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odo\2017\Indicadores 2017\"/>
    </mc:Choice>
  </mc:AlternateContent>
  <bookViews>
    <workbookView xWindow="0" yWindow="0" windowWidth="21600" windowHeight="9735"/>
  </bookViews>
  <sheets>
    <sheet name="PM_2016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3" i="1" l="1"/>
  <c r="B163" i="1"/>
  <c r="H162" i="1"/>
  <c r="B162" i="1"/>
  <c r="B161" i="1"/>
  <c r="L161" i="1"/>
  <c r="K161" i="1"/>
  <c r="J161" i="1"/>
  <c r="G161" i="1"/>
  <c r="F161" i="1"/>
  <c r="E161" i="1"/>
  <c r="D161" i="1"/>
  <c r="H161" i="1"/>
  <c r="C161" i="1"/>
  <c r="H157" i="1"/>
  <c r="B157" i="1"/>
  <c r="H156" i="1"/>
  <c r="B156" i="1"/>
  <c r="L155" i="1"/>
  <c r="K155" i="1"/>
  <c r="J155" i="1"/>
  <c r="G155" i="1"/>
  <c r="F155" i="1"/>
  <c r="E155" i="1"/>
  <c r="D155" i="1"/>
  <c r="C155" i="1"/>
  <c r="H155" i="1"/>
  <c r="B155" i="1"/>
  <c r="H153" i="1"/>
  <c r="B153" i="1"/>
  <c r="H152" i="1"/>
  <c r="B152" i="1"/>
  <c r="B151" i="1"/>
  <c r="L151" i="1"/>
  <c r="K151" i="1"/>
  <c r="J151" i="1"/>
  <c r="H151" i="1"/>
  <c r="L147" i="1"/>
  <c r="H147" i="1"/>
  <c r="B147" i="1"/>
  <c r="B145" i="1"/>
  <c r="L146" i="1"/>
  <c r="H146" i="1"/>
  <c r="B146" i="1"/>
  <c r="L145" i="1"/>
  <c r="K145" i="1"/>
  <c r="J145" i="1"/>
  <c r="G145" i="1"/>
  <c r="F145" i="1"/>
  <c r="E145" i="1"/>
  <c r="D145" i="1"/>
  <c r="C145" i="1"/>
  <c r="H145" i="1"/>
  <c r="H141" i="1"/>
  <c r="B141" i="1"/>
  <c r="H140" i="1"/>
  <c r="B140" i="1"/>
  <c r="H139" i="1"/>
  <c r="B139" i="1"/>
  <c r="H138" i="1"/>
  <c r="B138" i="1"/>
  <c r="L137" i="1"/>
  <c r="K137" i="1"/>
  <c r="J137" i="1"/>
  <c r="H137" i="1"/>
  <c r="H136" i="1"/>
  <c r="B136" i="1"/>
  <c r="B137" i="1"/>
  <c r="H132" i="1"/>
  <c r="B132" i="1"/>
  <c r="H131" i="1"/>
  <c r="B131" i="1"/>
  <c r="H128" i="1"/>
  <c r="B128" i="1"/>
  <c r="H127" i="1"/>
  <c r="B127" i="1"/>
  <c r="H122" i="1"/>
  <c r="B122" i="1"/>
  <c r="H120" i="1"/>
  <c r="B120" i="1"/>
  <c r="H119" i="1"/>
  <c r="B119" i="1"/>
  <c r="H117" i="1"/>
  <c r="B117" i="1"/>
  <c r="H116" i="1"/>
  <c r="B116" i="1"/>
  <c r="H114" i="1"/>
  <c r="B114" i="1"/>
  <c r="H109" i="1"/>
  <c r="B109" i="1"/>
  <c r="H108" i="1"/>
  <c r="B108" i="1"/>
  <c r="H107" i="1"/>
  <c r="B107" i="1"/>
  <c r="H106" i="1"/>
  <c r="B106" i="1"/>
  <c r="H102" i="1"/>
  <c r="B102" i="1"/>
  <c r="H100" i="1"/>
  <c r="B100" i="1"/>
  <c r="H98" i="1"/>
  <c r="G98" i="1"/>
  <c r="B98" i="1"/>
  <c r="H97" i="1"/>
  <c r="G97" i="1"/>
  <c r="G96" i="1"/>
  <c r="B97" i="1"/>
  <c r="L96" i="1"/>
  <c r="K96" i="1"/>
  <c r="J96" i="1"/>
  <c r="F96" i="1"/>
  <c r="E96" i="1"/>
  <c r="D96" i="1"/>
  <c r="C96" i="1"/>
  <c r="H96" i="1"/>
  <c r="B96" i="1"/>
  <c r="H94" i="1"/>
  <c r="B94" i="1"/>
  <c r="H93" i="1"/>
  <c r="B93" i="1"/>
  <c r="H92" i="1"/>
  <c r="B92" i="1"/>
  <c r="L91" i="1"/>
  <c r="K91" i="1"/>
  <c r="J91" i="1"/>
  <c r="G91" i="1"/>
  <c r="F91" i="1"/>
  <c r="E91" i="1"/>
  <c r="D91" i="1"/>
  <c r="C91" i="1"/>
  <c r="H91" i="1"/>
  <c r="B91" i="1"/>
  <c r="H87" i="1"/>
  <c r="B87" i="1"/>
  <c r="H86" i="1"/>
  <c r="B86" i="1"/>
  <c r="H83" i="1"/>
  <c r="B83" i="1"/>
  <c r="H82" i="1"/>
  <c r="B82" i="1"/>
  <c r="H79" i="1"/>
  <c r="B79" i="1"/>
  <c r="H78" i="1"/>
  <c r="B78" i="1"/>
  <c r="H75" i="1"/>
  <c r="B75" i="1"/>
  <c r="H74" i="1"/>
  <c r="B74" i="1"/>
  <c r="H69" i="1"/>
  <c r="B69" i="1"/>
  <c r="H68" i="1"/>
  <c r="B68" i="1"/>
  <c r="H65" i="1"/>
  <c r="B65" i="1"/>
  <c r="H64" i="1"/>
  <c r="B64" i="1"/>
  <c r="H59" i="1"/>
  <c r="B59" i="1"/>
  <c r="H58" i="1"/>
  <c r="B58" i="1"/>
  <c r="H55" i="1"/>
  <c r="B55" i="1"/>
  <c r="H54" i="1"/>
  <c r="B54" i="1"/>
  <c r="G49" i="1"/>
  <c r="F49" i="1"/>
  <c r="E49" i="1"/>
  <c r="D49" i="1"/>
  <c r="H49" i="1"/>
  <c r="C49" i="1"/>
  <c r="H48" i="1"/>
  <c r="B48" i="1"/>
  <c r="H47" i="1"/>
  <c r="B47" i="1"/>
  <c r="H46" i="1"/>
  <c r="B46" i="1"/>
  <c r="H45" i="1"/>
  <c r="B45" i="1"/>
  <c r="H44" i="1"/>
  <c r="B44" i="1"/>
  <c r="H43" i="1"/>
  <c r="B43" i="1"/>
  <c r="H42" i="1"/>
  <c r="B42" i="1"/>
  <c r="H38" i="1"/>
  <c r="H34" i="1"/>
  <c r="B34" i="1"/>
  <c r="H33" i="1"/>
  <c r="B33" i="1"/>
  <c r="L30" i="1"/>
  <c r="H30" i="1"/>
  <c r="B30" i="1"/>
  <c r="L29" i="1"/>
  <c r="H29" i="1"/>
  <c r="B29" i="1"/>
  <c r="H24" i="1"/>
  <c r="B24" i="1"/>
  <c r="H23" i="1"/>
  <c r="B23" i="1"/>
  <c r="H20" i="1"/>
  <c r="B20" i="1"/>
  <c r="H19" i="1"/>
  <c r="B19" i="1"/>
  <c r="L13" i="1"/>
  <c r="L14" i="1"/>
  <c r="H13" i="1"/>
  <c r="G14" i="1"/>
  <c r="B13" i="1"/>
  <c r="B14" i="1"/>
  <c r="J11" i="1"/>
  <c r="E11" i="1"/>
  <c r="L10" i="1"/>
  <c r="L11" i="1"/>
  <c r="H10" i="1"/>
  <c r="H11" i="1"/>
  <c r="B10" i="1"/>
  <c r="B11" i="1"/>
  <c r="H14" i="1"/>
  <c r="F11" i="1"/>
  <c r="K11" i="1"/>
  <c r="E14" i="1"/>
  <c r="J14" i="1"/>
  <c r="B49" i="1"/>
  <c r="D14" i="1"/>
  <c r="C11" i="1"/>
  <c r="G11" i="1"/>
  <c r="F14" i="1"/>
  <c r="K14" i="1"/>
  <c r="D11" i="1"/>
  <c r="C14" i="1"/>
</calcChain>
</file>

<file path=xl/sharedStrings.xml><?xml version="1.0" encoding="utf-8"?>
<sst xmlns="http://schemas.openxmlformats.org/spreadsheetml/2006/main" count="130" uniqueCount="105">
  <si>
    <t>(Excluye servicio doméstico y pensionistas que no son miembros de los hogares encuestados)</t>
  </si>
  <si>
    <t>Programa, producto y criterio</t>
  </si>
  <si>
    <t>Pobres por ingresos insuficientes</t>
  </si>
  <si>
    <t xml:space="preserve">Grupos </t>
  </si>
  <si>
    <t>Grupos</t>
  </si>
  <si>
    <t>Población</t>
  </si>
  <si>
    <t>Pobreza multidimensional</t>
  </si>
  <si>
    <t>Totales</t>
  </si>
  <si>
    <t>Extremos</t>
  </si>
  <si>
    <t>No extremos</t>
  </si>
  <si>
    <t>Vulnerables</t>
  </si>
  <si>
    <t>Medios</t>
  </si>
  <si>
    <t>Acomodados</t>
  </si>
  <si>
    <t>Total</t>
  </si>
  <si>
    <t>Pobres</t>
  </si>
  <si>
    <t>No pobres</t>
  </si>
  <si>
    <t xml:space="preserve">Totales de control </t>
  </si>
  <si>
    <t>Hogares totales</t>
  </si>
  <si>
    <t>Distribución</t>
  </si>
  <si>
    <t>Población total (miembros de hogar)</t>
  </si>
  <si>
    <t>Bono familiar para la Vivienda (BFV)</t>
  </si>
  <si>
    <t>Para hogares sin vivienda propia: CLP, LyC, CVE</t>
  </si>
  <si>
    <t>Hogares</t>
  </si>
  <si>
    <t>Miembros del hogar</t>
  </si>
  <si>
    <t>Para hogares con vivienda propia inadecuada: RAMTE</t>
  </si>
  <si>
    <t xml:space="preserve">Régimen no contributivo de pensiones (RNC) </t>
  </si>
  <si>
    <t>Para pensiones ordinarias</t>
  </si>
  <si>
    <t>Todos los adultos mayores (65 o más años)</t>
  </si>
  <si>
    <t>Adultos mayores sin seguro ni pensión contributiva</t>
  </si>
  <si>
    <t>Para pensiones especiales</t>
  </si>
  <si>
    <t xml:space="preserve">Personas con alguna discapacidad permanente </t>
  </si>
  <si>
    <t xml:space="preserve">Personas que no pueden caminar, mover brazos ni hablar (2 de 3) </t>
  </si>
  <si>
    <t xml:space="preserve">Pacientes en fase terminal (FT) </t>
  </si>
  <si>
    <t>Pacientes FT en hogares con asalariados asegurados directos</t>
  </si>
  <si>
    <t xml:space="preserve">Asegurados por cuenta del Estado (ACE) </t>
  </si>
  <si>
    <t>Población total no asegurada o ACE</t>
  </si>
  <si>
    <t>Jefes no asegurados o ACE</t>
  </si>
  <si>
    <t>Ocupados</t>
  </si>
  <si>
    <t>Asalariados</t>
  </si>
  <si>
    <t>No asalariados</t>
  </si>
  <si>
    <t>Desempleados</t>
  </si>
  <si>
    <t>Inactivos</t>
  </si>
  <si>
    <t>Otros miembros del hogar</t>
  </si>
  <si>
    <t xml:space="preserve">Pobreza y discapcidad (CNREE) </t>
  </si>
  <si>
    <t>Con cualquier tipo de discapacidad (18 a 64 años)</t>
  </si>
  <si>
    <t xml:space="preserve">Acceso a servicios: Personas pobres con al menos una discapacidad </t>
  </si>
  <si>
    <t>Abandono: Personas pobres con al menos dos discapacidades</t>
  </si>
  <si>
    <t>Excluyendo discapacidad mental (18 a 64 años)</t>
  </si>
  <si>
    <t xml:space="preserve">Acueductos rurales (ACRU - AyA) </t>
  </si>
  <si>
    <t>Construcción: personas o familias rurales pobres sin agua domiciliar</t>
  </si>
  <si>
    <t>Personas</t>
  </si>
  <si>
    <t>Mejoramiento: personas o familias rurales pobres con acueducto rural</t>
  </si>
  <si>
    <t>Bienestar y promoción familiar (IMAS)</t>
  </si>
  <si>
    <t>Avancemos</t>
  </si>
  <si>
    <t>Estudiantes</t>
  </si>
  <si>
    <t xml:space="preserve">Seguridad alimentaria </t>
  </si>
  <si>
    <t xml:space="preserve">Resto del programa </t>
  </si>
  <si>
    <t xml:space="preserve">Asignación Familiar </t>
  </si>
  <si>
    <t xml:space="preserve">Programa de alimentación y nutrición del escolar (PANEA - CE) </t>
  </si>
  <si>
    <t>Preescolar y primaria</t>
  </si>
  <si>
    <t>Maternal y prekinder</t>
  </si>
  <si>
    <t>Preparatoria</t>
  </si>
  <si>
    <t>Escuela</t>
  </si>
  <si>
    <t>Secundaria</t>
  </si>
  <si>
    <t>Académica</t>
  </si>
  <si>
    <t>Técnica</t>
  </si>
  <si>
    <t>Educación especial</t>
  </si>
  <si>
    <t>Educación abierta</t>
  </si>
  <si>
    <t xml:space="preserve">Becas para estudiar (FONABE) </t>
  </si>
  <si>
    <t>Preescolar, primaria y especial</t>
  </si>
  <si>
    <t>Necesidades educativas especiales</t>
  </si>
  <si>
    <t>Transporte para discapcitados</t>
  </si>
  <si>
    <t>Post secundaria</t>
  </si>
  <si>
    <t>Madres y padres adolescentes y jóvenes</t>
  </si>
  <si>
    <t xml:space="preserve">Nutrición y desarrollo infantil (CEN-CINAI) </t>
  </si>
  <si>
    <t xml:space="preserve">Menores de 2 años </t>
  </si>
  <si>
    <t xml:space="preserve">De 2 a 6 años </t>
  </si>
  <si>
    <t>De 2 a 6 años sin atención del MEP o privada</t>
  </si>
  <si>
    <t>De 7 a 13</t>
  </si>
  <si>
    <t>De 7 a 13 sin atención MEP</t>
  </si>
  <si>
    <t>Embarazadas o en lactancia</t>
  </si>
  <si>
    <t xml:space="preserve">Saneamiento básico (SANEBAR - MS) </t>
  </si>
  <si>
    <t>Instalación: población rural pobre sin sistema eliminación excretas</t>
  </si>
  <si>
    <t>Instalación: población rural pobre sin sistema eliminación excretas (quitando letrina)</t>
  </si>
  <si>
    <t xml:space="preserve">Construyendo lazos de solidaridad (CONAPAM) </t>
  </si>
  <si>
    <t>10% de los adultos mayores (Rosero)</t>
  </si>
  <si>
    <t>Adultos mayores con limitaciones físicas</t>
  </si>
  <si>
    <r>
      <t xml:space="preserve">Adultos mayores con limitaciones físicas severas </t>
    </r>
    <r>
      <rPr>
        <vertAlign val="superscript"/>
        <sz val="12"/>
        <color theme="1"/>
        <rFont val="Times New Roman"/>
        <family val="1"/>
      </rPr>
      <t>1</t>
    </r>
  </si>
  <si>
    <t>Adultos mayores que viven solos</t>
  </si>
  <si>
    <t>Adultos mayores que viven solos o con otros AM</t>
  </si>
  <si>
    <t xml:space="preserve">Programa Nacional de Empleo (PRONAE-MTSS) </t>
  </si>
  <si>
    <t>Personas en situación de desempleo</t>
  </si>
  <si>
    <t>jefes de hogar</t>
  </si>
  <si>
    <t>Otros miembros</t>
  </si>
  <si>
    <t xml:space="preserve">Empléate </t>
  </si>
  <si>
    <t>Población de 17 a 24 años que no trabaja ni estudia</t>
  </si>
  <si>
    <t>Sin secundaria completa</t>
  </si>
  <si>
    <t>Con secundaria completa o más</t>
  </si>
  <si>
    <t>Población de 17 a 24 años que no trabaja pero quiere trabajar y no estudia</t>
  </si>
  <si>
    <t xml:space="preserve">Programa Nacional de Apoyo a la Pequeña y Mediana Empresa (PRONAMYPE-MTSS) </t>
  </si>
  <si>
    <t xml:space="preserve">Microemprendedores </t>
  </si>
  <si>
    <t>Empleadores informales con menos de 10 trabajadores</t>
  </si>
  <si>
    <t>Trabajadores por cuenta propia informales</t>
  </si>
  <si>
    <t>Fuente: IICE con base a ENAHO 2016 del INEC.</t>
  </si>
  <si>
    <t>Costa Rica: estimaciones de las poblaciones meta de cada programa financiado por el FODESAF.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</si>
</sst>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</font>
    <font>
      <vertAlign val="superscript"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1" applyFont="1"/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0" fontId="1" fillId="0" borderId="3" xfId="1" applyBorder="1" applyAlignment="1">
      <alignment vertical="center"/>
    </xf>
    <xf numFmtId="0" fontId="4" fillId="0" borderId="0" xfId="1" applyFont="1" applyAlignment="1">
      <alignment horizontal="left"/>
    </xf>
    <xf numFmtId="0" fontId="1" fillId="0" borderId="0" xfId="1" applyAlignment="1">
      <alignment horizontal="left" indent="1"/>
    </xf>
    <xf numFmtId="3" fontId="1" fillId="0" borderId="0" xfId="1" applyNumberFormat="1"/>
    <xf numFmtId="0" fontId="1" fillId="0" borderId="0" xfId="1" applyAlignment="1">
      <alignment horizontal="left" indent="2"/>
    </xf>
    <xf numFmtId="164" fontId="1" fillId="0" borderId="0" xfId="1" applyNumberFormat="1"/>
    <xf numFmtId="3" fontId="1" fillId="0" borderId="0" xfId="1" applyNumberFormat="1" applyFill="1"/>
    <xf numFmtId="3" fontId="1" fillId="2" borderId="0" xfId="1" applyNumberFormat="1" applyFill="1"/>
    <xf numFmtId="0" fontId="5" fillId="0" borderId="0" xfId="1" applyFont="1" applyFill="1"/>
    <xf numFmtId="0" fontId="1" fillId="0" borderId="0" xfId="1" applyFill="1"/>
    <xf numFmtId="0" fontId="1" fillId="0" borderId="0" xfId="1" applyAlignment="1">
      <alignment horizontal="left" indent="3"/>
    </xf>
    <xf numFmtId="0" fontId="1" fillId="0" borderId="0" xfId="1" applyAlignment="1">
      <alignment horizontal="left" indent="5"/>
    </xf>
    <xf numFmtId="0" fontId="1" fillId="0" borderId="0" xfId="1" applyAlignment="1">
      <alignment horizontal="left" indent="7"/>
    </xf>
    <xf numFmtId="1" fontId="1" fillId="0" borderId="0" xfId="1" applyNumberFormat="1"/>
    <xf numFmtId="3" fontId="1" fillId="0" borderId="0" xfId="1" applyNumberFormat="1" applyAlignment="1">
      <alignment horizontal="right"/>
    </xf>
    <xf numFmtId="0" fontId="1" fillId="0" borderId="4" xfId="1" applyBorder="1"/>
    <xf numFmtId="0" fontId="1" fillId="0" borderId="0" xfId="1" applyBorder="1"/>
    <xf numFmtId="0" fontId="1" fillId="0" borderId="1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6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P16" sqref="P16"/>
    </sheetView>
  </sheetViews>
  <sheetFormatPr baseColWidth="10" defaultColWidth="11.42578125" defaultRowHeight="15.75" x14ac:dyDescent="0.25"/>
  <cols>
    <col min="1" max="1" width="74.28515625" style="2" customWidth="1"/>
    <col min="2" max="8" width="11.42578125" style="2"/>
    <col min="9" max="9" width="3.140625" style="2" customWidth="1"/>
    <col min="10" max="16384" width="11.42578125" style="2"/>
  </cols>
  <sheetData>
    <row r="2" spans="1:13" ht="21" x14ac:dyDescent="0.35">
      <c r="A2" s="1" t="s">
        <v>104</v>
      </c>
    </row>
    <row r="3" spans="1:13" ht="18.75" x14ac:dyDescent="0.3">
      <c r="A3" s="3" t="s">
        <v>0</v>
      </c>
    </row>
    <row r="5" spans="1:13" s="7" customFormat="1" ht="20.100000000000001" customHeight="1" x14ac:dyDescent="0.25">
      <c r="A5" s="27" t="s">
        <v>1</v>
      </c>
      <c r="B5" s="29" t="s">
        <v>2</v>
      </c>
      <c r="C5" s="29"/>
      <c r="D5" s="29"/>
      <c r="E5" s="4" t="s">
        <v>3</v>
      </c>
      <c r="F5" s="4" t="s">
        <v>4</v>
      </c>
      <c r="G5" s="4" t="s">
        <v>3</v>
      </c>
      <c r="H5" s="4" t="s">
        <v>5</v>
      </c>
      <c r="I5" s="5"/>
      <c r="J5" s="29" t="s">
        <v>6</v>
      </c>
      <c r="K5" s="29"/>
      <c r="L5" s="6" t="s">
        <v>5</v>
      </c>
    </row>
    <row r="6" spans="1:13" s="7" customFormat="1" ht="20.100000000000001" customHeight="1" thickBot="1" x14ac:dyDescent="0.3">
      <c r="A6" s="28"/>
      <c r="B6" s="8" t="s">
        <v>7</v>
      </c>
      <c r="C6" s="8" t="s">
        <v>8</v>
      </c>
      <c r="D6" s="8" t="s">
        <v>9</v>
      </c>
      <c r="E6" s="8" t="s">
        <v>10</v>
      </c>
      <c r="F6" s="9" t="s">
        <v>11</v>
      </c>
      <c r="G6" s="9" t="s">
        <v>12</v>
      </c>
      <c r="H6" s="9" t="s">
        <v>13</v>
      </c>
      <c r="I6" s="10"/>
      <c r="J6" s="8" t="s">
        <v>14</v>
      </c>
      <c r="K6" s="8" t="s">
        <v>15</v>
      </c>
      <c r="L6" s="8" t="s">
        <v>13</v>
      </c>
    </row>
    <row r="7" spans="1:13" ht="16.5" thickTop="1" x14ac:dyDescent="0.25"/>
    <row r="8" spans="1:13" x14ac:dyDescent="0.25">
      <c r="A8" s="11" t="s">
        <v>16</v>
      </c>
    </row>
    <row r="9" spans="1:13" x14ac:dyDescent="0.25">
      <c r="A9" s="11"/>
    </row>
    <row r="10" spans="1:13" x14ac:dyDescent="0.25">
      <c r="A10" s="12" t="s">
        <v>17</v>
      </c>
      <c r="B10" s="13">
        <f>SUM(C10:D10)</f>
        <v>357409</v>
      </c>
      <c r="C10" s="13">
        <v>151337</v>
      </c>
      <c r="D10" s="13">
        <v>206072</v>
      </c>
      <c r="E10" s="13">
        <v>241394</v>
      </c>
      <c r="F10" s="13">
        <v>598639</v>
      </c>
      <c r="G10" s="13">
        <v>299387</v>
      </c>
      <c r="H10" s="13">
        <f>SUM(C10:G10)</f>
        <v>1496829</v>
      </c>
      <c r="J10" s="13">
        <v>306854</v>
      </c>
      <c r="K10" s="13">
        <v>1189975</v>
      </c>
      <c r="L10" s="13">
        <f>J10+K10</f>
        <v>1496829</v>
      </c>
    </row>
    <row r="11" spans="1:13" x14ac:dyDescent="0.25">
      <c r="A11" s="14" t="s">
        <v>18</v>
      </c>
      <c r="B11" s="15">
        <f>B10/$H10*100</f>
        <v>23.877744217943402</v>
      </c>
      <c r="C11" s="15">
        <f t="shared" ref="C11:L11" si="0">C10/$H10*100</f>
        <v>10.110506945015095</v>
      </c>
      <c r="D11" s="15">
        <f t="shared" si="0"/>
        <v>13.767237272928304</v>
      </c>
      <c r="E11" s="15">
        <f t="shared" si="0"/>
        <v>16.127025866014087</v>
      </c>
      <c r="F11" s="15">
        <f t="shared" si="0"/>
        <v>39.99381358859295</v>
      </c>
      <c r="G11" s="15">
        <f t="shared" si="0"/>
        <v>20.001416327449562</v>
      </c>
      <c r="H11" s="15">
        <f t="shared" si="0"/>
        <v>100</v>
      </c>
      <c r="J11" s="15">
        <f t="shared" si="0"/>
        <v>20.500270906028678</v>
      </c>
      <c r="K11" s="15">
        <f t="shared" si="0"/>
        <v>79.499729093971325</v>
      </c>
      <c r="L11" s="15">
        <f t="shared" si="0"/>
        <v>100</v>
      </c>
    </row>
    <row r="12" spans="1:13" x14ac:dyDescent="0.25">
      <c r="A12" s="14"/>
      <c r="B12" s="15"/>
      <c r="C12" s="13"/>
      <c r="D12" s="13"/>
      <c r="E12" s="13"/>
      <c r="F12" s="13"/>
      <c r="G12" s="13"/>
      <c r="H12" s="15"/>
    </row>
    <row r="13" spans="1:13" x14ac:dyDescent="0.25">
      <c r="A13" s="12" t="s">
        <v>19</v>
      </c>
      <c r="B13" s="13">
        <f>SUM(C13:D13)</f>
        <v>1266479</v>
      </c>
      <c r="C13" s="13">
        <v>490476</v>
      </c>
      <c r="D13" s="13">
        <v>776003</v>
      </c>
      <c r="E13" s="13">
        <v>876290</v>
      </c>
      <c r="F13" s="16">
        <v>1962961</v>
      </c>
      <c r="G13" s="16">
        <v>772405</v>
      </c>
      <c r="H13" s="13">
        <f>SUM(C13:G13)</f>
        <v>4878135</v>
      </c>
      <c r="J13" s="13">
        <v>1221469</v>
      </c>
      <c r="K13" s="13">
        <v>3656666</v>
      </c>
      <c r="L13" s="13">
        <f>J13+K13</f>
        <v>4878135</v>
      </c>
      <c r="M13" s="13"/>
    </row>
    <row r="14" spans="1:13" x14ac:dyDescent="0.25">
      <c r="A14" s="14" t="s">
        <v>18</v>
      </c>
      <c r="B14" s="15">
        <f>B13/$H13*100</f>
        <v>25.962360615276125</v>
      </c>
      <c r="C14" s="15">
        <f t="shared" ref="C14:L14" si="1">C13/$H13*100</f>
        <v>10.054580285293458</v>
      </c>
      <c r="D14" s="15">
        <f t="shared" si="1"/>
        <v>15.907780329982668</v>
      </c>
      <c r="E14" s="15">
        <f t="shared" si="1"/>
        <v>17.963627492884061</v>
      </c>
      <c r="F14" s="15">
        <f t="shared" si="1"/>
        <v>40.239989258189865</v>
      </c>
      <c r="G14" s="15">
        <f t="shared" si="1"/>
        <v>15.834022633649949</v>
      </c>
      <c r="H14" s="15">
        <f t="shared" si="1"/>
        <v>100</v>
      </c>
      <c r="J14" s="15">
        <f t="shared" si="1"/>
        <v>25.039671923798746</v>
      </c>
      <c r="K14" s="15">
        <f t="shared" si="1"/>
        <v>74.96032807620125</v>
      </c>
      <c r="L14" s="15">
        <f t="shared" si="1"/>
        <v>100</v>
      </c>
      <c r="M14" s="13"/>
    </row>
    <row r="15" spans="1:13" x14ac:dyDescent="0.25">
      <c r="M15" s="13"/>
    </row>
    <row r="16" spans="1:13" x14ac:dyDescent="0.25">
      <c r="A16" s="11" t="s">
        <v>20</v>
      </c>
      <c r="M16" s="13"/>
    </row>
    <row r="17" spans="1:14" x14ac:dyDescent="0.25">
      <c r="A17" s="11"/>
      <c r="M17" s="13"/>
    </row>
    <row r="18" spans="1:14" x14ac:dyDescent="0.25">
      <c r="A18" s="12" t="s">
        <v>21</v>
      </c>
      <c r="M18" s="13"/>
    </row>
    <row r="19" spans="1:14" x14ac:dyDescent="0.25">
      <c r="A19" s="14" t="s">
        <v>22</v>
      </c>
      <c r="B19" s="17">
        <f>SUM(C19:D19)</f>
        <v>123924</v>
      </c>
      <c r="C19" s="13">
        <v>53563</v>
      </c>
      <c r="D19" s="13">
        <v>70361</v>
      </c>
      <c r="E19" s="13">
        <v>79233</v>
      </c>
      <c r="F19" s="13">
        <v>174775</v>
      </c>
      <c r="G19" s="13">
        <v>71529</v>
      </c>
      <c r="H19" s="13">
        <f>SUM(C19:G19)</f>
        <v>449461</v>
      </c>
      <c r="J19" s="13">
        <v>128713</v>
      </c>
      <c r="K19" s="13">
        <v>320748</v>
      </c>
      <c r="L19" s="13">
        <v>449461</v>
      </c>
      <c r="M19" s="13"/>
    </row>
    <row r="20" spans="1:14" x14ac:dyDescent="0.25">
      <c r="A20" s="14" t="s">
        <v>23</v>
      </c>
      <c r="B20" s="13">
        <f>SUM(C20:D20)</f>
        <v>450121</v>
      </c>
      <c r="C20" s="13">
        <v>182483</v>
      </c>
      <c r="D20" s="13">
        <v>267638</v>
      </c>
      <c r="E20" s="13">
        <v>287349</v>
      </c>
      <c r="F20" s="13">
        <v>532060</v>
      </c>
      <c r="G20" s="13">
        <v>150484</v>
      </c>
      <c r="H20" s="13">
        <f t="shared" ref="H20:H83" si="2">SUM(C20:G20)</f>
        <v>1420014</v>
      </c>
      <c r="J20" s="13">
        <v>495655</v>
      </c>
      <c r="K20" s="13">
        <v>924359</v>
      </c>
      <c r="L20" s="13">
        <v>1420014</v>
      </c>
      <c r="M20" s="13"/>
    </row>
    <row r="21" spans="1:14" x14ac:dyDescent="0.25">
      <c r="A21" s="14"/>
      <c r="B21" s="13"/>
      <c r="C21" s="13"/>
      <c r="D21" s="13"/>
      <c r="E21" s="13"/>
      <c r="F21" s="13"/>
      <c r="G21" s="13"/>
      <c r="H21" s="13"/>
      <c r="M21" s="13"/>
    </row>
    <row r="22" spans="1:14" x14ac:dyDescent="0.25">
      <c r="A22" s="12" t="s">
        <v>24</v>
      </c>
      <c r="H22" s="13"/>
      <c r="M22" s="13"/>
    </row>
    <row r="23" spans="1:14" x14ac:dyDescent="0.25">
      <c r="A23" s="14" t="s">
        <v>22</v>
      </c>
      <c r="B23" s="17">
        <f>SUM(C23:D23)</f>
        <v>46162</v>
      </c>
      <c r="C23" s="13">
        <v>22628</v>
      </c>
      <c r="D23" s="13">
        <v>23534</v>
      </c>
      <c r="E23" s="13">
        <v>21896</v>
      </c>
      <c r="F23" s="13">
        <v>30976</v>
      </c>
      <c r="G23" s="13">
        <v>8984</v>
      </c>
      <c r="H23" s="13">
        <f t="shared" si="2"/>
        <v>108018</v>
      </c>
      <c r="J23" s="13">
        <v>53232</v>
      </c>
      <c r="K23" s="13">
        <v>54786</v>
      </c>
      <c r="L23" s="13">
        <v>108018</v>
      </c>
      <c r="M23" s="13"/>
    </row>
    <row r="24" spans="1:14" x14ac:dyDescent="0.25">
      <c r="A24" s="14" t="s">
        <v>23</v>
      </c>
      <c r="B24" s="13">
        <f>SUM(C24:D24)</f>
        <v>182190</v>
      </c>
      <c r="C24" s="13">
        <v>82109</v>
      </c>
      <c r="D24" s="13">
        <v>100081</v>
      </c>
      <c r="E24" s="13">
        <v>82126</v>
      </c>
      <c r="F24" s="13">
        <v>99963</v>
      </c>
      <c r="G24" s="13">
        <v>20357</v>
      </c>
      <c r="H24" s="13">
        <f t="shared" si="2"/>
        <v>384636</v>
      </c>
      <c r="J24" s="13">
        <v>221901</v>
      </c>
      <c r="K24" s="13">
        <v>162735</v>
      </c>
      <c r="L24" s="13">
        <v>384636</v>
      </c>
      <c r="M24" s="13"/>
    </row>
    <row r="25" spans="1:14" x14ac:dyDescent="0.25">
      <c r="H25" s="13"/>
      <c r="M25" s="13"/>
    </row>
    <row r="26" spans="1:14" x14ac:dyDescent="0.25">
      <c r="A26" s="11" t="s">
        <v>25</v>
      </c>
      <c r="H26" s="13"/>
      <c r="M26" s="13"/>
    </row>
    <row r="27" spans="1:14" x14ac:dyDescent="0.25">
      <c r="A27" s="11"/>
      <c r="H27" s="13"/>
      <c r="M27" s="13"/>
    </row>
    <row r="28" spans="1:14" x14ac:dyDescent="0.25">
      <c r="A28" s="12" t="s">
        <v>26</v>
      </c>
      <c r="B28" s="13"/>
      <c r="C28" s="13"/>
      <c r="D28" s="13"/>
      <c r="E28" s="13"/>
      <c r="F28" s="13"/>
      <c r="G28" s="13"/>
      <c r="H28" s="13"/>
      <c r="L28" s="13"/>
      <c r="M28" s="13"/>
    </row>
    <row r="29" spans="1:14" x14ac:dyDescent="0.25">
      <c r="A29" s="14" t="s">
        <v>27</v>
      </c>
      <c r="B29" s="13">
        <f t="shared" ref="B29:B30" si="3">SUM(C29:D29)</f>
        <v>136547</v>
      </c>
      <c r="C29" s="13">
        <v>64039</v>
      </c>
      <c r="D29" s="13">
        <v>72508</v>
      </c>
      <c r="E29" s="13">
        <v>72468</v>
      </c>
      <c r="F29" s="13">
        <v>180570</v>
      </c>
      <c r="G29" s="13">
        <v>85397</v>
      </c>
      <c r="H29" s="13">
        <f t="shared" si="2"/>
        <v>474982</v>
      </c>
      <c r="J29" s="13">
        <v>79976</v>
      </c>
      <c r="K29" s="13">
        <v>395006</v>
      </c>
      <c r="L29" s="13">
        <f t="shared" ref="L29:L30" si="4">SUM(J29:K29)</f>
        <v>474982</v>
      </c>
      <c r="M29" s="13"/>
    </row>
    <row r="30" spans="1:14" x14ac:dyDescent="0.25">
      <c r="A30" s="14" t="s">
        <v>28</v>
      </c>
      <c r="B30" s="17">
        <f t="shared" si="3"/>
        <v>98025</v>
      </c>
      <c r="C30" s="13">
        <v>56803</v>
      </c>
      <c r="D30" s="13">
        <v>41222</v>
      </c>
      <c r="E30" s="13">
        <v>33144</v>
      </c>
      <c r="F30" s="13">
        <v>63531</v>
      </c>
      <c r="G30" s="13">
        <v>18335</v>
      </c>
      <c r="H30" s="13">
        <f t="shared" si="2"/>
        <v>213035</v>
      </c>
      <c r="J30" s="2">
        <v>53181</v>
      </c>
      <c r="K30" s="2">
        <v>159854</v>
      </c>
      <c r="L30" s="13">
        <f t="shared" si="4"/>
        <v>213035</v>
      </c>
      <c r="M30" s="13"/>
      <c r="N30" s="18"/>
    </row>
    <row r="31" spans="1:14" x14ac:dyDescent="0.25">
      <c r="A31" s="14"/>
      <c r="B31" s="13"/>
      <c r="C31" s="13"/>
      <c r="D31" s="13"/>
      <c r="E31" s="13"/>
      <c r="F31" s="13"/>
      <c r="G31" s="13"/>
      <c r="H31" s="13"/>
      <c r="J31" s="13"/>
      <c r="K31" s="13"/>
      <c r="L31" s="13"/>
      <c r="M31" s="13"/>
    </row>
    <row r="32" spans="1:14" x14ac:dyDescent="0.25">
      <c r="A32" s="12" t="s">
        <v>29</v>
      </c>
      <c r="B32" s="13"/>
      <c r="C32" s="13"/>
      <c r="D32" s="13"/>
      <c r="E32" s="13"/>
      <c r="F32" s="13"/>
      <c r="G32" s="13"/>
      <c r="H32" s="13"/>
      <c r="J32" s="13"/>
      <c r="K32" s="13"/>
      <c r="L32" s="13"/>
      <c r="M32" s="13"/>
    </row>
    <row r="33" spans="1:14" x14ac:dyDescent="0.25">
      <c r="A33" s="14" t="s">
        <v>30</v>
      </c>
      <c r="B33" s="13">
        <f t="shared" ref="B33:B34" si="5">SUM(C33:D33)</f>
        <v>94902</v>
      </c>
      <c r="C33" s="13">
        <v>45958</v>
      </c>
      <c r="D33" s="13">
        <v>48944</v>
      </c>
      <c r="E33" s="13">
        <v>46286</v>
      </c>
      <c r="F33" s="13">
        <v>81311</v>
      </c>
      <c r="G33" s="13">
        <v>23469</v>
      </c>
      <c r="H33" s="13">
        <f t="shared" si="2"/>
        <v>245968</v>
      </c>
      <c r="J33" s="13">
        <v>75582</v>
      </c>
      <c r="K33" s="13">
        <v>170386</v>
      </c>
      <c r="L33" s="13">
        <v>245968</v>
      </c>
      <c r="M33" s="13"/>
      <c r="N33" s="18"/>
    </row>
    <row r="34" spans="1:14" x14ac:dyDescent="0.25">
      <c r="A34" s="14" t="s">
        <v>31</v>
      </c>
      <c r="B34" s="17">
        <f t="shared" si="5"/>
        <v>6112</v>
      </c>
      <c r="C34" s="13">
        <v>3096</v>
      </c>
      <c r="D34" s="13">
        <v>3016</v>
      </c>
      <c r="E34" s="13">
        <v>2987</v>
      </c>
      <c r="F34" s="13">
        <v>5465</v>
      </c>
      <c r="G34" s="13">
        <v>2200</v>
      </c>
      <c r="H34" s="13">
        <f t="shared" si="2"/>
        <v>16764</v>
      </c>
      <c r="J34" s="13">
        <v>5300</v>
      </c>
      <c r="K34" s="13">
        <v>11464</v>
      </c>
      <c r="L34" s="13">
        <v>16764</v>
      </c>
      <c r="M34" s="13"/>
    </row>
    <row r="35" spans="1:14" x14ac:dyDescent="0.25">
      <c r="H35" s="13"/>
      <c r="M35" s="13"/>
    </row>
    <row r="36" spans="1:14" x14ac:dyDescent="0.25">
      <c r="A36" s="11" t="s">
        <v>32</v>
      </c>
      <c r="H36" s="13"/>
      <c r="M36" s="13"/>
    </row>
    <row r="37" spans="1:14" x14ac:dyDescent="0.25">
      <c r="A37" s="11"/>
      <c r="H37" s="13"/>
      <c r="M37" s="13"/>
    </row>
    <row r="38" spans="1:14" x14ac:dyDescent="0.25">
      <c r="A38" s="12" t="s">
        <v>33</v>
      </c>
      <c r="B38" s="17">
        <v>486.45115975171518</v>
      </c>
      <c r="C38" s="16">
        <v>40.003375803114444</v>
      </c>
      <c r="D38" s="16">
        <v>446.44778394860072</v>
      </c>
      <c r="E38" s="16">
        <v>921.10396021634176</v>
      </c>
      <c r="F38" s="16">
        <v>3112.0298014446989</v>
      </c>
      <c r="G38" s="16">
        <v>1638.9589095792953</v>
      </c>
      <c r="H38" s="13">
        <f t="shared" si="2"/>
        <v>6158.543830992051</v>
      </c>
      <c r="I38" s="19"/>
      <c r="J38" s="16">
        <v>824.41573196849254</v>
      </c>
      <c r="K38" s="16">
        <v>5334.1280990235582</v>
      </c>
      <c r="L38" s="16">
        <v>6158.543830992051</v>
      </c>
      <c r="M38" s="13"/>
    </row>
    <row r="39" spans="1:14" x14ac:dyDescent="0.25">
      <c r="H39" s="13"/>
      <c r="M39" s="13"/>
    </row>
    <row r="40" spans="1:14" x14ac:dyDescent="0.25">
      <c r="A40" s="11" t="s">
        <v>34</v>
      </c>
      <c r="C40" s="13"/>
      <c r="D40" s="13"/>
      <c r="E40" s="13"/>
      <c r="F40" s="13"/>
      <c r="G40" s="13"/>
      <c r="H40" s="13"/>
      <c r="M40" s="13"/>
    </row>
    <row r="41" spans="1:14" x14ac:dyDescent="0.25">
      <c r="A41" s="11"/>
      <c r="B41" s="13"/>
      <c r="C41" s="13"/>
      <c r="D41" s="13"/>
      <c r="E41" s="13"/>
      <c r="F41" s="13"/>
      <c r="G41" s="13"/>
      <c r="H41" s="13"/>
      <c r="J41" s="13"/>
      <c r="K41" s="13"/>
      <c r="L41" s="13"/>
      <c r="M41" s="13"/>
    </row>
    <row r="42" spans="1:14" x14ac:dyDescent="0.25">
      <c r="A42" s="12" t="s">
        <v>35</v>
      </c>
      <c r="B42" s="17">
        <f t="shared" ref="B42" si="6">SUM(C42:D42)</f>
        <v>529427</v>
      </c>
      <c r="C42" s="13">
        <v>254970</v>
      </c>
      <c r="D42" s="13">
        <v>274457</v>
      </c>
      <c r="E42" s="13">
        <v>217023</v>
      </c>
      <c r="F42" s="13">
        <v>277725</v>
      </c>
      <c r="G42" s="13">
        <v>46119</v>
      </c>
      <c r="H42" s="13">
        <f t="shared" si="2"/>
        <v>1070294</v>
      </c>
      <c r="J42" s="13">
        <v>588746</v>
      </c>
      <c r="K42" s="13">
        <v>481548</v>
      </c>
      <c r="L42" s="13">
        <v>1070294</v>
      </c>
      <c r="M42" s="13"/>
    </row>
    <row r="43" spans="1:14" x14ac:dyDescent="0.25">
      <c r="A43" s="20" t="s">
        <v>36</v>
      </c>
      <c r="B43" s="13">
        <f>SUM(C43:D43)</f>
        <v>124946</v>
      </c>
      <c r="C43" s="13">
        <v>66755</v>
      </c>
      <c r="D43" s="13">
        <v>58191</v>
      </c>
      <c r="E43" s="13">
        <v>45307</v>
      </c>
      <c r="F43" s="13">
        <v>62889</v>
      </c>
      <c r="G43" s="13">
        <v>14592</v>
      </c>
      <c r="H43" s="13">
        <f t="shared" si="2"/>
        <v>247734</v>
      </c>
      <c r="J43" s="13">
        <v>130557</v>
      </c>
      <c r="K43" s="13">
        <v>117177</v>
      </c>
      <c r="L43" s="13">
        <v>247734</v>
      </c>
      <c r="M43" s="13"/>
    </row>
    <row r="44" spans="1:14" x14ac:dyDescent="0.25">
      <c r="A44" s="21" t="s">
        <v>37</v>
      </c>
      <c r="B44" s="13">
        <f t="shared" ref="B44:B49" si="7">SUM(C44:D44)</f>
        <v>72466</v>
      </c>
      <c r="C44" s="13">
        <v>32258</v>
      </c>
      <c r="D44" s="13">
        <v>40208</v>
      </c>
      <c r="E44" s="13">
        <v>34440</v>
      </c>
      <c r="F44" s="13">
        <v>51614</v>
      </c>
      <c r="G44" s="13">
        <v>12341</v>
      </c>
      <c r="H44" s="13">
        <f t="shared" si="2"/>
        <v>170861</v>
      </c>
      <c r="J44" s="13">
        <v>90679</v>
      </c>
      <c r="K44" s="13">
        <v>80182</v>
      </c>
      <c r="L44" s="13">
        <v>170861</v>
      </c>
      <c r="M44" s="13"/>
    </row>
    <row r="45" spans="1:14" x14ac:dyDescent="0.25">
      <c r="A45" s="22" t="s">
        <v>38</v>
      </c>
      <c r="B45" s="13">
        <f t="shared" si="7"/>
        <v>40262</v>
      </c>
      <c r="C45" s="13">
        <v>15722</v>
      </c>
      <c r="D45" s="13">
        <v>24540</v>
      </c>
      <c r="E45" s="13">
        <v>22658</v>
      </c>
      <c r="F45" s="13">
        <v>28281</v>
      </c>
      <c r="G45" s="13">
        <v>4311</v>
      </c>
      <c r="H45" s="13">
        <f t="shared" si="2"/>
        <v>95512</v>
      </c>
      <c r="J45" s="13">
        <v>50229</v>
      </c>
      <c r="K45" s="13">
        <v>45283</v>
      </c>
      <c r="L45" s="13">
        <v>95512</v>
      </c>
      <c r="M45" s="13"/>
    </row>
    <row r="46" spans="1:14" x14ac:dyDescent="0.25">
      <c r="A46" s="22" t="s">
        <v>39</v>
      </c>
      <c r="B46" s="13">
        <f t="shared" si="7"/>
        <v>32204</v>
      </c>
      <c r="C46" s="13">
        <v>16536</v>
      </c>
      <c r="D46" s="13">
        <v>15668</v>
      </c>
      <c r="E46" s="13">
        <v>11782</v>
      </c>
      <c r="F46" s="13">
        <v>23333</v>
      </c>
      <c r="G46" s="13">
        <v>8030</v>
      </c>
      <c r="H46" s="13">
        <f t="shared" si="2"/>
        <v>75349</v>
      </c>
      <c r="J46" s="13">
        <v>40450</v>
      </c>
      <c r="K46" s="13">
        <v>34899</v>
      </c>
      <c r="L46" s="13">
        <v>75349</v>
      </c>
      <c r="M46" s="13"/>
    </row>
    <row r="47" spans="1:14" x14ac:dyDescent="0.25">
      <c r="A47" s="21" t="s">
        <v>40</v>
      </c>
      <c r="B47" s="13">
        <f t="shared" si="7"/>
        <v>16951</v>
      </c>
      <c r="C47" s="13">
        <v>13384</v>
      </c>
      <c r="D47" s="13">
        <v>3567</v>
      </c>
      <c r="E47" s="13">
        <v>3160</v>
      </c>
      <c r="F47" s="13">
        <v>2966</v>
      </c>
      <c r="G47" s="13">
        <v>349</v>
      </c>
      <c r="H47" s="13">
        <f t="shared" si="2"/>
        <v>23426</v>
      </c>
      <c r="J47" s="13">
        <v>10248</v>
      </c>
      <c r="K47" s="13">
        <v>13178</v>
      </c>
      <c r="L47" s="13">
        <v>23426</v>
      </c>
      <c r="M47" s="13"/>
    </row>
    <row r="48" spans="1:14" x14ac:dyDescent="0.25">
      <c r="A48" s="21" t="s">
        <v>41</v>
      </c>
      <c r="B48" s="13">
        <f t="shared" si="7"/>
        <v>35529</v>
      </c>
      <c r="C48" s="13">
        <v>21113</v>
      </c>
      <c r="D48" s="13">
        <v>14416</v>
      </c>
      <c r="E48" s="13">
        <v>7707</v>
      </c>
      <c r="F48" s="13">
        <v>8309</v>
      </c>
      <c r="G48" s="13">
        <v>1902</v>
      </c>
      <c r="H48" s="13">
        <f t="shared" si="2"/>
        <v>53447</v>
      </c>
      <c r="J48" s="13">
        <v>29630</v>
      </c>
      <c r="K48" s="13">
        <v>23817</v>
      </c>
      <c r="L48" s="13">
        <v>53447</v>
      </c>
      <c r="M48" s="13"/>
    </row>
    <row r="49" spans="1:13" x14ac:dyDescent="0.25">
      <c r="A49" s="20" t="s">
        <v>42</v>
      </c>
      <c r="B49" s="13">
        <f t="shared" si="7"/>
        <v>404481</v>
      </c>
      <c r="C49" s="13">
        <f>C42-C43</f>
        <v>188215</v>
      </c>
      <c r="D49" s="13">
        <f t="shared" ref="D49:G49" si="8">D42-D43</f>
        <v>216266</v>
      </c>
      <c r="E49" s="13">
        <f t="shared" si="8"/>
        <v>171716</v>
      </c>
      <c r="F49" s="13">
        <f t="shared" si="8"/>
        <v>214836</v>
      </c>
      <c r="G49" s="13">
        <f t="shared" si="8"/>
        <v>31527</v>
      </c>
      <c r="H49" s="13">
        <f t="shared" si="2"/>
        <v>822560</v>
      </c>
      <c r="J49" s="13">
        <v>458189</v>
      </c>
      <c r="K49" s="13">
        <v>364371</v>
      </c>
      <c r="L49" s="13">
        <v>822560</v>
      </c>
      <c r="M49" s="13"/>
    </row>
    <row r="50" spans="1:13" x14ac:dyDescent="0.25">
      <c r="H50" s="13"/>
      <c r="M50" s="13"/>
    </row>
    <row r="51" spans="1:13" x14ac:dyDescent="0.25">
      <c r="A51" s="11" t="s">
        <v>43</v>
      </c>
      <c r="H51" s="13"/>
      <c r="M51" s="13"/>
    </row>
    <row r="52" spans="1:13" x14ac:dyDescent="0.25">
      <c r="A52" s="11"/>
      <c r="H52" s="13"/>
      <c r="M52" s="13"/>
    </row>
    <row r="53" spans="1:13" x14ac:dyDescent="0.25">
      <c r="A53" s="12" t="s">
        <v>44</v>
      </c>
      <c r="H53" s="13"/>
      <c r="M53" s="13"/>
    </row>
    <row r="54" spans="1:13" x14ac:dyDescent="0.25">
      <c r="A54" s="14" t="s">
        <v>45</v>
      </c>
      <c r="B54" s="13">
        <f t="shared" ref="B54:B55" si="9">SUM(C54:D54)</f>
        <v>51916</v>
      </c>
      <c r="C54" s="13">
        <v>26826</v>
      </c>
      <c r="D54" s="13">
        <v>25090</v>
      </c>
      <c r="E54" s="13">
        <v>23474</v>
      </c>
      <c r="F54" s="13">
        <v>46867</v>
      </c>
      <c r="G54" s="13">
        <v>11841</v>
      </c>
      <c r="H54" s="13">
        <f t="shared" si="2"/>
        <v>134098</v>
      </c>
      <c r="J54" s="13">
        <v>47781</v>
      </c>
      <c r="K54" s="13">
        <v>86317</v>
      </c>
      <c r="L54" s="13">
        <v>134098</v>
      </c>
      <c r="M54" s="13"/>
    </row>
    <row r="55" spans="1:13" x14ac:dyDescent="0.25">
      <c r="A55" s="14" t="s">
        <v>46</v>
      </c>
      <c r="B55" s="13">
        <f t="shared" si="9"/>
        <v>7321</v>
      </c>
      <c r="C55" s="13">
        <v>3285</v>
      </c>
      <c r="D55" s="13">
        <v>4036</v>
      </c>
      <c r="E55" s="13">
        <v>4710</v>
      </c>
      <c r="F55" s="13">
        <v>6144</v>
      </c>
      <c r="G55" s="13">
        <v>1390</v>
      </c>
      <c r="H55" s="13">
        <f t="shared" si="2"/>
        <v>19565</v>
      </c>
      <c r="J55" s="13">
        <v>6219</v>
      </c>
      <c r="K55" s="13">
        <v>13346</v>
      </c>
      <c r="L55" s="13">
        <v>19565</v>
      </c>
      <c r="M55" s="13"/>
    </row>
    <row r="56" spans="1:13" x14ac:dyDescent="0.25">
      <c r="A56" s="14"/>
      <c r="B56" s="13"/>
      <c r="C56" s="13"/>
      <c r="D56" s="13"/>
      <c r="E56" s="13"/>
      <c r="F56" s="13"/>
      <c r="G56" s="13"/>
      <c r="H56" s="13"/>
      <c r="J56" s="13"/>
      <c r="K56" s="13"/>
      <c r="L56" s="13"/>
      <c r="M56" s="13"/>
    </row>
    <row r="57" spans="1:13" x14ac:dyDescent="0.25">
      <c r="A57" s="12" t="s">
        <v>47</v>
      </c>
      <c r="H57" s="13"/>
      <c r="J57" s="13"/>
      <c r="K57" s="13"/>
      <c r="L57" s="13"/>
      <c r="M57" s="13"/>
    </row>
    <row r="58" spans="1:13" x14ac:dyDescent="0.25">
      <c r="A58" s="14" t="s">
        <v>45</v>
      </c>
      <c r="B58" s="17">
        <f t="shared" ref="B58:B59" si="10">SUM(C58:D58)</f>
        <v>46003</v>
      </c>
      <c r="C58" s="13">
        <v>23801</v>
      </c>
      <c r="D58" s="13">
        <v>22202</v>
      </c>
      <c r="E58" s="13">
        <v>22268</v>
      </c>
      <c r="F58" s="13">
        <v>42798</v>
      </c>
      <c r="G58" s="13">
        <v>11201</v>
      </c>
      <c r="H58" s="13">
        <f t="shared" si="2"/>
        <v>122270</v>
      </c>
      <c r="J58" s="13">
        <v>41906</v>
      </c>
      <c r="K58" s="13">
        <v>80364</v>
      </c>
      <c r="L58" s="13">
        <v>122270</v>
      </c>
      <c r="M58" s="13"/>
    </row>
    <row r="59" spans="1:13" x14ac:dyDescent="0.25">
      <c r="A59" s="14" t="s">
        <v>46</v>
      </c>
      <c r="B59" s="17">
        <f t="shared" si="10"/>
        <v>7201</v>
      </c>
      <c r="C59" s="13">
        <v>3285</v>
      </c>
      <c r="D59" s="13">
        <v>3916</v>
      </c>
      <c r="E59" s="13">
        <v>4597</v>
      </c>
      <c r="F59" s="13">
        <v>5850</v>
      </c>
      <c r="G59" s="13">
        <v>1390</v>
      </c>
      <c r="H59" s="13">
        <f t="shared" si="2"/>
        <v>19038</v>
      </c>
      <c r="J59" s="13">
        <v>6106</v>
      </c>
      <c r="K59" s="13">
        <v>12932</v>
      </c>
      <c r="L59" s="13">
        <v>19038</v>
      </c>
      <c r="M59" s="13"/>
    </row>
    <row r="60" spans="1:13" x14ac:dyDescent="0.25">
      <c r="H60" s="13"/>
      <c r="J60" s="13"/>
      <c r="K60" s="13"/>
      <c r="L60" s="13"/>
      <c r="M60" s="13"/>
    </row>
    <row r="61" spans="1:13" x14ac:dyDescent="0.25">
      <c r="A61" s="11" t="s">
        <v>48</v>
      </c>
      <c r="H61" s="13"/>
      <c r="J61" s="13"/>
      <c r="K61" s="13"/>
      <c r="L61" s="13"/>
      <c r="M61" s="13"/>
    </row>
    <row r="62" spans="1:13" x14ac:dyDescent="0.25">
      <c r="A62" s="11"/>
      <c r="H62" s="13"/>
      <c r="J62" s="13"/>
      <c r="K62" s="13"/>
      <c r="L62" s="13"/>
      <c r="M62" s="13"/>
    </row>
    <row r="63" spans="1:13" x14ac:dyDescent="0.25">
      <c r="A63" s="12" t="s">
        <v>49</v>
      </c>
      <c r="H63" s="13"/>
      <c r="J63" s="13"/>
      <c r="K63" s="13"/>
      <c r="L63" s="13"/>
      <c r="M63" s="13"/>
    </row>
    <row r="64" spans="1:13" x14ac:dyDescent="0.25">
      <c r="A64" s="20" t="s">
        <v>22</v>
      </c>
      <c r="B64" s="17">
        <f t="shared" ref="B64:B65" si="11">SUM(C64:D64)</f>
        <v>24713</v>
      </c>
      <c r="C64" s="13">
        <v>14992</v>
      </c>
      <c r="D64" s="13">
        <v>9721</v>
      </c>
      <c r="E64" s="13">
        <v>13729</v>
      </c>
      <c r="F64" s="13">
        <v>17119</v>
      </c>
      <c r="G64" s="13">
        <v>5084</v>
      </c>
      <c r="H64" s="13">
        <f t="shared" si="2"/>
        <v>60645</v>
      </c>
      <c r="J64" s="13">
        <v>38505</v>
      </c>
      <c r="K64" s="13">
        <v>22140</v>
      </c>
      <c r="L64" s="13">
        <v>60645</v>
      </c>
      <c r="M64" s="13"/>
    </row>
    <row r="65" spans="1:13" x14ac:dyDescent="0.25">
      <c r="A65" s="20" t="s">
        <v>50</v>
      </c>
      <c r="B65" s="13">
        <f t="shared" si="11"/>
        <v>84924</v>
      </c>
      <c r="C65" s="13">
        <v>51195</v>
      </c>
      <c r="D65" s="13">
        <v>33729</v>
      </c>
      <c r="E65" s="13">
        <v>47663</v>
      </c>
      <c r="F65" s="13">
        <v>53220</v>
      </c>
      <c r="G65" s="13">
        <v>11306</v>
      </c>
      <c r="H65" s="13">
        <f t="shared" si="2"/>
        <v>197113</v>
      </c>
      <c r="J65" s="13">
        <v>134955</v>
      </c>
      <c r="K65" s="13">
        <v>62158</v>
      </c>
      <c r="L65" s="13">
        <v>197113</v>
      </c>
      <c r="M65" s="13"/>
    </row>
    <row r="66" spans="1:13" x14ac:dyDescent="0.25">
      <c r="A66" s="20"/>
      <c r="B66" s="13"/>
      <c r="C66" s="13"/>
      <c r="D66" s="13"/>
      <c r="E66" s="13"/>
      <c r="F66" s="13"/>
      <c r="G66" s="13"/>
      <c r="H66" s="13"/>
      <c r="J66" s="13"/>
      <c r="K66" s="13"/>
      <c r="L66" s="13"/>
      <c r="M66" s="13"/>
    </row>
    <row r="67" spans="1:13" x14ac:dyDescent="0.25">
      <c r="A67" s="12" t="s">
        <v>51</v>
      </c>
      <c r="H67" s="13"/>
      <c r="J67" s="13"/>
      <c r="K67" s="13"/>
      <c r="L67" s="13"/>
      <c r="M67" s="13"/>
    </row>
    <row r="68" spans="1:13" x14ac:dyDescent="0.25">
      <c r="A68" s="20" t="s">
        <v>22</v>
      </c>
      <c r="B68" s="17">
        <f t="shared" ref="B68:B69" si="12">SUM(C68:D68)</f>
        <v>53033</v>
      </c>
      <c r="C68" s="13">
        <v>27290</v>
      </c>
      <c r="D68" s="13">
        <v>25743</v>
      </c>
      <c r="E68" s="13">
        <v>48335</v>
      </c>
      <c r="F68" s="13">
        <v>61701</v>
      </c>
      <c r="G68" s="13">
        <v>17631</v>
      </c>
      <c r="H68" s="13">
        <f t="shared" si="2"/>
        <v>180700</v>
      </c>
      <c r="J68" s="13">
        <v>53076</v>
      </c>
      <c r="K68" s="13">
        <v>127624</v>
      </c>
      <c r="L68" s="13">
        <v>180700</v>
      </c>
      <c r="M68" s="13"/>
    </row>
    <row r="69" spans="1:13" x14ac:dyDescent="0.25">
      <c r="A69" s="20" t="s">
        <v>50</v>
      </c>
      <c r="B69" s="13">
        <f t="shared" si="12"/>
        <v>181359</v>
      </c>
      <c r="C69" s="13">
        <v>87149</v>
      </c>
      <c r="D69" s="13">
        <v>94210</v>
      </c>
      <c r="E69" s="13">
        <v>177232</v>
      </c>
      <c r="F69" s="13">
        <v>189508</v>
      </c>
      <c r="G69" s="13">
        <v>44126</v>
      </c>
      <c r="H69" s="13">
        <f t="shared" si="2"/>
        <v>592225</v>
      </c>
      <c r="J69" s="13">
        <v>204196</v>
      </c>
      <c r="K69" s="13">
        <v>388029</v>
      </c>
      <c r="L69" s="13">
        <v>592225</v>
      </c>
      <c r="M69" s="13"/>
    </row>
    <row r="70" spans="1:13" x14ac:dyDescent="0.25">
      <c r="H70" s="13"/>
      <c r="J70" s="13"/>
      <c r="K70" s="13"/>
      <c r="L70" s="13"/>
      <c r="M70" s="13"/>
    </row>
    <row r="71" spans="1:13" x14ac:dyDescent="0.25">
      <c r="A71" s="11" t="s">
        <v>52</v>
      </c>
      <c r="H71" s="13"/>
      <c r="J71" s="13"/>
      <c r="K71" s="13"/>
      <c r="L71" s="13"/>
      <c r="M71" s="13"/>
    </row>
    <row r="72" spans="1:13" x14ac:dyDescent="0.25">
      <c r="A72" s="11"/>
      <c r="H72" s="13"/>
      <c r="J72" s="13"/>
      <c r="K72" s="13"/>
      <c r="L72" s="13"/>
      <c r="M72" s="13"/>
    </row>
    <row r="73" spans="1:13" x14ac:dyDescent="0.25">
      <c r="A73" s="12" t="s">
        <v>53</v>
      </c>
      <c r="B73" s="23"/>
      <c r="C73" s="23"/>
      <c r="D73" s="23"/>
      <c r="E73" s="23"/>
      <c r="F73" s="23"/>
      <c r="G73" s="23"/>
      <c r="H73" s="13"/>
      <c r="J73" s="13"/>
      <c r="K73" s="13"/>
      <c r="L73" s="13"/>
      <c r="M73" s="13"/>
    </row>
    <row r="74" spans="1:13" x14ac:dyDescent="0.25">
      <c r="A74" s="20" t="s">
        <v>22</v>
      </c>
      <c r="B74" s="17">
        <f>SUM(C74:D74)</f>
        <v>104768</v>
      </c>
      <c r="C74" s="13">
        <v>38187</v>
      </c>
      <c r="D74" s="13">
        <v>66581</v>
      </c>
      <c r="E74" s="13">
        <v>76070</v>
      </c>
      <c r="F74" s="13">
        <v>127802</v>
      </c>
      <c r="G74" s="13">
        <v>17882</v>
      </c>
      <c r="H74" s="13">
        <f t="shared" si="2"/>
        <v>326522</v>
      </c>
      <c r="J74" s="13">
        <v>88544</v>
      </c>
      <c r="K74" s="13">
        <v>237978</v>
      </c>
      <c r="L74" s="13">
        <v>326522</v>
      </c>
      <c r="M74" s="13"/>
    </row>
    <row r="75" spans="1:13" x14ac:dyDescent="0.25">
      <c r="A75" s="20" t="s">
        <v>54</v>
      </c>
      <c r="B75" s="17">
        <f>SUM(C75:D75)</f>
        <v>142214</v>
      </c>
      <c r="C75" s="13">
        <v>51952.000000000029</v>
      </c>
      <c r="D75" s="13">
        <v>90261.999999999985</v>
      </c>
      <c r="E75" s="13">
        <v>97357.999999999811</v>
      </c>
      <c r="F75" s="13">
        <v>149005.00000000032</v>
      </c>
      <c r="G75" s="13">
        <v>19991.000000000004</v>
      </c>
      <c r="H75" s="13">
        <f t="shared" si="2"/>
        <v>408568.00000000012</v>
      </c>
      <c r="J75" s="13">
        <v>119453.00000000006</v>
      </c>
      <c r="K75" s="13">
        <v>289114.99999999994</v>
      </c>
      <c r="L75" s="13">
        <v>408568.00000000064</v>
      </c>
      <c r="M75" s="13"/>
    </row>
    <row r="76" spans="1:13" x14ac:dyDescent="0.25">
      <c r="A76" s="20"/>
      <c r="B76" s="16"/>
      <c r="C76" s="13"/>
      <c r="D76" s="13"/>
      <c r="E76" s="13"/>
      <c r="F76" s="13"/>
      <c r="G76" s="13"/>
      <c r="H76" s="13"/>
      <c r="J76" s="13"/>
      <c r="K76" s="13"/>
      <c r="L76" s="13"/>
      <c r="M76" s="13"/>
    </row>
    <row r="77" spans="1:13" x14ac:dyDescent="0.25">
      <c r="A77" s="12" t="s">
        <v>55</v>
      </c>
      <c r="B77" s="16"/>
      <c r="C77" s="13"/>
      <c r="D77" s="13"/>
      <c r="E77" s="13"/>
      <c r="F77" s="13"/>
      <c r="G77" s="13"/>
      <c r="H77" s="13"/>
      <c r="J77" s="13"/>
      <c r="K77" s="13"/>
      <c r="L77" s="13"/>
      <c r="M77" s="13"/>
    </row>
    <row r="78" spans="1:13" x14ac:dyDescent="0.25">
      <c r="A78" s="20" t="s">
        <v>22</v>
      </c>
      <c r="B78" s="17">
        <f t="shared" ref="B78:B87" si="13">SUM(C78:D78)</f>
        <v>79450</v>
      </c>
      <c r="C78" s="13">
        <v>34141</v>
      </c>
      <c r="D78" s="13">
        <v>45309</v>
      </c>
      <c r="E78" s="13">
        <v>34359</v>
      </c>
      <c r="F78" s="13">
        <v>61125</v>
      </c>
      <c r="G78" s="13">
        <v>14756</v>
      </c>
      <c r="H78" s="13">
        <f t="shared" si="2"/>
        <v>189690</v>
      </c>
      <c r="J78" s="13">
        <v>61889</v>
      </c>
      <c r="K78" s="13">
        <v>127801</v>
      </c>
      <c r="L78" s="13">
        <v>189690</v>
      </c>
      <c r="M78" s="13"/>
    </row>
    <row r="79" spans="1:13" x14ac:dyDescent="0.25">
      <c r="A79" s="20" t="s">
        <v>23</v>
      </c>
      <c r="B79" s="16">
        <f t="shared" si="13"/>
        <v>354156.00000000012</v>
      </c>
      <c r="C79" s="13">
        <v>152628.00000000006</v>
      </c>
      <c r="D79" s="13">
        <v>201528.00000000009</v>
      </c>
      <c r="E79" s="13">
        <v>145978.99999999991</v>
      </c>
      <c r="F79" s="13">
        <v>262457.99999999994</v>
      </c>
      <c r="G79" s="13">
        <v>48913.999999999985</v>
      </c>
      <c r="H79" s="13">
        <f t="shared" si="2"/>
        <v>811507</v>
      </c>
      <c r="J79" s="13">
        <v>309099.99999999965</v>
      </c>
      <c r="K79" s="13">
        <v>502407.00000000006</v>
      </c>
      <c r="L79" s="13">
        <v>811507.00000000047</v>
      </c>
      <c r="M79" s="13"/>
    </row>
    <row r="80" spans="1:13" x14ac:dyDescent="0.25">
      <c r="A80" s="20"/>
      <c r="B80" s="16"/>
      <c r="C80" s="13"/>
      <c r="D80" s="13"/>
      <c r="E80" s="13"/>
      <c r="F80" s="13"/>
      <c r="G80" s="13"/>
      <c r="H80" s="13"/>
      <c r="J80" s="13"/>
      <c r="K80" s="13"/>
      <c r="L80" s="13"/>
      <c r="M80" s="13"/>
    </row>
    <row r="81" spans="1:13" x14ac:dyDescent="0.25">
      <c r="A81" s="12" t="s">
        <v>56</v>
      </c>
      <c r="B81" s="16"/>
      <c r="C81" s="13"/>
      <c r="D81" s="13"/>
      <c r="E81" s="13"/>
      <c r="F81" s="13"/>
      <c r="G81" s="13"/>
      <c r="H81" s="13"/>
      <c r="J81" s="13"/>
      <c r="K81" s="13"/>
      <c r="L81" s="13"/>
      <c r="M81" s="13"/>
    </row>
    <row r="82" spans="1:13" x14ac:dyDescent="0.25">
      <c r="A82" s="20" t="s">
        <v>22</v>
      </c>
      <c r="B82" s="17">
        <f t="shared" si="13"/>
        <v>357409</v>
      </c>
      <c r="C82" s="13">
        <v>151337</v>
      </c>
      <c r="D82" s="13">
        <v>206072</v>
      </c>
      <c r="E82" s="13">
        <v>241394</v>
      </c>
      <c r="F82" s="13">
        <v>598639</v>
      </c>
      <c r="G82" s="13">
        <v>299387</v>
      </c>
      <c r="H82" s="13">
        <f t="shared" si="2"/>
        <v>1496829</v>
      </c>
      <c r="J82" s="13">
        <v>306854</v>
      </c>
      <c r="K82" s="13">
        <v>1189975</v>
      </c>
      <c r="L82" s="13">
        <v>1496829</v>
      </c>
      <c r="M82" s="13"/>
    </row>
    <row r="83" spans="1:13" x14ac:dyDescent="0.25">
      <c r="A83" s="20" t="s">
        <v>23</v>
      </c>
      <c r="B83" s="16">
        <f t="shared" si="13"/>
        <v>1266479</v>
      </c>
      <c r="C83" s="13">
        <v>490476</v>
      </c>
      <c r="D83" s="13">
        <v>776003</v>
      </c>
      <c r="E83" s="13">
        <v>876290</v>
      </c>
      <c r="F83" s="13">
        <v>1962961</v>
      </c>
      <c r="G83" s="13">
        <v>772405</v>
      </c>
      <c r="H83" s="13">
        <f t="shared" si="2"/>
        <v>4878135</v>
      </c>
      <c r="J83" s="13">
        <v>1221469</v>
      </c>
      <c r="K83" s="13">
        <v>3656666</v>
      </c>
      <c r="L83" s="13">
        <v>4878135</v>
      </c>
      <c r="M83" s="13"/>
    </row>
    <row r="84" spans="1:13" x14ac:dyDescent="0.25">
      <c r="A84" s="12"/>
      <c r="B84" s="16"/>
      <c r="C84" s="13"/>
      <c r="D84" s="13"/>
      <c r="E84" s="13"/>
      <c r="F84" s="13"/>
      <c r="G84" s="13"/>
      <c r="H84" s="13"/>
      <c r="J84" s="13"/>
      <c r="K84" s="13"/>
      <c r="L84" s="13"/>
      <c r="M84" s="13"/>
    </row>
    <row r="85" spans="1:13" x14ac:dyDescent="0.25">
      <c r="A85" s="12" t="s">
        <v>57</v>
      </c>
      <c r="B85" s="16"/>
      <c r="C85" s="13"/>
      <c r="D85" s="13"/>
      <c r="E85" s="13"/>
      <c r="F85" s="13"/>
      <c r="G85" s="13"/>
      <c r="H85" s="13"/>
      <c r="J85" s="13"/>
      <c r="K85" s="13"/>
      <c r="L85" s="13"/>
      <c r="M85" s="13"/>
    </row>
    <row r="86" spans="1:13" x14ac:dyDescent="0.25">
      <c r="A86" s="20" t="s">
        <v>22</v>
      </c>
      <c r="B86" s="17">
        <f t="shared" si="13"/>
        <v>146098</v>
      </c>
      <c r="C86" s="13">
        <v>41791</v>
      </c>
      <c r="D86" s="13">
        <v>104307</v>
      </c>
      <c r="E86" s="13">
        <v>136006</v>
      </c>
      <c r="F86" s="13">
        <v>262658</v>
      </c>
      <c r="G86" s="13">
        <v>100101</v>
      </c>
      <c r="H86" s="13">
        <f t="shared" ref="H86:H147" si="14">SUM(C86:G86)</f>
        <v>644863</v>
      </c>
      <c r="J86" s="13">
        <v>144631</v>
      </c>
      <c r="K86" s="13">
        <v>500232</v>
      </c>
      <c r="L86" s="13">
        <v>644863</v>
      </c>
      <c r="M86" s="13"/>
    </row>
    <row r="87" spans="1:13" x14ac:dyDescent="0.25">
      <c r="A87" s="20" t="s">
        <v>23</v>
      </c>
      <c r="B87" s="16">
        <f t="shared" si="13"/>
        <v>652777.00000000012</v>
      </c>
      <c r="C87" s="13">
        <v>187161.99999999994</v>
      </c>
      <c r="D87" s="13">
        <v>465615.00000000017</v>
      </c>
      <c r="E87" s="13">
        <v>560097.99999999988</v>
      </c>
      <c r="F87" s="13">
        <v>1035616</v>
      </c>
      <c r="G87" s="13">
        <v>361094.00000000023</v>
      </c>
      <c r="H87" s="13">
        <f t="shared" si="14"/>
        <v>2609585</v>
      </c>
      <c r="J87" s="13">
        <v>677115.99999999965</v>
      </c>
      <c r="K87" s="13">
        <v>1932468.999999996</v>
      </c>
      <c r="L87" s="13">
        <v>2609584.9999999907</v>
      </c>
      <c r="M87" s="13"/>
    </row>
    <row r="88" spans="1:13" x14ac:dyDescent="0.25">
      <c r="H88" s="13"/>
      <c r="J88" s="13"/>
      <c r="K88" s="13"/>
      <c r="L88" s="13"/>
      <c r="M88" s="13"/>
    </row>
    <row r="89" spans="1:13" x14ac:dyDescent="0.25">
      <c r="A89" s="11" t="s">
        <v>58</v>
      </c>
      <c r="H89" s="13"/>
      <c r="J89" s="13"/>
      <c r="K89" s="13"/>
      <c r="L89" s="13"/>
      <c r="M89" s="13"/>
    </row>
    <row r="90" spans="1:13" x14ac:dyDescent="0.25">
      <c r="A90" s="11"/>
      <c r="H90" s="13"/>
      <c r="J90" s="13"/>
      <c r="K90" s="13"/>
      <c r="L90" s="13"/>
      <c r="M90" s="13"/>
    </row>
    <row r="91" spans="1:13" x14ac:dyDescent="0.25">
      <c r="A91" s="12" t="s">
        <v>59</v>
      </c>
      <c r="B91" s="17">
        <f>SUM(B92:B94)</f>
        <v>234520</v>
      </c>
      <c r="C91" s="13">
        <f>SUM(C92:C94)</f>
        <v>93321</v>
      </c>
      <c r="D91" s="13">
        <f t="shared" ref="D91:L91" si="15">SUM(D92:D94)</f>
        <v>141199</v>
      </c>
      <c r="E91" s="13">
        <f t="shared" si="15"/>
        <v>130107</v>
      </c>
      <c r="F91" s="13">
        <f t="shared" si="15"/>
        <v>165737</v>
      </c>
      <c r="G91" s="13">
        <f t="shared" si="15"/>
        <v>22840</v>
      </c>
      <c r="H91" s="13">
        <f t="shared" si="14"/>
        <v>553204</v>
      </c>
      <c r="J91" s="13">
        <f t="shared" si="15"/>
        <v>189533</v>
      </c>
      <c r="K91" s="13">
        <f t="shared" si="15"/>
        <v>363671</v>
      </c>
      <c r="L91" s="13">
        <f t="shared" si="15"/>
        <v>553204</v>
      </c>
      <c r="M91" s="13"/>
    </row>
    <row r="92" spans="1:13" x14ac:dyDescent="0.25">
      <c r="A92" s="14" t="s">
        <v>60</v>
      </c>
      <c r="B92" s="13">
        <f t="shared" ref="B92:B94" si="16">SUM(C92:D92)</f>
        <v>20919</v>
      </c>
      <c r="C92" s="13">
        <v>9224</v>
      </c>
      <c r="D92" s="13">
        <v>11695</v>
      </c>
      <c r="E92" s="13">
        <v>13179</v>
      </c>
      <c r="F92" s="13">
        <v>14608</v>
      </c>
      <c r="G92" s="13">
        <v>2002</v>
      </c>
      <c r="H92" s="13">
        <f t="shared" si="14"/>
        <v>50708</v>
      </c>
      <c r="J92" s="13">
        <v>16546</v>
      </c>
      <c r="K92" s="13">
        <v>34162</v>
      </c>
      <c r="L92" s="13">
        <v>50708</v>
      </c>
      <c r="M92" s="13"/>
    </row>
    <row r="93" spans="1:13" x14ac:dyDescent="0.25">
      <c r="A93" s="14" t="s">
        <v>61</v>
      </c>
      <c r="B93" s="13">
        <f t="shared" si="16"/>
        <v>25106</v>
      </c>
      <c r="C93" s="13">
        <v>9883</v>
      </c>
      <c r="D93" s="13">
        <v>15223</v>
      </c>
      <c r="E93" s="13">
        <v>13231</v>
      </c>
      <c r="F93" s="13">
        <v>20832</v>
      </c>
      <c r="G93" s="13">
        <v>3537</v>
      </c>
      <c r="H93" s="13">
        <f t="shared" si="14"/>
        <v>62706</v>
      </c>
      <c r="J93" s="13">
        <v>20312</v>
      </c>
      <c r="K93" s="13">
        <v>42394</v>
      </c>
      <c r="L93" s="13">
        <v>62706</v>
      </c>
      <c r="M93" s="13"/>
    </row>
    <row r="94" spans="1:13" x14ac:dyDescent="0.25">
      <c r="A94" s="14" t="s">
        <v>62</v>
      </c>
      <c r="B94" s="13">
        <f t="shared" si="16"/>
        <v>188495</v>
      </c>
      <c r="C94" s="13">
        <v>74214</v>
      </c>
      <c r="D94" s="13">
        <v>114281</v>
      </c>
      <c r="E94" s="13">
        <v>103697</v>
      </c>
      <c r="F94" s="13">
        <v>130297</v>
      </c>
      <c r="G94" s="13">
        <v>17301</v>
      </c>
      <c r="H94" s="13">
        <f t="shared" si="14"/>
        <v>439790</v>
      </c>
      <c r="J94" s="13">
        <v>152675</v>
      </c>
      <c r="K94" s="13">
        <v>287115</v>
      </c>
      <c r="L94" s="13">
        <v>439790</v>
      </c>
      <c r="M94" s="13"/>
    </row>
    <row r="95" spans="1:13" x14ac:dyDescent="0.25">
      <c r="A95" s="14"/>
      <c r="B95" s="13"/>
      <c r="C95" s="13"/>
      <c r="D95" s="13"/>
      <c r="E95" s="13"/>
      <c r="F95" s="13"/>
      <c r="G95" s="13"/>
      <c r="H95" s="13"/>
      <c r="J95" s="13"/>
      <c r="K95" s="13"/>
      <c r="L95" s="13"/>
      <c r="M95" s="13"/>
    </row>
    <row r="96" spans="1:13" x14ac:dyDescent="0.25">
      <c r="A96" s="12" t="s">
        <v>63</v>
      </c>
      <c r="B96" s="13">
        <f t="shared" ref="B96" si="17">SUM(B97:B98)</f>
        <v>142214</v>
      </c>
      <c r="C96" s="13">
        <f>SUM(C97:C98)</f>
        <v>51952</v>
      </c>
      <c r="D96" s="13">
        <f t="shared" ref="D96:L96" si="18">SUM(D97:D98)</f>
        <v>90262</v>
      </c>
      <c r="E96" s="13">
        <f t="shared" si="18"/>
        <v>97358</v>
      </c>
      <c r="F96" s="13">
        <f t="shared" si="18"/>
        <v>149005</v>
      </c>
      <c r="G96" s="13">
        <f t="shared" si="18"/>
        <v>19991</v>
      </c>
      <c r="H96" s="13">
        <f t="shared" si="14"/>
        <v>408568</v>
      </c>
      <c r="J96" s="13">
        <f t="shared" si="18"/>
        <v>90890.53579345264</v>
      </c>
      <c r="K96" s="13">
        <f t="shared" si="18"/>
        <v>289115</v>
      </c>
      <c r="L96" s="13">
        <f t="shared" si="18"/>
        <v>408568</v>
      </c>
      <c r="M96" s="13"/>
    </row>
    <row r="97" spans="1:13" x14ac:dyDescent="0.25">
      <c r="A97" s="14" t="s">
        <v>64</v>
      </c>
      <c r="B97" s="17">
        <f t="shared" ref="B97:B102" si="19">SUM(C97:D97)</f>
        <v>118125.40357520361</v>
      </c>
      <c r="C97" s="13">
        <v>42619.690090865101</v>
      </c>
      <c r="D97" s="13">
        <v>75505.713484338514</v>
      </c>
      <c r="E97" s="13">
        <v>74937.936265274271</v>
      </c>
      <c r="F97" s="13">
        <v>117812.4276714021</v>
      </c>
      <c r="G97" s="13">
        <f>15003.5897529512-361</f>
        <v>14642.5897529512</v>
      </c>
      <c r="H97" s="13">
        <f t="shared" si="14"/>
        <v>325518.3572648312</v>
      </c>
      <c r="J97" s="13">
        <v>72563</v>
      </c>
      <c r="K97" s="13">
        <v>224966.97585896024</v>
      </c>
      <c r="L97" s="13">
        <v>325518.0019725805</v>
      </c>
      <c r="M97" s="13"/>
    </row>
    <row r="98" spans="1:13" x14ac:dyDescent="0.25">
      <c r="A98" s="14" t="s">
        <v>65</v>
      </c>
      <c r="B98" s="17">
        <f t="shared" si="19"/>
        <v>24088.596424796382</v>
      </c>
      <c r="C98" s="13">
        <v>9332.3099091348995</v>
      </c>
      <c r="D98" s="13">
        <v>14756.286515661483</v>
      </c>
      <c r="E98" s="13">
        <v>22420.063734725736</v>
      </c>
      <c r="F98" s="13">
        <v>31192.5723285979</v>
      </c>
      <c r="G98" s="13">
        <f>4987.4102470488+361</f>
        <v>5348.4102470487996</v>
      </c>
      <c r="H98" s="13">
        <f t="shared" si="14"/>
        <v>83049.642735168818</v>
      </c>
      <c r="J98" s="13">
        <v>18327.535793452644</v>
      </c>
      <c r="K98" s="13">
        <v>64148.024141039772</v>
      </c>
      <c r="L98" s="13">
        <v>83049.998027419497</v>
      </c>
      <c r="M98" s="13"/>
    </row>
    <row r="99" spans="1:13" x14ac:dyDescent="0.25">
      <c r="A99" s="14"/>
      <c r="B99" s="16"/>
      <c r="C99" s="13"/>
      <c r="D99" s="13"/>
      <c r="E99" s="13"/>
      <c r="F99" s="13"/>
      <c r="G99" s="13"/>
      <c r="H99" s="13"/>
      <c r="J99" s="13"/>
      <c r="K99" s="13"/>
      <c r="L99" s="13"/>
      <c r="M99" s="13"/>
    </row>
    <row r="100" spans="1:13" x14ac:dyDescent="0.25">
      <c r="A100" s="12" t="s">
        <v>66</v>
      </c>
      <c r="B100" s="17">
        <f t="shared" si="19"/>
        <v>1155</v>
      </c>
      <c r="C100" s="13">
        <v>332</v>
      </c>
      <c r="D100" s="13">
        <v>823</v>
      </c>
      <c r="E100" s="13">
        <v>737</v>
      </c>
      <c r="F100" s="13">
        <v>1113</v>
      </c>
      <c r="G100" s="13">
        <v>267</v>
      </c>
      <c r="H100" s="13">
        <f t="shared" si="14"/>
        <v>3272</v>
      </c>
      <c r="J100" s="13">
        <v>1453</v>
      </c>
      <c r="K100" s="13">
        <v>1819</v>
      </c>
      <c r="L100" s="13">
        <v>3272</v>
      </c>
      <c r="M100" s="13"/>
    </row>
    <row r="101" spans="1:13" x14ac:dyDescent="0.25">
      <c r="A101" s="12"/>
      <c r="B101" s="16"/>
      <c r="C101" s="13"/>
      <c r="D101" s="13"/>
      <c r="E101" s="13"/>
      <c r="F101" s="13"/>
      <c r="G101" s="13"/>
      <c r="H101" s="13"/>
      <c r="J101" s="13"/>
      <c r="K101" s="13"/>
      <c r="L101" s="13"/>
      <c r="M101" s="13"/>
    </row>
    <row r="102" spans="1:13" x14ac:dyDescent="0.25">
      <c r="A102" s="12" t="s">
        <v>67</v>
      </c>
      <c r="B102" s="17">
        <f t="shared" si="19"/>
        <v>10024</v>
      </c>
      <c r="C102" s="13">
        <v>4072</v>
      </c>
      <c r="D102" s="13">
        <v>5952</v>
      </c>
      <c r="E102" s="13">
        <v>6690</v>
      </c>
      <c r="F102" s="13">
        <v>19788</v>
      </c>
      <c r="G102" s="13">
        <v>2968</v>
      </c>
      <c r="H102" s="13">
        <f t="shared" si="14"/>
        <v>39470</v>
      </c>
      <c r="J102" s="13">
        <v>8872</v>
      </c>
      <c r="K102" s="13">
        <v>30598</v>
      </c>
      <c r="L102" s="13">
        <v>39470</v>
      </c>
      <c r="M102" s="13"/>
    </row>
    <row r="103" spans="1:13" x14ac:dyDescent="0.25">
      <c r="H103" s="13"/>
      <c r="J103" s="13"/>
      <c r="K103" s="13"/>
      <c r="L103" s="13"/>
      <c r="M103" s="13"/>
    </row>
    <row r="104" spans="1:13" x14ac:dyDescent="0.25">
      <c r="A104" s="11" t="s">
        <v>68</v>
      </c>
      <c r="H104" s="13"/>
      <c r="J104" s="13"/>
      <c r="K104" s="13"/>
      <c r="L104" s="13"/>
      <c r="M104" s="13"/>
    </row>
    <row r="105" spans="1:13" x14ac:dyDescent="0.25">
      <c r="A105" s="11"/>
      <c r="H105" s="13"/>
      <c r="J105" s="13"/>
      <c r="K105" s="13"/>
      <c r="L105" s="13"/>
      <c r="M105" s="13"/>
    </row>
    <row r="106" spans="1:13" x14ac:dyDescent="0.25">
      <c r="A106" s="12" t="s">
        <v>69</v>
      </c>
      <c r="B106" s="17">
        <f>SUM(C106:D106)</f>
        <v>214756</v>
      </c>
      <c r="C106" s="13">
        <v>84429</v>
      </c>
      <c r="D106" s="13">
        <v>130327</v>
      </c>
      <c r="E106" s="13">
        <v>117665</v>
      </c>
      <c r="F106" s="13">
        <v>152242</v>
      </c>
      <c r="G106" s="13">
        <v>21105</v>
      </c>
      <c r="H106" s="13">
        <f t="shared" si="14"/>
        <v>505768</v>
      </c>
      <c r="J106" s="13">
        <v>174440</v>
      </c>
      <c r="K106" s="13">
        <v>331328</v>
      </c>
      <c r="L106" s="13">
        <v>505768</v>
      </c>
      <c r="M106" s="13"/>
    </row>
    <row r="107" spans="1:13" x14ac:dyDescent="0.25">
      <c r="A107" s="12" t="s">
        <v>70</v>
      </c>
      <c r="B107" s="17">
        <f t="shared" ref="B107:B109" si="20">SUM(C107:D107)</f>
        <v>7265</v>
      </c>
      <c r="C107" s="13">
        <v>4041</v>
      </c>
      <c r="D107" s="13">
        <v>3224</v>
      </c>
      <c r="E107" s="13">
        <v>3457</v>
      </c>
      <c r="F107" s="13">
        <v>4705</v>
      </c>
      <c r="G107" s="13">
        <v>415</v>
      </c>
      <c r="H107" s="13">
        <f t="shared" si="14"/>
        <v>15842</v>
      </c>
      <c r="J107" s="13">
        <v>7019</v>
      </c>
      <c r="K107" s="13">
        <v>8823</v>
      </c>
      <c r="L107" s="13">
        <v>15842</v>
      </c>
      <c r="M107" s="13"/>
    </row>
    <row r="108" spans="1:13" x14ac:dyDescent="0.25">
      <c r="A108" s="12" t="s">
        <v>71</v>
      </c>
      <c r="B108" s="17">
        <f t="shared" si="20"/>
        <v>7265</v>
      </c>
      <c r="C108" s="13">
        <v>4041</v>
      </c>
      <c r="D108" s="13">
        <v>3224</v>
      </c>
      <c r="E108" s="13">
        <v>3457</v>
      </c>
      <c r="F108" s="13">
        <v>4705</v>
      </c>
      <c r="G108" s="13">
        <v>415</v>
      </c>
      <c r="H108" s="13">
        <f t="shared" si="14"/>
        <v>15842</v>
      </c>
      <c r="J108" s="13">
        <v>7019</v>
      </c>
      <c r="K108" s="13">
        <v>8823</v>
      </c>
      <c r="L108" s="13">
        <v>15842</v>
      </c>
      <c r="M108" s="13"/>
    </row>
    <row r="109" spans="1:13" x14ac:dyDescent="0.25">
      <c r="A109" s="12" t="s">
        <v>72</v>
      </c>
      <c r="B109" s="17">
        <f t="shared" si="20"/>
        <v>23711</v>
      </c>
      <c r="C109" s="13">
        <v>7073</v>
      </c>
      <c r="D109" s="13">
        <v>16638</v>
      </c>
      <c r="E109" s="13">
        <v>29191</v>
      </c>
      <c r="F109" s="13">
        <v>146951</v>
      </c>
      <c r="G109" s="13">
        <v>100444</v>
      </c>
      <c r="H109" s="13">
        <f t="shared" si="14"/>
        <v>300297</v>
      </c>
      <c r="J109" s="13">
        <v>13433</v>
      </c>
      <c r="K109" s="13">
        <v>286313</v>
      </c>
      <c r="L109" s="13">
        <v>299746</v>
      </c>
      <c r="M109" s="13"/>
    </row>
    <row r="110" spans="1:13" x14ac:dyDescent="0.25">
      <c r="A110" s="12" t="s">
        <v>73</v>
      </c>
      <c r="B110" s="13"/>
      <c r="C110" s="24"/>
      <c r="D110" s="24"/>
      <c r="E110" s="24"/>
      <c r="F110" s="24"/>
      <c r="G110" s="24"/>
      <c r="H110" s="13"/>
      <c r="J110" s="24"/>
      <c r="K110" s="24"/>
      <c r="L110" s="24"/>
      <c r="M110" s="13"/>
    </row>
    <row r="111" spans="1:13" x14ac:dyDescent="0.25">
      <c r="H111" s="13"/>
      <c r="J111" s="13"/>
      <c r="K111" s="13"/>
      <c r="L111" s="13"/>
      <c r="M111" s="13"/>
    </row>
    <row r="112" spans="1:13" x14ac:dyDescent="0.25">
      <c r="A112" s="11" t="s">
        <v>74</v>
      </c>
      <c r="H112" s="13"/>
      <c r="J112" s="13"/>
      <c r="K112" s="13"/>
      <c r="L112" s="13"/>
      <c r="M112" s="13"/>
    </row>
    <row r="113" spans="1:14" x14ac:dyDescent="0.25">
      <c r="A113" s="11"/>
      <c r="B113" s="16"/>
      <c r="C113" s="19"/>
      <c r="D113" s="19"/>
      <c r="E113" s="19"/>
      <c r="F113" s="19"/>
      <c r="G113" s="19"/>
      <c r="H113" s="13"/>
      <c r="J113" s="13"/>
      <c r="K113" s="13"/>
      <c r="L113" s="13"/>
      <c r="M113" s="13"/>
    </row>
    <row r="114" spans="1:14" x14ac:dyDescent="0.25">
      <c r="A114" s="12" t="s">
        <v>75</v>
      </c>
      <c r="B114" s="17">
        <f>SUM(C114:D114)</f>
        <v>44057</v>
      </c>
      <c r="C114" s="13">
        <v>17925</v>
      </c>
      <c r="D114" s="13">
        <v>26132</v>
      </c>
      <c r="E114" s="13">
        <v>26286</v>
      </c>
      <c r="F114" s="13">
        <v>34176</v>
      </c>
      <c r="G114" s="13">
        <v>9308</v>
      </c>
      <c r="H114" s="13">
        <f t="shared" si="14"/>
        <v>113827</v>
      </c>
      <c r="J114" s="13">
        <v>45262</v>
      </c>
      <c r="K114" s="13">
        <v>68565</v>
      </c>
      <c r="L114" s="13">
        <v>113827</v>
      </c>
      <c r="M114" s="13"/>
      <c r="N114" s="18"/>
    </row>
    <row r="115" spans="1:14" x14ac:dyDescent="0.25">
      <c r="A115" s="12"/>
      <c r="B115" s="13"/>
      <c r="C115" s="13"/>
      <c r="D115" s="13"/>
      <c r="E115" s="13"/>
      <c r="F115" s="13"/>
      <c r="G115" s="13"/>
      <c r="H115" s="13"/>
      <c r="J115" s="13"/>
      <c r="K115" s="13"/>
      <c r="L115" s="13"/>
      <c r="M115" s="13"/>
    </row>
    <row r="116" spans="1:14" x14ac:dyDescent="0.25">
      <c r="A116" s="12" t="s">
        <v>76</v>
      </c>
      <c r="B116" s="13">
        <f t="shared" ref="B116:B122" si="21">SUM(C116:D116)</f>
        <v>127994</v>
      </c>
      <c r="C116" s="13">
        <v>51233</v>
      </c>
      <c r="D116" s="13">
        <v>76761</v>
      </c>
      <c r="E116" s="13">
        <v>77907</v>
      </c>
      <c r="F116" s="13">
        <v>111231</v>
      </c>
      <c r="G116" s="13">
        <v>31623</v>
      </c>
      <c r="H116" s="13">
        <f t="shared" si="14"/>
        <v>348755</v>
      </c>
      <c r="J116" s="13">
        <v>119887</v>
      </c>
      <c r="K116" s="13">
        <v>228868</v>
      </c>
      <c r="L116" s="13">
        <v>348755</v>
      </c>
      <c r="M116" s="13"/>
    </row>
    <row r="117" spans="1:14" x14ac:dyDescent="0.25">
      <c r="A117" s="14" t="s">
        <v>77</v>
      </c>
      <c r="B117" s="17">
        <f t="shared" si="21"/>
        <v>72795</v>
      </c>
      <c r="C117" s="13">
        <v>27931</v>
      </c>
      <c r="D117" s="13">
        <v>44864</v>
      </c>
      <c r="E117" s="13">
        <v>45372</v>
      </c>
      <c r="F117" s="13">
        <v>56865</v>
      </c>
      <c r="G117" s="13">
        <v>10892</v>
      </c>
      <c r="H117" s="13">
        <f t="shared" si="14"/>
        <v>185924</v>
      </c>
      <c r="J117" s="13">
        <v>75512</v>
      </c>
      <c r="K117" s="13">
        <v>110412</v>
      </c>
      <c r="L117" s="13">
        <v>185924</v>
      </c>
      <c r="M117" s="13"/>
    </row>
    <row r="118" spans="1:14" x14ac:dyDescent="0.25">
      <c r="A118" s="14"/>
      <c r="B118" s="16"/>
      <c r="C118" s="13"/>
      <c r="D118" s="13"/>
      <c r="E118" s="13"/>
      <c r="F118" s="13"/>
      <c r="G118" s="13"/>
      <c r="H118" s="13"/>
      <c r="J118" s="13"/>
      <c r="K118" s="13"/>
      <c r="L118" s="13"/>
      <c r="M118" s="13"/>
    </row>
    <row r="119" spans="1:14" x14ac:dyDescent="0.25">
      <c r="A119" s="12" t="s">
        <v>78</v>
      </c>
      <c r="B119" s="13">
        <f t="shared" si="21"/>
        <v>193911</v>
      </c>
      <c r="C119" s="13">
        <v>71204</v>
      </c>
      <c r="D119" s="13">
        <v>122707</v>
      </c>
      <c r="E119" s="13">
        <v>116200</v>
      </c>
      <c r="F119" s="13">
        <v>165119</v>
      </c>
      <c r="G119" s="13">
        <v>42870</v>
      </c>
      <c r="H119" s="13">
        <f t="shared" si="14"/>
        <v>518100</v>
      </c>
      <c r="J119" s="13">
        <v>152926</v>
      </c>
      <c r="K119" s="13">
        <v>365174</v>
      </c>
      <c r="L119" s="13">
        <v>518100</v>
      </c>
      <c r="M119" s="13"/>
    </row>
    <row r="120" spans="1:14" x14ac:dyDescent="0.25">
      <c r="A120" s="14" t="s">
        <v>79</v>
      </c>
      <c r="B120" s="13">
        <f t="shared" si="21"/>
        <v>2213</v>
      </c>
      <c r="C120" s="13">
        <v>1338</v>
      </c>
      <c r="D120" s="13">
        <v>875</v>
      </c>
      <c r="E120" s="13">
        <v>1337</v>
      </c>
      <c r="F120" s="13">
        <v>906</v>
      </c>
      <c r="G120" s="13">
        <v>0</v>
      </c>
      <c r="H120" s="13">
        <f t="shared" si="14"/>
        <v>4456</v>
      </c>
      <c r="J120" s="13">
        <v>3461</v>
      </c>
      <c r="K120" s="13">
        <v>995</v>
      </c>
      <c r="L120" s="13">
        <v>4456</v>
      </c>
      <c r="M120" s="13"/>
    </row>
    <row r="121" spans="1:14" x14ac:dyDescent="0.25">
      <c r="A121" s="14"/>
      <c r="B121" s="13"/>
      <c r="C121" s="13"/>
      <c r="D121" s="13"/>
      <c r="E121" s="13"/>
      <c r="F121" s="13"/>
      <c r="G121" s="13"/>
      <c r="H121" s="13"/>
      <c r="J121" s="13"/>
      <c r="K121" s="13"/>
      <c r="L121" s="13"/>
      <c r="M121" s="13"/>
    </row>
    <row r="122" spans="1:14" x14ac:dyDescent="0.25">
      <c r="A122" s="12" t="s">
        <v>80</v>
      </c>
      <c r="B122" s="13">
        <f t="shared" si="21"/>
        <v>26585</v>
      </c>
      <c r="C122" s="13">
        <v>10903.75</v>
      </c>
      <c r="D122" s="13">
        <v>15681.25</v>
      </c>
      <c r="E122" s="13">
        <v>15388.75</v>
      </c>
      <c r="F122" s="13">
        <v>20081.25</v>
      </c>
      <c r="G122" s="13">
        <v>3566.25</v>
      </c>
      <c r="H122" s="13">
        <f t="shared" si="14"/>
        <v>65621.25</v>
      </c>
      <c r="J122" s="13">
        <v>27075</v>
      </c>
      <c r="K122" s="13">
        <v>38546.25</v>
      </c>
      <c r="L122" s="13">
        <v>65621.25</v>
      </c>
      <c r="M122" s="13"/>
    </row>
    <row r="123" spans="1:14" x14ac:dyDescent="0.25">
      <c r="H123" s="13"/>
      <c r="J123" s="13"/>
      <c r="K123" s="13"/>
      <c r="L123" s="13"/>
      <c r="M123" s="13"/>
    </row>
    <row r="124" spans="1:14" x14ac:dyDescent="0.25">
      <c r="A124" s="11" t="s">
        <v>81</v>
      </c>
      <c r="H124" s="13"/>
      <c r="J124" s="13"/>
      <c r="K124" s="13"/>
      <c r="L124" s="13"/>
      <c r="M124" s="13"/>
    </row>
    <row r="125" spans="1:14" x14ac:dyDescent="0.25">
      <c r="A125" s="11"/>
      <c r="H125" s="13"/>
      <c r="J125" s="13"/>
      <c r="K125" s="13"/>
      <c r="L125" s="13"/>
      <c r="M125" s="13"/>
    </row>
    <row r="126" spans="1:14" x14ac:dyDescent="0.25">
      <c r="A126" s="12" t="s">
        <v>82</v>
      </c>
      <c r="H126" s="13"/>
      <c r="J126" s="13"/>
      <c r="K126" s="13"/>
      <c r="L126" s="13"/>
      <c r="M126" s="13"/>
    </row>
    <row r="127" spans="1:14" x14ac:dyDescent="0.25">
      <c r="A127" s="20" t="s">
        <v>22</v>
      </c>
      <c r="B127" s="17">
        <f t="shared" ref="B127:B128" si="22">SUM(C127:D127)</f>
        <v>11437</v>
      </c>
      <c r="C127" s="13">
        <v>7582</v>
      </c>
      <c r="D127" s="13">
        <v>3855</v>
      </c>
      <c r="E127" s="13">
        <v>5369</v>
      </c>
      <c r="F127" s="13">
        <v>3446</v>
      </c>
      <c r="G127" s="13">
        <v>386</v>
      </c>
      <c r="H127" s="13">
        <f t="shared" si="14"/>
        <v>20638</v>
      </c>
      <c r="J127" s="13">
        <v>18342</v>
      </c>
      <c r="K127" s="13">
        <v>2296</v>
      </c>
      <c r="L127" s="13">
        <v>20638</v>
      </c>
      <c r="M127" s="13"/>
    </row>
    <row r="128" spans="1:14" x14ac:dyDescent="0.25">
      <c r="A128" s="20" t="s">
        <v>50</v>
      </c>
      <c r="B128" s="13">
        <f t="shared" si="22"/>
        <v>38154</v>
      </c>
      <c r="C128" s="13">
        <v>24466</v>
      </c>
      <c r="D128" s="13">
        <v>13688</v>
      </c>
      <c r="E128" s="13">
        <v>19104</v>
      </c>
      <c r="F128" s="13">
        <v>7266</v>
      </c>
      <c r="G128" s="13">
        <v>612</v>
      </c>
      <c r="H128" s="13">
        <f t="shared" si="14"/>
        <v>65136</v>
      </c>
      <c r="J128" s="13">
        <v>60079</v>
      </c>
      <c r="K128" s="13">
        <v>5057</v>
      </c>
      <c r="L128" s="13">
        <v>65136</v>
      </c>
      <c r="M128" s="13"/>
    </row>
    <row r="129" spans="1:13" x14ac:dyDescent="0.25">
      <c r="A129" s="20"/>
      <c r="B129" s="13"/>
      <c r="C129" s="13"/>
      <c r="D129" s="13"/>
      <c r="E129" s="13"/>
      <c r="F129" s="13"/>
      <c r="G129" s="13"/>
      <c r="H129" s="13"/>
      <c r="J129" s="13"/>
      <c r="K129" s="13"/>
      <c r="L129" s="13"/>
      <c r="M129" s="13"/>
    </row>
    <row r="130" spans="1:13" x14ac:dyDescent="0.25">
      <c r="A130" s="12" t="s">
        <v>83</v>
      </c>
      <c r="H130" s="13"/>
      <c r="J130" s="13"/>
      <c r="K130" s="13"/>
      <c r="L130" s="13"/>
      <c r="M130" s="13"/>
    </row>
    <row r="131" spans="1:13" x14ac:dyDescent="0.25">
      <c r="A131" s="20" t="s">
        <v>22</v>
      </c>
      <c r="B131" s="13">
        <f t="shared" ref="B131:B132" si="23">SUM(C131:D131)</f>
        <v>832</v>
      </c>
      <c r="C131" s="13">
        <v>578</v>
      </c>
      <c r="D131" s="13">
        <v>254</v>
      </c>
      <c r="E131" s="13">
        <v>665</v>
      </c>
      <c r="F131" s="13">
        <v>447</v>
      </c>
      <c r="G131" s="13">
        <v>0</v>
      </c>
      <c r="H131" s="13">
        <f t="shared" si="14"/>
        <v>1944</v>
      </c>
      <c r="J131" s="13">
        <v>1582</v>
      </c>
      <c r="K131" s="13">
        <v>362</v>
      </c>
      <c r="L131" s="13">
        <v>1944</v>
      </c>
      <c r="M131" s="13"/>
    </row>
    <row r="132" spans="1:13" x14ac:dyDescent="0.25">
      <c r="A132" s="20" t="s">
        <v>50</v>
      </c>
      <c r="B132" s="13">
        <f t="shared" si="23"/>
        <v>2987</v>
      </c>
      <c r="C132" s="13">
        <v>1598</v>
      </c>
      <c r="D132" s="13">
        <v>1389</v>
      </c>
      <c r="E132" s="13">
        <v>1435</v>
      </c>
      <c r="F132" s="13">
        <v>661</v>
      </c>
      <c r="G132" s="13">
        <v>0</v>
      </c>
      <c r="H132" s="13">
        <f t="shared" si="14"/>
        <v>5083</v>
      </c>
      <c r="J132" s="13">
        <v>4273</v>
      </c>
      <c r="K132" s="13">
        <v>810</v>
      </c>
      <c r="L132" s="13">
        <v>5083</v>
      </c>
      <c r="M132" s="13"/>
    </row>
    <row r="133" spans="1:13" x14ac:dyDescent="0.25">
      <c r="H133" s="13"/>
      <c r="J133" s="13"/>
      <c r="K133" s="13"/>
      <c r="L133" s="13"/>
      <c r="M133" s="13"/>
    </row>
    <row r="134" spans="1:13" x14ac:dyDescent="0.25">
      <c r="A134" s="11" t="s">
        <v>84</v>
      </c>
      <c r="H134" s="13"/>
      <c r="J134" s="13"/>
      <c r="K134" s="13"/>
      <c r="L134" s="13"/>
      <c r="M134" s="13"/>
    </row>
    <row r="135" spans="1:13" x14ac:dyDescent="0.25">
      <c r="A135" s="11"/>
      <c r="H135" s="13"/>
      <c r="J135" s="13"/>
      <c r="K135" s="13"/>
      <c r="L135" s="13"/>
      <c r="M135" s="13"/>
    </row>
    <row r="136" spans="1:13" x14ac:dyDescent="0.25">
      <c r="A136" s="14" t="s">
        <v>27</v>
      </c>
      <c r="B136" s="13">
        <f t="shared" ref="B136" si="24">SUM(C136:D136)</f>
        <v>136547</v>
      </c>
      <c r="C136" s="13">
        <v>64039</v>
      </c>
      <c r="D136" s="13">
        <v>72508</v>
      </c>
      <c r="E136" s="13">
        <v>72468</v>
      </c>
      <c r="F136" s="13">
        <v>180570</v>
      </c>
      <c r="G136" s="13">
        <v>85397</v>
      </c>
      <c r="H136" s="13">
        <f t="shared" si="14"/>
        <v>474982</v>
      </c>
      <c r="J136" s="13">
        <v>79976</v>
      </c>
      <c r="K136" s="13">
        <v>395006</v>
      </c>
      <c r="L136" s="13">
        <v>474982</v>
      </c>
      <c r="M136" s="13"/>
    </row>
    <row r="137" spans="1:13" x14ac:dyDescent="0.25">
      <c r="A137" s="14" t="s">
        <v>85</v>
      </c>
      <c r="B137" s="13">
        <f>B136*0.1</f>
        <v>13654.7</v>
      </c>
      <c r="C137" s="13">
        <v>6403.9000000000005</v>
      </c>
      <c r="D137" s="13">
        <v>7250.8</v>
      </c>
      <c r="E137" s="13">
        <v>7246.8</v>
      </c>
      <c r="F137" s="13">
        <v>18057</v>
      </c>
      <c r="G137" s="13">
        <v>8539.7000000000007</v>
      </c>
      <c r="H137" s="13">
        <f t="shared" si="14"/>
        <v>47498.2</v>
      </c>
      <c r="J137" s="13">
        <f t="shared" ref="J137:L137" si="25">J136*0.1</f>
        <v>7997.6</v>
      </c>
      <c r="K137" s="13">
        <f t="shared" si="25"/>
        <v>39500.600000000006</v>
      </c>
      <c r="L137" s="13">
        <f t="shared" si="25"/>
        <v>47498.200000000004</v>
      </c>
      <c r="M137" s="13"/>
    </row>
    <row r="138" spans="1:13" ht="15.75" customHeight="1" x14ac:dyDescent="0.25">
      <c r="A138" s="14" t="s">
        <v>86</v>
      </c>
      <c r="B138" s="17">
        <f t="shared" ref="B138:B141" si="26">SUM(C138:D138)</f>
        <v>37720</v>
      </c>
      <c r="C138" s="13">
        <v>18151</v>
      </c>
      <c r="D138" s="13">
        <v>19569</v>
      </c>
      <c r="E138" s="13">
        <v>20790</v>
      </c>
      <c r="F138" s="13">
        <v>33652</v>
      </c>
      <c r="G138" s="13">
        <v>12477</v>
      </c>
      <c r="H138" s="13">
        <f t="shared" si="14"/>
        <v>104639</v>
      </c>
      <c r="J138" s="13">
        <v>21948</v>
      </c>
      <c r="K138" s="13">
        <v>82691</v>
      </c>
      <c r="L138" s="13">
        <v>104639</v>
      </c>
      <c r="M138" s="13"/>
    </row>
    <row r="139" spans="1:13" ht="18.75" x14ac:dyDescent="0.25">
      <c r="A139" s="14" t="s">
        <v>87</v>
      </c>
      <c r="B139" s="17">
        <f t="shared" si="26"/>
        <v>10256</v>
      </c>
      <c r="C139" s="13">
        <v>4265</v>
      </c>
      <c r="D139" s="13">
        <v>5991</v>
      </c>
      <c r="E139" s="13">
        <v>5744</v>
      </c>
      <c r="F139" s="13">
        <v>8910</v>
      </c>
      <c r="G139" s="13">
        <v>4124</v>
      </c>
      <c r="H139" s="13">
        <f t="shared" si="14"/>
        <v>29034</v>
      </c>
      <c r="J139" s="13">
        <v>5965</v>
      </c>
      <c r="K139" s="13">
        <v>23069</v>
      </c>
      <c r="L139" s="13">
        <v>29034</v>
      </c>
      <c r="M139" s="13"/>
    </row>
    <row r="140" spans="1:13" x14ac:dyDescent="0.25">
      <c r="A140" s="14" t="s">
        <v>88</v>
      </c>
      <c r="B140" s="17">
        <f t="shared" si="26"/>
        <v>24477</v>
      </c>
      <c r="C140" s="13">
        <v>16057</v>
      </c>
      <c r="D140" s="13">
        <v>8420</v>
      </c>
      <c r="E140" s="13">
        <v>12627</v>
      </c>
      <c r="F140" s="13">
        <v>19458</v>
      </c>
      <c r="G140" s="13">
        <v>12813</v>
      </c>
      <c r="H140" s="13">
        <f t="shared" si="14"/>
        <v>69375</v>
      </c>
      <c r="J140" s="13">
        <v>4001</v>
      </c>
      <c r="K140" s="13">
        <v>65374</v>
      </c>
      <c r="L140" s="13">
        <v>69375</v>
      </c>
      <c r="M140" s="13"/>
    </row>
    <row r="141" spans="1:13" x14ac:dyDescent="0.25">
      <c r="A141" s="14" t="s">
        <v>89</v>
      </c>
      <c r="B141" s="17">
        <f t="shared" si="26"/>
        <v>57128</v>
      </c>
      <c r="C141" s="13">
        <v>30701</v>
      </c>
      <c r="D141" s="13">
        <v>26427</v>
      </c>
      <c r="E141" s="13">
        <v>24805</v>
      </c>
      <c r="F141" s="13">
        <v>58446</v>
      </c>
      <c r="G141" s="13">
        <v>35177</v>
      </c>
      <c r="H141" s="13">
        <f t="shared" si="14"/>
        <v>175556</v>
      </c>
      <c r="J141" s="13">
        <v>7855</v>
      </c>
      <c r="K141" s="13">
        <v>167701</v>
      </c>
      <c r="L141" s="13">
        <v>175556</v>
      </c>
      <c r="M141" s="13"/>
    </row>
    <row r="142" spans="1:13" x14ac:dyDescent="0.25">
      <c r="H142" s="13"/>
      <c r="J142" s="13"/>
      <c r="K142" s="13"/>
      <c r="L142" s="13"/>
      <c r="M142" s="13"/>
    </row>
    <row r="143" spans="1:13" x14ac:dyDescent="0.25">
      <c r="A143" s="11" t="s">
        <v>90</v>
      </c>
      <c r="H143" s="13"/>
      <c r="J143" s="13"/>
      <c r="K143" s="13"/>
      <c r="L143" s="13"/>
      <c r="M143" s="13"/>
    </row>
    <row r="144" spans="1:13" x14ac:dyDescent="0.25">
      <c r="A144" s="11"/>
      <c r="H144" s="13"/>
      <c r="J144" s="13"/>
      <c r="K144" s="13"/>
      <c r="L144" s="13"/>
      <c r="M144" s="13"/>
    </row>
    <row r="145" spans="1:13" x14ac:dyDescent="0.25">
      <c r="A145" s="14" t="s">
        <v>91</v>
      </c>
      <c r="B145" s="17">
        <f>SUM(B146:B147)</f>
        <v>82444</v>
      </c>
      <c r="C145" s="13">
        <f t="shared" ref="C145:K145" si="27">SUM(C146:C147)</f>
        <v>43241</v>
      </c>
      <c r="D145" s="13">
        <f t="shared" si="27"/>
        <v>39203</v>
      </c>
      <c r="E145" s="13">
        <f t="shared" si="27"/>
        <v>34462</v>
      </c>
      <c r="F145" s="13">
        <f t="shared" si="27"/>
        <v>54393</v>
      </c>
      <c r="G145" s="13">
        <f t="shared" si="27"/>
        <v>9198</v>
      </c>
      <c r="H145" s="13">
        <f t="shared" si="14"/>
        <v>180497</v>
      </c>
      <c r="J145" s="13">
        <f t="shared" si="27"/>
        <v>63015</v>
      </c>
      <c r="K145" s="13">
        <f t="shared" si="27"/>
        <v>117482</v>
      </c>
      <c r="L145" s="13">
        <f>SUM(L146:L147)</f>
        <v>180497</v>
      </c>
      <c r="M145" s="13"/>
    </row>
    <row r="146" spans="1:13" x14ac:dyDescent="0.25">
      <c r="A146" s="20" t="s">
        <v>92</v>
      </c>
      <c r="B146" s="13">
        <f t="shared" ref="B146:B147" si="28">SUM(C146:D146)</f>
        <v>29554</v>
      </c>
      <c r="C146" s="13">
        <v>21146</v>
      </c>
      <c r="D146" s="13">
        <v>8408</v>
      </c>
      <c r="E146" s="13">
        <v>5529</v>
      </c>
      <c r="F146" s="13">
        <v>8134</v>
      </c>
      <c r="G146" s="13">
        <v>977</v>
      </c>
      <c r="H146" s="13">
        <f t="shared" si="14"/>
        <v>44194</v>
      </c>
      <c r="J146" s="13">
        <v>14153</v>
      </c>
      <c r="K146" s="13">
        <v>30041</v>
      </c>
      <c r="L146" s="13">
        <f>SUM(J146:K146)</f>
        <v>44194</v>
      </c>
      <c r="M146" s="13"/>
    </row>
    <row r="147" spans="1:13" x14ac:dyDescent="0.25">
      <c r="A147" s="20" t="s">
        <v>93</v>
      </c>
      <c r="B147" s="13">
        <f t="shared" si="28"/>
        <v>52890</v>
      </c>
      <c r="C147" s="13">
        <v>22095</v>
      </c>
      <c r="D147" s="13">
        <v>30795</v>
      </c>
      <c r="E147" s="13">
        <v>28933</v>
      </c>
      <c r="F147" s="13">
        <v>46259</v>
      </c>
      <c r="G147" s="13">
        <v>8221</v>
      </c>
      <c r="H147" s="13">
        <f t="shared" si="14"/>
        <v>136303</v>
      </c>
      <c r="J147" s="13">
        <v>48862</v>
      </c>
      <c r="K147" s="13">
        <v>87441</v>
      </c>
      <c r="L147" s="13">
        <f>SUM(J147:K147)</f>
        <v>136303</v>
      </c>
      <c r="M147" s="13"/>
    </row>
    <row r="148" spans="1:13" x14ac:dyDescent="0.25">
      <c r="H148" s="13"/>
      <c r="J148" s="13"/>
      <c r="K148" s="13"/>
      <c r="L148" s="13"/>
      <c r="M148" s="13"/>
    </row>
    <row r="149" spans="1:13" x14ac:dyDescent="0.25">
      <c r="A149" s="11" t="s">
        <v>94</v>
      </c>
      <c r="H149" s="13"/>
      <c r="J149" s="13"/>
      <c r="K149" s="13"/>
      <c r="L149" s="13"/>
      <c r="M149" s="13"/>
    </row>
    <row r="150" spans="1:13" x14ac:dyDescent="0.25">
      <c r="A150" s="11"/>
      <c r="H150" s="13"/>
      <c r="J150" s="13"/>
      <c r="K150" s="13"/>
      <c r="L150" s="13"/>
      <c r="M150" s="13"/>
    </row>
    <row r="151" spans="1:13" x14ac:dyDescent="0.25">
      <c r="A151" s="12" t="s">
        <v>95</v>
      </c>
      <c r="B151" s="17">
        <f>SUM(B152:B153)</f>
        <v>51922</v>
      </c>
      <c r="C151" s="13">
        <v>23149</v>
      </c>
      <c r="D151" s="13">
        <v>28773</v>
      </c>
      <c r="E151" s="13">
        <v>29626</v>
      </c>
      <c r="F151" s="13">
        <v>38899</v>
      </c>
      <c r="G151" s="13">
        <v>3703</v>
      </c>
      <c r="H151" s="13">
        <f t="shared" ref="H151:H163" si="29">SUM(C151:G151)</f>
        <v>124150</v>
      </c>
      <c r="J151" s="13">
        <f t="shared" ref="J151:L151" si="30">SUM(J152:J153)</f>
        <v>63675</v>
      </c>
      <c r="K151" s="13">
        <f t="shared" si="30"/>
        <v>60475</v>
      </c>
      <c r="L151" s="13">
        <f t="shared" si="30"/>
        <v>124150</v>
      </c>
      <c r="M151" s="13"/>
    </row>
    <row r="152" spans="1:13" x14ac:dyDescent="0.25">
      <c r="A152" s="14" t="s">
        <v>96</v>
      </c>
      <c r="B152" s="13">
        <f t="shared" ref="B152:B153" si="31">SUM(C152:D152)</f>
        <v>38461</v>
      </c>
      <c r="C152" s="13">
        <v>17755</v>
      </c>
      <c r="D152" s="13">
        <v>20706</v>
      </c>
      <c r="E152" s="13">
        <v>20577</v>
      </c>
      <c r="F152" s="13">
        <v>21528</v>
      </c>
      <c r="G152" s="13">
        <v>1078</v>
      </c>
      <c r="H152" s="13">
        <f t="shared" si="29"/>
        <v>81644</v>
      </c>
      <c r="J152" s="13">
        <v>51756</v>
      </c>
      <c r="K152" s="13">
        <v>29888</v>
      </c>
      <c r="L152" s="13">
        <v>81644</v>
      </c>
      <c r="M152" s="13"/>
    </row>
    <row r="153" spans="1:13" x14ac:dyDescent="0.25">
      <c r="A153" s="14" t="s">
        <v>97</v>
      </c>
      <c r="B153" s="13">
        <f t="shared" si="31"/>
        <v>13461</v>
      </c>
      <c r="C153" s="13">
        <v>5394</v>
      </c>
      <c r="D153" s="13">
        <v>8067</v>
      </c>
      <c r="E153" s="13">
        <v>9049</v>
      </c>
      <c r="F153" s="13">
        <v>17371</v>
      </c>
      <c r="G153" s="13">
        <v>2625</v>
      </c>
      <c r="H153" s="13">
        <f t="shared" si="29"/>
        <v>42506</v>
      </c>
      <c r="J153" s="13">
        <v>11919</v>
      </c>
      <c r="K153" s="13">
        <v>30587</v>
      </c>
      <c r="L153" s="13">
        <v>42506</v>
      </c>
      <c r="M153" s="13"/>
    </row>
    <row r="154" spans="1:13" x14ac:dyDescent="0.25">
      <c r="A154" s="14"/>
      <c r="B154" s="13"/>
      <c r="C154" s="13"/>
      <c r="D154" s="13"/>
      <c r="E154" s="13"/>
      <c r="F154" s="13"/>
      <c r="G154" s="13"/>
      <c r="H154" s="13"/>
      <c r="J154" s="13"/>
      <c r="K154" s="13"/>
      <c r="L154" s="13"/>
      <c r="M154" s="13"/>
    </row>
    <row r="155" spans="1:13" x14ac:dyDescent="0.25">
      <c r="A155" s="12" t="s">
        <v>98</v>
      </c>
      <c r="B155" s="17">
        <f>SUM(B156:B157)</f>
        <v>28866</v>
      </c>
      <c r="C155" s="13">
        <f t="shared" ref="C155:G155" si="32">SUM(C156:C157)</f>
        <v>13227</v>
      </c>
      <c r="D155" s="13">
        <f t="shared" si="32"/>
        <v>15639</v>
      </c>
      <c r="E155" s="13">
        <f t="shared" si="32"/>
        <v>13055</v>
      </c>
      <c r="F155" s="13">
        <f t="shared" si="32"/>
        <v>20824</v>
      </c>
      <c r="G155" s="13">
        <f t="shared" si="32"/>
        <v>2297</v>
      </c>
      <c r="H155" s="13">
        <f t="shared" si="29"/>
        <v>65042</v>
      </c>
      <c r="J155" s="13">
        <f t="shared" ref="J155:L155" si="33">SUM(J156:J157)</f>
        <v>33134</v>
      </c>
      <c r="K155" s="13">
        <f t="shared" si="33"/>
        <v>31908</v>
      </c>
      <c r="L155" s="13">
        <f t="shared" si="33"/>
        <v>65042</v>
      </c>
      <c r="M155" s="13"/>
    </row>
    <row r="156" spans="1:13" x14ac:dyDescent="0.25">
      <c r="A156" s="14" t="s">
        <v>96</v>
      </c>
      <c r="B156" s="13">
        <f t="shared" ref="B156:B157" si="34">SUM(C156:D156)</f>
        <v>20561</v>
      </c>
      <c r="C156" s="13">
        <v>9273</v>
      </c>
      <c r="D156" s="13">
        <v>11288</v>
      </c>
      <c r="E156" s="13">
        <v>8241</v>
      </c>
      <c r="F156" s="13">
        <v>10745</v>
      </c>
      <c r="G156" s="13">
        <v>862</v>
      </c>
      <c r="H156" s="13">
        <f t="shared" si="29"/>
        <v>40409</v>
      </c>
      <c r="J156" s="13">
        <v>25533</v>
      </c>
      <c r="K156" s="13">
        <v>14876</v>
      </c>
      <c r="L156" s="13">
        <v>40409</v>
      </c>
      <c r="M156" s="13"/>
    </row>
    <row r="157" spans="1:13" x14ac:dyDescent="0.25">
      <c r="A157" s="14" t="s">
        <v>97</v>
      </c>
      <c r="B157" s="13">
        <f t="shared" si="34"/>
        <v>8305</v>
      </c>
      <c r="C157" s="13">
        <v>3954</v>
      </c>
      <c r="D157" s="13">
        <v>4351</v>
      </c>
      <c r="E157" s="13">
        <v>4814</v>
      </c>
      <c r="F157" s="13">
        <v>10079</v>
      </c>
      <c r="G157" s="13">
        <v>1435</v>
      </c>
      <c r="H157" s="13">
        <f t="shared" si="29"/>
        <v>24633</v>
      </c>
      <c r="J157" s="13">
        <v>7601</v>
      </c>
      <c r="K157" s="13">
        <v>17032</v>
      </c>
      <c r="L157" s="13">
        <v>24633</v>
      </c>
      <c r="M157" s="13"/>
    </row>
    <row r="158" spans="1:13" x14ac:dyDescent="0.25">
      <c r="H158" s="13"/>
      <c r="J158" s="13"/>
      <c r="K158" s="13"/>
      <c r="L158" s="13"/>
      <c r="M158" s="13"/>
    </row>
    <row r="159" spans="1:13" x14ac:dyDescent="0.25">
      <c r="A159" s="11" t="s">
        <v>99</v>
      </c>
      <c r="H159" s="13"/>
      <c r="J159" s="13"/>
      <c r="K159" s="13"/>
      <c r="L159" s="13"/>
      <c r="M159" s="13"/>
    </row>
    <row r="160" spans="1:13" x14ac:dyDescent="0.25">
      <c r="A160" s="11"/>
      <c r="H160" s="13"/>
      <c r="J160" s="13"/>
      <c r="K160" s="13"/>
      <c r="L160" s="13"/>
      <c r="M160" s="13"/>
    </row>
    <row r="161" spans="1:13" x14ac:dyDescent="0.25">
      <c r="A161" s="14" t="s">
        <v>100</v>
      </c>
      <c r="B161" s="17">
        <f>SUM(B162:B163)</f>
        <v>110074</v>
      </c>
      <c r="C161" s="13">
        <f t="shared" ref="C161:L161" si="35">SUM(C162:C163)</f>
        <v>43707</v>
      </c>
      <c r="D161" s="13">
        <f t="shared" si="35"/>
        <v>66367</v>
      </c>
      <c r="E161" s="13">
        <f t="shared" si="35"/>
        <v>68414</v>
      </c>
      <c r="F161" s="13">
        <f t="shared" si="35"/>
        <v>185461</v>
      </c>
      <c r="G161" s="13">
        <f t="shared" si="35"/>
        <v>98485</v>
      </c>
      <c r="H161" s="13">
        <f t="shared" si="29"/>
        <v>462434</v>
      </c>
      <c r="J161" s="13">
        <f t="shared" si="35"/>
        <v>116972</v>
      </c>
      <c r="K161" s="13">
        <f t="shared" si="35"/>
        <v>345462</v>
      </c>
      <c r="L161" s="13">
        <f t="shared" si="35"/>
        <v>462434</v>
      </c>
      <c r="M161" s="13"/>
    </row>
    <row r="162" spans="1:13" x14ac:dyDescent="0.25">
      <c r="A162" s="20" t="s">
        <v>101</v>
      </c>
      <c r="B162" s="13">
        <f t="shared" ref="B162:B163" si="36">SUM(C162:D162)</f>
        <v>5496</v>
      </c>
      <c r="C162" s="13">
        <v>2056</v>
      </c>
      <c r="D162" s="13">
        <v>3440</v>
      </c>
      <c r="E162" s="13">
        <v>6206</v>
      </c>
      <c r="F162" s="13">
        <v>28904</v>
      </c>
      <c r="G162" s="13">
        <v>34638</v>
      </c>
      <c r="H162" s="13">
        <f t="shared" si="29"/>
        <v>75244</v>
      </c>
      <c r="J162" s="13">
        <v>9272</v>
      </c>
      <c r="K162" s="13">
        <v>65972</v>
      </c>
      <c r="L162" s="13">
        <v>75244</v>
      </c>
      <c r="M162" s="13"/>
    </row>
    <row r="163" spans="1:13" x14ac:dyDescent="0.25">
      <c r="A163" s="20" t="s">
        <v>102</v>
      </c>
      <c r="B163" s="13">
        <f t="shared" si="36"/>
        <v>104578</v>
      </c>
      <c r="C163" s="13">
        <v>41651</v>
      </c>
      <c r="D163" s="13">
        <v>62927</v>
      </c>
      <c r="E163" s="13">
        <v>62208</v>
      </c>
      <c r="F163" s="13">
        <v>156557</v>
      </c>
      <c r="G163" s="13">
        <v>63847</v>
      </c>
      <c r="H163" s="13">
        <f t="shared" si="29"/>
        <v>387190</v>
      </c>
      <c r="J163" s="13">
        <v>107700</v>
      </c>
      <c r="K163" s="13">
        <v>279490</v>
      </c>
      <c r="L163" s="13">
        <v>387190</v>
      </c>
      <c r="M163" s="13"/>
    </row>
    <row r="164" spans="1:13" ht="16.5" thickBot="1" x14ac:dyDescent="0.3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6"/>
    </row>
    <row r="166" spans="1:13" x14ac:dyDescent="0.25">
      <c r="A166" s="2" t="s">
        <v>103</v>
      </c>
    </row>
  </sheetData>
  <mergeCells count="3">
    <mergeCell ref="A5:A6"/>
    <mergeCell ref="B5:D5"/>
    <mergeCell ref="J5:K5"/>
  </mergeCells>
  <pageMargins left="0.31496062992125984" right="0" top="0.35433070866141736" bottom="0.15748031496062992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PM_2016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TREJOS</dc:creator>
  <cp:lastModifiedBy>Horacio Rodriguez</cp:lastModifiedBy>
  <dcterms:created xsi:type="dcterms:W3CDTF">2017-08-30T04:07:23Z</dcterms:created>
  <dcterms:modified xsi:type="dcterms:W3CDTF">2017-10-27T18:26:22Z</dcterms:modified>
</cp:coreProperties>
</file>