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roductos 2016\Poblacion objetivo\26-10-2016\"/>
    </mc:Choice>
  </mc:AlternateContent>
  <bookViews>
    <workbookView xWindow="0" yWindow="0" windowWidth="21600" windowHeight="9135" firstSheet="1" activeTab="1"/>
  </bookViews>
  <sheets>
    <sheet name="Salidas_2015" sheetId="1" state="hidden" r:id="rId1"/>
    <sheet name="ENAHO 2015-PO 2016" sheetId="2" r:id="rId2"/>
    <sheet name="base" sheetId="3" state="hidden" r:id="rId3"/>
  </sheets>
  <definedNames>
    <definedName name="_xlnm.Print_Titles" localSheetId="2">base!$4:$6</definedName>
    <definedName name="_xlnm.Print_Titles" localSheetId="1">'ENAHO 2015-PO 2016'!$5:$7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2" i="3" l="1"/>
  <c r="B712" i="3"/>
  <c r="H711" i="3"/>
  <c r="B711" i="3"/>
  <c r="H709" i="3"/>
  <c r="B709" i="3"/>
  <c r="H708" i="3"/>
  <c r="B708" i="3"/>
  <c r="H704" i="3"/>
  <c r="B704" i="3"/>
  <c r="H703" i="3"/>
  <c r="B703" i="3"/>
  <c r="H701" i="3"/>
  <c r="B701" i="3"/>
  <c r="H700" i="3"/>
  <c r="B700" i="3"/>
  <c r="H696" i="3"/>
  <c r="B696" i="3"/>
  <c r="H695" i="3"/>
  <c r="B695" i="3"/>
  <c r="H693" i="3"/>
  <c r="B693" i="3"/>
  <c r="H692" i="3"/>
  <c r="B692" i="3"/>
  <c r="H688" i="3"/>
  <c r="B688" i="3"/>
  <c r="H687" i="3"/>
  <c r="B687" i="3"/>
  <c r="H685" i="3"/>
  <c r="B685" i="3"/>
  <c r="H684" i="3"/>
  <c r="B684" i="3"/>
  <c r="H680" i="3"/>
  <c r="B680" i="3"/>
  <c r="H679" i="3"/>
  <c r="B679" i="3"/>
  <c r="H677" i="3"/>
  <c r="B677" i="3"/>
  <c r="H676" i="3"/>
  <c r="B676" i="3"/>
  <c r="H663" i="3"/>
  <c r="B663" i="3"/>
  <c r="H662" i="3"/>
  <c r="B662" i="3"/>
  <c r="H660" i="3"/>
  <c r="B660" i="3"/>
  <c r="H659" i="3"/>
  <c r="B659" i="3"/>
  <c r="H655" i="3"/>
  <c r="B655" i="3"/>
  <c r="H654" i="3"/>
  <c r="B654" i="3"/>
  <c r="H652" i="3"/>
  <c r="B652" i="3"/>
  <c r="H651" i="3"/>
  <c r="B651" i="3"/>
  <c r="H647" i="3"/>
  <c r="B647" i="3"/>
  <c r="H646" i="3"/>
  <c r="B646" i="3"/>
  <c r="H644" i="3"/>
  <c r="B644" i="3"/>
  <c r="H643" i="3"/>
  <c r="B643" i="3"/>
  <c r="H639" i="3"/>
  <c r="B639" i="3"/>
  <c r="H638" i="3"/>
  <c r="B638" i="3"/>
  <c r="H636" i="3"/>
  <c r="B636" i="3"/>
  <c r="H635" i="3"/>
  <c r="B635" i="3"/>
  <c r="H631" i="3"/>
  <c r="B631" i="3"/>
  <c r="H630" i="3"/>
  <c r="B630" i="3"/>
  <c r="H628" i="3"/>
  <c r="B628" i="3"/>
  <c r="H627" i="3"/>
  <c r="B627" i="3"/>
  <c r="H612" i="3"/>
  <c r="B612" i="3"/>
  <c r="H611" i="3"/>
  <c r="H610" i="3" s="1"/>
  <c r="B611" i="3"/>
  <c r="B610" i="3" s="1"/>
  <c r="G610" i="3"/>
  <c r="F610" i="3"/>
  <c r="E610" i="3"/>
  <c r="D610" i="3"/>
  <c r="C610" i="3"/>
  <c r="H609" i="3"/>
  <c r="B609" i="3"/>
  <c r="H608" i="3"/>
  <c r="H607" i="3" s="1"/>
  <c r="B608" i="3"/>
  <c r="G607" i="3"/>
  <c r="F607" i="3"/>
  <c r="E607" i="3"/>
  <c r="D607" i="3"/>
  <c r="C607" i="3"/>
  <c r="H604" i="3"/>
  <c r="B604" i="3"/>
  <c r="H603" i="3"/>
  <c r="B603" i="3"/>
  <c r="H602" i="3"/>
  <c r="G602" i="3"/>
  <c r="F602" i="3"/>
  <c r="E602" i="3"/>
  <c r="D602" i="3"/>
  <c r="C602" i="3"/>
  <c r="H599" i="3"/>
  <c r="B599" i="3"/>
  <c r="H598" i="3"/>
  <c r="H597" i="3" s="1"/>
  <c r="B598" i="3"/>
  <c r="G597" i="3"/>
  <c r="F597" i="3"/>
  <c r="E597" i="3"/>
  <c r="D597" i="3"/>
  <c r="C597" i="3"/>
  <c r="B597" i="3"/>
  <c r="H594" i="3"/>
  <c r="B594" i="3"/>
  <c r="H593" i="3"/>
  <c r="H592" i="3" s="1"/>
  <c r="B593" i="3"/>
  <c r="G592" i="3"/>
  <c r="F592" i="3"/>
  <c r="E592" i="3"/>
  <c r="D592" i="3"/>
  <c r="B592" i="3" s="1"/>
  <c r="C592" i="3"/>
  <c r="H589" i="3"/>
  <c r="B589" i="3"/>
  <c r="H588" i="3"/>
  <c r="B588" i="3"/>
  <c r="G587" i="3"/>
  <c r="F587" i="3"/>
  <c r="E587" i="3"/>
  <c r="D587" i="3"/>
  <c r="C587" i="3"/>
  <c r="B587" i="3"/>
  <c r="H583" i="3"/>
  <c r="B583" i="3"/>
  <c r="H582" i="3"/>
  <c r="H581" i="3" s="1"/>
  <c r="B582" i="3"/>
  <c r="B581" i="3" s="1"/>
  <c r="G581" i="3"/>
  <c r="F581" i="3"/>
  <c r="E581" i="3"/>
  <c r="D581" i="3"/>
  <c r="C581" i="3"/>
  <c r="H578" i="3"/>
  <c r="B578" i="3"/>
  <c r="H577" i="3"/>
  <c r="B577" i="3"/>
  <c r="G576" i="3"/>
  <c r="F576" i="3"/>
  <c r="E576" i="3"/>
  <c r="D576" i="3"/>
  <c r="C576" i="3"/>
  <c r="B576" i="3"/>
  <c r="H573" i="3"/>
  <c r="B573" i="3"/>
  <c r="H572" i="3"/>
  <c r="H571" i="3" s="1"/>
  <c r="B572" i="3"/>
  <c r="B571" i="3" s="1"/>
  <c r="G571" i="3"/>
  <c r="F571" i="3"/>
  <c r="E571" i="3"/>
  <c r="D571" i="3"/>
  <c r="C571" i="3"/>
  <c r="H568" i="3"/>
  <c r="B568" i="3"/>
  <c r="H567" i="3"/>
  <c r="H566" i="3" s="1"/>
  <c r="B567" i="3"/>
  <c r="G566" i="3"/>
  <c r="F566" i="3"/>
  <c r="E566" i="3"/>
  <c r="D566" i="3"/>
  <c r="C566" i="3"/>
  <c r="H563" i="3"/>
  <c r="B563" i="3"/>
  <c r="H562" i="3"/>
  <c r="B562" i="3"/>
  <c r="H561" i="3"/>
  <c r="G561" i="3"/>
  <c r="F561" i="3"/>
  <c r="E561" i="3"/>
  <c r="D561" i="3"/>
  <c r="C561" i="3"/>
  <c r="H558" i="3"/>
  <c r="B558" i="3"/>
  <c r="H557" i="3"/>
  <c r="H556" i="3" s="1"/>
  <c r="B557" i="3"/>
  <c r="G556" i="3"/>
  <c r="F556" i="3"/>
  <c r="E556" i="3"/>
  <c r="D556" i="3"/>
  <c r="C556" i="3"/>
  <c r="B556" i="3"/>
  <c r="H552" i="3"/>
  <c r="B552" i="3"/>
  <c r="H551" i="3"/>
  <c r="H550" i="3" s="1"/>
  <c r="B551" i="3"/>
  <c r="B550" i="3" s="1"/>
  <c r="G550" i="3"/>
  <c r="F550" i="3"/>
  <c r="E550" i="3"/>
  <c r="D550" i="3"/>
  <c r="C550" i="3"/>
  <c r="H547" i="3"/>
  <c r="B547" i="3"/>
  <c r="H546" i="3"/>
  <c r="B546" i="3"/>
  <c r="G545" i="3"/>
  <c r="F545" i="3"/>
  <c r="E545" i="3"/>
  <c r="D545" i="3"/>
  <c r="C545" i="3"/>
  <c r="H542" i="3"/>
  <c r="B542" i="3"/>
  <c r="H541" i="3"/>
  <c r="B541" i="3"/>
  <c r="B540" i="3" s="1"/>
  <c r="H540" i="3"/>
  <c r="G540" i="3"/>
  <c r="F540" i="3"/>
  <c r="E540" i="3"/>
  <c r="D540" i="3"/>
  <c r="C540" i="3"/>
  <c r="H537" i="3"/>
  <c r="B537" i="3"/>
  <c r="H536" i="3"/>
  <c r="H535" i="3" s="1"/>
  <c r="B536" i="3"/>
  <c r="G535" i="3"/>
  <c r="F535" i="3"/>
  <c r="E535" i="3"/>
  <c r="D535" i="3"/>
  <c r="C535" i="3"/>
  <c r="B535" i="3"/>
  <c r="H532" i="3"/>
  <c r="B532" i="3"/>
  <c r="H531" i="3"/>
  <c r="B531" i="3"/>
  <c r="B530" i="3" s="1"/>
  <c r="G530" i="3"/>
  <c r="F530" i="3"/>
  <c r="E530" i="3"/>
  <c r="D530" i="3"/>
  <c r="C530" i="3"/>
  <c r="H527" i="3"/>
  <c r="B527" i="3"/>
  <c r="H526" i="3"/>
  <c r="H525" i="3" s="1"/>
  <c r="B526" i="3"/>
  <c r="B525" i="3" s="1"/>
  <c r="G525" i="3"/>
  <c r="F525" i="3"/>
  <c r="E525" i="3"/>
  <c r="D525" i="3"/>
  <c r="C525" i="3"/>
  <c r="H521" i="3"/>
  <c r="B521" i="3"/>
  <c r="H520" i="3"/>
  <c r="B520" i="3"/>
  <c r="H519" i="3"/>
  <c r="B519" i="3"/>
  <c r="H518" i="3"/>
  <c r="B518" i="3"/>
  <c r="G517" i="3"/>
  <c r="F517" i="3"/>
  <c r="E517" i="3"/>
  <c r="D517" i="3"/>
  <c r="C517" i="3"/>
  <c r="H516" i="3"/>
  <c r="H517" i="3" s="1"/>
  <c r="B516" i="3"/>
  <c r="B517" i="3" s="1"/>
  <c r="H513" i="3"/>
  <c r="B513" i="3"/>
  <c r="H512" i="3"/>
  <c r="B512" i="3"/>
  <c r="H511" i="3"/>
  <c r="B511" i="3"/>
  <c r="H510" i="3"/>
  <c r="B510" i="3"/>
  <c r="H509" i="3"/>
  <c r="G509" i="3"/>
  <c r="F509" i="3"/>
  <c r="E509" i="3"/>
  <c r="D509" i="3"/>
  <c r="C509" i="3"/>
  <c r="B509" i="3"/>
  <c r="H508" i="3"/>
  <c r="B508" i="3"/>
  <c r="H505" i="3"/>
  <c r="B505" i="3"/>
  <c r="H504" i="3"/>
  <c r="B504" i="3"/>
  <c r="H503" i="3"/>
  <c r="B503" i="3"/>
  <c r="H502" i="3"/>
  <c r="B502" i="3"/>
  <c r="G501" i="3"/>
  <c r="F501" i="3"/>
  <c r="E501" i="3"/>
  <c r="D501" i="3"/>
  <c r="C501" i="3"/>
  <c r="B501" i="3"/>
  <c r="H500" i="3"/>
  <c r="H501" i="3" s="1"/>
  <c r="B500" i="3"/>
  <c r="H497" i="3"/>
  <c r="B497" i="3"/>
  <c r="H496" i="3"/>
  <c r="B496" i="3"/>
  <c r="H495" i="3"/>
  <c r="B495" i="3"/>
  <c r="H494" i="3"/>
  <c r="B494" i="3"/>
  <c r="H493" i="3"/>
  <c r="G493" i="3"/>
  <c r="F493" i="3"/>
  <c r="E493" i="3"/>
  <c r="D493" i="3"/>
  <c r="C493" i="3"/>
  <c r="H492" i="3"/>
  <c r="B492" i="3"/>
  <c r="B493" i="3" s="1"/>
  <c r="H489" i="3"/>
  <c r="B489" i="3"/>
  <c r="H488" i="3"/>
  <c r="B488" i="3"/>
  <c r="H487" i="3"/>
  <c r="B487" i="3"/>
  <c r="H486" i="3"/>
  <c r="B486" i="3"/>
  <c r="H485" i="3"/>
  <c r="G485" i="3"/>
  <c r="F485" i="3"/>
  <c r="E485" i="3"/>
  <c r="D485" i="3"/>
  <c r="C485" i="3"/>
  <c r="H484" i="3"/>
  <c r="B484" i="3"/>
  <c r="B485" i="3" s="1"/>
  <c r="H481" i="3"/>
  <c r="B481" i="3"/>
  <c r="H480" i="3"/>
  <c r="B480" i="3"/>
  <c r="H479" i="3"/>
  <c r="B479" i="3"/>
  <c r="H478" i="3"/>
  <c r="B478" i="3"/>
  <c r="H477" i="3"/>
  <c r="G477" i="3"/>
  <c r="F477" i="3"/>
  <c r="E477" i="3"/>
  <c r="D477" i="3"/>
  <c r="C477" i="3"/>
  <c r="H476" i="3"/>
  <c r="B476" i="3"/>
  <c r="B477" i="3" s="1"/>
  <c r="H464" i="3"/>
  <c r="B464" i="3"/>
  <c r="H463" i="3"/>
  <c r="B463" i="3"/>
  <c r="H461" i="3"/>
  <c r="B461" i="3"/>
  <c r="H460" i="3"/>
  <c r="B460" i="3"/>
  <c r="H456" i="3"/>
  <c r="B456" i="3"/>
  <c r="H455" i="3"/>
  <c r="B455" i="3"/>
  <c r="H453" i="3"/>
  <c r="B453" i="3"/>
  <c r="H452" i="3"/>
  <c r="B452" i="3"/>
  <c r="H448" i="3"/>
  <c r="B448" i="3"/>
  <c r="H447" i="3"/>
  <c r="B447" i="3"/>
  <c r="H445" i="3"/>
  <c r="B445" i="3"/>
  <c r="H444" i="3"/>
  <c r="B444" i="3"/>
  <c r="H440" i="3"/>
  <c r="B440" i="3"/>
  <c r="H439" i="3"/>
  <c r="B439" i="3"/>
  <c r="H437" i="3"/>
  <c r="B437" i="3"/>
  <c r="H436" i="3"/>
  <c r="B436" i="3"/>
  <c r="H432" i="3"/>
  <c r="B432" i="3"/>
  <c r="H431" i="3"/>
  <c r="B431" i="3"/>
  <c r="H429" i="3"/>
  <c r="B429" i="3"/>
  <c r="H428" i="3"/>
  <c r="B428" i="3"/>
  <c r="H423" i="3"/>
  <c r="B423" i="3"/>
  <c r="H420" i="3"/>
  <c r="B420" i="3"/>
  <c r="H417" i="3"/>
  <c r="B417" i="3"/>
  <c r="H414" i="3"/>
  <c r="B414" i="3"/>
  <c r="H411" i="3"/>
  <c r="B411" i="3"/>
  <c r="H408" i="3"/>
  <c r="B408" i="3"/>
  <c r="H396" i="3"/>
  <c r="B396" i="3"/>
  <c r="H395" i="3"/>
  <c r="B395" i="3"/>
  <c r="H394" i="3"/>
  <c r="B394" i="3"/>
  <c r="H393" i="3"/>
  <c r="B393" i="3"/>
  <c r="H392" i="3"/>
  <c r="B392" i="3"/>
  <c r="H391" i="3"/>
  <c r="B391" i="3"/>
  <c r="H388" i="3"/>
  <c r="B388" i="3"/>
  <c r="H387" i="3"/>
  <c r="B387" i="3"/>
  <c r="H386" i="3"/>
  <c r="B386" i="3"/>
  <c r="H385" i="3"/>
  <c r="B385" i="3"/>
  <c r="H382" i="3"/>
  <c r="B382" i="3"/>
  <c r="H381" i="3"/>
  <c r="B381" i="3"/>
  <c r="H380" i="3"/>
  <c r="B380" i="3"/>
  <c r="H379" i="3"/>
  <c r="B379" i="3"/>
  <c r="H376" i="3"/>
  <c r="B376" i="3"/>
  <c r="H375" i="3"/>
  <c r="B375" i="3"/>
  <c r="H374" i="3"/>
  <c r="B374" i="3"/>
  <c r="H373" i="3"/>
  <c r="B373" i="3"/>
  <c r="H370" i="3"/>
  <c r="B370" i="3"/>
  <c r="H369" i="3"/>
  <c r="B369" i="3"/>
  <c r="H368" i="3"/>
  <c r="B368" i="3"/>
  <c r="H367" i="3"/>
  <c r="B367" i="3"/>
  <c r="H355" i="3"/>
  <c r="B355" i="3"/>
  <c r="H354" i="3"/>
  <c r="B354" i="3"/>
  <c r="H353" i="3"/>
  <c r="B353" i="3"/>
  <c r="H352" i="3"/>
  <c r="B352" i="3"/>
  <c r="H351" i="3"/>
  <c r="B351" i="3"/>
  <c r="H347" i="3"/>
  <c r="B347" i="3"/>
  <c r="H346" i="3"/>
  <c r="B346" i="3"/>
  <c r="H345" i="3"/>
  <c r="B345" i="3"/>
  <c r="H344" i="3"/>
  <c r="B344" i="3"/>
  <c r="H343" i="3"/>
  <c r="B343" i="3"/>
  <c r="H339" i="3"/>
  <c r="B339" i="3"/>
  <c r="H338" i="3"/>
  <c r="B338" i="3"/>
  <c r="H337" i="3"/>
  <c r="B337" i="3"/>
  <c r="H336" i="3"/>
  <c r="B336" i="3"/>
  <c r="H332" i="3"/>
  <c r="B332" i="3"/>
  <c r="H331" i="3"/>
  <c r="B331" i="3"/>
  <c r="H330" i="3"/>
  <c r="B330" i="3"/>
  <c r="H329" i="3"/>
  <c r="B329" i="3"/>
  <c r="H325" i="3"/>
  <c r="B325" i="3"/>
  <c r="H324" i="3"/>
  <c r="B324" i="3"/>
  <c r="H323" i="3"/>
  <c r="B323" i="3"/>
  <c r="H322" i="3"/>
  <c r="B322" i="3"/>
  <c r="B310" i="3"/>
  <c r="H309" i="3"/>
  <c r="B309" i="3"/>
  <c r="H308" i="3"/>
  <c r="B308" i="3"/>
  <c r="H307" i="3"/>
  <c r="B307" i="3"/>
  <c r="G306" i="3"/>
  <c r="F306" i="3"/>
  <c r="E306" i="3"/>
  <c r="D306" i="3"/>
  <c r="C306" i="3"/>
  <c r="B303" i="3"/>
  <c r="H302" i="3"/>
  <c r="B302" i="3"/>
  <c r="H301" i="3"/>
  <c r="B301" i="3"/>
  <c r="H300" i="3"/>
  <c r="B300" i="3"/>
  <c r="G299" i="3"/>
  <c r="F299" i="3"/>
  <c r="E299" i="3"/>
  <c r="D299" i="3"/>
  <c r="C299" i="3"/>
  <c r="B299" i="3" s="1"/>
  <c r="B296" i="3"/>
  <c r="H295" i="3"/>
  <c r="B295" i="3"/>
  <c r="H294" i="3"/>
  <c r="B294" i="3"/>
  <c r="H293" i="3"/>
  <c r="B293" i="3"/>
  <c r="G292" i="3"/>
  <c r="F292" i="3"/>
  <c r="E292" i="3"/>
  <c r="D292" i="3"/>
  <c r="C292" i="3"/>
  <c r="B289" i="3"/>
  <c r="H288" i="3"/>
  <c r="B288" i="3"/>
  <c r="H287" i="3"/>
  <c r="B287" i="3"/>
  <c r="H286" i="3"/>
  <c r="B286" i="3"/>
  <c r="G285" i="3"/>
  <c r="F285" i="3"/>
  <c r="E285" i="3"/>
  <c r="D285" i="3"/>
  <c r="C285" i="3"/>
  <c r="B285" i="3" s="1"/>
  <c r="B282" i="3"/>
  <c r="H281" i="3"/>
  <c r="B281" i="3"/>
  <c r="H280" i="3"/>
  <c r="B280" i="3"/>
  <c r="H279" i="3"/>
  <c r="B279" i="3"/>
  <c r="G278" i="3"/>
  <c r="F278" i="3"/>
  <c r="E278" i="3"/>
  <c r="D278" i="3"/>
  <c r="C278" i="3"/>
  <c r="H263" i="3"/>
  <c r="B263" i="3"/>
  <c r="H262" i="3"/>
  <c r="B262" i="3"/>
  <c r="H261" i="3"/>
  <c r="H259" i="3" s="1"/>
  <c r="B261" i="3"/>
  <c r="H260" i="3"/>
  <c r="B260" i="3"/>
  <c r="G259" i="3"/>
  <c r="F259" i="3"/>
  <c r="E259" i="3"/>
  <c r="D259" i="3"/>
  <c r="C259" i="3"/>
  <c r="H258" i="3"/>
  <c r="B258" i="3"/>
  <c r="H257" i="3"/>
  <c r="B257" i="3"/>
  <c r="H256" i="3"/>
  <c r="H255" i="3" s="1"/>
  <c r="B256" i="3"/>
  <c r="G255" i="3"/>
  <c r="F255" i="3"/>
  <c r="E255" i="3"/>
  <c r="D255" i="3"/>
  <c r="C255" i="3"/>
  <c r="H252" i="3"/>
  <c r="B252" i="3"/>
  <c r="H251" i="3"/>
  <c r="B251" i="3"/>
  <c r="H250" i="3"/>
  <c r="H248" i="3" s="1"/>
  <c r="B250" i="3"/>
  <c r="H249" i="3"/>
  <c r="B249" i="3"/>
  <c r="G248" i="3"/>
  <c r="F248" i="3"/>
  <c r="E248" i="3"/>
  <c r="D248" i="3"/>
  <c r="C248" i="3"/>
  <c r="H247" i="3"/>
  <c r="H299" i="3" s="1"/>
  <c r="B247" i="3"/>
  <c r="H246" i="3"/>
  <c r="B246" i="3"/>
  <c r="H245" i="3"/>
  <c r="B245" i="3"/>
  <c r="G244" i="3"/>
  <c r="F244" i="3"/>
  <c r="E244" i="3"/>
  <c r="D244" i="3"/>
  <c r="C244" i="3"/>
  <c r="B244" i="3"/>
  <c r="H241" i="3"/>
  <c r="B241" i="3"/>
  <c r="H240" i="3"/>
  <c r="B240" i="3"/>
  <c r="H239" i="3"/>
  <c r="B239" i="3"/>
  <c r="H238" i="3"/>
  <c r="H237" i="3" s="1"/>
  <c r="B238" i="3"/>
  <c r="B237" i="3" s="1"/>
  <c r="G237" i="3"/>
  <c r="F237" i="3"/>
  <c r="E237" i="3"/>
  <c r="D237" i="3"/>
  <c r="C237" i="3"/>
  <c r="H236" i="3"/>
  <c r="H292" i="3" s="1"/>
  <c r="B236" i="3"/>
  <c r="H235" i="3"/>
  <c r="B235" i="3"/>
  <c r="H234" i="3"/>
  <c r="H233" i="3" s="1"/>
  <c r="B234" i="3"/>
  <c r="B233" i="3" s="1"/>
  <c r="G233" i="3"/>
  <c r="F233" i="3"/>
  <c r="E233" i="3"/>
  <c r="D233" i="3"/>
  <c r="C233" i="3"/>
  <c r="H230" i="3"/>
  <c r="B230" i="3"/>
  <c r="H229" i="3"/>
  <c r="B229" i="3"/>
  <c r="H228" i="3"/>
  <c r="B228" i="3"/>
  <c r="H227" i="3"/>
  <c r="H226" i="3" s="1"/>
  <c r="B227" i="3"/>
  <c r="G226" i="3"/>
  <c r="F226" i="3"/>
  <c r="E226" i="3"/>
  <c r="D226" i="3"/>
  <c r="C226" i="3"/>
  <c r="H225" i="3"/>
  <c r="B225" i="3"/>
  <c r="H224" i="3"/>
  <c r="B224" i="3"/>
  <c r="H223" i="3"/>
  <c r="B223" i="3"/>
  <c r="G222" i="3"/>
  <c r="F222" i="3"/>
  <c r="E222" i="3"/>
  <c r="D222" i="3"/>
  <c r="C222" i="3"/>
  <c r="H219" i="3"/>
  <c r="B219" i="3"/>
  <c r="H218" i="3"/>
  <c r="B218" i="3"/>
  <c r="H217" i="3"/>
  <c r="H215" i="3" s="1"/>
  <c r="B217" i="3"/>
  <c r="H216" i="3"/>
  <c r="B216" i="3"/>
  <c r="G215" i="3"/>
  <c r="F215" i="3"/>
  <c r="E215" i="3"/>
  <c r="D215" i="3"/>
  <c r="C215" i="3"/>
  <c r="H214" i="3"/>
  <c r="B214" i="3"/>
  <c r="H213" i="3"/>
  <c r="B213" i="3"/>
  <c r="H212" i="3"/>
  <c r="B212" i="3"/>
  <c r="G211" i="3"/>
  <c r="F211" i="3"/>
  <c r="E211" i="3"/>
  <c r="D211" i="3"/>
  <c r="C211" i="3"/>
  <c r="H199" i="3"/>
  <c r="B199" i="3"/>
  <c r="H198" i="3"/>
  <c r="B198" i="3"/>
  <c r="H196" i="3"/>
  <c r="B196" i="3"/>
  <c r="H195" i="3"/>
  <c r="B195" i="3"/>
  <c r="H191" i="3"/>
  <c r="B191" i="3"/>
  <c r="H190" i="3"/>
  <c r="B190" i="3"/>
  <c r="H188" i="3"/>
  <c r="B188" i="3"/>
  <c r="H187" i="3"/>
  <c r="B187" i="3"/>
  <c r="H183" i="3"/>
  <c r="B183" i="3"/>
  <c r="H182" i="3"/>
  <c r="B182" i="3"/>
  <c r="H180" i="3"/>
  <c r="B180" i="3"/>
  <c r="H179" i="3"/>
  <c r="B179" i="3"/>
  <c r="H175" i="3"/>
  <c r="B175" i="3"/>
  <c r="H174" i="3"/>
  <c r="B174" i="3"/>
  <c r="H172" i="3"/>
  <c r="B172" i="3"/>
  <c r="H171" i="3"/>
  <c r="B171" i="3"/>
  <c r="H167" i="3"/>
  <c r="B167" i="3"/>
  <c r="H166" i="3"/>
  <c r="B166" i="3"/>
  <c r="H164" i="3"/>
  <c r="B164" i="3"/>
  <c r="H163" i="3"/>
  <c r="B163" i="3"/>
  <c r="H150" i="3"/>
  <c r="B150" i="3"/>
  <c r="H149" i="3"/>
  <c r="B149" i="3"/>
  <c r="H147" i="3"/>
  <c r="B147" i="3"/>
  <c r="H146" i="3"/>
  <c r="B146" i="3"/>
  <c r="H142" i="3"/>
  <c r="B142" i="3"/>
  <c r="H141" i="3"/>
  <c r="B141" i="3"/>
  <c r="H139" i="3"/>
  <c r="B139" i="3"/>
  <c r="H138" i="3"/>
  <c r="B138" i="3"/>
  <c r="H134" i="3"/>
  <c r="B134" i="3"/>
  <c r="H133" i="3"/>
  <c r="B133" i="3"/>
  <c r="H131" i="3"/>
  <c r="B131" i="3"/>
  <c r="H130" i="3"/>
  <c r="B130" i="3"/>
  <c r="H126" i="3"/>
  <c r="B126" i="3"/>
  <c r="H125" i="3"/>
  <c r="B125" i="3"/>
  <c r="H123" i="3"/>
  <c r="B123" i="3"/>
  <c r="H122" i="3"/>
  <c r="B122" i="3"/>
  <c r="H118" i="3"/>
  <c r="B118" i="3"/>
  <c r="H117" i="3"/>
  <c r="B117" i="3"/>
  <c r="H115" i="3"/>
  <c r="B115" i="3"/>
  <c r="H114" i="3"/>
  <c r="B114" i="3"/>
  <c r="H108" i="3"/>
  <c r="B108" i="3"/>
  <c r="H107" i="3"/>
  <c r="B107" i="3"/>
  <c r="H106" i="3"/>
  <c r="B106" i="3"/>
  <c r="H105" i="3"/>
  <c r="B105" i="3"/>
  <c r="H104" i="3"/>
  <c r="B104" i="3"/>
  <c r="G103" i="3"/>
  <c r="G102" i="3" s="1"/>
  <c r="F103" i="3"/>
  <c r="E103" i="3"/>
  <c r="D103" i="3"/>
  <c r="C103" i="3"/>
  <c r="F102" i="3"/>
  <c r="E102" i="3"/>
  <c r="D102" i="3"/>
  <c r="H101" i="3"/>
  <c r="B101" i="3"/>
  <c r="H99" i="3"/>
  <c r="B99" i="3"/>
  <c r="H98" i="3"/>
  <c r="B98" i="3"/>
  <c r="H97" i="3"/>
  <c r="B97" i="3"/>
  <c r="H96" i="3"/>
  <c r="B96" i="3"/>
  <c r="H95" i="3"/>
  <c r="B95" i="3"/>
  <c r="G94" i="3"/>
  <c r="G93" i="3" s="1"/>
  <c r="F94" i="3"/>
  <c r="E94" i="3"/>
  <c r="E93" i="3" s="1"/>
  <c r="D94" i="3"/>
  <c r="D93" i="3" s="1"/>
  <c r="C94" i="3"/>
  <c r="F93" i="3"/>
  <c r="H92" i="3"/>
  <c r="B92" i="3"/>
  <c r="H89" i="3"/>
  <c r="B89" i="3"/>
  <c r="H88" i="3"/>
  <c r="B88" i="3"/>
  <c r="H87" i="3"/>
  <c r="B87" i="3"/>
  <c r="H86" i="3"/>
  <c r="B86" i="3"/>
  <c r="H85" i="3"/>
  <c r="B85" i="3"/>
  <c r="G84" i="3"/>
  <c r="G83" i="3" s="1"/>
  <c r="F84" i="3"/>
  <c r="F83" i="3" s="1"/>
  <c r="E84" i="3"/>
  <c r="D84" i="3"/>
  <c r="C84" i="3"/>
  <c r="B84" i="3" s="1"/>
  <c r="E83" i="3"/>
  <c r="D83" i="3"/>
  <c r="H82" i="3"/>
  <c r="B82" i="3"/>
  <c r="H79" i="3"/>
  <c r="B79" i="3"/>
  <c r="H78" i="3"/>
  <c r="B78" i="3"/>
  <c r="H77" i="3"/>
  <c r="B77" i="3"/>
  <c r="H76" i="3"/>
  <c r="B76" i="3"/>
  <c r="H75" i="3"/>
  <c r="B75" i="3"/>
  <c r="G74" i="3"/>
  <c r="G73" i="3" s="1"/>
  <c r="G72" i="3" s="1"/>
  <c r="F74" i="3"/>
  <c r="E74" i="3"/>
  <c r="E73" i="3" s="1"/>
  <c r="D74" i="3"/>
  <c r="C74" i="3"/>
  <c r="B74" i="3" s="1"/>
  <c r="F73" i="3"/>
  <c r="F72" i="3" s="1"/>
  <c r="D73" i="3"/>
  <c r="D72" i="3" s="1"/>
  <c r="C73" i="3"/>
  <c r="H73" i="3" s="1"/>
  <c r="E72" i="3"/>
  <c r="H69" i="3"/>
  <c r="B69" i="3"/>
  <c r="H68" i="3"/>
  <c r="B68" i="3"/>
  <c r="H67" i="3"/>
  <c r="B67" i="3"/>
  <c r="H66" i="3"/>
  <c r="B66" i="3"/>
  <c r="H65" i="3"/>
  <c r="B65" i="3"/>
  <c r="G64" i="3"/>
  <c r="F64" i="3"/>
  <c r="F63" i="3" s="1"/>
  <c r="F62" i="3" s="1"/>
  <c r="E64" i="3"/>
  <c r="D64" i="3"/>
  <c r="D63" i="3" s="1"/>
  <c r="B63" i="3" s="1"/>
  <c r="C64" i="3"/>
  <c r="G63" i="3"/>
  <c r="G62" i="3" s="1"/>
  <c r="E63" i="3"/>
  <c r="E62" i="3" s="1"/>
  <c r="C63" i="3"/>
  <c r="D62" i="3"/>
  <c r="H59" i="3"/>
  <c r="B59" i="3"/>
  <c r="H58" i="3"/>
  <c r="B58" i="3"/>
  <c r="H57" i="3"/>
  <c r="B57" i="3"/>
  <c r="H56" i="3"/>
  <c r="B56" i="3"/>
  <c r="H55" i="3"/>
  <c r="B55" i="3"/>
  <c r="G54" i="3"/>
  <c r="G53" i="3" s="1"/>
  <c r="F54" i="3"/>
  <c r="E54" i="3"/>
  <c r="D54" i="3"/>
  <c r="C54" i="3"/>
  <c r="F53" i="3"/>
  <c r="F52" i="3" s="1"/>
  <c r="E53" i="3"/>
  <c r="E52" i="3" s="1"/>
  <c r="D53" i="3"/>
  <c r="G52" i="3"/>
  <c r="D52" i="3"/>
  <c r="F48" i="3"/>
  <c r="D48" i="3"/>
  <c r="H47" i="3"/>
  <c r="E48" i="3" s="1"/>
  <c r="B47" i="3"/>
  <c r="B48" i="3" s="1"/>
  <c r="D45" i="3"/>
  <c r="C45" i="3"/>
  <c r="H44" i="3"/>
  <c r="F45" i="3" s="1"/>
  <c r="B44" i="3"/>
  <c r="H39" i="3"/>
  <c r="F40" i="3" s="1"/>
  <c r="B39" i="3"/>
  <c r="H36" i="3"/>
  <c r="E37" i="3" s="1"/>
  <c r="B36" i="3"/>
  <c r="H33" i="3"/>
  <c r="F33" i="3"/>
  <c r="D33" i="3"/>
  <c r="C33" i="3"/>
  <c r="H32" i="3"/>
  <c r="E33" i="3" s="1"/>
  <c r="B32" i="3"/>
  <c r="B33" i="3" s="1"/>
  <c r="E30" i="3"/>
  <c r="D30" i="3"/>
  <c r="H29" i="3"/>
  <c r="F30" i="3" s="1"/>
  <c r="B29" i="3"/>
  <c r="B30" i="3" s="1"/>
  <c r="H25" i="3"/>
  <c r="D26" i="3" s="1"/>
  <c r="B25" i="3"/>
  <c r="H22" i="3"/>
  <c r="B22" i="3"/>
  <c r="H19" i="3"/>
  <c r="G19" i="3"/>
  <c r="D19" i="3"/>
  <c r="C19" i="3"/>
  <c r="H18" i="3"/>
  <c r="E19" i="3" s="1"/>
  <c r="B18" i="3"/>
  <c r="B19" i="3" s="1"/>
  <c r="E16" i="3"/>
  <c r="H15" i="3"/>
  <c r="F16" i="3" s="1"/>
  <c r="B15" i="3"/>
  <c r="E12" i="3"/>
  <c r="D12" i="3"/>
  <c r="H11" i="3"/>
  <c r="B11" i="3"/>
  <c r="E9" i="3"/>
  <c r="H8" i="3"/>
  <c r="G9" i="3" s="1"/>
  <c r="B8" i="3"/>
  <c r="B9" i="3" s="1"/>
  <c r="H163" i="2"/>
  <c r="B163" i="2"/>
  <c r="H162" i="2"/>
  <c r="B162" i="2"/>
  <c r="L161" i="2"/>
  <c r="K161" i="2"/>
  <c r="J161" i="2"/>
  <c r="G161" i="2"/>
  <c r="F161" i="2"/>
  <c r="E161" i="2"/>
  <c r="D161" i="2"/>
  <c r="C161" i="2"/>
  <c r="H157" i="2"/>
  <c r="B157" i="2"/>
  <c r="H156" i="2"/>
  <c r="B156" i="2"/>
  <c r="B155" i="2" s="1"/>
  <c r="L155" i="2"/>
  <c r="K155" i="2"/>
  <c r="J155" i="2"/>
  <c r="G155" i="2"/>
  <c r="F155" i="2"/>
  <c r="E155" i="2"/>
  <c r="D155" i="2"/>
  <c r="C155" i="2"/>
  <c r="H153" i="2"/>
  <c r="B153" i="2"/>
  <c r="H152" i="2"/>
  <c r="H151" i="2" s="1"/>
  <c r="B152" i="2"/>
  <c r="L151" i="2"/>
  <c r="K151" i="2"/>
  <c r="J151" i="2"/>
  <c r="G151" i="2"/>
  <c r="F151" i="2"/>
  <c r="E151" i="2"/>
  <c r="D151" i="2"/>
  <c r="C151" i="2"/>
  <c r="H147" i="2"/>
  <c r="B147" i="2"/>
  <c r="H146" i="2"/>
  <c r="H145" i="2" s="1"/>
  <c r="B146" i="2"/>
  <c r="B145" i="2" s="1"/>
  <c r="L145" i="2"/>
  <c r="K145" i="2"/>
  <c r="J145" i="2"/>
  <c r="G145" i="2"/>
  <c r="F145" i="2"/>
  <c r="E145" i="2"/>
  <c r="D145" i="2"/>
  <c r="C145" i="2"/>
  <c r="H141" i="2"/>
  <c r="B141" i="2"/>
  <c r="H140" i="2"/>
  <c r="B140" i="2"/>
  <c r="H139" i="2"/>
  <c r="B139" i="2"/>
  <c r="H138" i="2"/>
  <c r="B138" i="2"/>
  <c r="L137" i="2"/>
  <c r="K137" i="2"/>
  <c r="J137" i="2"/>
  <c r="G137" i="2"/>
  <c r="F137" i="2"/>
  <c r="E137" i="2"/>
  <c r="D137" i="2"/>
  <c r="C137" i="2"/>
  <c r="H136" i="2"/>
  <c r="H137" i="2" s="1"/>
  <c r="B136" i="2"/>
  <c r="B137" i="2" s="1"/>
  <c r="H132" i="2"/>
  <c r="B132" i="2"/>
  <c r="H131" i="2"/>
  <c r="B131" i="2"/>
  <c r="H128" i="2"/>
  <c r="B128" i="2"/>
  <c r="H127" i="2"/>
  <c r="B127" i="2"/>
  <c r="H122" i="2"/>
  <c r="B122" i="2"/>
  <c r="H120" i="2"/>
  <c r="B120" i="2"/>
  <c r="H119" i="2"/>
  <c r="B119" i="2"/>
  <c r="H117" i="2"/>
  <c r="B117" i="2"/>
  <c r="H116" i="2"/>
  <c r="B116" i="2"/>
  <c r="H114" i="2"/>
  <c r="B114" i="2"/>
  <c r="B110" i="2"/>
  <c r="H109" i="2"/>
  <c r="B109" i="2"/>
  <c r="H108" i="2"/>
  <c r="B108" i="2"/>
  <c r="H107" i="2"/>
  <c r="B107" i="2"/>
  <c r="L106" i="2"/>
  <c r="K106" i="2"/>
  <c r="J106" i="2"/>
  <c r="G106" i="2"/>
  <c r="F106" i="2"/>
  <c r="E106" i="2"/>
  <c r="D106" i="2"/>
  <c r="B106" i="2" s="1"/>
  <c r="C106" i="2"/>
  <c r="H102" i="2"/>
  <c r="B102" i="2"/>
  <c r="H100" i="2"/>
  <c r="B100" i="2"/>
  <c r="H98" i="2"/>
  <c r="H96" i="2" s="1"/>
  <c r="B98" i="2"/>
  <c r="B96" i="2" s="1"/>
  <c r="H97" i="2"/>
  <c r="B97" i="2"/>
  <c r="L96" i="2"/>
  <c r="K96" i="2"/>
  <c r="J96" i="2"/>
  <c r="G96" i="2"/>
  <c r="F96" i="2"/>
  <c r="E96" i="2"/>
  <c r="D96" i="2"/>
  <c r="C96" i="2"/>
  <c r="H94" i="2"/>
  <c r="B94" i="2"/>
  <c r="H93" i="2"/>
  <c r="B93" i="2"/>
  <c r="H92" i="2"/>
  <c r="B92" i="2"/>
  <c r="L91" i="2"/>
  <c r="K91" i="2"/>
  <c r="J91" i="2"/>
  <c r="G91" i="2"/>
  <c r="F91" i="2"/>
  <c r="E91" i="2"/>
  <c r="D91" i="2"/>
  <c r="C91" i="2"/>
  <c r="H87" i="2"/>
  <c r="B87" i="2"/>
  <c r="H86" i="2"/>
  <c r="B86" i="2"/>
  <c r="B83" i="2"/>
  <c r="B82" i="2"/>
  <c r="H79" i="2"/>
  <c r="B79" i="2"/>
  <c r="H78" i="2"/>
  <c r="B78" i="2"/>
  <c r="H75" i="2"/>
  <c r="B75" i="2"/>
  <c r="H74" i="2"/>
  <c r="B74" i="2"/>
  <c r="H69" i="2"/>
  <c r="B69" i="2"/>
  <c r="H68" i="2"/>
  <c r="B68" i="2"/>
  <c r="H65" i="2"/>
  <c r="B65" i="2"/>
  <c r="H64" i="2"/>
  <c r="B64" i="2"/>
  <c r="H59" i="2"/>
  <c r="B59" i="2"/>
  <c r="H58" i="2"/>
  <c r="B58" i="2"/>
  <c r="H55" i="2"/>
  <c r="B55" i="2"/>
  <c r="H54" i="2"/>
  <c r="B54" i="2"/>
  <c r="H49" i="2"/>
  <c r="B49" i="2"/>
  <c r="H45" i="2"/>
  <c r="B45" i="2"/>
  <c r="H44" i="2"/>
  <c r="B44" i="2"/>
  <c r="H43" i="2"/>
  <c r="B43" i="2"/>
  <c r="H42" i="2"/>
  <c r="B42" i="2"/>
  <c r="H41" i="2"/>
  <c r="B41" i="2"/>
  <c r="L40" i="2"/>
  <c r="L39" i="2" s="1"/>
  <c r="K40" i="2"/>
  <c r="K39" i="2" s="1"/>
  <c r="J40" i="2"/>
  <c r="G40" i="2"/>
  <c r="G39" i="2" s="1"/>
  <c r="F40" i="2"/>
  <c r="F39" i="2" s="1"/>
  <c r="E40" i="2"/>
  <c r="E39" i="2" s="1"/>
  <c r="D40" i="2"/>
  <c r="D39" i="2" s="1"/>
  <c r="C40" i="2"/>
  <c r="C39" i="2" s="1"/>
  <c r="B40" i="2"/>
  <c r="J39" i="2"/>
  <c r="H38" i="2"/>
  <c r="B38" i="2"/>
  <c r="H34" i="2"/>
  <c r="B34" i="2"/>
  <c r="H33" i="2"/>
  <c r="B33" i="2"/>
  <c r="H30" i="2"/>
  <c r="B30" i="2"/>
  <c r="H29" i="2"/>
  <c r="B29" i="2"/>
  <c r="H24" i="2"/>
  <c r="B24" i="2"/>
  <c r="H23" i="2"/>
  <c r="B23" i="2"/>
  <c r="H20" i="2"/>
  <c r="B20" i="2"/>
  <c r="H19" i="2"/>
  <c r="B19" i="2"/>
  <c r="J14" i="2"/>
  <c r="D14" i="2"/>
  <c r="B14" i="2"/>
  <c r="L13" i="2"/>
  <c r="H13" i="2"/>
  <c r="H14" i="2" s="1"/>
  <c r="B13" i="2"/>
  <c r="L10" i="2"/>
  <c r="H10" i="2"/>
  <c r="H11" i="2" s="1"/>
  <c r="B10" i="2"/>
  <c r="B11" i="2" s="1"/>
  <c r="O518" i="1"/>
  <c r="N518" i="1"/>
  <c r="M518" i="1"/>
  <c r="H518" i="1"/>
  <c r="G518" i="1"/>
  <c r="F518" i="1"/>
  <c r="E518" i="1"/>
  <c r="D518" i="1"/>
  <c r="C518" i="1"/>
  <c r="C519" i="1" s="1"/>
  <c r="C520" i="1" s="1"/>
  <c r="O517" i="1"/>
  <c r="N517" i="1"/>
  <c r="M517" i="1"/>
  <c r="M519" i="1" s="1"/>
  <c r="M520" i="1" s="1"/>
  <c r="H517" i="1"/>
  <c r="G517" i="1"/>
  <c r="F517" i="1"/>
  <c r="E517" i="1"/>
  <c r="E519" i="1" s="1"/>
  <c r="E520" i="1" s="1"/>
  <c r="D517" i="1"/>
  <c r="C517" i="1"/>
  <c r="C497" i="1"/>
  <c r="C498" i="1" s="1"/>
  <c r="O496" i="1"/>
  <c r="N496" i="1"/>
  <c r="M496" i="1"/>
  <c r="H496" i="1"/>
  <c r="H497" i="1" s="1"/>
  <c r="H498" i="1" s="1"/>
  <c r="G496" i="1"/>
  <c r="F496" i="1"/>
  <c r="E496" i="1"/>
  <c r="D496" i="1"/>
  <c r="D497" i="1" s="1"/>
  <c r="D498" i="1" s="1"/>
  <c r="C496" i="1"/>
  <c r="O495" i="1"/>
  <c r="N495" i="1"/>
  <c r="N497" i="1" s="1"/>
  <c r="N498" i="1" s="1"/>
  <c r="M495" i="1"/>
  <c r="M497" i="1" s="1"/>
  <c r="M498" i="1" s="1"/>
  <c r="H495" i="1"/>
  <c r="G495" i="1"/>
  <c r="F495" i="1"/>
  <c r="F497" i="1" s="1"/>
  <c r="F498" i="1" s="1"/>
  <c r="E495" i="1"/>
  <c r="E497" i="1" s="1"/>
  <c r="E498" i="1" s="1"/>
  <c r="D495" i="1"/>
  <c r="C495" i="1"/>
  <c r="G387" i="1"/>
  <c r="G386" i="1"/>
  <c r="G385" i="1"/>
  <c r="Q384" i="1"/>
  <c r="G384" i="1"/>
  <c r="Q383" i="1"/>
  <c r="G383" i="1"/>
  <c r="Q382" i="1"/>
  <c r="G382" i="1"/>
  <c r="G319" i="1"/>
  <c r="C319" i="1"/>
  <c r="N316" i="1"/>
  <c r="M316" i="1"/>
  <c r="L316" i="1"/>
  <c r="H316" i="1"/>
  <c r="G316" i="1"/>
  <c r="F316" i="1"/>
  <c r="E316" i="1"/>
  <c r="D316" i="1"/>
  <c r="C316" i="1"/>
  <c r="G315" i="1"/>
  <c r="G317" i="1" s="1"/>
  <c r="C315" i="1"/>
  <c r="C317" i="1" s="1"/>
  <c r="N314" i="1"/>
  <c r="N319" i="1" s="1"/>
  <c r="M314" i="1"/>
  <c r="M319" i="1" s="1"/>
  <c r="L314" i="1"/>
  <c r="L319" i="1" s="1"/>
  <c r="L321" i="1" s="1"/>
  <c r="H314" i="1"/>
  <c r="G314" i="1"/>
  <c r="F314" i="1"/>
  <c r="F319" i="1" s="1"/>
  <c r="E314" i="1"/>
  <c r="E319" i="1" s="1"/>
  <c r="D314" i="1"/>
  <c r="C314" i="1"/>
  <c r="N313" i="1"/>
  <c r="N315" i="1" s="1"/>
  <c r="N317" i="1" s="1"/>
  <c r="M313" i="1"/>
  <c r="M315" i="1" s="1"/>
  <c r="L313" i="1"/>
  <c r="L315" i="1" s="1"/>
  <c r="L318" i="1" s="1"/>
  <c r="L320" i="1" s="1"/>
  <c r="L323" i="1" s="1"/>
  <c r="H313" i="1"/>
  <c r="G313" i="1"/>
  <c r="F313" i="1"/>
  <c r="F315" i="1" s="1"/>
  <c r="E313" i="1"/>
  <c r="E315" i="1" s="1"/>
  <c r="E318" i="1" s="1"/>
  <c r="E320" i="1" s="1"/>
  <c r="E323" i="1" s="1"/>
  <c r="D313" i="1"/>
  <c r="C313" i="1"/>
  <c r="T240" i="1"/>
  <c r="O221" i="1"/>
  <c r="N221" i="1"/>
  <c r="M221" i="1"/>
  <c r="H221" i="1"/>
  <c r="G221" i="1"/>
  <c r="F221" i="1"/>
  <c r="E221" i="1"/>
  <c r="D221" i="1"/>
  <c r="C221" i="1"/>
  <c r="O194" i="1"/>
  <c r="N194" i="1"/>
  <c r="M194" i="1"/>
  <c r="H194" i="1"/>
  <c r="G194" i="1"/>
  <c r="F194" i="1"/>
  <c r="E194" i="1"/>
  <c r="D194" i="1"/>
  <c r="C194" i="1"/>
  <c r="O177" i="1"/>
  <c r="N177" i="1"/>
  <c r="M177" i="1"/>
  <c r="H177" i="1"/>
  <c r="G177" i="1"/>
  <c r="F177" i="1"/>
  <c r="E177" i="1"/>
  <c r="D177" i="1"/>
  <c r="C177" i="1"/>
  <c r="O176" i="1"/>
  <c r="N176" i="1"/>
  <c r="M176" i="1"/>
  <c r="H176" i="1"/>
  <c r="G176" i="1"/>
  <c r="F176" i="1"/>
  <c r="E176" i="1"/>
  <c r="D176" i="1"/>
  <c r="C176" i="1"/>
  <c r="E139" i="1"/>
  <c r="D139" i="1"/>
  <c r="C139" i="1"/>
  <c r="G138" i="1"/>
  <c r="G137" i="1"/>
  <c r="E134" i="1"/>
  <c r="F134" i="1" s="1"/>
  <c r="D134" i="1"/>
  <c r="G134" i="1" s="1"/>
  <c r="I134" i="1" s="1"/>
  <c r="C134" i="1"/>
  <c r="G133" i="1"/>
  <c r="F133" i="1"/>
  <c r="H133" i="1" s="1"/>
  <c r="G132" i="1"/>
  <c r="F132" i="1"/>
  <c r="H132" i="1" s="1"/>
  <c r="I132" i="1" s="1"/>
  <c r="G131" i="1"/>
  <c r="F131" i="1"/>
  <c r="H131" i="1" s="1"/>
  <c r="G130" i="1"/>
  <c r="F130" i="1"/>
  <c r="H130" i="1" s="1"/>
  <c r="I130" i="1" s="1"/>
  <c r="G129" i="1"/>
  <c r="F129" i="1"/>
  <c r="H129" i="1" s="1"/>
  <c r="J60" i="1"/>
  <c r="P60" i="1" s="1"/>
  <c r="J59" i="1"/>
  <c r="P59" i="1" s="1"/>
  <c r="J58" i="1"/>
  <c r="P58" i="1" s="1"/>
  <c r="J57" i="1"/>
  <c r="P57" i="1" s="1"/>
  <c r="J56" i="1"/>
  <c r="P56" i="1" s="1"/>
  <c r="J55" i="1"/>
  <c r="P55" i="1" s="1"/>
  <c r="J54" i="1"/>
  <c r="P54" i="1" s="1"/>
  <c r="J53" i="1"/>
  <c r="P53" i="1" s="1"/>
  <c r="J52" i="1"/>
  <c r="P52" i="1" s="1"/>
  <c r="J51" i="1"/>
  <c r="P51" i="1" s="1"/>
  <c r="N45" i="1"/>
  <c r="M45" i="1"/>
  <c r="L45" i="1"/>
  <c r="K45" i="1"/>
  <c r="J45" i="1"/>
  <c r="I45" i="1"/>
  <c r="H45" i="1"/>
  <c r="G45" i="1"/>
  <c r="F45" i="1"/>
  <c r="E45" i="1"/>
  <c r="D45" i="1"/>
  <c r="C45" i="1"/>
  <c r="R36" i="1"/>
  <c r="R35" i="1"/>
  <c r="R34" i="1"/>
  <c r="R33" i="1"/>
  <c r="R32" i="1"/>
  <c r="R31" i="1"/>
  <c r="R30" i="1"/>
  <c r="AA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T13" i="1"/>
  <c r="S13" i="1"/>
  <c r="W7" i="1" s="1"/>
  <c r="W9" i="1" s="1"/>
  <c r="R13" i="1"/>
  <c r="X7" i="1" s="1"/>
  <c r="X9" i="1" s="1"/>
  <c r="T12" i="1"/>
  <c r="S12" i="1"/>
  <c r="R12" i="1"/>
  <c r="M12" i="1"/>
  <c r="L12" i="1"/>
  <c r="K12" i="1"/>
  <c r="F12" i="1"/>
  <c r="E12" i="1"/>
  <c r="D12" i="1"/>
  <c r="C12" i="1"/>
  <c r="M11" i="1"/>
  <c r="U10" i="1"/>
  <c r="N10" i="1"/>
  <c r="G10" i="1"/>
  <c r="U9" i="1"/>
  <c r="N9" i="1"/>
  <c r="G9" i="1"/>
  <c r="X8" i="1"/>
  <c r="W8" i="1"/>
  <c r="Y8" i="1" s="1"/>
  <c r="U8" i="1"/>
  <c r="N8" i="1"/>
  <c r="G8" i="1"/>
  <c r="Y7" i="1"/>
  <c r="U7" i="1"/>
  <c r="N7" i="1"/>
  <c r="G7" i="1"/>
  <c r="G519" i="1" l="1"/>
  <c r="G520" i="1" s="1"/>
  <c r="O519" i="1"/>
  <c r="O520" i="1" s="1"/>
  <c r="C11" i="2"/>
  <c r="J11" i="2"/>
  <c r="H91" i="2"/>
  <c r="H155" i="2"/>
  <c r="C9" i="3"/>
  <c r="E26" i="3"/>
  <c r="H45" i="3"/>
  <c r="B292" i="3"/>
  <c r="E11" i="2"/>
  <c r="H26" i="3"/>
  <c r="D519" i="1"/>
  <c r="D520" i="1" s="1"/>
  <c r="H519" i="1"/>
  <c r="H520" i="1" s="1"/>
  <c r="L11" i="2"/>
  <c r="F11" i="2"/>
  <c r="B26" i="3"/>
  <c r="G48" i="3"/>
  <c r="B64" i="3"/>
  <c r="H211" i="3"/>
  <c r="H285" i="3"/>
  <c r="H530" i="3"/>
  <c r="B545" i="3"/>
  <c r="K11" i="2"/>
  <c r="E321" i="1"/>
  <c r="I129" i="1"/>
  <c r="I131" i="1"/>
  <c r="I133" i="1"/>
  <c r="G497" i="1"/>
  <c r="G498" i="1" s="1"/>
  <c r="O497" i="1"/>
  <c r="O498" i="1" s="1"/>
  <c r="F519" i="1"/>
  <c r="F520" i="1" s="1"/>
  <c r="N519" i="1"/>
  <c r="N520" i="1" s="1"/>
  <c r="G11" i="2"/>
  <c r="B91" i="2"/>
  <c r="B151" i="2"/>
  <c r="B161" i="2"/>
  <c r="B12" i="3"/>
  <c r="B16" i="3"/>
  <c r="F19" i="3"/>
  <c r="G33" i="3"/>
  <c r="B45" i="3"/>
  <c r="E45" i="3"/>
  <c r="C48" i="3"/>
  <c r="H48" i="3"/>
  <c r="H64" i="3"/>
  <c r="B211" i="3"/>
  <c r="B222" i="3"/>
  <c r="B226" i="3"/>
  <c r="H244" i="3"/>
  <c r="B255" i="3"/>
  <c r="B278" i="3"/>
  <c r="H278" i="3"/>
  <c r="B306" i="3"/>
  <c r="H545" i="3"/>
  <c r="B566" i="3"/>
  <c r="H576" i="3"/>
  <c r="H587" i="3"/>
  <c r="B607" i="3"/>
  <c r="H23" i="3"/>
  <c r="D23" i="3"/>
  <c r="E23" i="3"/>
  <c r="C23" i="3"/>
  <c r="B23" i="3"/>
  <c r="G23" i="3"/>
  <c r="G139" i="1"/>
  <c r="F139" i="1"/>
  <c r="H139" i="1" s="1"/>
  <c r="H39" i="2"/>
  <c r="F23" i="3"/>
  <c r="H103" i="3"/>
  <c r="C102" i="3"/>
  <c r="B103" i="3"/>
  <c r="D319" i="1"/>
  <c r="D315" i="1"/>
  <c r="H315" i="1"/>
  <c r="H319" i="1"/>
  <c r="B73" i="3"/>
  <c r="C72" i="3"/>
  <c r="H306" i="3"/>
  <c r="F318" i="1"/>
  <c r="F320" i="1" s="1"/>
  <c r="F323" i="1" s="1"/>
  <c r="M318" i="1"/>
  <c r="M320" i="1" s="1"/>
  <c r="M323" i="1" s="1"/>
  <c r="H106" i="2"/>
  <c r="B94" i="3"/>
  <c r="C93" i="3"/>
  <c r="H94" i="3"/>
  <c r="H222" i="3"/>
  <c r="E317" i="1"/>
  <c r="E324" i="1" s="1"/>
  <c r="E322" i="1" s="1"/>
  <c r="Y9" i="1"/>
  <c r="F317" i="1"/>
  <c r="M317" i="1"/>
  <c r="L317" i="1"/>
  <c r="L324" i="1" s="1"/>
  <c r="L322" i="1" s="1"/>
  <c r="G40" i="3"/>
  <c r="C40" i="3"/>
  <c r="E40" i="3"/>
  <c r="D40" i="3"/>
  <c r="H40" i="3"/>
  <c r="B40" i="3"/>
  <c r="H54" i="3"/>
  <c r="C53" i="3"/>
  <c r="B54" i="3"/>
  <c r="B39" i="2"/>
  <c r="H37" i="3"/>
  <c r="D37" i="3"/>
  <c r="H84" i="3"/>
  <c r="C83" i="3"/>
  <c r="G16" i="3"/>
  <c r="F37" i="3"/>
  <c r="H63" i="3"/>
  <c r="C62" i="3"/>
  <c r="F137" i="1"/>
  <c r="H137" i="1" s="1"/>
  <c r="I137" i="1" s="1"/>
  <c r="F138" i="1"/>
  <c r="H138" i="1" s="1"/>
  <c r="I138" i="1" s="1"/>
  <c r="G14" i="2"/>
  <c r="C14" i="2"/>
  <c r="E14" i="2"/>
  <c r="K14" i="2"/>
  <c r="H40" i="2"/>
  <c r="G12" i="3"/>
  <c r="C12" i="3"/>
  <c r="F12" i="3"/>
  <c r="C16" i="3"/>
  <c r="H16" i="3"/>
  <c r="G30" i="3"/>
  <c r="B37" i="3"/>
  <c r="G37" i="3"/>
  <c r="H74" i="3"/>
  <c r="B215" i="3"/>
  <c r="B259" i="3"/>
  <c r="C318" i="1"/>
  <c r="C320" i="1" s="1"/>
  <c r="C323" i="1" s="1"/>
  <c r="G318" i="1"/>
  <c r="G320" i="1" s="1"/>
  <c r="G323" i="1" s="1"/>
  <c r="N318" i="1"/>
  <c r="N320" i="1" s="1"/>
  <c r="N321" i="1" s="1"/>
  <c r="N324" i="1" s="1"/>
  <c r="L14" i="2"/>
  <c r="F14" i="2"/>
  <c r="H161" i="2"/>
  <c r="H9" i="3"/>
  <c r="D9" i="3"/>
  <c r="F9" i="3"/>
  <c r="H12" i="3"/>
  <c r="D16" i="3"/>
  <c r="G26" i="3"/>
  <c r="C26" i="3"/>
  <c r="F26" i="3"/>
  <c r="C30" i="3"/>
  <c r="H30" i="3"/>
  <c r="C37" i="3"/>
  <c r="G45" i="3"/>
  <c r="B248" i="3"/>
  <c r="B561" i="3"/>
  <c r="B602" i="3"/>
  <c r="D11" i="2"/>
  <c r="M321" i="1" l="1"/>
  <c r="G321" i="1"/>
  <c r="G324" i="1" s="1"/>
  <c r="G322" i="1" s="1"/>
  <c r="F321" i="1"/>
  <c r="F324" i="1" s="1"/>
  <c r="F322" i="1" s="1"/>
  <c r="N323" i="1"/>
  <c r="N322" i="1" s="1"/>
  <c r="C321" i="1"/>
  <c r="C324" i="1" s="1"/>
  <c r="C322" i="1" s="1"/>
  <c r="H83" i="3"/>
  <c r="B83" i="3"/>
  <c r="H53" i="3"/>
  <c r="B53" i="3"/>
  <c r="C52" i="3"/>
  <c r="D317" i="1"/>
  <c r="D318" i="1"/>
  <c r="D320" i="1" s="1"/>
  <c r="D323" i="1" s="1"/>
  <c r="H62" i="3"/>
  <c r="B62" i="3"/>
  <c r="M324" i="1"/>
  <c r="M322" i="1" s="1"/>
  <c r="H93" i="3"/>
  <c r="B93" i="3"/>
  <c r="H72" i="3"/>
  <c r="B72" i="3"/>
  <c r="H317" i="1"/>
  <c r="H318" i="1"/>
  <c r="H320" i="1" s="1"/>
  <c r="H321" i="1" s="1"/>
  <c r="B102" i="3"/>
  <c r="H102" i="3"/>
  <c r="I139" i="1"/>
  <c r="B52" i="3" l="1"/>
  <c r="H52" i="3"/>
  <c r="D321" i="1"/>
  <c r="D324" i="1" s="1"/>
  <c r="H323" i="1"/>
  <c r="D322" i="1" l="1"/>
  <c r="H324" i="1"/>
  <c r="H322" i="1"/>
</calcChain>
</file>

<file path=xl/comments1.xml><?xml version="1.0" encoding="utf-8"?>
<comments xmlns="http://schemas.openxmlformats.org/spreadsheetml/2006/main">
  <authors>
    <author>JUAN TREJOS</author>
  </authors>
  <commentList>
    <comment ref="L13" authorId="0" shapeId="0">
      <text>
        <r>
          <rPr>
            <b/>
            <sz val="9"/>
            <color indexed="81"/>
            <rFont val="Tahoma"/>
            <family val="2"/>
          </rPr>
          <t>JUAN TREJOS:</t>
        </r>
        <r>
          <rPr>
            <sz val="9"/>
            <color indexed="81"/>
            <rFont val="Tahoma"/>
            <family val="2"/>
          </rPr>
          <t xml:space="preserve">
Existe 133 casos expandidos como ignorados y corresponde a esposa o compañero.</t>
        </r>
      </text>
    </comment>
  </commentList>
</comments>
</file>

<file path=xl/sharedStrings.xml><?xml version="1.0" encoding="utf-8"?>
<sst xmlns="http://schemas.openxmlformats.org/spreadsheetml/2006/main" count="2030" uniqueCount="448">
  <si>
    <t>Totales de control</t>
  </si>
  <si>
    <t>Tabla de contingencia Nivel de pobreza * Estratos pobreza según ingreso familiar percápita autónomo</t>
  </si>
  <si>
    <t>Tabla de contingencia Nivel de pobreza * Pobreza multidimensional</t>
  </si>
  <si>
    <t>Tabla de contingencia Estratos pobreza según ingreso familiar percápita autónomo * Pobreza multidimensional</t>
  </si>
  <si>
    <t>Recuento</t>
  </si>
  <si>
    <t xml:space="preserve"> </t>
  </si>
  <si>
    <t>Estratos pobreza según ingreso familiar percápita autónomo</t>
  </si>
  <si>
    <t>Total</t>
  </si>
  <si>
    <t>Pobreza multidimensional</t>
  </si>
  <si>
    <t>Indigentes</t>
  </si>
  <si>
    <t>Pobres</t>
  </si>
  <si>
    <t>No pobres</t>
  </si>
  <si>
    <t>No pobre multidimensional</t>
  </si>
  <si>
    <t>Pobre multidimensional</t>
  </si>
  <si>
    <t>Pobre</t>
  </si>
  <si>
    <t>No pobre</t>
  </si>
  <si>
    <t>Nivel de pobreza</t>
  </si>
  <si>
    <t>Pobreza extrema</t>
  </si>
  <si>
    <t>Pobreza no extrema</t>
  </si>
  <si>
    <t>Tabla de contingencia Estrato socioeconómico según ingreso autónomo o neto de transferencias estatales * Estratos pobreza según ingreso familiar percápita autónomo</t>
  </si>
  <si>
    <t>Tabla de contingencia Estrato socioeconómico según ingreso autónomo o neto de transferencias estatales * Decil de Ingreso Familiar Autónomo Per Cápita (Hogares)</t>
  </si>
  <si>
    <t>Tabla de contingencia Estrato socioeconómico según ingreso autónomo o neto de transferencias estatales * Pobreza multidimensional</t>
  </si>
  <si>
    <t>Decil de Ingreso Familiar Autónomo Per Cápita (Hogares)</t>
  </si>
  <si>
    <t>Ingreso ignorado_no_miembro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</si>
  <si>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</si>
  <si>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</si>
  <si>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</si>
  <si>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</si>
  <si>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</si>
  <si>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</si>
  <si>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</si>
  <si>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</si>
  <si>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</si>
  <si>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</si>
  <si>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Estrato socioeconómico según ingreso autónomo o neto de transferencias estatales</t>
  </si>
  <si>
    <t>.00</t>
  </si>
  <si>
    <t>Pobres extremos</t>
  </si>
  <si>
    <t>Pobres no extremos</t>
  </si>
  <si>
    <t>Grupos vulnerable</t>
  </si>
  <si>
    <t>Grupos medios</t>
  </si>
  <si>
    <t>Grupos acomodados</t>
  </si>
  <si>
    <t>Tabla de contingencia Estrato socioeconómico según ingreso autónomo o neto de transferencias estatales * Relación de parentesco</t>
  </si>
  <si>
    <t>Relación de parentesco</t>
  </si>
  <si>
    <t>Jefe o jefa</t>
  </si>
  <si>
    <t>Esposo(a) o compañera(o)</t>
  </si>
  <si>
    <t>Hijo(a)</t>
  </si>
  <si>
    <t>Hijastro(a)</t>
  </si>
  <si>
    <t>Yerno, nuera</t>
  </si>
  <si>
    <t>Nieto(a)</t>
  </si>
  <si>
    <t>Padre o madre</t>
  </si>
  <si>
    <t>Suegro(a)</t>
  </si>
  <si>
    <t>Hermano(a)</t>
  </si>
  <si>
    <t>Cuñado(a)</t>
  </si>
  <si>
    <t>Otro familiar</t>
  </si>
  <si>
    <t>Otro no familiar</t>
  </si>
  <si>
    <t>Servicio doméstico o su familiar</t>
  </si>
  <si>
    <t>Pensionista o su familiar</t>
  </si>
  <si>
    <t>Miembros</t>
  </si>
  <si>
    <t>Tabla de contingencia Pobreza multidimensional * Relación de parentesco</t>
  </si>
  <si>
    <t>Tabla de contingencia Edad recodificada PM * Estrato socioeconómico según ingreso autónomo o neto de transferencias estatales</t>
  </si>
  <si>
    <t>Tabla de contingencia Edad recodificada PM * Pobreza multidimensional</t>
  </si>
  <si>
    <t>Edad recodificada PM</t>
  </si>
  <si>
    <t>Menores de 2 años</t>
  </si>
  <si>
    <t>De 2 a 5 años</t>
  </si>
  <si>
    <t>De 6 a 11 años</t>
  </si>
  <si>
    <t>De 12 a 17 años</t>
  </si>
  <si>
    <t>De 18 a 24 años</t>
  </si>
  <si>
    <t>De 25 a 49 años</t>
  </si>
  <si>
    <t>De 50 a 64 años</t>
  </si>
  <si>
    <t>De 65 a 97 años</t>
  </si>
  <si>
    <t>Ignorado</t>
  </si>
  <si>
    <t>Hogares y personas sin vivienda propia</t>
  </si>
  <si>
    <t>Tabla de contingencia relación con jefe resumida * Estrato socioeconómico según ingreso autónomo o neto de transferencias estatales</t>
  </si>
  <si>
    <t>Tabla de contingencia relación con jefe resumida * Pobreza multidimensional</t>
  </si>
  <si>
    <t>relación con jefe resumida</t>
  </si>
  <si>
    <t>Jefe</t>
  </si>
  <si>
    <t>Otros miembros</t>
  </si>
  <si>
    <t>Hogares y personas con vivienda propia inadecuada</t>
  </si>
  <si>
    <t>Tabla de contingencia relación con jefe resumida * Pobres multidimensionales</t>
  </si>
  <si>
    <t>Pobres multidimensionales</t>
  </si>
  <si>
    <t>Personas de 65 o más años por seguro</t>
  </si>
  <si>
    <t>Tabla de contingencia Población objetivo AM del RNC * Estrato socioeconómico según ingreso autónomo o neto de transferencias estatales</t>
  </si>
  <si>
    <t>Tabla de contingencia Población objetivo AM del RNC * Pobres multidimensionales</t>
  </si>
  <si>
    <t>Población objetivo AM del RNC</t>
  </si>
  <si>
    <t>Población de 65 años o más no pensionada contributiva ni asegurada directa</t>
  </si>
  <si>
    <t>Tabla de contingencia Condición de aseguramiento * Estrato socioeconómico según ingreso autónomo o neto de transferencias estatales</t>
  </si>
  <si>
    <t>Tabla de contingencia Condición de aseguramiento * Pobres multidimensionales</t>
  </si>
  <si>
    <t>Condición de aseguramiento</t>
  </si>
  <si>
    <t>No asegurado</t>
  </si>
  <si>
    <t>Asalariado</t>
  </si>
  <si>
    <t>Mediante convenio (asociaciones, sindicatos, cooperativas, etc)</t>
  </si>
  <si>
    <t>Cuenta propia o voluntario</t>
  </si>
  <si>
    <t>Por el Estado</t>
  </si>
  <si>
    <t>Familiar asegurado directo</t>
  </si>
  <si>
    <t>Pensionado del régimen no contributivo monto básico</t>
  </si>
  <si>
    <t>Pensionado del régimen no contributivo de Gracia o Guerra</t>
  </si>
  <si>
    <t>Pensionado del régimen de IVM de la CCSS</t>
  </si>
  <si>
    <t>Pensionado del régimen del Magisterio, Poder Judicial, Hacienda, otro</t>
  </si>
  <si>
    <t>Familiar de pensionado</t>
  </si>
  <si>
    <t>Otras formas de seguro (estudiante, refugiado)</t>
  </si>
  <si>
    <t>Seguro privado o del extranjero</t>
  </si>
  <si>
    <t>Personas con alguna discapacidad</t>
  </si>
  <si>
    <t>Tabla de contingencia Población con discapacidad severa * Estrato socioeconómico según ingreso autónomo o neto de transferencias estatales</t>
  </si>
  <si>
    <t>Tabla de contingencia Población con discapacidad severa * Pobres multidimensionales</t>
  </si>
  <si>
    <t>Población con discapacidad severa</t>
  </si>
  <si>
    <t>Sin discapacidad severa</t>
  </si>
  <si>
    <t>Discapacidad severa</t>
  </si>
  <si>
    <t>Pacientes en fase terminal</t>
  </si>
  <si>
    <t>Numero de asalariados asegurados directos del hogar  * Estrato socioeconómico según ingreso autónomo o neto de transferencias estatales</t>
  </si>
  <si>
    <t>Numero de asalariados asegurados directos del hogar  * Pobres multidimensionales</t>
  </si>
  <si>
    <t>Hogares de asalariados AS</t>
  </si>
  <si>
    <t>Hogares</t>
  </si>
  <si>
    <t>Distribución</t>
  </si>
  <si>
    <t>H ASA/ HT</t>
  </si>
  <si>
    <t>Muertes T</t>
  </si>
  <si>
    <t>muertes ASA</t>
  </si>
  <si>
    <t>Numero de asalariados asegurados directos del hogar</t>
  </si>
  <si>
    <t xml:space="preserve">totales </t>
  </si>
  <si>
    <t>Hog Totales</t>
  </si>
  <si>
    <t>Estrato</t>
  </si>
  <si>
    <t>Suma</t>
  </si>
  <si>
    <t>N</t>
  </si>
  <si>
    <t xml:space="preserve">Pobres </t>
  </si>
  <si>
    <t>Estrato socioeconómico</t>
  </si>
  <si>
    <t>Asegurados por cuenta del estado</t>
  </si>
  <si>
    <t>No miembros</t>
  </si>
  <si>
    <t>Condicón actividad jefes</t>
  </si>
  <si>
    <t>Tabla de contingencia Condición de actividad * Estrato socioeconómico según ingreso autónomo o neto de transferencias estatales</t>
  </si>
  <si>
    <t>Tabla de contingencia Condición de actividad * Pobres multidimensionales</t>
  </si>
  <si>
    <t>Condición de actividad</t>
  </si>
  <si>
    <t>Ocupado</t>
  </si>
  <si>
    <t>Desempleado abierto</t>
  </si>
  <si>
    <t>Fuera de la fuerza de trabajo</t>
  </si>
  <si>
    <t>Posición empleo jefes ocupados</t>
  </si>
  <si>
    <t>Tabla de contingencia Posición en el empleo principal * Estrato socioeconómico según ingreso autónomo o neto de transferencias estatales</t>
  </si>
  <si>
    <t>Tabla de contingencia Posición en el empleo principal * Pobres multidimensionales</t>
  </si>
  <si>
    <t>Posición en el empleo principal</t>
  </si>
  <si>
    <t>Asalariada de hogar privado</t>
  </si>
  <si>
    <t>Asalariada de empresa o institución</t>
  </si>
  <si>
    <t>Auxiliar no remunerado</t>
  </si>
  <si>
    <t>Empleadora</t>
  </si>
  <si>
    <t>Cuenta Propia</t>
  </si>
  <si>
    <t>No asalariado</t>
  </si>
  <si>
    <t>Personas de 18 a 64 con alguna discapacidad</t>
  </si>
  <si>
    <t>Tabla de contingencia Tipo de discapacidad 1 * Estrato socioeconómico según ingreso autónomo o neto de transferencias estatales</t>
  </si>
  <si>
    <t>Tabla de contingencia Tipo de discapacidad 1 * Pobres multidimensionales</t>
  </si>
  <si>
    <t>Tipo de discapacidad 1</t>
  </si>
  <si>
    <t>Ver aún con los anteojos o lentes puestos</t>
  </si>
  <si>
    <t>Oír</t>
  </si>
  <si>
    <t>Hablar</t>
  </si>
  <si>
    <t>Caminar o subir gradas</t>
  </si>
  <si>
    <t>Utilizar brazos y manos</t>
  </si>
  <si>
    <t>De tipo intelectual (retardo, síndrome de Down, otros)</t>
  </si>
  <si>
    <t>De tipo mental (bipolar, esquizofrenia, otros)</t>
  </si>
  <si>
    <t>Excluyendo mental</t>
  </si>
  <si>
    <t>Tabla de contingencia Tipo de discapacidad 2 * Estrato socioeconómico según ingreso autónomo o neto de transferencias estatales</t>
  </si>
  <si>
    <t>Tabla de contingencia Tipo de discapacidad 2 * Pobres multidimensionales</t>
  </si>
  <si>
    <t>Tipo de discapacidad 2</t>
  </si>
  <si>
    <t xml:space="preserve">Acueductos rurales </t>
  </si>
  <si>
    <t>ACRU construcción</t>
  </si>
  <si>
    <t>Tabla de contingencia Fuente del agua de consumo de la vivienda * Zona</t>
  </si>
  <si>
    <t>Zona</t>
  </si>
  <si>
    <t>Urbana</t>
  </si>
  <si>
    <t>Rural</t>
  </si>
  <si>
    <t>Fuente del agua de consumo de la vivienda</t>
  </si>
  <si>
    <t>Acueducto del A y A</t>
  </si>
  <si>
    <t>Acueducto rural</t>
  </si>
  <si>
    <t>Acueducto municipal</t>
  </si>
  <si>
    <t>Empresa o cooperativa</t>
  </si>
  <si>
    <t>Pozo</t>
  </si>
  <si>
    <t>ACRU mejoras</t>
  </si>
  <si>
    <t>Río, quebrada o naciente</t>
  </si>
  <si>
    <t>Lluvia u otro</t>
  </si>
  <si>
    <t>Seguridad alimentaria IMAS</t>
  </si>
  <si>
    <t>Miembros del hogar  * Estrato socioeconómico según ingreso autónomo o neto de transferencias estatales</t>
  </si>
  <si>
    <t>Miembros del hogar  * Pobres multidimensionales</t>
  </si>
  <si>
    <t>Miembros del hogar</t>
  </si>
  <si>
    <t>AVANCEMOS</t>
  </si>
  <si>
    <t>Numero de colegiales publicos por hogar  * Estrato socioeconómico según ingreso autónomo o neto de transferencias estatales</t>
  </si>
  <si>
    <t>Numero de colegiales publicos por hogar  * Pobres multidimensionales</t>
  </si>
  <si>
    <t>Numero de colegiales publicos por hogar</t>
  </si>
  <si>
    <t>Miembros Asistencia a centro educativo público</t>
  </si>
  <si>
    <t>Tabla de contingencia Nivel educativo a que asiste recodificado * Estrato socioeconómico según ingreso autónomo o neto de transferencias estatales</t>
  </si>
  <si>
    <t>Tabla de contingencia Nivel educativo a que asiste recodificado * Pobres multidimensionales</t>
  </si>
  <si>
    <t>Nivel educativo a que asiste recodificado</t>
  </si>
  <si>
    <t>Maternal</t>
  </si>
  <si>
    <t>Preparatoria</t>
  </si>
  <si>
    <t>Escuela</t>
  </si>
  <si>
    <t>Colegio académico</t>
  </si>
  <si>
    <t>Colegio técnico</t>
  </si>
  <si>
    <t>Especial</t>
  </si>
  <si>
    <t>Abierta</t>
  </si>
  <si>
    <t>Superior</t>
  </si>
  <si>
    <t>Otro</t>
  </si>
  <si>
    <t>Miembros que Asisten a educación pública y con primaria completa</t>
  </si>
  <si>
    <t>Cálculos de asignación primer año secundaria</t>
  </si>
  <si>
    <t>Asiste secundaria total</t>
  </si>
  <si>
    <t>Asiste primer año</t>
  </si>
  <si>
    <t>Asiste otros niveles</t>
  </si>
  <si>
    <t>Técnico</t>
  </si>
  <si>
    <t>Académico</t>
  </si>
  <si>
    <t>% técnico</t>
  </si>
  <si>
    <t>NEE y transporte  estudiantes con discapacidad</t>
  </si>
  <si>
    <t>Post secundaria pública y privada</t>
  </si>
  <si>
    <t>No asiste</t>
  </si>
  <si>
    <t>CEN-CINAI: todos</t>
  </si>
  <si>
    <t>Tabla de contingencia edadcencinai * Estrato socioeconómico según ingreso autónomo o neto de transferencias estatales</t>
  </si>
  <si>
    <t>Tabla de contingencia edadcencinai * Pobres multidimensionales</t>
  </si>
  <si>
    <t>edadcencinai</t>
  </si>
  <si>
    <t>Menores de 2</t>
  </si>
  <si>
    <t>De 2 a 6 años</t>
  </si>
  <si>
    <t>De 7 a 13 años</t>
  </si>
  <si>
    <t>Resto</t>
  </si>
  <si>
    <t>sin atención MEP o privado</t>
  </si>
  <si>
    <t>embarazadas o lactantes</t>
  </si>
  <si>
    <t>Frecuencia</t>
  </si>
  <si>
    <t>Porcentaje</t>
  </si>
  <si>
    <t>Porcentaje válido</t>
  </si>
  <si>
    <t>Porcentaje acumulado</t>
  </si>
  <si>
    <t>Válidos</t>
  </si>
  <si>
    <t>SANEBAR</t>
  </si>
  <si>
    <t>quitando letrinas</t>
  </si>
  <si>
    <t>CONAPAM adultos mayores</t>
  </si>
  <si>
    <t>Perdidos</t>
  </si>
  <si>
    <t>Sistema</t>
  </si>
  <si>
    <t xml:space="preserve">Con discapacidad </t>
  </si>
  <si>
    <t>Con discapacidad severa: dos o más</t>
  </si>
  <si>
    <t>Hogares de solo AM</t>
  </si>
  <si>
    <t>Tabla de contingencia Tamaño del hogar * Estrato socioeconómico según ingreso autónomo o neto de transferencias estatales</t>
  </si>
  <si>
    <t>Tabla de contingencia Tamaño del hogar * Pobres multidimensionales</t>
  </si>
  <si>
    <t>Tamaño del hogar</t>
  </si>
  <si>
    <t>PRONAMYPE</t>
  </si>
  <si>
    <t>PRONAE</t>
  </si>
  <si>
    <t>Empléate no estudia ni trabaja de 17 a 24 años</t>
  </si>
  <si>
    <t>Tabla de contingencia Nivel de instrucción * Estrato socioeconómico según ingreso autónomo o neto de transferencias estatales</t>
  </si>
  <si>
    <t>Tabla de contingencia Nivel de instrucción * Pobres multidimensionales</t>
  </si>
  <si>
    <t>Nivel de instrucción</t>
  </si>
  <si>
    <t>Sin nivel de instrucción</t>
  </si>
  <si>
    <t>Primaria incompleta</t>
  </si>
  <si>
    <t>Primaria completa</t>
  </si>
  <si>
    <t>Secundaria académica incompleta</t>
  </si>
  <si>
    <t>Secundaria académica completa</t>
  </si>
  <si>
    <t>Secundaria técnica incompleta</t>
  </si>
  <si>
    <t>Secundaria técnica completa</t>
  </si>
  <si>
    <t>Educación superior de pregrado y grado</t>
  </si>
  <si>
    <t>Educación superior de posgrado</t>
  </si>
  <si>
    <t>sin secundari completa</t>
  </si>
  <si>
    <t>secunadria completa o más</t>
  </si>
  <si>
    <t>Empléate no estudia ni trabaja de 17 a 24 años pero disponible</t>
  </si>
  <si>
    <t>(Excluye servicio doméstico y pensionistas que no son miembros de los hogares encuestados)</t>
  </si>
  <si>
    <t>Programa, producto y criterio</t>
  </si>
  <si>
    <t>Pobres por ingresos insuficientes</t>
  </si>
  <si>
    <t xml:space="preserve">Grupos </t>
  </si>
  <si>
    <t>Grupos</t>
  </si>
  <si>
    <t>Población</t>
  </si>
  <si>
    <t>Totales</t>
  </si>
  <si>
    <t>Extremos</t>
  </si>
  <si>
    <t>No extremos</t>
  </si>
  <si>
    <t>Vulnerables</t>
  </si>
  <si>
    <t>Medios</t>
  </si>
  <si>
    <t>Acomodados</t>
  </si>
  <si>
    <t xml:space="preserve">Totales de control </t>
  </si>
  <si>
    <t>Hogares totales</t>
  </si>
  <si>
    <t>Población total (miembros de hogar)</t>
  </si>
  <si>
    <t>Bono familiar para la Vivienda (BFV)</t>
  </si>
  <si>
    <t>Para hogares sin vivienda propia: CLP, LyC, CVE</t>
  </si>
  <si>
    <t>Para hogares con vivienda propia inadecuada: RAMTE</t>
  </si>
  <si>
    <t xml:space="preserve">Régimen no contributivo de pensiones (RNC) </t>
  </si>
  <si>
    <t>Para pensiones ordinarias</t>
  </si>
  <si>
    <t>Todos los adultos mayores (65 o más años)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</si>
  <si>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</si>
  <si>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</si>
  <si>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</si>
  <si>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</si>
  <si>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 xml:space="preserve">Asegurados por cuenta del Estado (ACE) 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</si>
  <si>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</si>
  <si>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</si>
  <si>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</si>
  <si>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</si>
  <si>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</si>
  <si>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</si>
  <si>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</si>
  <si>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</si>
  <si>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 xml:space="preserve">Pacientes en fase terminal (FT) </t>
  </si>
  <si>
    <t>Pacientes FT en hogares con asalariados asegurados directos</t>
  </si>
  <si>
    <t xml:space="preserve">Pobreza y discapcidad (CNREE) </t>
  </si>
  <si>
    <t>Con cualquier tipo de discapacidad (18 a 64 años)</t>
  </si>
  <si>
    <t xml:space="preserve">Acceso a servicios: Personas pobres con al menos una discapacidad </t>
  </si>
  <si>
    <t>Abandono: Personas pobres con al menos dos discapacidades</t>
  </si>
  <si>
    <t>Excluyendo discapacidad mental (18 a 64 años)</t>
  </si>
  <si>
    <t xml:space="preserve">Acueductos rurales (ACRU - AyA) </t>
  </si>
  <si>
    <t>Construcción: personas o familias rurales pobres sin agua domiciliar</t>
  </si>
  <si>
    <t>Personas</t>
  </si>
  <si>
    <t>Mejoramiento: personas o familias rurales pobres con acueducto rural</t>
  </si>
  <si>
    <t>Bienestar y promoción familiar (IMAS)</t>
  </si>
  <si>
    <t>Avancemos</t>
  </si>
  <si>
    <t>Estudiantes</t>
  </si>
  <si>
    <t xml:space="preserve">Seguridad alimentaria </t>
  </si>
  <si>
    <t xml:space="preserve">Resto del programa </t>
  </si>
  <si>
    <t xml:space="preserve">Asignación Familiar </t>
  </si>
  <si>
    <t xml:space="preserve">Programa de alimentación y nutrición del escolar (PANEA - CE) </t>
  </si>
  <si>
    <t>Preescolar y primaria</t>
  </si>
  <si>
    <t>Maternal y prekinder</t>
  </si>
  <si>
    <t>Secundaria</t>
  </si>
  <si>
    <t>Académica</t>
  </si>
  <si>
    <t>Técnica</t>
  </si>
  <si>
    <t>Educación especial</t>
  </si>
  <si>
    <t>Educación abierta</t>
  </si>
  <si>
    <t xml:space="preserve">Becas para estudiar (FONABE) </t>
  </si>
  <si>
    <t>Preescolar, primaria y especial</t>
  </si>
  <si>
    <t>Necesidades educativas especiales</t>
  </si>
  <si>
    <t>Transporte para discapcitados</t>
  </si>
  <si>
    <t>Post secundaria</t>
  </si>
  <si>
    <t>Madres y padres adolescentes y jóvenes</t>
  </si>
  <si>
    <t>nd</t>
  </si>
  <si>
    <t xml:space="preserve">Nutrición y desarrollo infantil (CEN-CINAI) </t>
  </si>
  <si>
    <t xml:space="preserve">Menores de 2 años </t>
  </si>
  <si>
    <t xml:space="preserve">De 2 a 6 años </t>
  </si>
  <si>
    <t>De 2 a 6 años sin atención del MEP o privada</t>
  </si>
  <si>
    <t>De 7 a 13</t>
  </si>
  <si>
    <t>De 7 a 13 sin atención MEP</t>
  </si>
  <si>
    <t>Embarazadas o en lactancia</t>
  </si>
  <si>
    <t xml:space="preserve">Saneamiento básico (SANEBAR - MS) </t>
  </si>
  <si>
    <t>Instalación: población rural pobre sin sistema eliminación excretas</t>
  </si>
  <si>
    <t>Instalación: población rural pobre sin sistema eliminación excretas (quitando letrina)</t>
  </si>
  <si>
    <t xml:space="preserve">Construyendo lazos de solidaridad (CONAPAM) </t>
  </si>
  <si>
    <t>10% de los adultos mayores (Rosero)</t>
  </si>
  <si>
    <t>Adultos mayores con limitaciones físicas</t>
  </si>
  <si>
    <r>
      <t xml:space="preserve">Adultos mayores con limitaciones físicas severas </t>
    </r>
    <r>
      <rPr>
        <vertAlign val="superscript"/>
        <sz val="12"/>
        <color theme="1"/>
        <rFont val="Times New Roman"/>
        <family val="1"/>
      </rPr>
      <t>1</t>
    </r>
  </si>
  <si>
    <t>Adultos mayores que viven solos</t>
  </si>
  <si>
    <t>Adultos mayores que viven solos o con otros AM</t>
  </si>
  <si>
    <t xml:space="preserve">Programa Nacional de Empleo (PRONAE-MTSS) </t>
  </si>
  <si>
    <t>Personas en situación de desempleo</t>
  </si>
  <si>
    <t>jefes de hogar</t>
  </si>
  <si>
    <t xml:space="preserve">Empléate </t>
  </si>
  <si>
    <t>Población de 17 a 24 años que no trabaja ni estudia</t>
  </si>
  <si>
    <t>Sin secundaria completa</t>
  </si>
  <si>
    <t>Con secundaria completa o más</t>
  </si>
  <si>
    <t>Población de 17 a 24 años que no trabaja pero quiere trabajar y no estudia</t>
  </si>
  <si>
    <t xml:space="preserve">Programa Nacional de Apoyo a la Pequeña y Mediana Empresa (PRONAMYPE-MTSS) </t>
  </si>
  <si>
    <t xml:space="preserve">Microemprendedores </t>
  </si>
  <si>
    <t>Empleadores informales con menos de 10 trabajadores</t>
  </si>
  <si>
    <t>Trabajadores por cuenta propia informales</t>
  </si>
  <si>
    <t>Costa Rica: estimaciones de las poblaciones meta de cada programa financiado por el FODESAF. 2010 - 2015</t>
  </si>
  <si>
    <t>Totales de control 2010</t>
  </si>
  <si>
    <t>Población total</t>
  </si>
  <si>
    <t>Totales de control 2011</t>
  </si>
  <si>
    <t>Totales de control 2012</t>
  </si>
  <si>
    <t>Totales de control 2013</t>
  </si>
  <si>
    <t>Totales de control 2014</t>
  </si>
  <si>
    <t>Totales de control 2015</t>
  </si>
  <si>
    <t>Asegurados por cuenta del Estado (ACE) 2010</t>
  </si>
  <si>
    <t>Asegurados por cuenta del Estado (ACE) 2011</t>
  </si>
  <si>
    <t>Asegurados por cuenta del Estado (ACE) 2012</t>
  </si>
  <si>
    <t>Asegurados por cuenta del Estado (ACE) 2013</t>
  </si>
  <si>
    <t>Asegurados por cuenta del Estado (ACE) 2014</t>
  </si>
  <si>
    <t>Asegurados por cuenta del Estado (ACE) 2015</t>
  </si>
  <si>
    <t>Bono familiar para la Vivienda (BFV) 2010</t>
  </si>
  <si>
    <t>Bono familiar para la Vivienda (BFV) 2011</t>
  </si>
  <si>
    <t>Bono familiar para la Vivienda (BFV) 2012</t>
  </si>
  <si>
    <t>Bono familiar para la Vivienda (BFV) 2013</t>
  </si>
  <si>
    <t>Bono familiar para la Vivienda (BFV) 2014</t>
  </si>
  <si>
    <t>Bono familiar para la Vivienda (BFV) 2015</t>
  </si>
  <si>
    <t>Régimen no contributivo de pensiones (RNC) 2010</t>
  </si>
  <si>
    <t>Régimen no contributivo de pensiones (RNC) 2011</t>
  </si>
  <si>
    <t>Régimen no contributivo de pensiones (RNC) 2012</t>
  </si>
  <si>
    <t>Régimen no contributivo de pensiones (RNC) 2013</t>
  </si>
  <si>
    <t>Régimen no contributivo de pensiones (RNC) 2014</t>
  </si>
  <si>
    <t>Régimen no contributivo de pensiones (RNC) 2015</t>
  </si>
  <si>
    <t>Programa de alimentación y nutrición del escolar (PANEA -CE) 2010</t>
  </si>
  <si>
    <t>Programa de alimentación y nutrición del escolar (PANEA -CE) 2011</t>
  </si>
  <si>
    <t>Programa de alimentación y nutrición del escolar (PANEA -CE) 2012</t>
  </si>
  <si>
    <t>Programa de alimentación y nutrición del escolar (PANEA -CE) 2013</t>
  </si>
  <si>
    <t>Programa de alimentación y nutrición del escolar (PANEA - CE) 2014</t>
  </si>
  <si>
    <t>Programa de alimentación y nutrición del escolar (PANEA - CE) 2015</t>
  </si>
  <si>
    <t>Becas para estudiar (FONABE) 2010</t>
  </si>
  <si>
    <t>Becas para estudiar (FONABE) 2011</t>
  </si>
  <si>
    <t>Becas para estudiar (FONABE) 2012</t>
  </si>
  <si>
    <t>Becas para estudiar (FONABE) 2013</t>
  </si>
  <si>
    <t>Becas para estudiar (FONABE) 2014</t>
  </si>
  <si>
    <t>Becas para estudiar (FONABE) 2015</t>
  </si>
  <si>
    <t>Bienestar y promoción familiar (IMAS) 2010</t>
  </si>
  <si>
    <t>Seguridad alimentaria (hogares)</t>
  </si>
  <si>
    <t>Resto del programa (hogares)</t>
  </si>
  <si>
    <t>Bienestar y promoción familiar (IMAS) 2011</t>
  </si>
  <si>
    <t>Bienestar y promoción familiar (IMAS) 2012</t>
  </si>
  <si>
    <t>Bienestar y promoción familiar (IMAS) 2013</t>
  </si>
  <si>
    <t>Asignación Familiar (hogares)</t>
  </si>
  <si>
    <t>Bienestar y promoción familiar (IMAS) 2014</t>
  </si>
  <si>
    <t>Bienestar y promoción familiar (IMAS) 2015</t>
  </si>
  <si>
    <t>Nutrición y desarrollo infantil (CEN-CINAI) 2010</t>
  </si>
  <si>
    <t>Nutrición y desarrollo infantil (CEN-CINAI) 2011</t>
  </si>
  <si>
    <t>Nutrición y desarrollo infantil (CEN-CINAI) 2012</t>
  </si>
  <si>
    <t>Nutrición y desarrollo infantil (CEN-CINAI) 2013</t>
  </si>
  <si>
    <t>Nutrición y desarrollo infantil (CEN-CINAI) 2014</t>
  </si>
  <si>
    <t>Nutrición y desarrollo infantil (CEN-CINAI) 2015</t>
  </si>
  <si>
    <t>Pacientes en fase terminal (FT) 2010</t>
  </si>
  <si>
    <t>Pacientes en fase terminal (FT) 2011</t>
  </si>
  <si>
    <t>Pacientes en fase terminal (FT) 2012</t>
  </si>
  <si>
    <t>Pacientes en fase terminal (FT) 2013</t>
  </si>
  <si>
    <t>Pacientes en fase terminal (FT) 2014</t>
  </si>
  <si>
    <t>Pacientes en fase terminal (FT) 2015</t>
  </si>
  <si>
    <t>Pobreza y discapcidad (CNREE) 2010</t>
  </si>
  <si>
    <t>Pobreza y discapcidad (CNREE) 2011</t>
  </si>
  <si>
    <t>Pobreza y discapcidad (CNREE) 2012</t>
  </si>
  <si>
    <t>Pobreza y discapcidad (CNREE) 2013</t>
  </si>
  <si>
    <t>Pobreza y discapcidad (CNREE) 2014</t>
  </si>
  <si>
    <t>Pobreza y discapcidad (CNREE) 2015</t>
  </si>
  <si>
    <t>Construyendo lazos de solidaridad (CONAPAM) 2010</t>
  </si>
  <si>
    <t>Construyendo lazos de solidaridad (CONAPAM) 2011</t>
  </si>
  <si>
    <t>Construyendo lazos de solidaridad (CONAPAM) 2012</t>
  </si>
  <si>
    <t>Construyendo lazos de solidaridad (CONAPAM) 2013</t>
  </si>
  <si>
    <t>Construyendo lazos de solidaridad (CONAPAM) 2014</t>
  </si>
  <si>
    <t>Construyendo lazos de solidaridad (CONAPAM) 2015</t>
  </si>
  <si>
    <t>Programa Nacional de Apoyo a la Pequeña y Mediana Empresa (PRONAMYPE-MTSS) 2010</t>
  </si>
  <si>
    <t>Programa Nacional de Apoyo a la Pequeña y Mediana Empresa (PRONAMYPE-MTSS) 2011</t>
  </si>
  <si>
    <t>Programa Nacional de Apoyo a la Pequeña y Mediana Empresa (PRONAMYPE-MTSS) 2012</t>
  </si>
  <si>
    <t>Programa Nacional de Apoyo a la Pequeña y Mediana Empresa (PRONAMYPE-MTSS) 2013</t>
  </si>
  <si>
    <t>Programa Nacional de Apoyo a la Pequeña y Mediana Empresa (PRONAMYPE-MTSS) 2014</t>
  </si>
  <si>
    <t>Programa Nacional de Apoyo a la Pequeña y Mediana Empresa (PRONAMYPE-MTSS) 2015</t>
  </si>
  <si>
    <t>Programa Nacional de Empleo (PRONAE-MTSS) 2010</t>
  </si>
  <si>
    <t>Programa Nacional de Empleo (PRONAE-MTSS) 2011</t>
  </si>
  <si>
    <t>Programa Nacional de Empleo (PRONAE-MTSS) 2012</t>
  </si>
  <si>
    <t>Programa Nacional de Empleo (PRONAE-MTSS) 2013</t>
  </si>
  <si>
    <t>Programa Nacional de Empleo (PRONAE-MTSS) 2014</t>
  </si>
  <si>
    <t>Programa Nacional de Empleo (PRONAE-MTSS) 2015</t>
  </si>
  <si>
    <t>Empléate 2010</t>
  </si>
  <si>
    <t>Empléate 2011</t>
  </si>
  <si>
    <t>Empléate 2012</t>
  </si>
  <si>
    <t>Empléate 2013</t>
  </si>
  <si>
    <t>Empléate 2014</t>
  </si>
  <si>
    <t>Empléate 2015</t>
  </si>
  <si>
    <t>Acueductos rurales (ACRU - AyA) 2010</t>
  </si>
  <si>
    <t>Acueductos rurales (ACRU - AyA) 2011</t>
  </si>
  <si>
    <t>Acueductos rurales (ACRU - AyA) 2012</t>
  </si>
  <si>
    <t>Acueductos rurales (ACRU - AyA) 2013</t>
  </si>
  <si>
    <t>Acueductos rurales (ACRU - AyA) 2014</t>
  </si>
  <si>
    <t>Acueductos rurales (ACRU - AyA) 2015</t>
  </si>
  <si>
    <t>Saneamiento básico (SANEBAR - MS) 2010</t>
  </si>
  <si>
    <t>Saneamiento básico (SANEBAR - MS) 2011</t>
  </si>
  <si>
    <t>Saneamiento básico (SANEBAR - MS) 2012</t>
  </si>
  <si>
    <t>Saneamiento básico (SANEBAR - MS) 2013</t>
  </si>
  <si>
    <t>Saneamiento básico (SANEBAR - MS) 2014</t>
  </si>
  <si>
    <t>Saneamiento básico (SANEBAR - MS) 2015</t>
  </si>
  <si>
    <t>1/ Dos o más discapacidades.</t>
  </si>
  <si>
    <t>Fuente: Elaboración propia con datos de la ENAHO 2015 del INEC.</t>
  </si>
  <si>
    <t>Fuente: Elaboración propia con datos de las ENAHO 2010-2015 del INEC.</t>
  </si>
  <si>
    <t>Costa Rica: estimaciones de las poblaciones meta de cada programa financiado por el FODESAF.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</si>
</sst>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##0"/>
    <numFmt numFmtId="165" formatCode="_(* #,##0_);_(* \(#,##0\);_(* &quot;-&quot;??_);_(@_)"/>
    <numFmt numFmtId="166" formatCode="####.00"/>
    <numFmt numFmtId="167" formatCode="0.0000"/>
    <numFmt numFmtId="168" formatCode="####.0"/>
    <numFmt numFmtId="169" formatCode="#,##0.0"/>
  </numFmts>
  <fonts count="19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sz val="10"/>
      <name val="Arial"/>
    </font>
    <font>
      <b/>
      <sz val="9"/>
      <color indexed="8"/>
      <name val="Arial Bold"/>
    </font>
    <font>
      <sz val="10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</cellStyleXfs>
  <cellXfs count="188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0" borderId="0" xfId="2"/>
    <xf numFmtId="0" fontId="8" fillId="0" borderId="9" xfId="2" applyFont="1" applyBorder="1" applyAlignment="1">
      <alignment horizontal="center" wrapText="1"/>
    </xf>
    <xf numFmtId="0" fontId="8" fillId="0" borderId="10" xfId="2" applyFont="1" applyBorder="1" applyAlignment="1">
      <alignment horizontal="center" wrapText="1"/>
    </xf>
    <xf numFmtId="0" fontId="9" fillId="0" borderId="9" xfId="3" applyFont="1" applyBorder="1" applyAlignment="1">
      <alignment horizontal="center" wrapText="1"/>
    </xf>
    <xf numFmtId="0" fontId="9" fillId="0" borderId="10" xfId="3" applyFont="1" applyBorder="1" applyAlignment="1">
      <alignment horizontal="center" wrapText="1"/>
    </xf>
    <xf numFmtId="0" fontId="8" fillId="0" borderId="2" xfId="2" applyFont="1" applyBorder="1" applyAlignment="1">
      <alignment horizontal="left" vertical="top" wrapText="1"/>
    </xf>
    <xf numFmtId="164" fontId="8" fillId="0" borderId="13" xfId="2" applyNumberFormat="1" applyFont="1" applyBorder="1" applyAlignment="1">
      <alignment horizontal="right" vertical="top"/>
    </xf>
    <xf numFmtId="164" fontId="8" fillId="0" borderId="14" xfId="2" applyNumberFormat="1" applyFont="1" applyBorder="1" applyAlignment="1">
      <alignment horizontal="right" vertical="top"/>
    </xf>
    <xf numFmtId="164" fontId="8" fillId="0" borderId="15" xfId="2" applyNumberFormat="1" applyFont="1" applyBorder="1" applyAlignment="1">
      <alignment horizontal="right" vertical="top"/>
    </xf>
    <xf numFmtId="43" fontId="5" fillId="0" borderId="0" xfId="1" applyFont="1"/>
    <xf numFmtId="165" fontId="8" fillId="2" borderId="13" xfId="1" applyNumberFormat="1" applyFont="1" applyFill="1" applyBorder="1" applyAlignment="1">
      <alignment horizontal="right" vertical="top"/>
    </xf>
    <xf numFmtId="165" fontId="8" fillId="0" borderId="14" xfId="1" applyNumberFormat="1" applyFont="1" applyBorder="1" applyAlignment="1">
      <alignment horizontal="right" vertical="top"/>
    </xf>
    <xf numFmtId="165" fontId="8" fillId="0" borderId="15" xfId="1" applyNumberFormat="1" applyFont="1" applyBorder="1" applyAlignment="1">
      <alignment horizontal="right" vertical="top"/>
    </xf>
    <xf numFmtId="43" fontId="0" fillId="0" borderId="0" xfId="1" applyFont="1"/>
    <xf numFmtId="0" fontId="9" fillId="0" borderId="2" xfId="3" applyFont="1" applyBorder="1" applyAlignment="1">
      <alignment horizontal="left" vertical="top" wrapText="1"/>
    </xf>
    <xf numFmtId="165" fontId="9" fillId="2" borderId="13" xfId="1" applyNumberFormat="1" applyFont="1" applyFill="1" applyBorder="1" applyAlignment="1">
      <alignment horizontal="right" vertical="top"/>
    </xf>
    <xf numFmtId="165" fontId="9" fillId="0" borderId="14" xfId="1" applyNumberFormat="1" applyFont="1" applyBorder="1" applyAlignment="1">
      <alignment horizontal="right" vertical="top"/>
    </xf>
    <xf numFmtId="165" fontId="9" fillId="0" borderId="15" xfId="1" applyNumberFormat="1" applyFont="1" applyBorder="1" applyAlignment="1">
      <alignment horizontal="right" vertical="top"/>
    </xf>
    <xf numFmtId="0" fontId="8" fillId="0" borderId="17" xfId="2" applyFont="1" applyBorder="1" applyAlignment="1">
      <alignment horizontal="left" vertical="top" wrapText="1"/>
    </xf>
    <xf numFmtId="164" fontId="8" fillId="0" borderId="18" xfId="2" applyNumberFormat="1" applyFont="1" applyBorder="1" applyAlignment="1">
      <alignment horizontal="right" vertical="top"/>
    </xf>
    <xf numFmtId="164" fontId="8" fillId="0" borderId="19" xfId="2" applyNumberFormat="1" applyFont="1" applyBorder="1" applyAlignment="1">
      <alignment horizontal="right" vertical="top"/>
    </xf>
    <xf numFmtId="164" fontId="8" fillId="0" borderId="20" xfId="2" applyNumberFormat="1" applyFont="1" applyBorder="1" applyAlignment="1">
      <alignment horizontal="right" vertical="top"/>
    </xf>
    <xf numFmtId="165" fontId="8" fillId="2" borderId="18" xfId="1" applyNumberFormat="1" applyFont="1" applyFill="1" applyBorder="1" applyAlignment="1">
      <alignment horizontal="right" vertical="top"/>
    </xf>
    <xf numFmtId="165" fontId="8" fillId="0" borderId="19" xfId="1" applyNumberFormat="1" applyFont="1" applyBorder="1" applyAlignment="1">
      <alignment horizontal="right" vertical="top"/>
    </xf>
    <xf numFmtId="165" fontId="8" fillId="0" borderId="20" xfId="1" applyNumberFormat="1" applyFont="1" applyBorder="1" applyAlignment="1">
      <alignment horizontal="right" vertical="top"/>
    </xf>
    <xf numFmtId="0" fontId="9" fillId="0" borderId="17" xfId="3" applyFont="1" applyBorder="1" applyAlignment="1">
      <alignment horizontal="left" vertical="top" wrapText="1"/>
    </xf>
    <xf numFmtId="165" fontId="9" fillId="2" borderId="18" xfId="1" applyNumberFormat="1" applyFont="1" applyFill="1" applyBorder="1" applyAlignment="1">
      <alignment horizontal="right" vertical="top"/>
    </xf>
    <xf numFmtId="165" fontId="9" fillId="0" borderId="19" xfId="1" applyNumberFormat="1" applyFont="1" applyBorder="1" applyAlignment="1">
      <alignment horizontal="right" vertical="top"/>
    </xf>
    <xf numFmtId="165" fontId="9" fillId="0" borderId="20" xfId="1" applyNumberFormat="1" applyFont="1" applyBorder="1" applyAlignment="1">
      <alignment horizontal="right" vertical="top"/>
    </xf>
    <xf numFmtId="165" fontId="8" fillId="0" borderId="18" xfId="1" applyNumberFormat="1" applyFont="1" applyBorder="1" applyAlignment="1">
      <alignment horizontal="right" vertical="top"/>
    </xf>
    <xf numFmtId="165" fontId="8" fillId="2" borderId="19" xfId="1" applyNumberFormat="1" applyFont="1" applyFill="1" applyBorder="1" applyAlignment="1">
      <alignment horizontal="right" vertical="top"/>
    </xf>
    <xf numFmtId="165" fontId="9" fillId="0" borderId="18" xfId="1" applyNumberFormat="1" applyFont="1" applyBorder="1" applyAlignment="1">
      <alignment horizontal="right" vertical="top"/>
    </xf>
    <xf numFmtId="165" fontId="9" fillId="2" borderId="19" xfId="1" applyNumberFormat="1" applyFont="1" applyFill="1" applyBorder="1" applyAlignment="1">
      <alignment horizontal="right" vertical="top"/>
    </xf>
    <xf numFmtId="164" fontId="8" fillId="0" borderId="22" xfId="2" applyNumberFormat="1" applyFont="1" applyBorder="1" applyAlignment="1">
      <alignment horizontal="right" vertical="top"/>
    </xf>
    <xf numFmtId="164" fontId="8" fillId="0" borderId="23" xfId="2" applyNumberFormat="1" applyFont="1" applyBorder="1" applyAlignment="1">
      <alignment horizontal="right" vertical="top"/>
    </xf>
    <xf numFmtId="164" fontId="8" fillId="0" borderId="11" xfId="2" applyNumberFormat="1" applyFont="1" applyBorder="1" applyAlignment="1">
      <alignment horizontal="right" vertical="top"/>
    </xf>
    <xf numFmtId="165" fontId="8" fillId="0" borderId="22" xfId="1" applyNumberFormat="1" applyFont="1" applyBorder="1" applyAlignment="1">
      <alignment horizontal="right" vertical="top"/>
    </xf>
    <xf numFmtId="165" fontId="8" fillId="0" borderId="23" xfId="1" applyNumberFormat="1" applyFont="1" applyBorder="1" applyAlignment="1">
      <alignment horizontal="right" vertical="top"/>
    </xf>
    <xf numFmtId="165" fontId="8" fillId="0" borderId="11" xfId="1" applyNumberFormat="1" applyFont="1" applyBorder="1" applyAlignment="1">
      <alignment horizontal="right" vertical="top"/>
    </xf>
    <xf numFmtId="165" fontId="9" fillId="0" borderId="22" xfId="1" applyNumberFormat="1" applyFont="1" applyBorder="1" applyAlignment="1">
      <alignment horizontal="right" vertical="top"/>
    </xf>
    <xf numFmtId="165" fontId="9" fillId="0" borderId="23" xfId="1" applyNumberFormat="1" applyFont="1" applyBorder="1" applyAlignment="1">
      <alignment horizontal="right" vertical="top"/>
    </xf>
    <xf numFmtId="165" fontId="9" fillId="0" borderId="11" xfId="1" applyNumberFormat="1" applyFont="1" applyBorder="1" applyAlignment="1">
      <alignment horizontal="right" vertical="top"/>
    </xf>
    <xf numFmtId="164" fontId="4" fillId="2" borderId="0" xfId="0" applyNumberFormat="1" applyFont="1" applyFill="1"/>
    <xf numFmtId="165" fontId="0" fillId="0" borderId="0" xfId="0" applyNumberFormat="1"/>
    <xf numFmtId="164" fontId="9" fillId="0" borderId="13" xfId="3" applyNumberFormat="1" applyFont="1" applyBorder="1" applyAlignment="1">
      <alignment horizontal="right" vertical="top"/>
    </xf>
    <xf numFmtId="164" fontId="9" fillId="0" borderId="14" xfId="3" applyNumberFormat="1" applyFont="1" applyBorder="1" applyAlignment="1">
      <alignment horizontal="right" vertical="top"/>
    </xf>
    <xf numFmtId="164" fontId="9" fillId="0" borderId="15" xfId="3" applyNumberFormat="1" applyFont="1" applyBorder="1" applyAlignment="1">
      <alignment horizontal="right" vertical="top"/>
    </xf>
    <xf numFmtId="165" fontId="9" fillId="0" borderId="13" xfId="1" applyNumberFormat="1" applyFont="1" applyBorder="1" applyAlignment="1">
      <alignment horizontal="right" vertical="top"/>
    </xf>
    <xf numFmtId="164" fontId="9" fillId="0" borderId="18" xfId="3" applyNumberFormat="1" applyFont="1" applyBorder="1" applyAlignment="1">
      <alignment horizontal="right" vertical="top"/>
    </xf>
    <xf numFmtId="164" fontId="9" fillId="0" borderId="19" xfId="3" applyNumberFormat="1" applyFont="1" applyBorder="1" applyAlignment="1">
      <alignment horizontal="right" vertical="top"/>
    </xf>
    <xf numFmtId="164" fontId="9" fillId="0" borderId="20" xfId="3" applyNumberFormat="1" applyFont="1" applyBorder="1" applyAlignment="1">
      <alignment horizontal="right" vertical="top"/>
    </xf>
    <xf numFmtId="164" fontId="9" fillId="0" borderId="22" xfId="3" applyNumberFormat="1" applyFont="1" applyBorder="1" applyAlignment="1">
      <alignment horizontal="right" vertical="top"/>
    </xf>
    <xf numFmtId="164" fontId="9" fillId="0" borderId="23" xfId="3" applyNumberFormat="1" applyFont="1" applyBorder="1" applyAlignment="1">
      <alignment horizontal="right" vertical="top"/>
    </xf>
    <xf numFmtId="164" fontId="9" fillId="0" borderId="11" xfId="3" applyNumberFormat="1" applyFont="1" applyBorder="1" applyAlignment="1">
      <alignment horizontal="right" vertical="top"/>
    </xf>
    <xf numFmtId="165" fontId="4" fillId="0" borderId="0" xfId="0" applyNumberFormat="1" applyFont="1"/>
    <xf numFmtId="165" fontId="10" fillId="0" borderId="0" xfId="1" applyNumberFormat="1" applyFont="1" applyFill="1" applyBorder="1" applyAlignment="1">
      <alignment horizontal="center" wrapText="1"/>
    </xf>
    <xf numFmtId="165" fontId="10" fillId="0" borderId="15" xfId="1" applyNumberFormat="1" applyFont="1" applyBorder="1" applyAlignment="1">
      <alignment horizontal="right" vertical="top"/>
    </xf>
    <xf numFmtId="165" fontId="4" fillId="0" borderId="0" xfId="1" applyNumberFormat="1" applyFont="1"/>
    <xf numFmtId="0" fontId="7" fillId="0" borderId="16" xfId="3" applyFont="1" applyBorder="1" applyAlignment="1">
      <alignment horizontal="center" vertical="center"/>
    </xf>
    <xf numFmtId="0" fontId="9" fillId="0" borderId="12" xfId="3" applyFont="1" applyBorder="1" applyAlignment="1">
      <alignment horizontal="left" vertical="top" wrapText="1"/>
    </xf>
    <xf numFmtId="164" fontId="0" fillId="0" borderId="0" xfId="0" applyNumberFormat="1"/>
    <xf numFmtId="164" fontId="4" fillId="0" borderId="0" xfId="0" applyNumberFormat="1" applyFont="1"/>
    <xf numFmtId="164" fontId="8" fillId="2" borderId="13" xfId="2" applyNumberFormat="1" applyFont="1" applyFill="1" applyBorder="1" applyAlignment="1">
      <alignment horizontal="right" vertical="top"/>
    </xf>
    <xf numFmtId="164" fontId="8" fillId="2" borderId="14" xfId="2" applyNumberFormat="1" applyFont="1" applyFill="1" applyBorder="1" applyAlignment="1">
      <alignment horizontal="right" vertical="top"/>
    </xf>
    <xf numFmtId="164" fontId="8" fillId="2" borderId="15" xfId="2" applyNumberFormat="1" applyFont="1" applyFill="1" applyBorder="1" applyAlignment="1">
      <alignment horizontal="right" vertical="top"/>
    </xf>
    <xf numFmtId="164" fontId="8" fillId="2" borderId="18" xfId="2" applyNumberFormat="1" applyFont="1" applyFill="1" applyBorder="1" applyAlignment="1">
      <alignment horizontal="right" vertical="top"/>
    </xf>
    <xf numFmtId="164" fontId="8" fillId="2" borderId="19" xfId="2" applyNumberFormat="1" applyFont="1" applyFill="1" applyBorder="1" applyAlignment="1">
      <alignment horizontal="right" vertical="top"/>
    </xf>
    <xf numFmtId="164" fontId="8" fillId="2" borderId="20" xfId="2" applyNumberFormat="1" applyFont="1" applyFill="1" applyBorder="1" applyAlignment="1">
      <alignment horizontal="right" vertical="top"/>
    </xf>
    <xf numFmtId="0" fontId="11" fillId="2" borderId="0" xfId="4" applyFont="1" applyFill="1"/>
    <xf numFmtId="0" fontId="0" fillId="0" borderId="0" xfId="0" applyAlignment="1">
      <alignment horizontal="center"/>
    </xf>
    <xf numFmtId="0" fontId="8" fillId="0" borderId="1" xfId="2" applyFont="1" applyBorder="1" applyAlignment="1">
      <alignment horizontal="left" wrapText="1"/>
    </xf>
    <xf numFmtId="0" fontId="8" fillId="0" borderId="25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8" fillId="0" borderId="26" xfId="2" applyFont="1" applyBorder="1" applyAlignment="1">
      <alignment horizontal="left" vertical="top" wrapText="1"/>
    </xf>
    <xf numFmtId="166" fontId="8" fillId="0" borderId="13" xfId="2" applyNumberFormat="1" applyFont="1" applyBorder="1" applyAlignment="1">
      <alignment horizontal="right" vertical="top"/>
    </xf>
    <xf numFmtId="0" fontId="8" fillId="0" borderId="27" xfId="2" applyFont="1" applyBorder="1" applyAlignment="1">
      <alignment horizontal="left" vertical="top" wrapText="1"/>
    </xf>
    <xf numFmtId="166" fontId="8" fillId="0" borderId="18" xfId="2" applyNumberFormat="1" applyFont="1" applyBorder="1" applyAlignment="1">
      <alignment horizontal="right" vertical="top"/>
    </xf>
    <xf numFmtId="165" fontId="0" fillId="0" borderId="0" xfId="1" applyNumberFormat="1" applyFont="1"/>
    <xf numFmtId="167" fontId="0" fillId="0" borderId="0" xfId="0" applyNumberFormat="1"/>
    <xf numFmtId="165" fontId="0" fillId="0" borderId="0" xfId="1" applyNumberFormat="1" applyFont="1" applyAlignment="1">
      <alignment horizontal="center"/>
    </xf>
    <xf numFmtId="0" fontId="8" fillId="0" borderId="21" xfId="2" applyFont="1" applyBorder="1" applyAlignment="1">
      <alignment horizontal="left" vertical="top" wrapText="1"/>
    </xf>
    <xf numFmtId="166" fontId="8" fillId="0" borderId="22" xfId="2" applyNumberFormat="1" applyFont="1" applyBorder="1" applyAlignment="1">
      <alignment horizontal="right" vertical="top"/>
    </xf>
    <xf numFmtId="165" fontId="4" fillId="3" borderId="0" xfId="1" applyNumberFormat="1" applyFont="1" applyFill="1"/>
    <xf numFmtId="0" fontId="4" fillId="0" borderId="0" xfId="0" applyFont="1"/>
    <xf numFmtId="0" fontId="7" fillId="0" borderId="0" xfId="3"/>
    <xf numFmtId="0" fontId="9" fillId="0" borderId="0" xfId="3" applyFont="1" applyFill="1" applyBorder="1" applyAlignment="1">
      <alignment horizontal="left" vertical="top" wrapText="1"/>
    </xf>
    <xf numFmtId="0" fontId="9" fillId="0" borderId="1" xfId="3" applyFont="1" applyBorder="1" applyAlignment="1">
      <alignment horizontal="left" wrapText="1"/>
    </xf>
    <xf numFmtId="0" fontId="9" fillId="0" borderId="25" xfId="3" applyFont="1" applyBorder="1" applyAlignment="1">
      <alignment horizontal="center" wrapText="1"/>
    </xf>
    <xf numFmtId="0" fontId="9" fillId="0" borderId="6" xfId="3" applyFont="1" applyBorder="1" applyAlignment="1">
      <alignment horizontal="center" wrapText="1"/>
    </xf>
    <xf numFmtId="0" fontId="9" fillId="0" borderId="26" xfId="3" applyFont="1" applyBorder="1" applyAlignment="1">
      <alignment horizontal="left" vertical="top" wrapText="1"/>
    </xf>
    <xf numFmtId="166" fontId="9" fillId="0" borderId="13" xfId="3" applyNumberFormat="1" applyFont="1" applyBorder="1" applyAlignment="1">
      <alignment horizontal="right" vertical="top"/>
    </xf>
    <xf numFmtId="0" fontId="9" fillId="0" borderId="27" xfId="3" applyFont="1" applyBorder="1" applyAlignment="1">
      <alignment horizontal="left" vertical="top" wrapText="1"/>
    </xf>
    <xf numFmtId="166" fontId="9" fillId="0" borderId="18" xfId="3" applyNumberFormat="1" applyFont="1" applyBorder="1" applyAlignment="1">
      <alignment horizontal="right" vertical="top"/>
    </xf>
    <xf numFmtId="0" fontId="9" fillId="0" borderId="21" xfId="3" applyFont="1" applyBorder="1" applyAlignment="1">
      <alignment horizontal="left" vertical="top" wrapText="1"/>
    </xf>
    <xf numFmtId="166" fontId="9" fillId="0" borderId="22" xfId="3" applyNumberFormat="1" applyFont="1" applyBorder="1" applyAlignment="1">
      <alignment horizontal="right" vertical="top"/>
    </xf>
    <xf numFmtId="0" fontId="2" fillId="2" borderId="0" xfId="4" applyFont="1" applyFill="1"/>
    <xf numFmtId="164" fontId="9" fillId="2" borderId="13" xfId="3" applyNumberFormat="1" applyFont="1" applyFill="1" applyBorder="1" applyAlignment="1">
      <alignment horizontal="right" vertical="top"/>
    </xf>
    <xf numFmtId="164" fontId="9" fillId="2" borderId="14" xfId="3" applyNumberFormat="1" applyFont="1" applyFill="1" applyBorder="1" applyAlignment="1">
      <alignment horizontal="right" vertical="top"/>
    </xf>
    <xf numFmtId="164" fontId="9" fillId="2" borderId="15" xfId="3" applyNumberFormat="1" applyFont="1" applyFill="1" applyBorder="1" applyAlignment="1">
      <alignment horizontal="right" vertical="top"/>
    </xf>
    <xf numFmtId="0" fontId="1" fillId="0" borderId="0" xfId="4"/>
    <xf numFmtId="164" fontId="1" fillId="0" borderId="0" xfId="4" applyNumberFormat="1"/>
    <xf numFmtId="0" fontId="1" fillId="2" borderId="0" xfId="4" applyFill="1"/>
    <xf numFmtId="164" fontId="1" fillId="2" borderId="0" xfId="4" applyNumberFormat="1" applyFill="1"/>
    <xf numFmtId="165" fontId="1" fillId="0" borderId="0" xfId="1" applyNumberFormat="1" applyFont="1"/>
    <xf numFmtId="0" fontId="9" fillId="2" borderId="17" xfId="3" applyFont="1" applyFill="1" applyBorder="1" applyAlignment="1">
      <alignment horizontal="left" vertical="top" wrapText="1"/>
    </xf>
    <xf numFmtId="164" fontId="9" fillId="2" borderId="18" xfId="3" applyNumberFormat="1" applyFont="1" applyFill="1" applyBorder="1" applyAlignment="1">
      <alignment horizontal="right" vertical="top"/>
    </xf>
    <xf numFmtId="164" fontId="9" fillId="2" borderId="19" xfId="3" applyNumberFormat="1" applyFont="1" applyFill="1" applyBorder="1" applyAlignment="1">
      <alignment horizontal="right" vertical="top"/>
    </xf>
    <xf numFmtId="164" fontId="9" fillId="2" borderId="20" xfId="3" applyNumberFormat="1" applyFont="1" applyFill="1" applyBorder="1" applyAlignment="1">
      <alignment horizontal="right" vertical="top"/>
    </xf>
    <xf numFmtId="0" fontId="9" fillId="0" borderId="29" xfId="3" applyFont="1" applyBorder="1" applyAlignment="1">
      <alignment horizontal="center" wrapText="1"/>
    </xf>
    <xf numFmtId="168" fontId="9" fillId="0" borderId="14" xfId="3" applyNumberFormat="1" applyFont="1" applyBorder="1" applyAlignment="1">
      <alignment horizontal="right" vertical="top"/>
    </xf>
    <xf numFmtId="168" fontId="9" fillId="0" borderId="15" xfId="3" applyNumberFormat="1" applyFont="1" applyBorder="1" applyAlignment="1">
      <alignment horizontal="right" vertical="top"/>
    </xf>
    <xf numFmtId="168" fontId="9" fillId="0" borderId="19" xfId="3" applyNumberFormat="1" applyFont="1" applyBorder="1" applyAlignment="1">
      <alignment horizontal="right" vertical="top"/>
    </xf>
    <xf numFmtId="168" fontId="9" fillId="0" borderId="20" xfId="3" applyNumberFormat="1" applyFont="1" applyBorder="1" applyAlignment="1">
      <alignment horizontal="right" vertical="top"/>
    </xf>
    <xf numFmtId="0" fontId="9" fillId="0" borderId="8" xfId="3" applyFont="1" applyBorder="1" applyAlignment="1">
      <alignment horizontal="left" vertical="top" wrapText="1"/>
    </xf>
    <xf numFmtId="168" fontId="9" fillId="0" borderId="23" xfId="3" applyNumberFormat="1" applyFont="1" applyBorder="1" applyAlignment="1">
      <alignment horizontal="right" vertical="top"/>
    </xf>
    <xf numFmtId="0" fontId="7" fillId="0" borderId="11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9" fillId="0" borderId="16" xfId="3" applyFont="1" applyBorder="1" applyAlignment="1">
      <alignment horizontal="left" vertical="top" wrapText="1"/>
    </xf>
    <xf numFmtId="0" fontId="7" fillId="0" borderId="19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169" fontId="0" fillId="0" borderId="0" xfId="0" applyNumberFormat="1"/>
    <xf numFmtId="3" fontId="0" fillId="4" borderId="0" xfId="0" applyNumberFormat="1" applyFill="1"/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7"/>
    </xf>
    <xf numFmtId="1" fontId="0" fillId="0" borderId="0" xfId="0" applyNumberFormat="1"/>
    <xf numFmtId="3" fontId="0" fillId="0" borderId="0" xfId="0" applyNumberFormat="1" applyFill="1"/>
    <xf numFmtId="3" fontId="0" fillId="0" borderId="0" xfId="0" applyNumberFormat="1" applyAlignment="1">
      <alignment horizontal="right"/>
    </xf>
    <xf numFmtId="0" fontId="18" fillId="0" borderId="0" xfId="0" applyFont="1"/>
    <xf numFmtId="0" fontId="0" fillId="0" borderId="31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0" fillId="0" borderId="24" xfId="0" applyBorder="1"/>
    <xf numFmtId="0" fontId="7" fillId="0" borderId="1" xfId="3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wrapText="1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left" vertical="top" wrapText="1"/>
    </xf>
    <xf numFmtId="0" fontId="7" fillId="0" borderId="16" xfId="3" applyFont="1" applyBorder="1" applyAlignment="1">
      <alignment horizontal="center" vertical="center"/>
    </xf>
    <xf numFmtId="0" fontId="9" fillId="0" borderId="21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7" fillId="0" borderId="28" xfId="3" applyFont="1" applyBorder="1" applyAlignment="1">
      <alignment horizontal="center" vertical="center"/>
    </xf>
    <xf numFmtId="0" fontId="9" fillId="0" borderId="30" xfId="3" applyFont="1" applyBorder="1" applyAlignment="1">
      <alignment horizontal="left" vertical="top" wrapText="1"/>
    </xf>
    <xf numFmtId="0" fontId="2" fillId="2" borderId="0" xfId="4" applyFont="1" applyFill="1" applyAlignment="1">
      <alignment horizontal="center"/>
    </xf>
    <xf numFmtId="0" fontId="0" fillId="0" borderId="24" xfId="0" applyBorder="1" applyAlignment="1">
      <alignment horizontal="center"/>
    </xf>
    <xf numFmtId="0" fontId="8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wrapText="1"/>
    </xf>
    <xf numFmtId="0" fontId="5" fillId="0" borderId="5" xfId="2" applyFont="1" applyBorder="1" applyAlignment="1">
      <alignment horizontal="center" vertical="center"/>
    </xf>
    <xf numFmtId="0" fontId="8" fillId="0" borderId="12" xfId="2" applyFont="1" applyBorder="1" applyAlignment="1">
      <alignment horizontal="left" vertical="top" wrapText="1"/>
    </xf>
    <xf numFmtId="0" fontId="5" fillId="0" borderId="16" xfId="2" applyFont="1" applyBorder="1" applyAlignment="1">
      <alignment horizontal="center" vertical="center"/>
    </xf>
    <xf numFmtId="0" fontId="8" fillId="0" borderId="21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wrapText="1"/>
    </xf>
    <xf numFmtId="0" fontId="5" fillId="0" borderId="11" xfId="2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Salidas_2015" xfId="2"/>
    <cellStyle name="Normal_Salidas_2015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0"/>
  <sheetViews>
    <sheetView topLeftCell="A4" workbookViewId="0">
      <selection activeCell="A5" sqref="A5:B10"/>
    </sheetView>
  </sheetViews>
  <sheetFormatPr baseColWidth="10" defaultRowHeight="15.75"/>
  <cols>
    <col min="3" max="3" width="12.75" bestFit="1" customWidth="1"/>
    <col min="4" max="5" width="11.25" bestFit="1" customWidth="1"/>
    <col min="10" max="10" width="17.75" customWidth="1"/>
    <col min="18" max="18" width="12.75" bestFit="1" customWidth="1"/>
  </cols>
  <sheetData>
    <row r="1" spans="1:27">
      <c r="A1" s="1" t="s">
        <v>0</v>
      </c>
      <c r="B1" s="2"/>
    </row>
    <row r="2" spans="1:27">
      <c r="A2" s="1"/>
      <c r="B2" s="2"/>
    </row>
    <row r="3" spans="1:27">
      <c r="A3" s="177" t="s">
        <v>1</v>
      </c>
      <c r="B3" s="170"/>
      <c r="C3" s="170"/>
      <c r="D3" s="170"/>
      <c r="E3" s="170"/>
      <c r="F3" s="170"/>
      <c r="G3" s="3"/>
      <c r="I3" s="177" t="s">
        <v>2</v>
      </c>
      <c r="J3" s="170"/>
      <c r="K3" s="170"/>
      <c r="L3" s="170"/>
      <c r="M3" s="170"/>
      <c r="P3" s="162" t="s">
        <v>3</v>
      </c>
      <c r="Q3" s="163"/>
      <c r="R3" s="163"/>
      <c r="S3" s="163"/>
      <c r="T3" s="163"/>
    </row>
    <row r="4" spans="1:27" ht="16.5" thickBot="1">
      <c r="A4" s="169" t="s">
        <v>4</v>
      </c>
      <c r="B4" s="170"/>
      <c r="C4" s="170"/>
      <c r="D4" s="170"/>
      <c r="E4" s="170"/>
      <c r="F4" s="170"/>
      <c r="G4" s="3"/>
      <c r="I4" s="169" t="s">
        <v>4</v>
      </c>
      <c r="J4" s="170"/>
      <c r="K4" s="170"/>
      <c r="L4" s="170"/>
      <c r="M4" s="170"/>
      <c r="P4" s="164" t="s">
        <v>4</v>
      </c>
      <c r="Q4" s="163"/>
      <c r="R4" s="163"/>
      <c r="S4" s="163"/>
      <c r="T4" s="163"/>
    </row>
    <row r="5" spans="1:27" ht="16.5" thickBot="1">
      <c r="A5" s="178" t="s">
        <v>5</v>
      </c>
      <c r="B5" s="179"/>
      <c r="C5" s="171" t="s">
        <v>6</v>
      </c>
      <c r="D5" s="181"/>
      <c r="E5" s="172"/>
      <c r="F5" s="182" t="s">
        <v>7</v>
      </c>
      <c r="G5" s="3"/>
      <c r="I5" s="178" t="s">
        <v>5</v>
      </c>
      <c r="J5" s="179"/>
      <c r="K5" s="171" t="s">
        <v>8</v>
      </c>
      <c r="L5" s="172"/>
      <c r="M5" s="182" t="s">
        <v>7</v>
      </c>
      <c r="P5" s="150" t="s">
        <v>5</v>
      </c>
      <c r="Q5" s="151"/>
      <c r="R5" s="154" t="s">
        <v>8</v>
      </c>
      <c r="S5" s="156"/>
      <c r="T5" s="157" t="s">
        <v>7</v>
      </c>
      <c r="W5" s="154" t="s">
        <v>8</v>
      </c>
      <c r="X5" s="156"/>
    </row>
    <row r="6" spans="1:27" ht="37.5" thickBot="1">
      <c r="A6" s="180"/>
      <c r="B6" s="176"/>
      <c r="C6" s="4" t="s">
        <v>9</v>
      </c>
      <c r="D6" s="5" t="s">
        <v>10</v>
      </c>
      <c r="E6" s="5" t="s">
        <v>11</v>
      </c>
      <c r="F6" s="183"/>
      <c r="G6" s="3"/>
      <c r="I6" s="180"/>
      <c r="J6" s="176"/>
      <c r="K6" s="4" t="s">
        <v>12</v>
      </c>
      <c r="L6" s="5" t="s">
        <v>13</v>
      </c>
      <c r="M6" s="183"/>
      <c r="P6" s="152"/>
      <c r="Q6" s="153"/>
      <c r="R6" s="6" t="s">
        <v>12</v>
      </c>
      <c r="S6" s="7" t="s">
        <v>13</v>
      </c>
      <c r="T6" s="158"/>
      <c r="W6" t="s">
        <v>14</v>
      </c>
      <c r="X6" t="s">
        <v>15</v>
      </c>
      <c r="Y6" t="s">
        <v>7</v>
      </c>
    </row>
    <row r="7" spans="1:27" ht="24">
      <c r="A7" s="173" t="s">
        <v>16</v>
      </c>
      <c r="B7" s="8" t="s">
        <v>17</v>
      </c>
      <c r="C7" s="9">
        <v>374185</v>
      </c>
      <c r="D7" s="10">
        <v>0</v>
      </c>
      <c r="E7" s="10">
        <v>0</v>
      </c>
      <c r="F7" s="11">
        <v>374185</v>
      </c>
      <c r="G7" s="12">
        <f>F7/F$10*100</f>
        <v>7.7571954396144882</v>
      </c>
      <c r="I7" s="173" t="s">
        <v>16</v>
      </c>
      <c r="J7" s="8" t="s">
        <v>17</v>
      </c>
      <c r="K7" s="13">
        <v>137228</v>
      </c>
      <c r="L7" s="14">
        <v>236824</v>
      </c>
      <c r="M7" s="15">
        <v>374052</v>
      </c>
      <c r="N7" s="16">
        <f>M7/M$10*100</f>
        <v>7.7546520407448236</v>
      </c>
      <c r="P7" s="159" t="s">
        <v>6</v>
      </c>
      <c r="Q7" s="17" t="s">
        <v>9</v>
      </c>
      <c r="R7" s="18">
        <v>207241</v>
      </c>
      <c r="S7" s="19">
        <v>300766</v>
      </c>
      <c r="T7" s="20">
        <v>508007</v>
      </c>
      <c r="U7" s="16">
        <f>T7/T$10*100</f>
        <v>10.531737617397194</v>
      </c>
      <c r="V7" s="16" t="s">
        <v>14</v>
      </c>
      <c r="W7" s="16">
        <f>S13/$T$10*100</f>
        <v>13.261037129668365</v>
      </c>
      <c r="X7" s="16">
        <f>R13/T10*100</f>
        <v>12.799844596816227</v>
      </c>
      <c r="Y7" s="16">
        <f>T13/T10*100</f>
        <v>26.060881726484592</v>
      </c>
    </row>
    <row r="8" spans="1:27" ht="24">
      <c r="A8" s="174"/>
      <c r="B8" s="21" t="s">
        <v>18</v>
      </c>
      <c r="C8" s="22">
        <v>124782</v>
      </c>
      <c r="D8" s="23">
        <v>638914</v>
      </c>
      <c r="E8" s="23">
        <v>0</v>
      </c>
      <c r="F8" s="24">
        <v>763696</v>
      </c>
      <c r="G8" s="12">
        <f t="shared" ref="G8:G10" si="0">F8/F$10*100</f>
        <v>15.832112801025765</v>
      </c>
      <c r="I8" s="174"/>
      <c r="J8" s="21" t="s">
        <v>18</v>
      </c>
      <c r="K8" s="25">
        <v>400908</v>
      </c>
      <c r="L8" s="26">
        <v>362788</v>
      </c>
      <c r="M8" s="27">
        <v>763696</v>
      </c>
      <c r="N8" s="16">
        <f t="shared" ref="N8:N10" si="1">M8/M$10*100</f>
        <v>15.832549337815758</v>
      </c>
      <c r="P8" s="160"/>
      <c r="Q8" s="28" t="s">
        <v>10</v>
      </c>
      <c r="R8" s="29">
        <v>410170</v>
      </c>
      <c r="S8" s="30">
        <v>338891</v>
      </c>
      <c r="T8" s="31">
        <v>749061</v>
      </c>
      <c r="U8" s="16">
        <f t="shared" ref="U8:U10" si="2">T8/T$10*100</f>
        <v>15.529144109087396</v>
      </c>
      <c r="V8" s="16" t="s">
        <v>15</v>
      </c>
      <c r="W8" s="16">
        <f>S9/T10*100</f>
        <v>12.903875169946319</v>
      </c>
      <c r="X8" s="16">
        <f>R9/T10*100</f>
        <v>61.035243103569094</v>
      </c>
      <c r="Y8" s="16">
        <f>SUM(W8:X8)</f>
        <v>73.939118273515419</v>
      </c>
    </row>
    <row r="9" spans="1:27">
      <c r="A9" s="174"/>
      <c r="B9" s="21" t="s">
        <v>15</v>
      </c>
      <c r="C9" s="22">
        <v>9173</v>
      </c>
      <c r="D9" s="23">
        <v>110147</v>
      </c>
      <c r="E9" s="23">
        <v>3566514</v>
      </c>
      <c r="F9" s="24">
        <v>3685834</v>
      </c>
      <c r="G9" s="12">
        <f t="shared" si="0"/>
        <v>76.41069175935975</v>
      </c>
      <c r="I9" s="174"/>
      <c r="J9" s="21" t="s">
        <v>15</v>
      </c>
      <c r="K9" s="32">
        <v>3023360</v>
      </c>
      <c r="L9" s="33">
        <v>662474</v>
      </c>
      <c r="M9" s="27">
        <v>3685834</v>
      </c>
      <c r="N9" s="16">
        <f t="shared" si="1"/>
        <v>76.412798621439421</v>
      </c>
      <c r="P9" s="160"/>
      <c r="Q9" s="28" t="s">
        <v>11</v>
      </c>
      <c r="R9" s="34">
        <v>2944085</v>
      </c>
      <c r="S9" s="35">
        <v>622429</v>
      </c>
      <c r="T9" s="31">
        <v>3566514</v>
      </c>
      <c r="U9" s="16">
        <f t="shared" si="2"/>
        <v>73.939118273515405</v>
      </c>
      <c r="V9" s="16" t="s">
        <v>7</v>
      </c>
      <c r="W9" s="16">
        <f>SUM(W7:W8)</f>
        <v>26.164912299614684</v>
      </c>
      <c r="X9" s="16">
        <f t="shared" ref="X9:Y9" si="3">SUM(X7:X8)</f>
        <v>73.835087700385316</v>
      </c>
      <c r="Y9" s="16">
        <f t="shared" si="3"/>
        <v>100.00000000000001</v>
      </c>
    </row>
    <row r="10" spans="1:27" ht="16.5" thickBot="1">
      <c r="A10" s="175" t="s">
        <v>7</v>
      </c>
      <c r="B10" s="176"/>
      <c r="C10" s="36">
        <v>508140</v>
      </c>
      <c r="D10" s="37">
        <v>749061</v>
      </c>
      <c r="E10" s="37">
        <v>3566514</v>
      </c>
      <c r="F10" s="38">
        <v>4823715</v>
      </c>
      <c r="G10" s="12">
        <f t="shared" si="0"/>
        <v>100</v>
      </c>
      <c r="I10" s="175" t="s">
        <v>7</v>
      </c>
      <c r="J10" s="176"/>
      <c r="K10" s="39">
        <v>3561496</v>
      </c>
      <c r="L10" s="40">
        <v>1262086</v>
      </c>
      <c r="M10" s="41">
        <v>4823582</v>
      </c>
      <c r="N10" s="16">
        <f t="shared" si="1"/>
        <v>100</v>
      </c>
      <c r="P10" s="161" t="s">
        <v>7</v>
      </c>
      <c r="Q10" s="153"/>
      <c r="R10" s="42">
        <v>3561496</v>
      </c>
      <c r="S10" s="43">
        <v>1262086</v>
      </c>
      <c r="T10" s="44">
        <v>4823582</v>
      </c>
      <c r="U10" s="16">
        <f t="shared" si="2"/>
        <v>100</v>
      </c>
      <c r="V10" s="16"/>
    </row>
    <row r="11" spans="1:27">
      <c r="M11" s="45">
        <f>M10-F10</f>
        <v>-133</v>
      </c>
    </row>
    <row r="12" spans="1:27">
      <c r="C12" s="16">
        <f>C10/$F10*100</f>
        <v>10.534204446158199</v>
      </c>
      <c r="D12" s="16">
        <f t="shared" ref="D12:F12" si="4">D10/$F10*100</f>
        <v>15.52871593781971</v>
      </c>
      <c r="E12" s="16">
        <f t="shared" si="4"/>
        <v>73.937079616022089</v>
      </c>
      <c r="F12" s="16">
        <f t="shared" si="4"/>
        <v>100</v>
      </c>
      <c r="G12" s="16"/>
      <c r="K12" s="16">
        <f>K10/$M10*100</f>
        <v>73.835087700385316</v>
      </c>
      <c r="L12" s="16">
        <f t="shared" ref="L12:M12" si="5">L10/$M10*100</f>
        <v>26.164912299614684</v>
      </c>
      <c r="M12" s="16">
        <f t="shared" si="5"/>
        <v>100</v>
      </c>
      <c r="R12" s="16">
        <f>R10/$T10*100</f>
        <v>73.835087700385316</v>
      </c>
      <c r="S12" s="16">
        <f t="shared" ref="S12:T12" si="6">S10/$T10*100</f>
        <v>26.164912299614684</v>
      </c>
      <c r="T12" s="16">
        <f t="shared" si="6"/>
        <v>100</v>
      </c>
    </row>
    <row r="13" spans="1:27">
      <c r="R13" s="46">
        <f>SUM(R7:R8)</f>
        <v>617411</v>
      </c>
      <c r="S13" s="46">
        <f t="shared" ref="S13:T13" si="7">SUM(S7:S8)</f>
        <v>639657</v>
      </c>
      <c r="T13" s="46">
        <f t="shared" si="7"/>
        <v>1257068</v>
      </c>
    </row>
    <row r="14" spans="1:27">
      <c r="A14" s="162" t="s">
        <v>19</v>
      </c>
      <c r="B14" s="163"/>
      <c r="C14" s="163"/>
      <c r="D14" s="163"/>
      <c r="E14" s="163"/>
      <c r="F14" s="163"/>
      <c r="G14" s="163"/>
      <c r="I14" s="162" t="s">
        <v>20</v>
      </c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W14" s="162" t="s">
        <v>21</v>
      </c>
      <c r="X14" s="163"/>
      <c r="Y14" s="163"/>
      <c r="Z14" s="163"/>
      <c r="AA14" s="163"/>
    </row>
    <row r="15" spans="1:27" ht="16.5" thickBot="1">
      <c r="A15" s="164" t="s">
        <v>4</v>
      </c>
      <c r="B15" s="163"/>
      <c r="C15" s="163"/>
      <c r="D15" s="163"/>
      <c r="E15" s="163"/>
      <c r="F15" s="163"/>
      <c r="G15" s="163"/>
      <c r="I15" s="164" t="s">
        <v>4</v>
      </c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W15" s="164" t="s">
        <v>4</v>
      </c>
      <c r="X15" s="163"/>
      <c r="Y15" s="163"/>
      <c r="Z15" s="163"/>
      <c r="AA15" s="163"/>
    </row>
    <row r="16" spans="1:27" ht="16.5" thickBot="1">
      <c r="A16" s="150" t="s">
        <v>5</v>
      </c>
      <c r="B16" s="151"/>
      <c r="C16" s="154" t="s">
        <v>6</v>
      </c>
      <c r="D16" s="155"/>
      <c r="E16" s="155"/>
      <c r="F16" s="156"/>
      <c r="G16" s="157" t="s">
        <v>7</v>
      </c>
      <c r="I16" s="150" t="s">
        <v>5</v>
      </c>
      <c r="J16" s="151"/>
      <c r="K16" s="154" t="s">
        <v>22</v>
      </c>
      <c r="L16" s="155"/>
      <c r="M16" s="155"/>
      <c r="N16" s="155"/>
      <c r="O16" s="155"/>
      <c r="P16" s="155"/>
      <c r="Q16" s="155"/>
      <c r="R16" s="155"/>
      <c r="S16" s="155"/>
      <c r="T16" s="156"/>
      <c r="U16" s="157" t="s">
        <v>7</v>
      </c>
      <c r="W16" s="150" t="s">
        <v>5</v>
      </c>
      <c r="X16" s="151"/>
      <c r="Y16" s="154" t="s">
        <v>8</v>
      </c>
      <c r="Z16" s="156"/>
      <c r="AA16" s="157" t="s">
        <v>7</v>
      </c>
    </row>
    <row r="17" spans="1:29" ht="37.5" thickBot="1">
      <c r="A17" s="152"/>
      <c r="B17" s="153"/>
      <c r="C17" s="6" t="s">
        <v>23</v>
      </c>
      <c r="D17" s="7" t="s">
        <v>9</v>
      </c>
      <c r="E17" s="7" t="s">
        <v>10</v>
      </c>
      <c r="F17" s="7" t="s">
        <v>11</v>
      </c>
      <c r="G17" s="158"/>
      <c r="I17" s="152"/>
      <c r="J17" s="153"/>
      <c r="K17" s="6" t="s">
        <v>24</v>
      </c>
      <c r="L17" s="7" t="s">
        <v>25</v>
      </c>
      <c r="M17" s="7" t="s">
        <v>26</v>
      </c>
      <c r="N17" s="7" t="s">
        <v>27</v>
      </c>
      <c r="O17" s="7" t="s">
        <v>28</v>
      </c>
      <c r="P17" s="7" t="s">
        <v>29</v>
      </c>
      <c r="Q17" s="7" t="s">
        <v>30</v>
      </c>
      <c r="R17" s="7" t="s">
        <v>31</v>
      </c>
      <c r="S17" s="7" t="s">
        <v>32</v>
      </c>
      <c r="T17" s="7" t="s">
        <v>33</v>
      </c>
      <c r="U17" s="158"/>
      <c r="W17" s="152"/>
      <c r="X17" s="153"/>
      <c r="Y17" s="6" t="s">
        <v>12</v>
      </c>
      <c r="Z17" s="7" t="s">
        <v>13</v>
      </c>
      <c r="AA17" s="158"/>
    </row>
    <row r="18" spans="1:29" ht="24">
      <c r="A18" s="159" t="s">
        <v>34</v>
      </c>
      <c r="B18" s="17" t="s">
        <v>35</v>
      </c>
      <c r="C18" s="47">
        <v>10037</v>
      </c>
      <c r="D18" s="48">
        <v>0</v>
      </c>
      <c r="E18" s="48">
        <v>0</v>
      </c>
      <c r="F18" s="48">
        <v>0</v>
      </c>
      <c r="G18" s="49">
        <v>10037</v>
      </c>
      <c r="I18" s="159" t="s">
        <v>34</v>
      </c>
      <c r="J18" s="17" t="s">
        <v>35</v>
      </c>
      <c r="K18" s="47">
        <v>335</v>
      </c>
      <c r="L18" s="48">
        <v>0</v>
      </c>
      <c r="M18" s="48">
        <v>417</v>
      </c>
      <c r="N18" s="48">
        <v>251</v>
      </c>
      <c r="O18" s="48">
        <v>288</v>
      </c>
      <c r="P18" s="48">
        <v>1091</v>
      </c>
      <c r="Q18" s="48">
        <v>419</v>
      </c>
      <c r="R18" s="48">
        <v>559</v>
      </c>
      <c r="S18" s="48">
        <v>1334</v>
      </c>
      <c r="T18" s="48">
        <v>5343</v>
      </c>
      <c r="U18" s="49">
        <v>10037</v>
      </c>
      <c r="W18" s="159" t="s">
        <v>34</v>
      </c>
      <c r="X18" s="17" t="s">
        <v>36</v>
      </c>
      <c r="Y18" s="50">
        <v>207241</v>
      </c>
      <c r="Z18" s="19">
        <v>300766</v>
      </c>
      <c r="AA18" s="20">
        <v>508007</v>
      </c>
      <c r="AB18" s="16">
        <f>Z18/AA18*100</f>
        <v>59.205089693645952</v>
      </c>
      <c r="AC18" s="16">
        <f>Z18/Z$23*100</f>
        <v>23.830864140795477</v>
      </c>
    </row>
    <row r="19" spans="1:29" ht="24">
      <c r="A19" s="160"/>
      <c r="B19" s="28" t="s">
        <v>36</v>
      </c>
      <c r="C19" s="51">
        <v>0</v>
      </c>
      <c r="D19" s="52">
        <v>508140</v>
      </c>
      <c r="E19" s="52">
        <v>0</v>
      </c>
      <c r="F19" s="52">
        <v>0</v>
      </c>
      <c r="G19" s="53">
        <v>508140</v>
      </c>
      <c r="I19" s="160"/>
      <c r="J19" s="28" t="s">
        <v>36</v>
      </c>
      <c r="K19" s="51">
        <v>463278</v>
      </c>
      <c r="L19" s="52">
        <v>44862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3">
        <v>508140</v>
      </c>
      <c r="W19" s="160"/>
      <c r="X19" s="28" t="s">
        <v>37</v>
      </c>
      <c r="Y19" s="34">
        <v>410170</v>
      </c>
      <c r="Z19" s="30">
        <v>338891</v>
      </c>
      <c r="AA19" s="31">
        <v>749061</v>
      </c>
      <c r="AB19" s="16">
        <f t="shared" ref="AB19:AB23" si="8">Z19/AA19*100</f>
        <v>45.24210978812139</v>
      </c>
      <c r="AC19" s="16">
        <f t="shared" ref="AC19:AC23" si="9">Z19/Z$23*100</f>
        <v>26.851656701682771</v>
      </c>
    </row>
    <row r="20" spans="1:29" ht="24">
      <c r="A20" s="160"/>
      <c r="B20" s="28" t="s">
        <v>37</v>
      </c>
      <c r="C20" s="51">
        <v>0</v>
      </c>
      <c r="D20" s="52">
        <v>0</v>
      </c>
      <c r="E20" s="52">
        <v>749061</v>
      </c>
      <c r="F20" s="52">
        <v>0</v>
      </c>
      <c r="G20" s="53">
        <v>749061</v>
      </c>
      <c r="I20" s="160"/>
      <c r="J20" s="28" t="s">
        <v>37</v>
      </c>
      <c r="K20" s="51">
        <v>10176</v>
      </c>
      <c r="L20" s="52">
        <v>492551</v>
      </c>
      <c r="M20" s="52">
        <v>246334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3">
        <v>749061</v>
      </c>
      <c r="W20" s="160"/>
      <c r="X20" s="28" t="s">
        <v>38</v>
      </c>
      <c r="Y20" s="34">
        <v>546907</v>
      </c>
      <c r="Z20" s="30">
        <v>310292</v>
      </c>
      <c r="AA20" s="31">
        <v>857199</v>
      </c>
      <c r="AB20" s="16">
        <f t="shared" si="8"/>
        <v>36.198362340600028</v>
      </c>
      <c r="AC20" s="16">
        <f t="shared" si="9"/>
        <v>24.585646303025307</v>
      </c>
    </row>
    <row r="21" spans="1:29" ht="24">
      <c r="A21" s="160"/>
      <c r="B21" s="28" t="s">
        <v>38</v>
      </c>
      <c r="C21" s="51">
        <v>0</v>
      </c>
      <c r="D21" s="52">
        <v>0</v>
      </c>
      <c r="E21" s="52">
        <v>0</v>
      </c>
      <c r="F21" s="52">
        <v>857199</v>
      </c>
      <c r="G21" s="53">
        <v>857199</v>
      </c>
      <c r="I21" s="160"/>
      <c r="J21" s="28" t="s">
        <v>38</v>
      </c>
      <c r="K21" s="51">
        <v>0</v>
      </c>
      <c r="L21" s="52">
        <v>10701</v>
      </c>
      <c r="M21" s="52">
        <v>320161</v>
      </c>
      <c r="N21" s="52">
        <v>526337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3">
        <v>857199</v>
      </c>
      <c r="W21" s="160"/>
      <c r="X21" s="28" t="s">
        <v>39</v>
      </c>
      <c r="Y21" s="34">
        <v>1635680</v>
      </c>
      <c r="Z21" s="30">
        <v>298229</v>
      </c>
      <c r="AA21" s="31">
        <v>1933909</v>
      </c>
      <c r="AB21" s="16">
        <f t="shared" si="8"/>
        <v>15.421046181593859</v>
      </c>
      <c r="AC21" s="16">
        <f t="shared" si="9"/>
        <v>23.629847728284762</v>
      </c>
    </row>
    <row r="22" spans="1:29" ht="24">
      <c r="A22" s="160"/>
      <c r="B22" s="28" t="s">
        <v>39</v>
      </c>
      <c r="C22" s="51">
        <v>0</v>
      </c>
      <c r="D22" s="52">
        <v>0</v>
      </c>
      <c r="E22" s="52">
        <v>0</v>
      </c>
      <c r="F22" s="52">
        <v>1933909</v>
      </c>
      <c r="G22" s="53">
        <v>1933909</v>
      </c>
      <c r="I22" s="160"/>
      <c r="J22" s="28" t="s">
        <v>39</v>
      </c>
      <c r="K22" s="51">
        <v>0</v>
      </c>
      <c r="L22" s="52">
        <v>0</v>
      </c>
      <c r="M22" s="52">
        <v>0</v>
      </c>
      <c r="N22" s="52">
        <v>0</v>
      </c>
      <c r="O22" s="52">
        <v>525217</v>
      </c>
      <c r="P22" s="52">
        <v>495675</v>
      </c>
      <c r="Q22" s="52">
        <v>471554</v>
      </c>
      <c r="R22" s="52">
        <v>441463</v>
      </c>
      <c r="S22" s="52">
        <v>0</v>
      </c>
      <c r="T22" s="52">
        <v>0</v>
      </c>
      <c r="U22" s="53">
        <v>1933909</v>
      </c>
      <c r="W22" s="160"/>
      <c r="X22" s="28" t="s">
        <v>40</v>
      </c>
      <c r="Y22" s="34">
        <v>761498</v>
      </c>
      <c r="Z22" s="30">
        <v>13908</v>
      </c>
      <c r="AA22" s="31">
        <v>775406</v>
      </c>
      <c r="AB22" s="16">
        <f t="shared" si="8"/>
        <v>1.7936410087102757</v>
      </c>
      <c r="AC22" s="16">
        <f t="shared" si="9"/>
        <v>1.1019851262116844</v>
      </c>
    </row>
    <row r="23" spans="1:29" ht="24.75" thickBot="1">
      <c r="A23" s="160"/>
      <c r="B23" s="28" t="s">
        <v>40</v>
      </c>
      <c r="C23" s="51">
        <v>0</v>
      </c>
      <c r="D23" s="52">
        <v>0</v>
      </c>
      <c r="E23" s="52">
        <v>0</v>
      </c>
      <c r="F23" s="52">
        <v>775406</v>
      </c>
      <c r="G23" s="53">
        <v>775406</v>
      </c>
      <c r="I23" s="160"/>
      <c r="J23" s="28" t="s">
        <v>40</v>
      </c>
      <c r="K23" s="51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426561</v>
      </c>
      <c r="T23" s="52">
        <v>348845</v>
      </c>
      <c r="U23" s="53">
        <v>775406</v>
      </c>
      <c r="W23" s="161" t="s">
        <v>7</v>
      </c>
      <c r="X23" s="153"/>
      <c r="Y23" s="42">
        <v>3561496</v>
      </c>
      <c r="Z23" s="43">
        <v>1262086</v>
      </c>
      <c r="AA23" s="44">
        <v>4823582</v>
      </c>
      <c r="AB23" s="16">
        <f t="shared" si="8"/>
        <v>26.164912299614684</v>
      </c>
      <c r="AC23" s="16">
        <f t="shared" si="9"/>
        <v>100</v>
      </c>
    </row>
    <row r="24" spans="1:29" ht="16.5" thickBot="1">
      <c r="A24" s="161" t="s">
        <v>7</v>
      </c>
      <c r="B24" s="153"/>
      <c r="C24" s="54">
        <v>10037</v>
      </c>
      <c r="D24" s="55">
        <v>508140</v>
      </c>
      <c r="E24" s="55">
        <v>749061</v>
      </c>
      <c r="F24" s="55">
        <v>3566514</v>
      </c>
      <c r="G24" s="56">
        <v>4833752</v>
      </c>
      <c r="I24" s="161" t="s">
        <v>7</v>
      </c>
      <c r="J24" s="153"/>
      <c r="K24" s="54">
        <v>473789</v>
      </c>
      <c r="L24" s="55">
        <v>548114</v>
      </c>
      <c r="M24" s="55">
        <v>566912</v>
      </c>
      <c r="N24" s="55">
        <v>526588</v>
      </c>
      <c r="O24" s="55">
        <v>525505</v>
      </c>
      <c r="P24" s="55">
        <v>496766</v>
      </c>
      <c r="Q24" s="55">
        <v>471973</v>
      </c>
      <c r="R24" s="55">
        <v>442022</v>
      </c>
      <c r="S24" s="55">
        <v>427895</v>
      </c>
      <c r="T24" s="55">
        <v>354188</v>
      </c>
      <c r="U24" s="56">
        <v>4833752</v>
      </c>
      <c r="Y24" s="46"/>
      <c r="Z24" s="46"/>
      <c r="AA24" s="57">
        <f>U24-AA23</f>
        <v>10170</v>
      </c>
    </row>
    <row r="26" spans="1:29">
      <c r="A26" s="162" t="s">
        <v>41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  <row r="27" spans="1:29" ht="16.5" thickBot="1">
      <c r="A27" s="164" t="s">
        <v>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</row>
    <row r="28" spans="1:29" ht="16.5" thickBot="1">
      <c r="A28" s="150" t="s">
        <v>5</v>
      </c>
      <c r="B28" s="151"/>
      <c r="C28" s="154" t="s">
        <v>42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6"/>
      <c r="Q28" s="157" t="s">
        <v>7</v>
      </c>
    </row>
    <row r="29" spans="1:29" ht="37.5" thickBot="1">
      <c r="A29" s="152"/>
      <c r="B29" s="153"/>
      <c r="C29" s="6" t="s">
        <v>43</v>
      </c>
      <c r="D29" s="7" t="s">
        <v>44</v>
      </c>
      <c r="E29" s="7" t="s">
        <v>45</v>
      </c>
      <c r="F29" s="7" t="s">
        <v>46</v>
      </c>
      <c r="G29" s="7" t="s">
        <v>47</v>
      </c>
      <c r="H29" s="7" t="s">
        <v>48</v>
      </c>
      <c r="I29" s="7" t="s">
        <v>49</v>
      </c>
      <c r="J29" s="7" t="s">
        <v>50</v>
      </c>
      <c r="K29" s="7" t="s">
        <v>51</v>
      </c>
      <c r="L29" s="7" t="s">
        <v>52</v>
      </c>
      <c r="M29" s="7" t="s">
        <v>53</v>
      </c>
      <c r="N29" s="7" t="s">
        <v>54</v>
      </c>
      <c r="O29" s="7" t="s">
        <v>55</v>
      </c>
      <c r="P29" s="7" t="s">
        <v>56</v>
      </c>
      <c r="Q29" s="158"/>
      <c r="R29" s="58" t="s">
        <v>57</v>
      </c>
    </row>
    <row r="30" spans="1:29">
      <c r="A30" s="159" t="s">
        <v>34</v>
      </c>
      <c r="B30" s="17" t="s">
        <v>35</v>
      </c>
      <c r="C30" s="47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7719</v>
      </c>
      <c r="P30" s="48">
        <v>2318</v>
      </c>
      <c r="Q30" s="59">
        <v>10037</v>
      </c>
      <c r="R30" s="60">
        <f>SUM(C30:N30)</f>
        <v>0</v>
      </c>
    </row>
    <row r="31" spans="1:29" ht="24">
      <c r="A31" s="160"/>
      <c r="B31" s="28" t="s">
        <v>36</v>
      </c>
      <c r="C31" s="51">
        <v>156244</v>
      </c>
      <c r="D31" s="52">
        <v>71685</v>
      </c>
      <c r="E31" s="52">
        <v>218335</v>
      </c>
      <c r="F31" s="52">
        <v>8640</v>
      </c>
      <c r="G31" s="52">
        <v>2404</v>
      </c>
      <c r="H31" s="52">
        <v>28521</v>
      </c>
      <c r="I31" s="52">
        <v>4603</v>
      </c>
      <c r="J31" s="52">
        <v>802</v>
      </c>
      <c r="K31" s="52">
        <v>6177</v>
      </c>
      <c r="L31" s="52">
        <v>1563</v>
      </c>
      <c r="M31" s="52">
        <v>6672</v>
      </c>
      <c r="N31" s="52">
        <v>2494</v>
      </c>
      <c r="O31" s="52">
        <v>0</v>
      </c>
      <c r="P31" s="52">
        <v>0</v>
      </c>
      <c r="Q31" s="53">
        <v>508140</v>
      </c>
      <c r="R31" s="60">
        <f t="shared" ref="R31:R36" si="10">SUM(C31:N31)</f>
        <v>508140</v>
      </c>
    </row>
    <row r="32" spans="1:29" ht="24">
      <c r="A32" s="160"/>
      <c r="B32" s="28" t="s">
        <v>37</v>
      </c>
      <c r="C32" s="51">
        <v>196840</v>
      </c>
      <c r="D32" s="52">
        <v>125884</v>
      </c>
      <c r="E32" s="52">
        <v>311017</v>
      </c>
      <c r="F32" s="52">
        <v>13791</v>
      </c>
      <c r="G32" s="52">
        <v>7914</v>
      </c>
      <c r="H32" s="52">
        <v>50778</v>
      </c>
      <c r="I32" s="52">
        <v>7821</v>
      </c>
      <c r="J32" s="52">
        <v>2700</v>
      </c>
      <c r="K32" s="52">
        <v>9916</v>
      </c>
      <c r="L32" s="52">
        <v>1682</v>
      </c>
      <c r="M32" s="52">
        <v>14420</v>
      </c>
      <c r="N32" s="52">
        <v>6298</v>
      </c>
      <c r="O32" s="52">
        <v>0</v>
      </c>
      <c r="P32" s="52">
        <v>0</v>
      </c>
      <c r="Q32" s="53">
        <v>749061</v>
      </c>
      <c r="R32" s="60">
        <f t="shared" si="10"/>
        <v>749061</v>
      </c>
    </row>
    <row r="33" spans="1:18" ht="24">
      <c r="A33" s="160"/>
      <c r="B33" s="28" t="s">
        <v>38</v>
      </c>
      <c r="C33" s="51">
        <v>231716</v>
      </c>
      <c r="D33" s="52">
        <v>154241</v>
      </c>
      <c r="E33" s="52">
        <v>348594</v>
      </c>
      <c r="F33" s="52">
        <v>13375</v>
      </c>
      <c r="G33" s="52">
        <v>10711</v>
      </c>
      <c r="H33" s="52">
        <v>48808</v>
      </c>
      <c r="I33" s="52">
        <v>9568</v>
      </c>
      <c r="J33" s="52">
        <v>5037</v>
      </c>
      <c r="K33" s="52">
        <v>11767</v>
      </c>
      <c r="L33" s="52">
        <v>3613</v>
      </c>
      <c r="M33" s="52">
        <v>13456</v>
      </c>
      <c r="N33" s="52">
        <v>6313</v>
      </c>
      <c r="O33" s="52">
        <v>0</v>
      </c>
      <c r="P33" s="52">
        <v>0</v>
      </c>
      <c r="Q33" s="53">
        <v>857199</v>
      </c>
      <c r="R33" s="60">
        <f t="shared" si="10"/>
        <v>857199</v>
      </c>
    </row>
    <row r="34" spans="1:18" ht="24">
      <c r="A34" s="160"/>
      <c r="B34" s="28" t="s">
        <v>39</v>
      </c>
      <c r="C34" s="51">
        <v>584911</v>
      </c>
      <c r="D34" s="52">
        <v>365648</v>
      </c>
      <c r="E34" s="52">
        <v>745516</v>
      </c>
      <c r="F34" s="52">
        <v>23870</v>
      </c>
      <c r="G34" s="52">
        <v>23908</v>
      </c>
      <c r="H34" s="52">
        <v>85985</v>
      </c>
      <c r="I34" s="52">
        <v>18694</v>
      </c>
      <c r="J34" s="52">
        <v>9464</v>
      </c>
      <c r="K34" s="52">
        <v>28093</v>
      </c>
      <c r="L34" s="52">
        <v>9730</v>
      </c>
      <c r="M34" s="52">
        <v>24137</v>
      </c>
      <c r="N34" s="52">
        <v>13953</v>
      </c>
      <c r="O34" s="52">
        <v>0</v>
      </c>
      <c r="P34" s="52">
        <v>0</v>
      </c>
      <c r="Q34" s="53">
        <v>1933909</v>
      </c>
      <c r="R34" s="60">
        <f t="shared" si="10"/>
        <v>1933909</v>
      </c>
    </row>
    <row r="35" spans="1:18" ht="24">
      <c r="A35" s="160"/>
      <c r="B35" s="28" t="s">
        <v>40</v>
      </c>
      <c r="C35" s="51">
        <v>292424</v>
      </c>
      <c r="D35" s="52">
        <v>173651</v>
      </c>
      <c r="E35" s="52">
        <v>255624</v>
      </c>
      <c r="F35" s="52">
        <v>3703</v>
      </c>
      <c r="G35" s="52">
        <v>2406</v>
      </c>
      <c r="H35" s="52">
        <v>12800</v>
      </c>
      <c r="I35" s="52">
        <v>8909</v>
      </c>
      <c r="J35" s="52">
        <v>2892</v>
      </c>
      <c r="K35" s="52">
        <v>7921</v>
      </c>
      <c r="L35" s="52">
        <v>1229</v>
      </c>
      <c r="M35" s="52">
        <v>6619</v>
      </c>
      <c r="N35" s="52">
        <v>7228</v>
      </c>
      <c r="O35" s="52">
        <v>0</v>
      </c>
      <c r="P35" s="52">
        <v>0</v>
      </c>
      <c r="Q35" s="53">
        <v>775406</v>
      </c>
      <c r="R35" s="60">
        <f t="shared" si="10"/>
        <v>775406</v>
      </c>
    </row>
    <row r="36" spans="1:18" ht="16.5" thickBot="1">
      <c r="A36" s="161" t="s">
        <v>7</v>
      </c>
      <c r="B36" s="153"/>
      <c r="C36" s="54">
        <v>1462135</v>
      </c>
      <c r="D36" s="55">
        <v>891109</v>
      </c>
      <c r="E36" s="55">
        <v>1879086</v>
      </c>
      <c r="F36" s="55">
        <v>63379</v>
      </c>
      <c r="G36" s="55">
        <v>47343</v>
      </c>
      <c r="H36" s="55">
        <v>226892</v>
      </c>
      <c r="I36" s="55">
        <v>49595</v>
      </c>
      <c r="J36" s="55">
        <v>20895</v>
      </c>
      <c r="K36" s="55">
        <v>63874</v>
      </c>
      <c r="L36" s="55">
        <v>17817</v>
      </c>
      <c r="M36" s="55">
        <v>65304</v>
      </c>
      <c r="N36" s="55">
        <v>36286</v>
      </c>
      <c r="O36" s="55">
        <v>7719</v>
      </c>
      <c r="P36" s="55">
        <v>2318</v>
      </c>
      <c r="Q36" s="56">
        <v>4833752</v>
      </c>
      <c r="R36" s="60">
        <f t="shared" si="10"/>
        <v>4823715</v>
      </c>
    </row>
    <row r="38" spans="1:18">
      <c r="A38" s="162" t="s">
        <v>58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</row>
    <row r="39" spans="1:18" ht="16.5" thickBot="1">
      <c r="A39" s="164" t="s">
        <v>4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</row>
    <row r="40" spans="1:18" ht="16.5" thickBot="1">
      <c r="A40" s="150" t="s">
        <v>5</v>
      </c>
      <c r="B40" s="151"/>
      <c r="C40" s="154" t="s">
        <v>42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6"/>
      <c r="O40" s="157" t="s">
        <v>7</v>
      </c>
    </row>
    <row r="41" spans="1:18" ht="25.5" thickBot="1">
      <c r="A41" s="152"/>
      <c r="B41" s="153"/>
      <c r="C41" s="6" t="s">
        <v>43</v>
      </c>
      <c r="D41" s="7" t="s">
        <v>44</v>
      </c>
      <c r="E41" s="7" t="s">
        <v>45</v>
      </c>
      <c r="F41" s="7" t="s">
        <v>46</v>
      </c>
      <c r="G41" s="7" t="s">
        <v>47</v>
      </c>
      <c r="H41" s="7" t="s">
        <v>48</v>
      </c>
      <c r="I41" s="7" t="s">
        <v>49</v>
      </c>
      <c r="J41" s="7" t="s">
        <v>50</v>
      </c>
      <c r="K41" s="7" t="s">
        <v>51</v>
      </c>
      <c r="L41" s="7" t="s">
        <v>52</v>
      </c>
      <c r="M41" s="7" t="s">
        <v>53</v>
      </c>
      <c r="N41" s="7" t="s">
        <v>54</v>
      </c>
      <c r="O41" s="158"/>
    </row>
    <row r="42" spans="1:18" ht="36.75" thickBot="1">
      <c r="A42" s="61"/>
      <c r="B42" s="28" t="s">
        <v>13</v>
      </c>
      <c r="C42" s="51">
        <v>318421</v>
      </c>
      <c r="D42" s="52">
        <v>198158</v>
      </c>
      <c r="E42" s="52">
        <v>533259</v>
      </c>
      <c r="F42" s="52">
        <v>28423</v>
      </c>
      <c r="G42" s="52">
        <v>18426</v>
      </c>
      <c r="H42" s="52">
        <v>88188</v>
      </c>
      <c r="I42" s="52">
        <v>10967</v>
      </c>
      <c r="J42" s="52">
        <v>3679</v>
      </c>
      <c r="K42" s="52">
        <v>17754</v>
      </c>
      <c r="L42" s="52">
        <v>6011</v>
      </c>
      <c r="M42" s="52">
        <v>23638</v>
      </c>
      <c r="N42" s="52">
        <v>15162</v>
      </c>
      <c r="O42" s="53">
        <v>1262086</v>
      </c>
    </row>
    <row r="43" spans="1:18" ht="36">
      <c r="A43" s="62" t="s">
        <v>8</v>
      </c>
      <c r="B43" s="17" t="s">
        <v>12</v>
      </c>
      <c r="C43" s="47">
        <v>1143714</v>
      </c>
      <c r="D43" s="48">
        <v>692818</v>
      </c>
      <c r="E43" s="48">
        <v>1345827</v>
      </c>
      <c r="F43" s="48">
        <v>34956</v>
      </c>
      <c r="G43" s="48">
        <v>28917</v>
      </c>
      <c r="H43" s="48">
        <v>138704</v>
      </c>
      <c r="I43" s="48">
        <v>38628</v>
      </c>
      <c r="J43" s="48">
        <v>17216</v>
      </c>
      <c r="K43" s="48">
        <v>46120</v>
      </c>
      <c r="L43" s="48">
        <v>11806</v>
      </c>
      <c r="M43" s="48">
        <v>41666</v>
      </c>
      <c r="N43" s="48">
        <v>21124</v>
      </c>
      <c r="O43" s="49">
        <v>3561496</v>
      </c>
    </row>
    <row r="44" spans="1:18" ht="16.5" thickBot="1">
      <c r="A44" s="161" t="s">
        <v>7</v>
      </c>
      <c r="B44" s="153"/>
      <c r="C44" s="54">
        <v>1462135</v>
      </c>
      <c r="D44" s="55">
        <v>890976</v>
      </c>
      <c r="E44" s="55">
        <v>1879086</v>
      </c>
      <c r="F44" s="55">
        <v>63379</v>
      </c>
      <c r="G44" s="55">
        <v>47343</v>
      </c>
      <c r="H44" s="55">
        <v>226892</v>
      </c>
      <c r="I44" s="55">
        <v>49595</v>
      </c>
      <c r="J44" s="55">
        <v>20895</v>
      </c>
      <c r="K44" s="55">
        <v>63874</v>
      </c>
      <c r="L44" s="55">
        <v>17817</v>
      </c>
      <c r="M44" s="55">
        <v>65304</v>
      </c>
      <c r="N44" s="55">
        <v>36286</v>
      </c>
      <c r="O44" s="56">
        <v>4823582</v>
      </c>
    </row>
    <row r="45" spans="1:18">
      <c r="C45" s="63">
        <f t="shared" ref="C45:N45" si="11">C36-C44</f>
        <v>0</v>
      </c>
      <c r="D45" s="64">
        <f t="shared" si="11"/>
        <v>133</v>
      </c>
      <c r="E45" s="63">
        <f t="shared" si="11"/>
        <v>0</v>
      </c>
      <c r="F45" s="63">
        <f t="shared" si="11"/>
        <v>0</v>
      </c>
      <c r="G45" s="63">
        <f t="shared" si="11"/>
        <v>0</v>
      </c>
      <c r="H45" s="63">
        <f t="shared" si="11"/>
        <v>0</v>
      </c>
      <c r="I45" s="63">
        <f t="shared" si="11"/>
        <v>0</v>
      </c>
      <c r="J45" s="63">
        <f t="shared" si="11"/>
        <v>0</v>
      </c>
      <c r="K45" s="63">
        <f t="shared" si="11"/>
        <v>0</v>
      </c>
      <c r="L45" s="63">
        <f t="shared" si="11"/>
        <v>0</v>
      </c>
      <c r="M45" s="63">
        <f t="shared" si="11"/>
        <v>0</v>
      </c>
      <c r="N45" s="63">
        <f t="shared" si="11"/>
        <v>0</v>
      </c>
      <c r="O45" s="63"/>
    </row>
    <row r="47" spans="1:18">
      <c r="A47" s="162" t="s">
        <v>59</v>
      </c>
      <c r="B47" s="163"/>
      <c r="C47" s="163"/>
      <c r="D47" s="163"/>
      <c r="E47" s="163"/>
      <c r="F47" s="163"/>
      <c r="G47" s="163"/>
      <c r="H47" s="163"/>
      <c r="I47" s="163"/>
      <c r="K47" s="162" t="s">
        <v>60</v>
      </c>
      <c r="L47" s="163"/>
      <c r="M47" s="163"/>
      <c r="N47" s="163"/>
      <c r="O47" s="163"/>
    </row>
    <row r="48" spans="1:18" ht="16.5" thickBot="1">
      <c r="A48" s="164" t="s">
        <v>4</v>
      </c>
      <c r="B48" s="163"/>
      <c r="C48" s="163"/>
      <c r="D48" s="163"/>
      <c r="E48" s="163"/>
      <c r="F48" s="163"/>
      <c r="G48" s="163"/>
      <c r="H48" s="163"/>
      <c r="I48" s="163"/>
      <c r="K48" s="164" t="s">
        <v>4</v>
      </c>
      <c r="L48" s="163"/>
      <c r="M48" s="163"/>
      <c r="N48" s="163"/>
      <c r="O48" s="163"/>
    </row>
    <row r="49" spans="1:16" ht="16.5" thickBot="1">
      <c r="A49" s="150" t="s">
        <v>5</v>
      </c>
      <c r="B49" s="151"/>
      <c r="C49" s="154" t="s">
        <v>34</v>
      </c>
      <c r="D49" s="155"/>
      <c r="E49" s="155"/>
      <c r="F49" s="155"/>
      <c r="G49" s="155"/>
      <c r="H49" s="156"/>
      <c r="I49" s="157" t="s">
        <v>7</v>
      </c>
      <c r="K49" s="150" t="s">
        <v>5</v>
      </c>
      <c r="L49" s="151"/>
      <c r="M49" s="154" t="s">
        <v>8</v>
      </c>
      <c r="N49" s="156"/>
      <c r="O49" s="157" t="s">
        <v>7</v>
      </c>
    </row>
    <row r="50" spans="1:16" ht="37.5" thickBot="1">
      <c r="A50" s="152"/>
      <c r="B50" s="153"/>
      <c r="C50" s="6" t="s">
        <v>35</v>
      </c>
      <c r="D50" s="7" t="s">
        <v>36</v>
      </c>
      <c r="E50" s="7" t="s">
        <v>37</v>
      </c>
      <c r="F50" s="7" t="s">
        <v>38</v>
      </c>
      <c r="G50" s="7" t="s">
        <v>39</v>
      </c>
      <c r="H50" s="7" t="s">
        <v>40</v>
      </c>
      <c r="I50" s="158"/>
      <c r="K50" s="152"/>
      <c r="L50" s="153"/>
      <c r="M50" s="6" t="s">
        <v>12</v>
      </c>
      <c r="N50" s="7" t="s">
        <v>13</v>
      </c>
      <c r="O50" s="158"/>
    </row>
    <row r="51" spans="1:16" ht="24">
      <c r="A51" s="159" t="s">
        <v>61</v>
      </c>
      <c r="B51" s="17" t="s">
        <v>62</v>
      </c>
      <c r="C51" s="47">
        <v>0</v>
      </c>
      <c r="D51" s="48">
        <v>17308</v>
      </c>
      <c r="E51" s="48">
        <v>28882</v>
      </c>
      <c r="F51" s="48">
        <v>27791</v>
      </c>
      <c r="G51" s="48">
        <v>38677</v>
      </c>
      <c r="H51" s="48">
        <v>10691</v>
      </c>
      <c r="I51" s="49">
        <v>123349</v>
      </c>
      <c r="J51" s="64">
        <f>I51-O51</f>
        <v>0</v>
      </c>
      <c r="K51" s="159" t="s">
        <v>61</v>
      </c>
      <c r="L51" s="17" t="s">
        <v>62</v>
      </c>
      <c r="M51" s="47">
        <v>74958</v>
      </c>
      <c r="N51" s="48">
        <v>48391</v>
      </c>
      <c r="O51" s="49">
        <v>123349</v>
      </c>
      <c r="P51" s="64">
        <f>C51-J51</f>
        <v>0</v>
      </c>
    </row>
    <row r="52" spans="1:16">
      <c r="A52" s="160"/>
      <c r="B52" s="28" t="s">
        <v>63</v>
      </c>
      <c r="C52" s="51">
        <v>0</v>
      </c>
      <c r="D52" s="52">
        <v>40995</v>
      </c>
      <c r="E52" s="52">
        <v>58846</v>
      </c>
      <c r="F52" s="52">
        <v>57544</v>
      </c>
      <c r="G52" s="52">
        <v>86666</v>
      </c>
      <c r="H52" s="52">
        <v>25032</v>
      </c>
      <c r="I52" s="53">
        <v>269083</v>
      </c>
      <c r="J52" s="64">
        <f t="shared" ref="J52:J60" si="12">I52-O52</f>
        <v>0</v>
      </c>
      <c r="K52" s="160"/>
      <c r="L52" s="28" t="s">
        <v>63</v>
      </c>
      <c r="M52" s="51">
        <v>171017</v>
      </c>
      <c r="N52" s="52">
        <v>98066</v>
      </c>
      <c r="O52" s="53">
        <v>269083</v>
      </c>
      <c r="P52" s="64">
        <f t="shared" ref="P52:P60" si="13">C52-J52</f>
        <v>0</v>
      </c>
    </row>
    <row r="53" spans="1:16" ht="24">
      <c r="A53" s="160"/>
      <c r="B53" s="28" t="s">
        <v>64</v>
      </c>
      <c r="C53" s="51">
        <v>0</v>
      </c>
      <c r="D53" s="52">
        <v>69501</v>
      </c>
      <c r="E53" s="52">
        <v>99870</v>
      </c>
      <c r="F53" s="52">
        <v>92912</v>
      </c>
      <c r="G53" s="52">
        <v>135856</v>
      </c>
      <c r="H53" s="52">
        <v>46099</v>
      </c>
      <c r="I53" s="53">
        <v>444238</v>
      </c>
      <c r="J53" s="64">
        <f t="shared" si="12"/>
        <v>0</v>
      </c>
      <c r="K53" s="160"/>
      <c r="L53" s="28" t="s">
        <v>64</v>
      </c>
      <c r="M53" s="51">
        <v>309323</v>
      </c>
      <c r="N53" s="52">
        <v>134915</v>
      </c>
      <c r="O53" s="53">
        <v>444238</v>
      </c>
      <c r="P53" s="64">
        <f t="shared" si="13"/>
        <v>0</v>
      </c>
    </row>
    <row r="54" spans="1:16" ht="24">
      <c r="A54" s="160"/>
      <c r="B54" s="28" t="s">
        <v>65</v>
      </c>
      <c r="C54" s="51">
        <v>0</v>
      </c>
      <c r="D54" s="52">
        <v>68789</v>
      </c>
      <c r="E54" s="52">
        <v>94066</v>
      </c>
      <c r="F54" s="52">
        <v>101567</v>
      </c>
      <c r="G54" s="52">
        <v>165677</v>
      </c>
      <c r="H54" s="52">
        <v>44401</v>
      </c>
      <c r="I54" s="53">
        <v>474500</v>
      </c>
      <c r="J54" s="64">
        <f t="shared" si="12"/>
        <v>0</v>
      </c>
      <c r="K54" s="160"/>
      <c r="L54" s="28" t="s">
        <v>65</v>
      </c>
      <c r="M54" s="51">
        <v>325711</v>
      </c>
      <c r="N54" s="52">
        <v>148789</v>
      </c>
      <c r="O54" s="53">
        <v>474500</v>
      </c>
      <c r="P54" s="64">
        <f t="shared" si="13"/>
        <v>0</v>
      </c>
    </row>
    <row r="55" spans="1:16" ht="24">
      <c r="A55" s="160"/>
      <c r="B55" s="28" t="s">
        <v>66</v>
      </c>
      <c r="C55" s="51">
        <v>1281</v>
      </c>
      <c r="D55" s="52">
        <v>49962</v>
      </c>
      <c r="E55" s="52">
        <v>91054</v>
      </c>
      <c r="F55" s="52">
        <v>109485</v>
      </c>
      <c r="G55" s="52">
        <v>279543</v>
      </c>
      <c r="H55" s="52">
        <v>76707</v>
      </c>
      <c r="I55" s="53">
        <v>608032</v>
      </c>
      <c r="J55" s="64">
        <f t="shared" si="12"/>
        <v>1281</v>
      </c>
      <c r="K55" s="160"/>
      <c r="L55" s="28" t="s">
        <v>66</v>
      </c>
      <c r="M55" s="51">
        <v>401795</v>
      </c>
      <c r="N55" s="52">
        <v>204956</v>
      </c>
      <c r="O55" s="53">
        <v>606751</v>
      </c>
      <c r="P55" s="64">
        <f t="shared" si="13"/>
        <v>0</v>
      </c>
    </row>
    <row r="56" spans="1:16" ht="24">
      <c r="A56" s="160"/>
      <c r="B56" s="28" t="s">
        <v>67</v>
      </c>
      <c r="C56" s="51">
        <v>5503</v>
      </c>
      <c r="D56" s="52">
        <v>134769</v>
      </c>
      <c r="E56" s="52">
        <v>225969</v>
      </c>
      <c r="F56" s="52">
        <v>292398</v>
      </c>
      <c r="G56" s="52">
        <v>735073</v>
      </c>
      <c r="H56" s="52">
        <v>328836</v>
      </c>
      <c r="I56" s="53">
        <v>1722548</v>
      </c>
      <c r="J56" s="64">
        <f t="shared" si="12"/>
        <v>5636</v>
      </c>
      <c r="K56" s="160"/>
      <c r="L56" s="28" t="s">
        <v>67</v>
      </c>
      <c r="M56" s="51">
        <v>1323070</v>
      </c>
      <c r="N56" s="52">
        <v>393842</v>
      </c>
      <c r="O56" s="53">
        <v>1716912</v>
      </c>
      <c r="P56" s="64">
        <f t="shared" si="13"/>
        <v>-133</v>
      </c>
    </row>
    <row r="57" spans="1:16" ht="24">
      <c r="A57" s="160"/>
      <c r="B57" s="28" t="s">
        <v>68</v>
      </c>
      <c r="C57" s="51">
        <v>2607</v>
      </c>
      <c r="D57" s="52">
        <v>65908</v>
      </c>
      <c r="E57" s="52">
        <v>83170</v>
      </c>
      <c r="F57" s="52">
        <v>101266</v>
      </c>
      <c r="G57" s="52">
        <v>333847</v>
      </c>
      <c r="H57" s="52">
        <v>161638</v>
      </c>
      <c r="I57" s="53">
        <v>748436</v>
      </c>
      <c r="J57" s="64">
        <f t="shared" si="12"/>
        <v>2607</v>
      </c>
      <c r="K57" s="160"/>
      <c r="L57" s="28" t="s">
        <v>68</v>
      </c>
      <c r="M57" s="51">
        <v>591217</v>
      </c>
      <c r="N57" s="52">
        <v>154612</v>
      </c>
      <c r="O57" s="53">
        <v>745829</v>
      </c>
      <c r="P57" s="64">
        <f t="shared" si="13"/>
        <v>0</v>
      </c>
    </row>
    <row r="58" spans="1:16" ht="24">
      <c r="A58" s="160"/>
      <c r="B58" s="28" t="s">
        <v>69</v>
      </c>
      <c r="C58" s="51">
        <v>646</v>
      </c>
      <c r="D58" s="52">
        <v>60536</v>
      </c>
      <c r="E58" s="52">
        <v>67093</v>
      </c>
      <c r="F58" s="52">
        <v>72868</v>
      </c>
      <c r="G58" s="52">
        <v>156100</v>
      </c>
      <c r="H58" s="52">
        <v>81466</v>
      </c>
      <c r="I58" s="53">
        <v>438709</v>
      </c>
      <c r="J58" s="64">
        <f t="shared" si="12"/>
        <v>646</v>
      </c>
      <c r="K58" s="160"/>
      <c r="L58" s="28" t="s">
        <v>69</v>
      </c>
      <c r="M58" s="51">
        <v>361300</v>
      </c>
      <c r="N58" s="52">
        <v>76763</v>
      </c>
      <c r="O58" s="53">
        <v>438063</v>
      </c>
      <c r="P58" s="64">
        <f t="shared" si="13"/>
        <v>0</v>
      </c>
    </row>
    <row r="59" spans="1:16">
      <c r="A59" s="160"/>
      <c r="B59" s="28" t="s">
        <v>70</v>
      </c>
      <c r="C59" s="51">
        <v>0</v>
      </c>
      <c r="D59" s="52">
        <v>372</v>
      </c>
      <c r="E59" s="52">
        <v>111</v>
      </c>
      <c r="F59" s="52">
        <v>1368</v>
      </c>
      <c r="G59" s="52">
        <v>2470</v>
      </c>
      <c r="H59" s="52">
        <v>536</v>
      </c>
      <c r="I59" s="53">
        <v>4857</v>
      </c>
      <c r="J59" s="64">
        <f t="shared" si="12"/>
        <v>0</v>
      </c>
      <c r="K59" s="160"/>
      <c r="L59" s="28" t="s">
        <v>70</v>
      </c>
      <c r="M59" s="51">
        <v>3105</v>
      </c>
      <c r="N59" s="52">
        <v>1752</v>
      </c>
      <c r="O59" s="53">
        <v>4857</v>
      </c>
      <c r="P59" s="64">
        <f t="shared" si="13"/>
        <v>0</v>
      </c>
    </row>
    <row r="60" spans="1:16" ht="16.5" thickBot="1">
      <c r="A60" s="161" t="s">
        <v>7</v>
      </c>
      <c r="B60" s="153"/>
      <c r="C60" s="54">
        <v>10037</v>
      </c>
      <c r="D60" s="55">
        <v>508140</v>
      </c>
      <c r="E60" s="55">
        <v>749061</v>
      </c>
      <c r="F60" s="55">
        <v>857199</v>
      </c>
      <c r="G60" s="55">
        <v>1933909</v>
      </c>
      <c r="H60" s="55">
        <v>775406</v>
      </c>
      <c r="I60" s="56">
        <v>4833752</v>
      </c>
      <c r="J60" s="64">
        <f t="shared" si="12"/>
        <v>10170</v>
      </c>
      <c r="K60" s="161" t="s">
        <v>7</v>
      </c>
      <c r="L60" s="153"/>
      <c r="M60" s="54">
        <v>3561496</v>
      </c>
      <c r="N60" s="55">
        <v>1262086</v>
      </c>
      <c r="O60" s="56">
        <v>4823582</v>
      </c>
      <c r="P60" s="64">
        <f t="shared" si="13"/>
        <v>-133</v>
      </c>
    </row>
    <row r="63" spans="1:16">
      <c r="A63" s="1" t="s">
        <v>71</v>
      </c>
      <c r="B63" s="2"/>
      <c r="C63" s="2"/>
    </row>
    <row r="65" spans="1:14">
      <c r="A65" s="177" t="s">
        <v>72</v>
      </c>
      <c r="B65" s="170"/>
      <c r="C65" s="170"/>
      <c r="D65" s="170"/>
      <c r="E65" s="170"/>
      <c r="F65" s="170"/>
      <c r="G65" s="170"/>
      <c r="H65" s="170"/>
      <c r="I65" s="3"/>
      <c r="J65" s="177" t="s">
        <v>73</v>
      </c>
      <c r="K65" s="170"/>
      <c r="L65" s="170"/>
      <c r="M65" s="170"/>
      <c r="N65" s="170"/>
    </row>
    <row r="66" spans="1:14" ht="16.5" thickBot="1">
      <c r="A66" s="169" t="s">
        <v>4</v>
      </c>
      <c r="B66" s="170"/>
      <c r="C66" s="170"/>
      <c r="D66" s="170"/>
      <c r="E66" s="170"/>
      <c r="F66" s="170"/>
      <c r="G66" s="170"/>
      <c r="H66" s="170"/>
      <c r="I66" s="3"/>
      <c r="J66" s="169" t="s">
        <v>4</v>
      </c>
      <c r="K66" s="170"/>
      <c r="L66" s="170"/>
      <c r="M66" s="170"/>
      <c r="N66" s="170"/>
    </row>
    <row r="67" spans="1:14" ht="16.5" thickBot="1">
      <c r="A67" s="178" t="s">
        <v>5</v>
      </c>
      <c r="B67" s="179"/>
      <c r="C67" s="171" t="s">
        <v>34</v>
      </c>
      <c r="D67" s="181"/>
      <c r="E67" s="181"/>
      <c r="F67" s="181"/>
      <c r="G67" s="172"/>
      <c r="H67" s="182" t="s">
        <v>7</v>
      </c>
      <c r="I67" s="3"/>
      <c r="J67" s="178" t="s">
        <v>5</v>
      </c>
      <c r="K67" s="179"/>
      <c r="L67" s="171" t="s">
        <v>8</v>
      </c>
      <c r="M67" s="172"/>
      <c r="N67" s="182" t="s">
        <v>7</v>
      </c>
    </row>
    <row r="68" spans="1:14" ht="37.5" thickBot="1">
      <c r="A68" s="180"/>
      <c r="B68" s="176"/>
      <c r="C68" s="4" t="s">
        <v>36</v>
      </c>
      <c r="D68" s="5" t="s">
        <v>37</v>
      </c>
      <c r="E68" s="5" t="s">
        <v>38</v>
      </c>
      <c r="F68" s="5" t="s">
        <v>39</v>
      </c>
      <c r="G68" s="5" t="s">
        <v>40</v>
      </c>
      <c r="H68" s="183"/>
      <c r="I68" s="3"/>
      <c r="J68" s="180"/>
      <c r="K68" s="176"/>
      <c r="L68" s="4" t="s">
        <v>12</v>
      </c>
      <c r="M68" s="5" t="s">
        <v>13</v>
      </c>
      <c r="N68" s="183"/>
    </row>
    <row r="69" spans="1:14">
      <c r="A69" s="173" t="s">
        <v>74</v>
      </c>
      <c r="B69" s="8" t="s">
        <v>75</v>
      </c>
      <c r="C69" s="9">
        <v>53441</v>
      </c>
      <c r="D69" s="10">
        <v>64777</v>
      </c>
      <c r="E69" s="10">
        <v>78460</v>
      </c>
      <c r="F69" s="10">
        <v>180504</v>
      </c>
      <c r="G69" s="10">
        <v>67184</v>
      </c>
      <c r="H69" s="11">
        <v>444366</v>
      </c>
      <c r="I69" s="3"/>
      <c r="J69" s="173" t="s">
        <v>74</v>
      </c>
      <c r="K69" s="8" t="s">
        <v>75</v>
      </c>
      <c r="L69" s="9">
        <v>310822</v>
      </c>
      <c r="M69" s="10">
        <v>133544</v>
      </c>
      <c r="N69" s="11">
        <v>444366</v>
      </c>
    </row>
    <row r="70" spans="1:14" ht="24">
      <c r="A70" s="174"/>
      <c r="B70" s="21" t="s">
        <v>76</v>
      </c>
      <c r="C70" s="22">
        <v>131953</v>
      </c>
      <c r="D70" s="23">
        <v>200528</v>
      </c>
      <c r="E70" s="23">
        <v>210797</v>
      </c>
      <c r="F70" s="23">
        <v>366480</v>
      </c>
      <c r="G70" s="23">
        <v>76792</v>
      </c>
      <c r="H70" s="24">
        <v>986550</v>
      </c>
      <c r="I70" s="3"/>
      <c r="J70" s="174"/>
      <c r="K70" s="21" t="s">
        <v>76</v>
      </c>
      <c r="L70" s="22">
        <v>603525</v>
      </c>
      <c r="M70" s="23">
        <v>382892</v>
      </c>
      <c r="N70" s="24">
        <v>986417</v>
      </c>
    </row>
    <row r="71" spans="1:14" ht="16.5" thickBot="1">
      <c r="A71" s="175" t="s">
        <v>7</v>
      </c>
      <c r="B71" s="176"/>
      <c r="C71" s="36">
        <v>185394</v>
      </c>
      <c r="D71" s="37">
        <v>265305</v>
      </c>
      <c r="E71" s="37">
        <v>289257</v>
      </c>
      <c r="F71" s="37">
        <v>546984</v>
      </c>
      <c r="G71" s="37">
        <v>143976</v>
      </c>
      <c r="H71" s="38">
        <v>1430916</v>
      </c>
      <c r="I71" s="3"/>
      <c r="J71" s="175" t="s">
        <v>7</v>
      </c>
      <c r="K71" s="176"/>
      <c r="L71" s="36">
        <v>914347</v>
      </c>
      <c r="M71" s="37">
        <v>516436</v>
      </c>
      <c r="N71" s="38">
        <v>1430783</v>
      </c>
    </row>
    <row r="73" spans="1:14">
      <c r="A73" s="1" t="s">
        <v>77</v>
      </c>
      <c r="B73" s="2"/>
      <c r="C73" s="2"/>
      <c r="D73" s="2"/>
    </row>
    <row r="75" spans="1:14">
      <c r="A75" s="177" t="s">
        <v>72</v>
      </c>
      <c r="B75" s="170"/>
      <c r="C75" s="170"/>
      <c r="D75" s="170"/>
      <c r="E75" s="170"/>
      <c r="F75" s="170"/>
      <c r="G75" s="170"/>
      <c r="H75" s="170"/>
      <c r="I75" s="3"/>
      <c r="J75" s="177" t="s">
        <v>78</v>
      </c>
      <c r="K75" s="170"/>
      <c r="L75" s="170"/>
      <c r="M75" s="170"/>
      <c r="N75" s="170"/>
    </row>
    <row r="76" spans="1:14" ht="16.5" thickBot="1">
      <c r="A76" s="169" t="s">
        <v>4</v>
      </c>
      <c r="B76" s="170"/>
      <c r="C76" s="170"/>
      <c r="D76" s="170"/>
      <c r="E76" s="170"/>
      <c r="F76" s="170"/>
      <c r="G76" s="170"/>
      <c r="H76" s="170"/>
      <c r="I76" s="3"/>
      <c r="J76" s="169" t="s">
        <v>4</v>
      </c>
      <c r="K76" s="170"/>
      <c r="L76" s="170"/>
      <c r="M76" s="170"/>
      <c r="N76" s="170"/>
    </row>
    <row r="77" spans="1:14" ht="16.5" thickBot="1">
      <c r="A77" s="178" t="s">
        <v>5</v>
      </c>
      <c r="B77" s="179"/>
      <c r="C77" s="171" t="s">
        <v>34</v>
      </c>
      <c r="D77" s="181"/>
      <c r="E77" s="181"/>
      <c r="F77" s="181"/>
      <c r="G77" s="172"/>
      <c r="H77" s="182" t="s">
        <v>7</v>
      </c>
      <c r="I77" s="3"/>
      <c r="J77" s="178" t="s">
        <v>5</v>
      </c>
      <c r="K77" s="179"/>
      <c r="L77" s="171" t="s">
        <v>79</v>
      </c>
      <c r="M77" s="172"/>
      <c r="N77" s="182" t="s">
        <v>7</v>
      </c>
    </row>
    <row r="78" spans="1:14" ht="25.5" thickBot="1">
      <c r="A78" s="180"/>
      <c r="B78" s="176"/>
      <c r="C78" s="4" t="s">
        <v>36</v>
      </c>
      <c r="D78" s="5" t="s">
        <v>37</v>
      </c>
      <c r="E78" s="5" t="s">
        <v>38</v>
      </c>
      <c r="F78" s="5" t="s">
        <v>39</v>
      </c>
      <c r="G78" s="5" t="s">
        <v>40</v>
      </c>
      <c r="H78" s="183"/>
      <c r="I78" s="3"/>
      <c r="J78" s="180"/>
      <c r="K78" s="176"/>
      <c r="L78" s="4" t="s">
        <v>10</v>
      </c>
      <c r="M78" s="5" t="s">
        <v>11</v>
      </c>
      <c r="N78" s="183"/>
    </row>
    <row r="79" spans="1:14">
      <c r="A79" s="173" t="s">
        <v>74</v>
      </c>
      <c r="B79" s="8" t="s">
        <v>75</v>
      </c>
      <c r="C79" s="9">
        <v>22646</v>
      </c>
      <c r="D79" s="10">
        <v>21404</v>
      </c>
      <c r="E79" s="10">
        <v>19989</v>
      </c>
      <c r="F79" s="10">
        <v>34277</v>
      </c>
      <c r="G79" s="10">
        <v>9078</v>
      </c>
      <c r="H79" s="11">
        <v>107394</v>
      </c>
      <c r="I79" s="3"/>
      <c r="J79" s="173" t="s">
        <v>74</v>
      </c>
      <c r="K79" s="8" t="s">
        <v>75</v>
      </c>
      <c r="L79" s="9">
        <v>54644</v>
      </c>
      <c r="M79" s="10">
        <v>52750</v>
      </c>
      <c r="N79" s="11">
        <v>107394</v>
      </c>
    </row>
    <row r="80" spans="1:14" ht="24">
      <c r="A80" s="174"/>
      <c r="B80" s="21" t="s">
        <v>76</v>
      </c>
      <c r="C80" s="22">
        <v>55959</v>
      </c>
      <c r="D80" s="23">
        <v>65471</v>
      </c>
      <c r="E80" s="23">
        <v>57977</v>
      </c>
      <c r="F80" s="23">
        <v>80123</v>
      </c>
      <c r="G80" s="23">
        <v>10537</v>
      </c>
      <c r="H80" s="24">
        <v>270067</v>
      </c>
      <c r="I80" s="3"/>
      <c r="J80" s="174"/>
      <c r="K80" s="21" t="s">
        <v>76</v>
      </c>
      <c r="L80" s="22">
        <v>171723</v>
      </c>
      <c r="M80" s="23">
        <v>98344</v>
      </c>
      <c r="N80" s="24">
        <v>270067</v>
      </c>
    </row>
    <row r="81" spans="1:15" ht="16.5" thickBot="1">
      <c r="A81" s="175" t="s">
        <v>7</v>
      </c>
      <c r="B81" s="176"/>
      <c r="C81" s="36">
        <v>78605</v>
      </c>
      <c r="D81" s="37">
        <v>86875</v>
      </c>
      <c r="E81" s="37">
        <v>77966</v>
      </c>
      <c r="F81" s="37">
        <v>114400</v>
      </c>
      <c r="G81" s="37">
        <v>19615</v>
      </c>
      <c r="H81" s="38">
        <v>377461</v>
      </c>
      <c r="I81" s="3"/>
      <c r="J81" s="175" t="s">
        <v>7</v>
      </c>
      <c r="K81" s="176"/>
      <c r="L81" s="36">
        <v>226367</v>
      </c>
      <c r="M81" s="37">
        <v>151094</v>
      </c>
      <c r="N81" s="38">
        <v>377461</v>
      </c>
    </row>
    <row r="83" spans="1:15">
      <c r="A83" s="1" t="s">
        <v>80</v>
      </c>
      <c r="B83" s="2"/>
      <c r="C83" s="2"/>
    </row>
    <row r="85" spans="1:15">
      <c r="A85" s="177" t="s">
        <v>81</v>
      </c>
      <c r="B85" s="170"/>
      <c r="C85" s="170"/>
      <c r="D85" s="170"/>
      <c r="E85" s="170"/>
      <c r="F85" s="170"/>
      <c r="G85" s="170"/>
      <c r="H85" s="170"/>
      <c r="I85" s="170"/>
      <c r="K85" s="177" t="s">
        <v>82</v>
      </c>
      <c r="L85" s="170"/>
      <c r="M85" s="170"/>
      <c r="N85" s="170"/>
      <c r="O85" s="170"/>
    </row>
    <row r="86" spans="1:15" ht="16.5" thickBot="1">
      <c r="A86" s="169" t="s">
        <v>4</v>
      </c>
      <c r="B86" s="170"/>
      <c r="C86" s="170"/>
      <c r="D86" s="170"/>
      <c r="E86" s="170"/>
      <c r="F86" s="170"/>
      <c r="G86" s="170"/>
      <c r="H86" s="170"/>
      <c r="I86" s="170"/>
      <c r="K86" s="169" t="s">
        <v>4</v>
      </c>
      <c r="L86" s="170"/>
      <c r="M86" s="170"/>
      <c r="N86" s="170"/>
      <c r="O86" s="170"/>
    </row>
    <row r="87" spans="1:15" ht="16.5" thickBot="1">
      <c r="A87" s="178" t="s">
        <v>5</v>
      </c>
      <c r="B87" s="179"/>
      <c r="C87" s="171" t="s">
        <v>34</v>
      </c>
      <c r="D87" s="181"/>
      <c r="E87" s="181"/>
      <c r="F87" s="181"/>
      <c r="G87" s="181"/>
      <c r="H87" s="172"/>
      <c r="I87" s="182" t="s">
        <v>7</v>
      </c>
      <c r="K87" s="178" t="s">
        <v>5</v>
      </c>
      <c r="L87" s="179"/>
      <c r="M87" s="171" t="s">
        <v>79</v>
      </c>
      <c r="N87" s="172"/>
      <c r="O87" s="182" t="s">
        <v>7</v>
      </c>
    </row>
    <row r="88" spans="1:15" ht="25.5" thickBot="1">
      <c r="A88" s="180"/>
      <c r="B88" s="176"/>
      <c r="C88" s="4" t="s">
        <v>35</v>
      </c>
      <c r="D88" s="5" t="s">
        <v>36</v>
      </c>
      <c r="E88" s="5" t="s">
        <v>37</v>
      </c>
      <c r="F88" s="5" t="s">
        <v>38</v>
      </c>
      <c r="G88" s="5" t="s">
        <v>39</v>
      </c>
      <c r="H88" s="5" t="s">
        <v>40</v>
      </c>
      <c r="I88" s="183"/>
      <c r="K88" s="180"/>
      <c r="L88" s="176"/>
      <c r="M88" s="4" t="s">
        <v>10</v>
      </c>
      <c r="N88" s="5" t="s">
        <v>11</v>
      </c>
      <c r="O88" s="183"/>
    </row>
    <row r="89" spans="1:15">
      <c r="A89" s="173" t="s">
        <v>83</v>
      </c>
      <c r="B89" s="8" t="s">
        <v>35</v>
      </c>
      <c r="C89" s="9">
        <v>646</v>
      </c>
      <c r="D89" s="10">
        <v>6997</v>
      </c>
      <c r="E89" s="10">
        <v>29864</v>
      </c>
      <c r="F89" s="10">
        <v>39616</v>
      </c>
      <c r="G89" s="10">
        <v>100519</v>
      </c>
      <c r="H89" s="10">
        <v>63803</v>
      </c>
      <c r="I89" s="11">
        <v>241445</v>
      </c>
      <c r="K89" s="173" t="s">
        <v>83</v>
      </c>
      <c r="L89" s="8" t="s">
        <v>35</v>
      </c>
      <c r="M89" s="9">
        <v>25942</v>
      </c>
      <c r="N89" s="10">
        <v>214857</v>
      </c>
      <c r="O89" s="11">
        <v>240799</v>
      </c>
    </row>
    <row r="90" spans="1:15" ht="84">
      <c r="A90" s="174"/>
      <c r="B90" s="21" t="s">
        <v>84</v>
      </c>
      <c r="C90" s="22">
        <v>0</v>
      </c>
      <c r="D90" s="23">
        <v>53539</v>
      </c>
      <c r="E90" s="23">
        <v>37229</v>
      </c>
      <c r="F90" s="23">
        <v>33252</v>
      </c>
      <c r="G90" s="23">
        <v>55581</v>
      </c>
      <c r="H90" s="23">
        <v>17663</v>
      </c>
      <c r="I90" s="24">
        <v>197264</v>
      </c>
      <c r="K90" s="174"/>
      <c r="L90" s="21" t="s">
        <v>84</v>
      </c>
      <c r="M90" s="22">
        <v>50821</v>
      </c>
      <c r="N90" s="23">
        <v>146443</v>
      </c>
      <c r="O90" s="24">
        <v>197264</v>
      </c>
    </row>
    <row r="91" spans="1:15" ht="16.5" thickBot="1">
      <c r="A91" s="175" t="s">
        <v>7</v>
      </c>
      <c r="B91" s="176"/>
      <c r="C91" s="36">
        <v>646</v>
      </c>
      <c r="D91" s="37">
        <v>60536</v>
      </c>
      <c r="E91" s="37">
        <v>67093</v>
      </c>
      <c r="F91" s="37">
        <v>72868</v>
      </c>
      <c r="G91" s="37">
        <v>156100</v>
      </c>
      <c r="H91" s="37">
        <v>81466</v>
      </c>
      <c r="I91" s="38">
        <v>438709</v>
      </c>
      <c r="K91" s="175" t="s">
        <v>7</v>
      </c>
      <c r="L91" s="176"/>
      <c r="M91" s="36">
        <v>76763</v>
      </c>
      <c r="N91" s="37">
        <v>361300</v>
      </c>
      <c r="O91" s="38">
        <v>438063</v>
      </c>
    </row>
    <row r="93" spans="1:15">
      <c r="A93" s="177" t="s">
        <v>85</v>
      </c>
      <c r="B93" s="170"/>
      <c r="C93" s="170"/>
      <c r="D93" s="170"/>
      <c r="E93" s="170"/>
      <c r="F93" s="170"/>
      <c r="G93" s="170"/>
      <c r="H93" s="170"/>
      <c r="I93" s="170"/>
      <c r="K93" s="177" t="s">
        <v>86</v>
      </c>
      <c r="L93" s="170"/>
      <c r="M93" s="170"/>
      <c r="N93" s="170"/>
      <c r="O93" s="170"/>
    </row>
    <row r="94" spans="1:15" ht="16.5" thickBot="1">
      <c r="A94" s="169" t="s">
        <v>4</v>
      </c>
      <c r="B94" s="170"/>
      <c r="C94" s="170"/>
      <c r="D94" s="170"/>
      <c r="E94" s="170"/>
      <c r="F94" s="170"/>
      <c r="G94" s="170"/>
      <c r="H94" s="170"/>
      <c r="I94" s="170"/>
      <c r="K94" s="169" t="s">
        <v>4</v>
      </c>
      <c r="L94" s="170"/>
      <c r="M94" s="170"/>
      <c r="N94" s="170"/>
      <c r="O94" s="170"/>
    </row>
    <row r="95" spans="1:15" ht="16.5" thickBot="1">
      <c r="A95" s="178" t="s">
        <v>5</v>
      </c>
      <c r="B95" s="179"/>
      <c r="C95" s="171" t="s">
        <v>34</v>
      </c>
      <c r="D95" s="181"/>
      <c r="E95" s="181"/>
      <c r="F95" s="181"/>
      <c r="G95" s="181"/>
      <c r="H95" s="172"/>
      <c r="I95" s="182" t="s">
        <v>7</v>
      </c>
      <c r="K95" s="178" t="s">
        <v>5</v>
      </c>
      <c r="L95" s="179"/>
      <c r="M95" s="171" t="s">
        <v>79</v>
      </c>
      <c r="N95" s="172"/>
      <c r="O95" s="182" t="s">
        <v>7</v>
      </c>
    </row>
    <row r="96" spans="1:15" ht="25.5" thickBot="1">
      <c r="A96" s="180"/>
      <c r="B96" s="176"/>
      <c r="C96" s="4" t="s">
        <v>35</v>
      </c>
      <c r="D96" s="5" t="s">
        <v>36</v>
      </c>
      <c r="E96" s="5" t="s">
        <v>37</v>
      </c>
      <c r="F96" s="5" t="s">
        <v>38</v>
      </c>
      <c r="G96" s="5" t="s">
        <v>39</v>
      </c>
      <c r="H96" s="5" t="s">
        <v>40</v>
      </c>
      <c r="I96" s="183"/>
      <c r="K96" s="180"/>
      <c r="L96" s="176"/>
      <c r="M96" s="4" t="s">
        <v>10</v>
      </c>
      <c r="N96" s="5" t="s">
        <v>11</v>
      </c>
      <c r="O96" s="183"/>
    </row>
    <row r="97" spans="1:15">
      <c r="A97" s="173" t="s">
        <v>87</v>
      </c>
      <c r="B97" s="8" t="s">
        <v>88</v>
      </c>
      <c r="C97" s="65">
        <v>0</v>
      </c>
      <c r="D97" s="66">
        <v>2695</v>
      </c>
      <c r="E97" s="66">
        <v>4025</v>
      </c>
      <c r="F97" s="66">
        <v>1874</v>
      </c>
      <c r="G97" s="66">
        <v>2951</v>
      </c>
      <c r="H97" s="66">
        <v>2054</v>
      </c>
      <c r="I97" s="67">
        <v>13599</v>
      </c>
      <c r="K97" s="173" t="s">
        <v>87</v>
      </c>
      <c r="L97" s="8" t="s">
        <v>88</v>
      </c>
      <c r="M97" s="9">
        <v>7774</v>
      </c>
      <c r="N97" s="10">
        <v>5825</v>
      </c>
      <c r="O97" s="11">
        <v>13599</v>
      </c>
    </row>
    <row r="98" spans="1:15">
      <c r="A98" s="174"/>
      <c r="B98" s="21" t="s">
        <v>89</v>
      </c>
      <c r="C98" s="22">
        <v>180</v>
      </c>
      <c r="D98" s="23">
        <v>120</v>
      </c>
      <c r="E98" s="23">
        <v>464</v>
      </c>
      <c r="F98" s="23">
        <v>352</v>
      </c>
      <c r="G98" s="23">
        <v>2466</v>
      </c>
      <c r="H98" s="23">
        <v>2434</v>
      </c>
      <c r="I98" s="24">
        <v>6016</v>
      </c>
      <c r="K98" s="174"/>
      <c r="L98" s="21" t="s">
        <v>89</v>
      </c>
      <c r="M98" s="22">
        <v>1190</v>
      </c>
      <c r="N98" s="23">
        <v>4646</v>
      </c>
      <c r="O98" s="24">
        <v>5836</v>
      </c>
    </row>
    <row r="99" spans="1:15" ht="72">
      <c r="A99" s="174"/>
      <c r="B99" s="21" t="s">
        <v>90</v>
      </c>
      <c r="C99" s="22">
        <v>0</v>
      </c>
      <c r="D99" s="23">
        <v>233</v>
      </c>
      <c r="E99" s="23">
        <v>591</v>
      </c>
      <c r="F99" s="23">
        <v>890</v>
      </c>
      <c r="G99" s="23">
        <v>1062</v>
      </c>
      <c r="H99" s="23">
        <v>117</v>
      </c>
      <c r="I99" s="24">
        <v>2893</v>
      </c>
      <c r="K99" s="174"/>
      <c r="L99" s="21" t="s">
        <v>90</v>
      </c>
      <c r="M99" s="22">
        <v>1150</v>
      </c>
      <c r="N99" s="23">
        <v>1743</v>
      </c>
      <c r="O99" s="24">
        <v>2893</v>
      </c>
    </row>
    <row r="100" spans="1:15" ht="24">
      <c r="A100" s="174"/>
      <c r="B100" s="21" t="s">
        <v>91</v>
      </c>
      <c r="C100" s="22">
        <v>324</v>
      </c>
      <c r="D100" s="23">
        <v>2251</v>
      </c>
      <c r="E100" s="23">
        <v>3420</v>
      </c>
      <c r="F100" s="23">
        <v>3783</v>
      </c>
      <c r="G100" s="23">
        <v>9102</v>
      </c>
      <c r="H100" s="23">
        <v>6694</v>
      </c>
      <c r="I100" s="24">
        <v>25574</v>
      </c>
      <c r="K100" s="174"/>
      <c r="L100" s="21" t="s">
        <v>91</v>
      </c>
      <c r="M100" s="22">
        <v>5077</v>
      </c>
      <c r="N100" s="23">
        <v>20173</v>
      </c>
      <c r="O100" s="24">
        <v>25250</v>
      </c>
    </row>
    <row r="101" spans="1:15">
      <c r="A101" s="174"/>
      <c r="B101" s="21" t="s">
        <v>92</v>
      </c>
      <c r="C101" s="68">
        <v>0</v>
      </c>
      <c r="D101" s="69">
        <v>2418</v>
      </c>
      <c r="E101" s="69">
        <v>1520</v>
      </c>
      <c r="F101" s="69">
        <v>1074</v>
      </c>
      <c r="G101" s="69">
        <v>1983</v>
      </c>
      <c r="H101" s="69">
        <v>216</v>
      </c>
      <c r="I101" s="70">
        <v>7211</v>
      </c>
      <c r="K101" s="174"/>
      <c r="L101" s="21" t="s">
        <v>92</v>
      </c>
      <c r="M101" s="22">
        <v>3690</v>
      </c>
      <c r="N101" s="23">
        <v>3521</v>
      </c>
      <c r="O101" s="24">
        <v>7211</v>
      </c>
    </row>
    <row r="102" spans="1:15" ht="36">
      <c r="A102" s="174"/>
      <c r="B102" s="21" t="s">
        <v>93</v>
      </c>
      <c r="C102" s="68">
        <v>0</v>
      </c>
      <c r="D102" s="69">
        <v>5350</v>
      </c>
      <c r="E102" s="69">
        <v>9829</v>
      </c>
      <c r="F102" s="69">
        <v>9522</v>
      </c>
      <c r="G102" s="69">
        <v>21558</v>
      </c>
      <c r="H102" s="69">
        <v>7486</v>
      </c>
      <c r="I102" s="70">
        <v>53745</v>
      </c>
      <c r="K102" s="174"/>
      <c r="L102" s="21" t="s">
        <v>93</v>
      </c>
      <c r="M102" s="22">
        <v>14078</v>
      </c>
      <c r="N102" s="23">
        <v>39667</v>
      </c>
      <c r="O102" s="24">
        <v>53745</v>
      </c>
    </row>
    <row r="103" spans="1:15" ht="48">
      <c r="A103" s="174"/>
      <c r="B103" s="21" t="s">
        <v>94</v>
      </c>
      <c r="C103" s="68">
        <v>0</v>
      </c>
      <c r="D103" s="69">
        <v>41148</v>
      </c>
      <c r="E103" s="69">
        <v>16384</v>
      </c>
      <c r="F103" s="69">
        <v>12643</v>
      </c>
      <c r="G103" s="69">
        <v>14165</v>
      </c>
      <c r="H103" s="69">
        <v>1181</v>
      </c>
      <c r="I103" s="70">
        <v>85521</v>
      </c>
      <c r="K103" s="174"/>
      <c r="L103" s="21" t="s">
        <v>94</v>
      </c>
      <c r="M103" s="22">
        <v>21196</v>
      </c>
      <c r="N103" s="23">
        <v>64325</v>
      </c>
      <c r="O103" s="24">
        <v>85521</v>
      </c>
    </row>
    <row r="104" spans="1:15" ht="60">
      <c r="A104" s="174"/>
      <c r="B104" s="21" t="s">
        <v>95</v>
      </c>
      <c r="C104" s="22">
        <v>0</v>
      </c>
      <c r="D104" s="23">
        <v>415</v>
      </c>
      <c r="E104" s="23">
        <v>469</v>
      </c>
      <c r="F104" s="23">
        <v>122</v>
      </c>
      <c r="G104" s="23">
        <v>346</v>
      </c>
      <c r="H104" s="23">
        <v>0</v>
      </c>
      <c r="I104" s="24">
        <v>1352</v>
      </c>
      <c r="K104" s="174"/>
      <c r="L104" s="21" t="s">
        <v>95</v>
      </c>
      <c r="M104" s="22">
        <v>237</v>
      </c>
      <c r="N104" s="23">
        <v>1115</v>
      </c>
      <c r="O104" s="24">
        <v>1352</v>
      </c>
    </row>
    <row r="105" spans="1:15" ht="48">
      <c r="A105" s="174"/>
      <c r="B105" s="21" t="s">
        <v>96</v>
      </c>
      <c r="C105" s="22">
        <v>142</v>
      </c>
      <c r="D105" s="23">
        <v>3859</v>
      </c>
      <c r="E105" s="23">
        <v>23956</v>
      </c>
      <c r="F105" s="23">
        <v>33088</v>
      </c>
      <c r="G105" s="23">
        <v>75836</v>
      </c>
      <c r="H105" s="23">
        <v>35963</v>
      </c>
      <c r="I105" s="24">
        <v>172844</v>
      </c>
      <c r="K105" s="174"/>
      <c r="L105" s="21" t="s">
        <v>96</v>
      </c>
      <c r="M105" s="22">
        <v>17626</v>
      </c>
      <c r="N105" s="23">
        <v>155076</v>
      </c>
      <c r="O105" s="24">
        <v>172702</v>
      </c>
    </row>
    <row r="106" spans="1:15" ht="60">
      <c r="A106" s="174"/>
      <c r="B106" s="21" t="s">
        <v>97</v>
      </c>
      <c r="C106" s="22">
        <v>0</v>
      </c>
      <c r="D106" s="23">
        <v>119</v>
      </c>
      <c r="E106" s="23">
        <v>964</v>
      </c>
      <c r="F106" s="23">
        <v>1381</v>
      </c>
      <c r="G106" s="23">
        <v>10214</v>
      </c>
      <c r="H106" s="23">
        <v>16084</v>
      </c>
      <c r="I106" s="24">
        <v>28762</v>
      </c>
      <c r="K106" s="174"/>
      <c r="L106" s="21" t="s">
        <v>97</v>
      </c>
      <c r="M106" s="22">
        <v>662</v>
      </c>
      <c r="N106" s="23">
        <v>28100</v>
      </c>
      <c r="O106" s="24">
        <v>28762</v>
      </c>
    </row>
    <row r="107" spans="1:15" ht="24">
      <c r="A107" s="174"/>
      <c r="B107" s="21" t="s">
        <v>98</v>
      </c>
      <c r="C107" s="68">
        <v>0</v>
      </c>
      <c r="D107" s="69">
        <v>1928</v>
      </c>
      <c r="E107" s="69">
        <v>5471</v>
      </c>
      <c r="F107" s="69">
        <v>8139</v>
      </c>
      <c r="G107" s="69">
        <v>14799</v>
      </c>
      <c r="H107" s="69">
        <v>6726</v>
      </c>
      <c r="I107" s="70">
        <v>37063</v>
      </c>
      <c r="K107" s="174"/>
      <c r="L107" s="21" t="s">
        <v>98</v>
      </c>
      <c r="M107" s="22">
        <v>4083</v>
      </c>
      <c r="N107" s="23">
        <v>32980</v>
      </c>
      <c r="O107" s="24">
        <v>37063</v>
      </c>
    </row>
    <row r="108" spans="1:15" ht="48">
      <c r="A108" s="174"/>
      <c r="B108" s="21" t="s">
        <v>99</v>
      </c>
      <c r="C108" s="68">
        <v>0</v>
      </c>
      <c r="D108" s="69">
        <v>0</v>
      </c>
      <c r="E108" s="69">
        <v>0</v>
      </c>
      <c r="F108" s="69">
        <v>0</v>
      </c>
      <c r="G108" s="69">
        <v>125</v>
      </c>
      <c r="H108" s="69">
        <v>0</v>
      </c>
      <c r="I108" s="70">
        <v>125</v>
      </c>
      <c r="K108" s="174"/>
      <c r="L108" s="21" t="s">
        <v>99</v>
      </c>
      <c r="M108" s="22">
        <v>0</v>
      </c>
      <c r="N108" s="23">
        <v>125</v>
      </c>
      <c r="O108" s="24">
        <v>125</v>
      </c>
    </row>
    <row r="109" spans="1:15" ht="36">
      <c r="A109" s="174"/>
      <c r="B109" s="21" t="s">
        <v>100</v>
      </c>
      <c r="C109" s="22">
        <v>0</v>
      </c>
      <c r="D109" s="23">
        <v>0</v>
      </c>
      <c r="E109" s="23">
        <v>0</v>
      </c>
      <c r="F109" s="23">
        <v>0</v>
      </c>
      <c r="G109" s="23">
        <v>1493</v>
      </c>
      <c r="H109" s="23">
        <v>2511</v>
      </c>
      <c r="I109" s="24">
        <v>4004</v>
      </c>
      <c r="K109" s="174"/>
      <c r="L109" s="21" t="s">
        <v>100</v>
      </c>
      <c r="M109" s="22">
        <v>0</v>
      </c>
      <c r="N109" s="23">
        <v>4004</v>
      </c>
      <c r="O109" s="24">
        <v>4004</v>
      </c>
    </row>
    <row r="110" spans="1:15" ht="16.5" thickBot="1">
      <c r="A110" s="175" t="s">
        <v>7</v>
      </c>
      <c r="B110" s="176"/>
      <c r="C110" s="36">
        <v>646</v>
      </c>
      <c r="D110" s="37">
        <v>60536</v>
      </c>
      <c r="E110" s="37">
        <v>67093</v>
      </c>
      <c r="F110" s="37">
        <v>72868</v>
      </c>
      <c r="G110" s="37">
        <v>156100</v>
      </c>
      <c r="H110" s="37">
        <v>81466</v>
      </c>
      <c r="I110" s="38">
        <v>438709</v>
      </c>
      <c r="K110" s="175" t="s">
        <v>7</v>
      </c>
      <c r="L110" s="176"/>
      <c r="M110" s="36">
        <v>76763</v>
      </c>
      <c r="N110" s="37">
        <v>361300</v>
      </c>
      <c r="O110" s="38">
        <v>438063</v>
      </c>
    </row>
    <row r="113" spans="1:17">
      <c r="A113" s="1" t="s">
        <v>101</v>
      </c>
      <c r="B113" s="1"/>
      <c r="C113" s="1"/>
    </row>
    <row r="115" spans="1:17">
      <c r="A115" s="177" t="s">
        <v>102</v>
      </c>
      <c r="B115" s="170"/>
      <c r="C115" s="170"/>
      <c r="D115" s="170"/>
      <c r="E115" s="170"/>
      <c r="F115" s="170"/>
      <c r="G115" s="170"/>
      <c r="H115" s="170"/>
      <c r="I115" s="3"/>
      <c r="K115" s="177" t="s">
        <v>103</v>
      </c>
      <c r="L115" s="170"/>
      <c r="M115" s="170"/>
      <c r="N115" s="170"/>
      <c r="O115" s="170"/>
    </row>
    <row r="116" spans="1:17" ht="16.5" thickBot="1">
      <c r="A116" s="169" t="s">
        <v>4</v>
      </c>
      <c r="B116" s="170"/>
      <c r="C116" s="170"/>
      <c r="D116" s="170"/>
      <c r="E116" s="170"/>
      <c r="F116" s="170"/>
      <c r="G116" s="170"/>
      <c r="H116" s="170"/>
      <c r="I116" s="3"/>
      <c r="K116" s="169" t="s">
        <v>4</v>
      </c>
      <c r="L116" s="170"/>
      <c r="M116" s="170"/>
      <c r="N116" s="170"/>
      <c r="O116" s="170"/>
    </row>
    <row r="117" spans="1:17" ht="16.5" thickBot="1">
      <c r="A117" s="178" t="s">
        <v>5</v>
      </c>
      <c r="B117" s="179"/>
      <c r="C117" s="171" t="s">
        <v>34</v>
      </c>
      <c r="D117" s="181"/>
      <c r="E117" s="181"/>
      <c r="F117" s="181"/>
      <c r="G117" s="172"/>
      <c r="H117" s="182" t="s">
        <v>7</v>
      </c>
      <c r="I117" s="3"/>
      <c r="K117" s="178" t="s">
        <v>5</v>
      </c>
      <c r="L117" s="179"/>
      <c r="M117" s="171" t="s">
        <v>79</v>
      </c>
      <c r="N117" s="172"/>
      <c r="O117" s="182" t="s">
        <v>7</v>
      </c>
    </row>
    <row r="118" spans="1:17" ht="25.5" thickBot="1">
      <c r="A118" s="180"/>
      <c r="B118" s="176"/>
      <c r="C118" s="4" t="s">
        <v>36</v>
      </c>
      <c r="D118" s="5" t="s">
        <v>37</v>
      </c>
      <c r="E118" s="5" t="s">
        <v>38</v>
      </c>
      <c r="F118" s="5" t="s">
        <v>39</v>
      </c>
      <c r="G118" s="5" t="s">
        <v>40</v>
      </c>
      <c r="H118" s="183"/>
      <c r="I118" s="3"/>
      <c r="K118" s="180"/>
      <c r="L118" s="176"/>
      <c r="M118" s="4" t="s">
        <v>10</v>
      </c>
      <c r="N118" s="5" t="s">
        <v>11</v>
      </c>
      <c r="O118" s="183"/>
    </row>
    <row r="119" spans="1:17" ht="36">
      <c r="A119" s="173" t="s">
        <v>104</v>
      </c>
      <c r="B119" s="8" t="s">
        <v>105</v>
      </c>
      <c r="C119" s="9">
        <v>33606</v>
      </c>
      <c r="D119" s="10">
        <v>34696</v>
      </c>
      <c r="E119" s="10">
        <v>39107</v>
      </c>
      <c r="F119" s="10">
        <v>61971</v>
      </c>
      <c r="G119" s="10">
        <v>19362</v>
      </c>
      <c r="H119" s="11">
        <v>188742</v>
      </c>
      <c r="I119" s="3"/>
      <c r="K119" s="173" t="s">
        <v>104</v>
      </c>
      <c r="L119" s="8" t="s">
        <v>105</v>
      </c>
      <c r="M119" s="9">
        <v>60899</v>
      </c>
      <c r="N119" s="10">
        <v>127843</v>
      </c>
      <c r="O119" s="11">
        <v>188742</v>
      </c>
    </row>
    <row r="120" spans="1:17" ht="24">
      <c r="A120" s="174"/>
      <c r="B120" s="21" t="s">
        <v>106</v>
      </c>
      <c r="C120" s="22">
        <v>3981</v>
      </c>
      <c r="D120" s="23">
        <v>2894</v>
      </c>
      <c r="E120" s="23">
        <v>3180</v>
      </c>
      <c r="F120" s="23">
        <v>6315</v>
      </c>
      <c r="G120" s="23">
        <v>1448</v>
      </c>
      <c r="H120" s="24">
        <v>17818</v>
      </c>
      <c r="I120" s="3"/>
      <c r="K120" s="174"/>
      <c r="L120" s="21" t="s">
        <v>106</v>
      </c>
      <c r="M120" s="22">
        <v>5913</v>
      </c>
      <c r="N120" s="23">
        <v>11905</v>
      </c>
      <c r="O120" s="24">
        <v>17818</v>
      </c>
    </row>
    <row r="121" spans="1:17" ht="16.5" thickBot="1">
      <c r="A121" s="175" t="s">
        <v>7</v>
      </c>
      <c r="B121" s="176"/>
      <c r="C121" s="36">
        <v>37587</v>
      </c>
      <c r="D121" s="37">
        <v>37590</v>
      </c>
      <c r="E121" s="37">
        <v>42287</v>
      </c>
      <c r="F121" s="37">
        <v>68286</v>
      </c>
      <c r="G121" s="37">
        <v>20810</v>
      </c>
      <c r="H121" s="38">
        <v>206560</v>
      </c>
      <c r="I121" s="3"/>
      <c r="K121" s="175" t="s">
        <v>7</v>
      </c>
      <c r="L121" s="176"/>
      <c r="M121" s="36">
        <v>66812</v>
      </c>
      <c r="N121" s="37">
        <v>139748</v>
      </c>
      <c r="O121" s="38">
        <v>206560</v>
      </c>
    </row>
    <row r="123" spans="1:17">
      <c r="A123" s="71" t="s">
        <v>107</v>
      </c>
      <c r="B123" s="2"/>
    </row>
    <row r="124" spans="1:17">
      <c r="L124" s="177" t="s">
        <v>108</v>
      </c>
      <c r="M124" s="170"/>
      <c r="N124" s="170"/>
      <c r="O124" s="177" t="s">
        <v>109</v>
      </c>
      <c r="P124" s="170"/>
      <c r="Q124" s="170"/>
    </row>
    <row r="125" spans="1:17" ht="16.5" thickBot="1">
      <c r="C125" s="168" t="s">
        <v>110</v>
      </c>
      <c r="D125" s="168"/>
      <c r="E125" s="72" t="s">
        <v>111</v>
      </c>
      <c r="F125" t="s">
        <v>112</v>
      </c>
      <c r="G125" t="s">
        <v>113</v>
      </c>
      <c r="H125" t="s">
        <v>114</v>
      </c>
      <c r="I125" t="s">
        <v>115</v>
      </c>
      <c r="L125" s="169" t="s">
        <v>116</v>
      </c>
      <c r="M125" s="170"/>
      <c r="N125" s="170"/>
      <c r="O125" s="169" t="s">
        <v>116</v>
      </c>
      <c r="P125" s="170"/>
      <c r="Q125" s="170"/>
    </row>
    <row r="126" spans="1:17" ht="16.5" thickBot="1">
      <c r="C126" s="72" t="s">
        <v>57</v>
      </c>
      <c r="D126" s="72" t="s">
        <v>111</v>
      </c>
      <c r="E126" s="72" t="s">
        <v>117</v>
      </c>
      <c r="F126" s="72" t="s">
        <v>118</v>
      </c>
      <c r="L126" s="73" t="s">
        <v>119</v>
      </c>
      <c r="M126" s="74" t="s">
        <v>120</v>
      </c>
      <c r="N126" s="75" t="s">
        <v>121</v>
      </c>
      <c r="O126" s="73" t="s">
        <v>122</v>
      </c>
      <c r="P126" s="74" t="s">
        <v>120</v>
      </c>
      <c r="Q126" s="75" t="s">
        <v>121</v>
      </c>
    </row>
    <row r="127" spans="1:17" ht="24">
      <c r="L127" s="76" t="s">
        <v>36</v>
      </c>
      <c r="M127" s="77">
        <v>4966.9999999999991</v>
      </c>
      <c r="N127" s="11">
        <v>4593</v>
      </c>
      <c r="O127" s="76" t="s">
        <v>10</v>
      </c>
      <c r="P127" s="77">
        <v>147988.9999999998</v>
      </c>
      <c r="Q127" s="11">
        <v>115184</v>
      </c>
    </row>
    <row r="128" spans="1:17" ht="24">
      <c r="A128" t="s">
        <v>123</v>
      </c>
      <c r="L128" s="78" t="s">
        <v>37</v>
      </c>
      <c r="M128" s="79">
        <v>61403.000000000007</v>
      </c>
      <c r="N128" s="24">
        <v>58610</v>
      </c>
      <c r="O128" s="78" t="s">
        <v>11</v>
      </c>
      <c r="P128" s="79">
        <v>954792.99999999965</v>
      </c>
      <c r="Q128" s="24">
        <v>679011</v>
      </c>
    </row>
    <row r="129" spans="1:17" ht="24">
      <c r="A129" t="s">
        <v>36</v>
      </c>
      <c r="C129" s="80">
        <v>4966.9999999999991</v>
      </c>
      <c r="D129" s="80">
        <v>4593</v>
      </c>
      <c r="E129" s="80">
        <v>156244</v>
      </c>
      <c r="F129" s="81">
        <f>E129/E$134</f>
        <v>0.10686017365017594</v>
      </c>
      <c r="G129" s="81">
        <f>D129/E129</f>
        <v>2.9396328819026651E-2</v>
      </c>
      <c r="H129" s="80">
        <f>H$134*F129</f>
        <v>1225.0806507835005</v>
      </c>
      <c r="I129" s="82">
        <f>H129*G129</f>
        <v>36.012873640258938</v>
      </c>
      <c r="L129" s="78" t="s">
        <v>38</v>
      </c>
      <c r="M129" s="79">
        <v>139639</v>
      </c>
      <c r="N129" s="24">
        <v>119346</v>
      </c>
      <c r="O129" t="s">
        <v>7</v>
      </c>
      <c r="P129">
        <v>1102782.0000000044</v>
      </c>
      <c r="Q129">
        <v>794195</v>
      </c>
    </row>
    <row r="130" spans="1:17" ht="24">
      <c r="A130" t="s">
        <v>37</v>
      </c>
      <c r="C130" s="80">
        <v>61403.000000000007</v>
      </c>
      <c r="D130" s="80">
        <v>58610</v>
      </c>
      <c r="E130" s="80">
        <v>196840</v>
      </c>
      <c r="F130" s="81">
        <f t="shared" ref="F130:F139" si="14">E130/E$134</f>
        <v>0.13462505172231018</v>
      </c>
      <c r="G130" s="81">
        <f t="shared" ref="G130:G139" si="15">D130/E130</f>
        <v>0.29775452143873199</v>
      </c>
      <c r="H130" s="80">
        <f t="shared" ref="H130:H133" si="16">H$134*F130</f>
        <v>1543.3864679618048</v>
      </c>
      <c r="I130" s="82">
        <f t="shared" ref="I130:I139" si="17">H130*G130</f>
        <v>459.55029916298207</v>
      </c>
      <c r="L130" s="78" t="s">
        <v>39</v>
      </c>
      <c r="M130" s="79">
        <v>579157.00000000012</v>
      </c>
      <c r="N130" s="24">
        <v>403691</v>
      </c>
    </row>
    <row r="131" spans="1:17">
      <c r="A131" t="s">
        <v>38</v>
      </c>
      <c r="C131" s="80">
        <v>139639</v>
      </c>
      <c r="D131" s="80">
        <v>119346</v>
      </c>
      <c r="E131" s="80">
        <v>231716</v>
      </c>
      <c r="F131" s="81">
        <f t="shared" si="14"/>
        <v>0.15847784233330028</v>
      </c>
      <c r="G131" s="81">
        <f t="shared" si="15"/>
        <v>0.51505290959622985</v>
      </c>
      <c r="H131" s="80">
        <f t="shared" si="16"/>
        <v>1816.8428104563991</v>
      </c>
      <c r="I131" s="82">
        <f t="shared" si="17"/>
        <v>935.77017580455993</v>
      </c>
      <c r="L131" t="s">
        <v>40</v>
      </c>
      <c r="M131">
        <v>317615.99999999994</v>
      </c>
      <c r="N131">
        <v>207955</v>
      </c>
    </row>
    <row r="132" spans="1:17" ht="16.5" thickBot="1">
      <c r="A132" t="s">
        <v>39</v>
      </c>
      <c r="C132" s="80">
        <v>579157.00000000012</v>
      </c>
      <c r="D132" s="80">
        <v>403691</v>
      </c>
      <c r="E132" s="80">
        <v>584911</v>
      </c>
      <c r="F132" s="81">
        <f t="shared" si="14"/>
        <v>0.4000389840883366</v>
      </c>
      <c r="G132" s="81">
        <f t="shared" si="15"/>
        <v>0.69017508646614611</v>
      </c>
      <c r="H132" s="80">
        <f t="shared" si="16"/>
        <v>4586.1802599167204</v>
      </c>
      <c r="I132" s="82">
        <f t="shared" si="17"/>
        <v>3165.2673574373548</v>
      </c>
      <c r="L132" s="83" t="s">
        <v>7</v>
      </c>
      <c r="M132" s="84">
        <v>1102782.0000000044</v>
      </c>
      <c r="N132" s="38">
        <v>794195</v>
      </c>
    </row>
    <row r="133" spans="1:17">
      <c r="A133" t="s">
        <v>40</v>
      </c>
      <c r="C133" s="80">
        <v>317615.99999999994</v>
      </c>
      <c r="D133" s="80">
        <v>207955</v>
      </c>
      <c r="E133" s="80">
        <v>292424</v>
      </c>
      <c r="F133" s="81">
        <f t="shared" si="14"/>
        <v>0.19999794820587702</v>
      </c>
      <c r="G133" s="81">
        <f t="shared" si="15"/>
        <v>0.7111420403250075</v>
      </c>
      <c r="H133" s="80">
        <f t="shared" si="16"/>
        <v>2292.8431442149094</v>
      </c>
      <c r="I133" s="82">
        <f t="shared" si="17"/>
        <v>1630.5371517221961</v>
      </c>
    </row>
    <row r="134" spans="1:17">
      <c r="A134" t="s">
        <v>7</v>
      </c>
      <c r="C134" s="80">
        <f>SUM(C129:C133)</f>
        <v>1102782</v>
      </c>
      <c r="D134" s="80">
        <f t="shared" ref="D134:E134" si="18">SUM(D129:D133)</f>
        <v>794195</v>
      </c>
      <c r="E134" s="80">
        <f t="shared" si="18"/>
        <v>1462135</v>
      </c>
      <c r="F134" s="81">
        <f t="shared" si="14"/>
        <v>1</v>
      </c>
      <c r="G134" s="81">
        <f t="shared" si="15"/>
        <v>0.54317487783275831</v>
      </c>
      <c r="H134" s="85">
        <v>11464.333333333334</v>
      </c>
      <c r="I134" s="82">
        <f t="shared" si="17"/>
        <v>6227.1378577673522</v>
      </c>
    </row>
    <row r="135" spans="1:17" ht="16.5" thickBot="1">
      <c r="C135" s="80"/>
      <c r="D135" s="80"/>
      <c r="E135" s="80"/>
      <c r="F135" s="81"/>
      <c r="G135" s="81"/>
      <c r="H135" s="80"/>
      <c r="I135" s="82"/>
    </row>
    <row r="136" spans="1:17">
      <c r="A136" s="171" t="s">
        <v>79</v>
      </c>
      <c r="B136" s="172"/>
      <c r="C136" s="80"/>
      <c r="D136" s="80"/>
      <c r="E136" s="80"/>
      <c r="F136" s="81"/>
      <c r="G136" s="81"/>
      <c r="H136" s="80"/>
      <c r="I136" s="82"/>
    </row>
    <row r="137" spans="1:17">
      <c r="A137" t="s">
        <v>10</v>
      </c>
      <c r="C137" s="80">
        <v>147988.9999999998</v>
      </c>
      <c r="D137" s="80">
        <v>115184</v>
      </c>
      <c r="E137" s="80">
        <v>318421</v>
      </c>
      <c r="F137" s="81">
        <f t="shared" si="14"/>
        <v>0.21777811214422746</v>
      </c>
      <c r="G137" s="81">
        <f t="shared" si="15"/>
        <v>0.36173493582395633</v>
      </c>
      <c r="H137" s="80">
        <f t="shared" ref="H137:H139" si="19">H$134*F137</f>
        <v>2496.6808703254719</v>
      </c>
      <c r="I137" s="82">
        <f t="shared" si="17"/>
        <v>903.13669440008402</v>
      </c>
    </row>
    <row r="138" spans="1:17">
      <c r="A138" t="s">
        <v>11</v>
      </c>
      <c r="C138" s="80">
        <v>954792.99999999965</v>
      </c>
      <c r="D138" s="80">
        <v>679011</v>
      </c>
      <c r="E138" s="80">
        <v>1143714</v>
      </c>
      <c r="F138" s="81">
        <f t="shared" si="14"/>
        <v>0.78222188785577251</v>
      </c>
      <c r="G138" s="81">
        <f t="shared" si="15"/>
        <v>0.59368950629265704</v>
      </c>
      <c r="H138" s="80">
        <f t="shared" si="19"/>
        <v>8967.652463007862</v>
      </c>
      <c r="I138" s="82">
        <f t="shared" si="17"/>
        <v>5324.0011633672675</v>
      </c>
    </row>
    <row r="139" spans="1:17">
      <c r="A139" t="s">
        <v>7</v>
      </c>
      <c r="C139" s="80">
        <f>SUM(C137:C138)</f>
        <v>1102781.9999999995</v>
      </c>
      <c r="D139" s="80">
        <f t="shared" ref="D139:E139" si="20">SUM(D137:D138)</f>
        <v>794195</v>
      </c>
      <c r="E139" s="80">
        <f t="shared" si="20"/>
        <v>1462135</v>
      </c>
      <c r="F139" s="81">
        <f t="shared" si="14"/>
        <v>1</v>
      </c>
      <c r="G139" s="81">
        <f t="shared" si="15"/>
        <v>0.54317487783275831</v>
      </c>
      <c r="H139" s="80">
        <f t="shared" si="19"/>
        <v>11464.333333333334</v>
      </c>
      <c r="I139" s="82">
        <f t="shared" si="17"/>
        <v>6227.1378577673522</v>
      </c>
    </row>
    <row r="141" spans="1:17">
      <c r="A141" s="71" t="s">
        <v>124</v>
      </c>
      <c r="B141" s="2"/>
      <c r="C141" s="2"/>
    </row>
    <row r="143" spans="1:17">
      <c r="A143" s="162" t="s">
        <v>72</v>
      </c>
      <c r="B143" s="163"/>
      <c r="C143" s="163"/>
      <c r="D143" s="163"/>
      <c r="E143" s="163"/>
      <c r="F143" s="163"/>
      <c r="G143" s="163"/>
      <c r="H143" s="163"/>
      <c r="I143" s="163"/>
      <c r="K143" s="162" t="s">
        <v>78</v>
      </c>
      <c r="L143" s="163"/>
      <c r="M143" s="163"/>
      <c r="N143" s="163"/>
      <c r="O143" s="163"/>
    </row>
    <row r="144" spans="1:17" ht="16.5" thickBot="1">
      <c r="A144" s="164" t="s">
        <v>4</v>
      </c>
      <c r="B144" s="163"/>
      <c r="C144" s="163"/>
      <c r="D144" s="163"/>
      <c r="E144" s="163"/>
      <c r="F144" s="163"/>
      <c r="G144" s="163"/>
      <c r="H144" s="163"/>
      <c r="I144" s="163"/>
      <c r="K144" s="164" t="s">
        <v>4</v>
      </c>
      <c r="L144" s="163"/>
      <c r="M144" s="163"/>
      <c r="N144" s="163"/>
      <c r="O144" s="163"/>
    </row>
    <row r="145" spans="1:15" ht="16.5" thickBot="1">
      <c r="A145" s="150" t="s">
        <v>5</v>
      </c>
      <c r="B145" s="151"/>
      <c r="C145" s="154" t="s">
        <v>34</v>
      </c>
      <c r="D145" s="155"/>
      <c r="E145" s="155"/>
      <c r="F145" s="155"/>
      <c r="G145" s="155"/>
      <c r="H145" s="156"/>
      <c r="I145" s="157" t="s">
        <v>7</v>
      </c>
      <c r="K145" s="150" t="s">
        <v>5</v>
      </c>
      <c r="L145" s="151"/>
      <c r="M145" s="154" t="s">
        <v>79</v>
      </c>
      <c r="N145" s="156"/>
      <c r="O145" s="157" t="s">
        <v>7</v>
      </c>
    </row>
    <row r="146" spans="1:15" ht="25.5" thickBot="1">
      <c r="A146" s="152"/>
      <c r="B146" s="153"/>
      <c r="C146" s="6" t="s">
        <v>35</v>
      </c>
      <c r="D146" s="7" t="s">
        <v>36</v>
      </c>
      <c r="E146" s="7" t="s">
        <v>37</v>
      </c>
      <c r="F146" s="7" t="s">
        <v>38</v>
      </c>
      <c r="G146" s="7" t="s">
        <v>39</v>
      </c>
      <c r="H146" s="7" t="s">
        <v>40</v>
      </c>
      <c r="I146" s="158"/>
      <c r="K146" s="152"/>
      <c r="L146" s="153"/>
      <c r="M146" s="6" t="s">
        <v>10</v>
      </c>
      <c r="N146" s="7" t="s">
        <v>11</v>
      </c>
      <c r="O146" s="158"/>
    </row>
    <row r="147" spans="1:15">
      <c r="A147" s="159" t="s">
        <v>74</v>
      </c>
      <c r="B147" s="17" t="s">
        <v>75</v>
      </c>
      <c r="C147" s="47">
        <v>0</v>
      </c>
      <c r="D147" s="48">
        <v>66575</v>
      </c>
      <c r="E147" s="48">
        <v>52791</v>
      </c>
      <c r="F147" s="48">
        <v>41460</v>
      </c>
      <c r="G147" s="48">
        <v>66672</v>
      </c>
      <c r="H147" s="48">
        <v>13573</v>
      </c>
      <c r="I147" s="49">
        <v>241071</v>
      </c>
      <c r="K147" s="159" t="s">
        <v>74</v>
      </c>
      <c r="L147" s="17" t="s">
        <v>75</v>
      </c>
      <c r="M147" s="47">
        <v>129644</v>
      </c>
      <c r="N147" s="48">
        <v>111427</v>
      </c>
      <c r="O147" s="49">
        <v>241071</v>
      </c>
    </row>
    <row r="148" spans="1:15" ht="24">
      <c r="A148" s="160"/>
      <c r="B148" s="28" t="s">
        <v>76</v>
      </c>
      <c r="C148" s="51">
        <v>0</v>
      </c>
      <c r="D148" s="52">
        <v>195936</v>
      </c>
      <c r="E148" s="52">
        <v>193718</v>
      </c>
      <c r="F148" s="52">
        <v>168421</v>
      </c>
      <c r="G148" s="52">
        <v>227290</v>
      </c>
      <c r="H148" s="52">
        <v>29071</v>
      </c>
      <c r="I148" s="53">
        <v>814436</v>
      </c>
      <c r="K148" s="160"/>
      <c r="L148" s="28" t="s">
        <v>76</v>
      </c>
      <c r="M148" s="51">
        <v>466894</v>
      </c>
      <c r="N148" s="52">
        <v>347409</v>
      </c>
      <c r="O148" s="53">
        <v>814303</v>
      </c>
    </row>
    <row r="149" spans="1:15" ht="16.5" thickBot="1">
      <c r="A149" s="160"/>
      <c r="B149" s="28" t="s">
        <v>125</v>
      </c>
      <c r="C149" s="51">
        <v>2549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3">
        <v>2549</v>
      </c>
      <c r="K149" s="161" t="s">
        <v>7</v>
      </c>
      <c r="L149" s="153"/>
      <c r="M149" s="54">
        <v>596538</v>
      </c>
      <c r="N149" s="55">
        <v>458836</v>
      </c>
      <c r="O149" s="56">
        <v>1055374</v>
      </c>
    </row>
    <row r="150" spans="1:15" ht="16.5" thickBot="1">
      <c r="A150" s="161" t="s">
        <v>7</v>
      </c>
      <c r="B150" s="153"/>
      <c r="C150" s="54">
        <v>2549</v>
      </c>
      <c r="D150" s="55">
        <v>262511</v>
      </c>
      <c r="E150" s="55">
        <v>246509</v>
      </c>
      <c r="F150" s="55">
        <v>209881</v>
      </c>
      <c r="G150" s="55">
        <v>293962</v>
      </c>
      <c r="H150" s="55">
        <v>42644</v>
      </c>
      <c r="I150" s="56">
        <v>1058056</v>
      </c>
    </row>
    <row r="152" spans="1:15">
      <c r="A152" s="86" t="s">
        <v>126</v>
      </c>
    </row>
    <row r="154" spans="1:15">
      <c r="A154" s="162" t="s">
        <v>127</v>
      </c>
      <c r="B154" s="163"/>
      <c r="C154" s="163"/>
      <c r="D154" s="163"/>
      <c r="E154" s="163"/>
      <c r="F154" s="163"/>
      <c r="G154" s="163"/>
      <c r="H154" s="163"/>
      <c r="I154" s="87"/>
      <c r="K154" s="162" t="s">
        <v>128</v>
      </c>
      <c r="L154" s="163"/>
      <c r="M154" s="163"/>
      <c r="N154" s="163"/>
      <c r="O154" s="163"/>
    </row>
    <row r="155" spans="1:15" ht="16.5" thickBot="1">
      <c r="A155" s="164" t="s">
        <v>4</v>
      </c>
      <c r="B155" s="163"/>
      <c r="C155" s="163"/>
      <c r="D155" s="163"/>
      <c r="E155" s="163"/>
      <c r="F155" s="163"/>
      <c r="G155" s="163"/>
      <c r="H155" s="163"/>
      <c r="I155" s="87"/>
      <c r="K155" s="164" t="s">
        <v>4</v>
      </c>
      <c r="L155" s="163"/>
      <c r="M155" s="163"/>
      <c r="N155" s="163"/>
      <c r="O155" s="163"/>
    </row>
    <row r="156" spans="1:15" ht="16.5" thickBot="1">
      <c r="A156" s="150" t="s">
        <v>5</v>
      </c>
      <c r="B156" s="151"/>
      <c r="C156" s="154" t="s">
        <v>34</v>
      </c>
      <c r="D156" s="155"/>
      <c r="E156" s="155"/>
      <c r="F156" s="155"/>
      <c r="G156" s="156"/>
      <c r="H156" s="157" t="s">
        <v>7</v>
      </c>
      <c r="I156" s="87"/>
      <c r="K156" s="150" t="s">
        <v>5</v>
      </c>
      <c r="L156" s="151"/>
      <c r="M156" s="154" t="s">
        <v>79</v>
      </c>
      <c r="N156" s="156"/>
      <c r="O156" s="157" t="s">
        <v>7</v>
      </c>
    </row>
    <row r="157" spans="1:15" ht="25.5" thickBot="1">
      <c r="A157" s="152"/>
      <c r="B157" s="153"/>
      <c r="C157" s="6" t="s">
        <v>36</v>
      </c>
      <c r="D157" s="7" t="s">
        <v>37</v>
      </c>
      <c r="E157" s="7" t="s">
        <v>38</v>
      </c>
      <c r="F157" s="7" t="s">
        <v>39</v>
      </c>
      <c r="G157" s="7" t="s">
        <v>40</v>
      </c>
      <c r="H157" s="158"/>
      <c r="I157" s="87"/>
      <c r="K157" s="152"/>
      <c r="L157" s="153"/>
      <c r="M157" s="6" t="s">
        <v>10</v>
      </c>
      <c r="N157" s="7" t="s">
        <v>11</v>
      </c>
      <c r="O157" s="158"/>
    </row>
    <row r="158" spans="1:15">
      <c r="A158" s="159" t="s">
        <v>129</v>
      </c>
      <c r="B158" s="17" t="s">
        <v>130</v>
      </c>
      <c r="C158" s="47">
        <v>31462</v>
      </c>
      <c r="D158" s="48">
        <v>37125</v>
      </c>
      <c r="E158" s="48">
        <v>31646</v>
      </c>
      <c r="F158" s="48">
        <v>54665</v>
      </c>
      <c r="G158" s="48">
        <v>11168</v>
      </c>
      <c r="H158" s="49">
        <v>166066</v>
      </c>
      <c r="I158" s="87"/>
      <c r="K158" s="159" t="s">
        <v>129</v>
      </c>
      <c r="L158" s="17" t="s">
        <v>130</v>
      </c>
      <c r="M158" s="47">
        <v>90049</v>
      </c>
      <c r="N158" s="48">
        <v>76017</v>
      </c>
      <c r="O158" s="49">
        <v>166066</v>
      </c>
    </row>
    <row r="159" spans="1:15" ht="24">
      <c r="A159" s="160"/>
      <c r="B159" s="28" t="s">
        <v>131</v>
      </c>
      <c r="C159" s="51">
        <v>15414</v>
      </c>
      <c r="D159" s="52">
        <v>4387</v>
      </c>
      <c r="E159" s="52">
        <v>2718</v>
      </c>
      <c r="F159" s="52">
        <v>2193</v>
      </c>
      <c r="G159" s="52">
        <v>151</v>
      </c>
      <c r="H159" s="53">
        <v>24863</v>
      </c>
      <c r="I159" s="87"/>
      <c r="K159" s="160"/>
      <c r="L159" s="28" t="s">
        <v>131</v>
      </c>
      <c r="M159" s="51">
        <v>13740</v>
      </c>
      <c r="N159" s="52">
        <v>11123</v>
      </c>
      <c r="O159" s="53">
        <v>24863</v>
      </c>
    </row>
    <row r="160" spans="1:15" ht="36">
      <c r="A160" s="160"/>
      <c r="B160" s="28" t="s">
        <v>132</v>
      </c>
      <c r="C160" s="51">
        <v>19699</v>
      </c>
      <c r="D160" s="52">
        <v>11279</v>
      </c>
      <c r="E160" s="52">
        <v>7096</v>
      </c>
      <c r="F160" s="52">
        <v>9814</v>
      </c>
      <c r="G160" s="52">
        <v>2254</v>
      </c>
      <c r="H160" s="53">
        <v>50142</v>
      </c>
      <c r="I160" s="87"/>
      <c r="K160" s="160"/>
      <c r="L160" s="28" t="s">
        <v>132</v>
      </c>
      <c r="M160" s="51">
        <v>25855</v>
      </c>
      <c r="N160" s="52">
        <v>24287</v>
      </c>
      <c r="O160" s="53">
        <v>50142</v>
      </c>
    </row>
    <row r="161" spans="1:15" ht="16.5" thickBot="1">
      <c r="A161" s="161" t="s">
        <v>7</v>
      </c>
      <c r="B161" s="153"/>
      <c r="C161" s="54">
        <v>66575</v>
      </c>
      <c r="D161" s="55">
        <v>52791</v>
      </c>
      <c r="E161" s="55">
        <v>41460</v>
      </c>
      <c r="F161" s="55">
        <v>66672</v>
      </c>
      <c r="G161" s="55">
        <v>13573</v>
      </c>
      <c r="H161" s="56">
        <v>241071</v>
      </c>
      <c r="I161" s="87"/>
      <c r="K161" s="161" t="s">
        <v>7</v>
      </c>
      <c r="L161" s="153"/>
      <c r="M161" s="54">
        <v>129644</v>
      </c>
      <c r="N161" s="55">
        <v>111427</v>
      </c>
      <c r="O161" s="56">
        <v>241071</v>
      </c>
    </row>
    <row r="163" spans="1:15">
      <c r="A163" s="86" t="s">
        <v>133</v>
      </c>
    </row>
    <row r="165" spans="1:15">
      <c r="A165" s="162" t="s">
        <v>134</v>
      </c>
      <c r="B165" s="163"/>
      <c r="C165" s="163"/>
      <c r="D165" s="163"/>
      <c r="E165" s="163"/>
      <c r="F165" s="163"/>
      <c r="G165" s="163"/>
      <c r="H165" s="163"/>
      <c r="I165" s="87"/>
      <c r="K165" s="162" t="s">
        <v>135</v>
      </c>
      <c r="L165" s="163"/>
      <c r="M165" s="163"/>
      <c r="N165" s="163"/>
      <c r="O165" s="163"/>
    </row>
    <row r="166" spans="1:15" ht="16.5" thickBot="1">
      <c r="A166" s="164" t="s">
        <v>4</v>
      </c>
      <c r="B166" s="163"/>
      <c r="C166" s="163"/>
      <c r="D166" s="163"/>
      <c r="E166" s="163"/>
      <c r="F166" s="163"/>
      <c r="G166" s="163"/>
      <c r="H166" s="163"/>
      <c r="I166" s="87"/>
      <c r="K166" s="164" t="s">
        <v>4</v>
      </c>
      <c r="L166" s="163"/>
      <c r="M166" s="163"/>
      <c r="N166" s="163"/>
      <c r="O166" s="163"/>
    </row>
    <row r="167" spans="1:15" ht="16.5" thickBot="1">
      <c r="A167" s="150" t="s">
        <v>5</v>
      </c>
      <c r="B167" s="151"/>
      <c r="C167" s="154" t="s">
        <v>34</v>
      </c>
      <c r="D167" s="155"/>
      <c r="E167" s="155"/>
      <c r="F167" s="155"/>
      <c r="G167" s="156"/>
      <c r="H167" s="157" t="s">
        <v>7</v>
      </c>
      <c r="I167" s="87"/>
      <c r="K167" s="150" t="s">
        <v>5</v>
      </c>
      <c r="L167" s="151"/>
      <c r="M167" s="154" t="s">
        <v>79</v>
      </c>
      <c r="N167" s="156"/>
      <c r="O167" s="157" t="s">
        <v>7</v>
      </c>
    </row>
    <row r="168" spans="1:15" ht="25.5" thickBot="1">
      <c r="A168" s="152"/>
      <c r="B168" s="153"/>
      <c r="C168" s="6" t="s">
        <v>36</v>
      </c>
      <c r="D168" s="7" t="s">
        <v>37</v>
      </c>
      <c r="E168" s="7" t="s">
        <v>38</v>
      </c>
      <c r="F168" s="7" t="s">
        <v>39</v>
      </c>
      <c r="G168" s="7" t="s">
        <v>40</v>
      </c>
      <c r="H168" s="158"/>
      <c r="I168" s="87"/>
      <c r="K168" s="152"/>
      <c r="L168" s="153"/>
      <c r="M168" s="6" t="s">
        <v>10</v>
      </c>
      <c r="N168" s="7" t="s">
        <v>11</v>
      </c>
      <c r="O168" s="158"/>
    </row>
    <row r="169" spans="1:15" ht="24">
      <c r="A169" s="159" t="s">
        <v>136</v>
      </c>
      <c r="B169" s="17" t="s">
        <v>137</v>
      </c>
      <c r="C169" s="47">
        <v>5529</v>
      </c>
      <c r="D169" s="48">
        <v>6915</v>
      </c>
      <c r="E169" s="48">
        <v>3558</v>
      </c>
      <c r="F169" s="48">
        <v>4895</v>
      </c>
      <c r="G169" s="48">
        <v>0</v>
      </c>
      <c r="H169" s="49">
        <v>20897</v>
      </c>
      <c r="I169" s="87"/>
      <c r="K169" s="159" t="s">
        <v>136</v>
      </c>
      <c r="L169" s="17" t="s">
        <v>137</v>
      </c>
      <c r="M169" s="47">
        <v>11548</v>
      </c>
      <c r="N169" s="48">
        <v>9349</v>
      </c>
      <c r="O169" s="49">
        <v>20897</v>
      </c>
    </row>
    <row r="170" spans="1:15" ht="36">
      <c r="A170" s="160"/>
      <c r="B170" s="28" t="s">
        <v>138</v>
      </c>
      <c r="C170" s="51">
        <v>9993</v>
      </c>
      <c r="D170" s="52">
        <v>14739</v>
      </c>
      <c r="E170" s="52">
        <v>14316</v>
      </c>
      <c r="F170" s="52">
        <v>26802</v>
      </c>
      <c r="G170" s="52">
        <v>3379</v>
      </c>
      <c r="H170" s="53">
        <v>69229</v>
      </c>
      <c r="I170" s="87"/>
      <c r="K170" s="160"/>
      <c r="L170" s="28" t="s">
        <v>138</v>
      </c>
      <c r="M170" s="51">
        <v>36811</v>
      </c>
      <c r="N170" s="52">
        <v>32418</v>
      </c>
      <c r="O170" s="53">
        <v>69229</v>
      </c>
    </row>
    <row r="171" spans="1:15" ht="24">
      <c r="A171" s="160"/>
      <c r="B171" s="28" t="s">
        <v>139</v>
      </c>
      <c r="C171" s="51">
        <v>284</v>
      </c>
      <c r="D171" s="52">
        <v>121</v>
      </c>
      <c r="E171" s="52">
        <v>0</v>
      </c>
      <c r="F171" s="52">
        <v>0</v>
      </c>
      <c r="G171" s="52">
        <v>121</v>
      </c>
      <c r="H171" s="53">
        <v>526</v>
      </c>
      <c r="I171" s="87"/>
      <c r="K171" s="160"/>
      <c r="L171" s="28" t="s">
        <v>139</v>
      </c>
      <c r="M171" s="51">
        <v>489</v>
      </c>
      <c r="N171" s="52">
        <v>37</v>
      </c>
      <c r="O171" s="53">
        <v>526</v>
      </c>
    </row>
    <row r="172" spans="1:15">
      <c r="A172" s="160"/>
      <c r="B172" s="28" t="s">
        <v>140</v>
      </c>
      <c r="C172" s="51">
        <v>460</v>
      </c>
      <c r="D172" s="52">
        <v>824</v>
      </c>
      <c r="E172" s="52">
        <v>487</v>
      </c>
      <c r="F172" s="52">
        <v>2852</v>
      </c>
      <c r="G172" s="52">
        <v>2173</v>
      </c>
      <c r="H172" s="53">
        <v>6796</v>
      </c>
      <c r="I172" s="87"/>
      <c r="K172" s="160"/>
      <c r="L172" s="28" t="s">
        <v>140</v>
      </c>
      <c r="M172" s="51">
        <v>1432</v>
      </c>
      <c r="N172" s="52">
        <v>5364</v>
      </c>
      <c r="O172" s="53">
        <v>6796</v>
      </c>
    </row>
    <row r="173" spans="1:15">
      <c r="A173" s="160"/>
      <c r="B173" s="28" t="s">
        <v>141</v>
      </c>
      <c r="C173" s="51">
        <v>15196</v>
      </c>
      <c r="D173" s="52">
        <v>14526</v>
      </c>
      <c r="E173" s="52">
        <v>13285</v>
      </c>
      <c r="F173" s="52">
        <v>20116</v>
      </c>
      <c r="G173" s="52">
        <v>5495</v>
      </c>
      <c r="H173" s="53">
        <v>68618</v>
      </c>
      <c r="I173" s="87"/>
      <c r="K173" s="160"/>
      <c r="L173" s="28" t="s">
        <v>141</v>
      </c>
      <c r="M173" s="51">
        <v>39769</v>
      </c>
      <c r="N173" s="52">
        <v>28849</v>
      </c>
      <c r="O173" s="53">
        <v>68618</v>
      </c>
    </row>
    <row r="174" spans="1:15" ht="16.5" thickBot="1">
      <c r="A174" s="161" t="s">
        <v>7</v>
      </c>
      <c r="B174" s="153"/>
      <c r="C174" s="54">
        <v>31462</v>
      </c>
      <c r="D174" s="55">
        <v>37125</v>
      </c>
      <c r="E174" s="55">
        <v>31646</v>
      </c>
      <c r="F174" s="55">
        <v>54665</v>
      </c>
      <c r="G174" s="55">
        <v>11168</v>
      </c>
      <c r="H174" s="56">
        <v>166066</v>
      </c>
      <c r="I174" s="87"/>
      <c r="K174" s="161" t="s">
        <v>7</v>
      </c>
      <c r="L174" s="153"/>
      <c r="M174" s="54">
        <v>90049</v>
      </c>
      <c r="N174" s="55">
        <v>76017</v>
      </c>
      <c r="O174" s="56">
        <v>166066</v>
      </c>
    </row>
    <row r="176" spans="1:15">
      <c r="B176" s="88" t="s">
        <v>89</v>
      </c>
      <c r="C176" s="63">
        <f>C169+C170</f>
        <v>15522</v>
      </c>
      <c r="D176" s="63">
        <f t="shared" ref="D176:H176" si="21">D169+D170</f>
        <v>21654</v>
      </c>
      <c r="E176" s="63">
        <f t="shared" si="21"/>
        <v>17874</v>
      </c>
      <c r="F176" s="63">
        <f t="shared" si="21"/>
        <v>31697</v>
      </c>
      <c r="G176" s="63">
        <f t="shared" si="21"/>
        <v>3379</v>
      </c>
      <c r="H176" s="63">
        <f t="shared" si="21"/>
        <v>90126</v>
      </c>
      <c r="M176" s="63">
        <f t="shared" ref="M176:O176" si="22">M169+M170</f>
        <v>48359</v>
      </c>
      <c r="N176" s="63">
        <f t="shared" si="22"/>
        <v>41767</v>
      </c>
      <c r="O176" s="63">
        <f t="shared" si="22"/>
        <v>90126</v>
      </c>
    </row>
    <row r="177" spans="1:15">
      <c r="B177" s="88" t="s">
        <v>142</v>
      </c>
      <c r="C177" s="63">
        <f>C171+C172+C173</f>
        <v>15940</v>
      </c>
      <c r="D177" s="63">
        <f t="shared" ref="D177:H177" si="23">D171+D172+D173</f>
        <v>15471</v>
      </c>
      <c r="E177" s="63">
        <f t="shared" si="23"/>
        <v>13772</v>
      </c>
      <c r="F177" s="63">
        <f t="shared" si="23"/>
        <v>22968</v>
      </c>
      <c r="G177" s="63">
        <f t="shared" si="23"/>
        <v>7789</v>
      </c>
      <c r="H177" s="63">
        <f t="shared" si="23"/>
        <v>75940</v>
      </c>
      <c r="M177" s="63">
        <f t="shared" ref="M177:O177" si="24">M171+M172+M173</f>
        <v>41690</v>
      </c>
      <c r="N177" s="63">
        <f t="shared" si="24"/>
        <v>34250</v>
      </c>
      <c r="O177" s="63">
        <f t="shared" si="24"/>
        <v>75940</v>
      </c>
    </row>
    <row r="179" spans="1:15">
      <c r="A179" s="71" t="s">
        <v>143</v>
      </c>
      <c r="B179" s="2"/>
      <c r="C179" s="2"/>
      <c r="D179" s="2"/>
    </row>
    <row r="181" spans="1:15">
      <c r="A181" s="162" t="s">
        <v>144</v>
      </c>
      <c r="B181" s="163"/>
      <c r="C181" s="163"/>
      <c r="D181" s="163"/>
      <c r="E181" s="163"/>
      <c r="F181" s="163"/>
      <c r="G181" s="163"/>
      <c r="H181" s="163"/>
      <c r="I181" s="87"/>
      <c r="K181" s="162" t="s">
        <v>145</v>
      </c>
      <c r="L181" s="163"/>
      <c r="M181" s="163"/>
      <c r="N181" s="163"/>
      <c r="O181" s="163"/>
    </row>
    <row r="182" spans="1:15" ht="16.5" thickBot="1">
      <c r="A182" s="164" t="s">
        <v>4</v>
      </c>
      <c r="B182" s="163"/>
      <c r="C182" s="163"/>
      <c r="D182" s="163"/>
      <c r="E182" s="163"/>
      <c r="F182" s="163"/>
      <c r="G182" s="163"/>
      <c r="H182" s="163"/>
      <c r="I182" s="87"/>
      <c r="K182" s="164" t="s">
        <v>4</v>
      </c>
      <c r="L182" s="163"/>
      <c r="M182" s="163"/>
      <c r="N182" s="163"/>
      <c r="O182" s="163"/>
    </row>
    <row r="183" spans="1:15" ht="16.5" thickBot="1">
      <c r="A183" s="150" t="s">
        <v>5</v>
      </c>
      <c r="B183" s="151"/>
      <c r="C183" s="154" t="s">
        <v>34</v>
      </c>
      <c r="D183" s="155"/>
      <c r="E183" s="155"/>
      <c r="F183" s="155"/>
      <c r="G183" s="156"/>
      <c r="H183" s="157" t="s">
        <v>7</v>
      </c>
      <c r="I183" s="87"/>
      <c r="K183" s="150" t="s">
        <v>5</v>
      </c>
      <c r="L183" s="151"/>
      <c r="M183" s="154" t="s">
        <v>79</v>
      </c>
      <c r="N183" s="156"/>
      <c r="O183" s="157" t="s">
        <v>7</v>
      </c>
    </row>
    <row r="184" spans="1:15" ht="25.5" thickBot="1">
      <c r="A184" s="152"/>
      <c r="B184" s="153"/>
      <c r="C184" s="6" t="s">
        <v>36</v>
      </c>
      <c r="D184" s="7" t="s">
        <v>37</v>
      </c>
      <c r="E184" s="7" t="s">
        <v>38</v>
      </c>
      <c r="F184" s="7" t="s">
        <v>39</v>
      </c>
      <c r="G184" s="7" t="s">
        <v>40</v>
      </c>
      <c r="H184" s="158"/>
      <c r="I184" s="87"/>
      <c r="K184" s="152"/>
      <c r="L184" s="153"/>
      <c r="M184" s="6" t="s">
        <v>10</v>
      </c>
      <c r="N184" s="7" t="s">
        <v>11</v>
      </c>
      <c r="O184" s="158"/>
    </row>
    <row r="185" spans="1:15" ht="48">
      <c r="A185" s="159" t="s">
        <v>146</v>
      </c>
      <c r="B185" s="17" t="s">
        <v>147</v>
      </c>
      <c r="C185" s="47">
        <v>3403</v>
      </c>
      <c r="D185" s="48">
        <v>2503</v>
      </c>
      <c r="E185" s="48">
        <v>3938</v>
      </c>
      <c r="F185" s="48">
        <v>6056</v>
      </c>
      <c r="G185" s="48">
        <v>1889</v>
      </c>
      <c r="H185" s="49">
        <v>17789</v>
      </c>
      <c r="I185" s="87"/>
      <c r="K185" s="159" t="s">
        <v>146</v>
      </c>
      <c r="L185" s="17" t="s">
        <v>147</v>
      </c>
      <c r="M185" s="47">
        <v>5138</v>
      </c>
      <c r="N185" s="48">
        <v>12651</v>
      </c>
      <c r="O185" s="49">
        <v>17789</v>
      </c>
    </row>
    <row r="186" spans="1:15">
      <c r="A186" s="160"/>
      <c r="B186" s="28" t="s">
        <v>148</v>
      </c>
      <c r="C186" s="51">
        <v>837</v>
      </c>
      <c r="D186" s="52">
        <v>1921</v>
      </c>
      <c r="E186" s="52">
        <v>990</v>
      </c>
      <c r="F186" s="52">
        <v>2782</v>
      </c>
      <c r="G186" s="52">
        <v>488</v>
      </c>
      <c r="H186" s="53">
        <v>7018</v>
      </c>
      <c r="I186" s="87"/>
      <c r="K186" s="160"/>
      <c r="L186" s="28" t="s">
        <v>148</v>
      </c>
      <c r="M186" s="51">
        <v>2439</v>
      </c>
      <c r="N186" s="52">
        <v>4579</v>
      </c>
      <c r="O186" s="53">
        <v>7018</v>
      </c>
    </row>
    <row r="187" spans="1:15">
      <c r="A187" s="160"/>
      <c r="B187" s="28" t="s">
        <v>149</v>
      </c>
      <c r="C187" s="51">
        <v>1569</v>
      </c>
      <c r="D187" s="52">
        <v>246</v>
      </c>
      <c r="E187" s="52">
        <v>363</v>
      </c>
      <c r="F187" s="52">
        <v>1146</v>
      </c>
      <c r="G187" s="52">
        <v>139</v>
      </c>
      <c r="H187" s="53">
        <v>3463</v>
      </c>
      <c r="I187" s="87"/>
      <c r="K187" s="160"/>
      <c r="L187" s="28" t="s">
        <v>149</v>
      </c>
      <c r="M187" s="51">
        <v>1903</v>
      </c>
      <c r="N187" s="52">
        <v>1560</v>
      </c>
      <c r="O187" s="53">
        <v>3463</v>
      </c>
    </row>
    <row r="188" spans="1:15" ht="24">
      <c r="A188" s="160"/>
      <c r="B188" s="28" t="s">
        <v>150</v>
      </c>
      <c r="C188" s="51">
        <v>7312</v>
      </c>
      <c r="D188" s="52">
        <v>6678</v>
      </c>
      <c r="E188" s="52">
        <v>8428</v>
      </c>
      <c r="F188" s="52">
        <v>13265</v>
      </c>
      <c r="G188" s="52">
        <v>3406</v>
      </c>
      <c r="H188" s="53">
        <v>39089</v>
      </c>
      <c r="I188" s="87"/>
      <c r="K188" s="160"/>
      <c r="L188" s="28" t="s">
        <v>150</v>
      </c>
      <c r="M188" s="51">
        <v>14758</v>
      </c>
      <c r="N188" s="52">
        <v>24331</v>
      </c>
      <c r="O188" s="53">
        <v>39089</v>
      </c>
    </row>
    <row r="189" spans="1:15" ht="24">
      <c r="A189" s="160"/>
      <c r="B189" s="28" t="s">
        <v>151</v>
      </c>
      <c r="C189" s="51">
        <v>1513</v>
      </c>
      <c r="D189" s="52">
        <v>495</v>
      </c>
      <c r="E189" s="52">
        <v>2177</v>
      </c>
      <c r="F189" s="52">
        <v>2845</v>
      </c>
      <c r="G189" s="52">
        <v>167</v>
      </c>
      <c r="H189" s="53">
        <v>7197</v>
      </c>
      <c r="I189" s="87"/>
      <c r="K189" s="160"/>
      <c r="L189" s="28" t="s">
        <v>151</v>
      </c>
      <c r="M189" s="51">
        <v>2817</v>
      </c>
      <c r="N189" s="52">
        <v>4380</v>
      </c>
      <c r="O189" s="53">
        <v>7197</v>
      </c>
    </row>
    <row r="190" spans="1:15" ht="60">
      <c r="A190" s="160"/>
      <c r="B190" s="28" t="s">
        <v>152</v>
      </c>
      <c r="C190" s="51">
        <v>2355</v>
      </c>
      <c r="D190" s="52">
        <v>4206</v>
      </c>
      <c r="E190" s="52">
        <v>4254</v>
      </c>
      <c r="F190" s="52">
        <v>6145</v>
      </c>
      <c r="G190" s="52">
        <v>1692</v>
      </c>
      <c r="H190" s="53">
        <v>18652</v>
      </c>
      <c r="I190" s="87"/>
      <c r="K190" s="160"/>
      <c r="L190" s="28" t="s">
        <v>152</v>
      </c>
      <c r="M190" s="51">
        <v>7165</v>
      </c>
      <c r="N190" s="52">
        <v>11487</v>
      </c>
      <c r="O190" s="53">
        <v>18652</v>
      </c>
    </row>
    <row r="191" spans="1:15" ht="48">
      <c r="A191" s="160"/>
      <c r="B191" s="28" t="s">
        <v>153</v>
      </c>
      <c r="C191" s="51">
        <v>3000</v>
      </c>
      <c r="D191" s="52">
        <v>1796</v>
      </c>
      <c r="E191" s="52">
        <v>2362</v>
      </c>
      <c r="F191" s="52">
        <v>3196</v>
      </c>
      <c r="G191" s="52">
        <v>928</v>
      </c>
      <c r="H191" s="53">
        <v>11282</v>
      </c>
      <c r="I191" s="87"/>
      <c r="K191" s="160"/>
      <c r="L191" s="28" t="s">
        <v>153</v>
      </c>
      <c r="M191" s="51">
        <v>5615</v>
      </c>
      <c r="N191" s="52">
        <v>5667</v>
      </c>
      <c r="O191" s="53">
        <v>11282</v>
      </c>
    </row>
    <row r="192" spans="1:15" ht="16.5" thickBot="1">
      <c r="A192" s="161" t="s">
        <v>7</v>
      </c>
      <c r="B192" s="153"/>
      <c r="C192" s="54">
        <v>19989</v>
      </c>
      <c r="D192" s="55">
        <v>17845</v>
      </c>
      <c r="E192" s="55">
        <v>22512</v>
      </c>
      <c r="F192" s="55">
        <v>35435</v>
      </c>
      <c r="G192" s="55">
        <v>8709</v>
      </c>
      <c r="H192" s="56">
        <v>104490</v>
      </c>
      <c r="I192" s="87"/>
      <c r="K192" s="161" t="s">
        <v>7</v>
      </c>
      <c r="L192" s="153"/>
      <c r="M192" s="54">
        <v>39835</v>
      </c>
      <c r="N192" s="55">
        <v>64655</v>
      </c>
      <c r="O192" s="56">
        <v>104490</v>
      </c>
    </row>
    <row r="194" spans="1:15">
      <c r="A194" t="s">
        <v>154</v>
      </c>
      <c r="C194" s="63">
        <f>C192-C191</f>
        <v>16989</v>
      </c>
      <c r="D194" s="63">
        <f t="shared" ref="D194:H194" si="25">D192-D191</f>
        <v>16049</v>
      </c>
      <c r="E194" s="63">
        <f t="shared" si="25"/>
        <v>20150</v>
      </c>
      <c r="F194" s="63">
        <f t="shared" si="25"/>
        <v>32239</v>
      </c>
      <c r="G194" s="63">
        <f t="shared" si="25"/>
        <v>7781</v>
      </c>
      <c r="H194" s="63">
        <f t="shared" si="25"/>
        <v>93208</v>
      </c>
      <c r="M194" s="63">
        <f t="shared" ref="M194:O194" si="26">M192-M191</f>
        <v>34220</v>
      </c>
      <c r="N194" s="63">
        <f t="shared" si="26"/>
        <v>58988</v>
      </c>
      <c r="O194" s="63">
        <f t="shared" si="26"/>
        <v>93208</v>
      </c>
    </row>
    <row r="196" spans="1:15">
      <c r="A196" s="162" t="s">
        <v>144</v>
      </c>
      <c r="B196" s="163"/>
      <c r="C196" s="163"/>
      <c r="D196" s="163"/>
      <c r="E196" s="163"/>
      <c r="F196" s="163"/>
      <c r="G196" s="163"/>
      <c r="H196" s="163"/>
      <c r="I196" s="87"/>
      <c r="K196" s="162" t="s">
        <v>145</v>
      </c>
      <c r="L196" s="163"/>
      <c r="M196" s="163"/>
      <c r="N196" s="163"/>
      <c r="O196" s="163"/>
    </row>
    <row r="197" spans="1:15" ht="16.5" thickBot="1">
      <c r="A197" s="164" t="s">
        <v>4</v>
      </c>
      <c r="B197" s="163"/>
      <c r="C197" s="163"/>
      <c r="D197" s="163"/>
      <c r="E197" s="163"/>
      <c r="F197" s="163"/>
      <c r="G197" s="163"/>
      <c r="H197" s="163"/>
      <c r="I197" s="87"/>
      <c r="K197" s="164" t="s">
        <v>4</v>
      </c>
      <c r="L197" s="163"/>
      <c r="M197" s="163"/>
      <c r="N197" s="163"/>
      <c r="O197" s="163"/>
    </row>
    <row r="198" spans="1:15" ht="16.5" thickBot="1">
      <c r="A198" s="150" t="s">
        <v>5</v>
      </c>
      <c r="B198" s="151"/>
      <c r="C198" s="154" t="s">
        <v>34</v>
      </c>
      <c r="D198" s="155"/>
      <c r="E198" s="155"/>
      <c r="F198" s="155"/>
      <c r="G198" s="156"/>
      <c r="H198" s="157" t="s">
        <v>7</v>
      </c>
      <c r="I198" s="87"/>
      <c r="K198" s="150" t="s">
        <v>5</v>
      </c>
      <c r="L198" s="151"/>
      <c r="M198" s="154" t="s">
        <v>79</v>
      </c>
      <c r="N198" s="156"/>
      <c r="O198" s="157" t="s">
        <v>7</v>
      </c>
    </row>
    <row r="199" spans="1:15" ht="25.5" thickBot="1">
      <c r="A199" s="152"/>
      <c r="B199" s="153"/>
      <c r="C199" s="6" t="s">
        <v>36</v>
      </c>
      <c r="D199" s="7" t="s">
        <v>37</v>
      </c>
      <c r="E199" s="7" t="s">
        <v>38</v>
      </c>
      <c r="F199" s="7" t="s">
        <v>39</v>
      </c>
      <c r="G199" s="7" t="s">
        <v>40</v>
      </c>
      <c r="H199" s="158"/>
      <c r="I199" s="87"/>
      <c r="K199" s="152"/>
      <c r="L199" s="153"/>
      <c r="M199" s="6" t="s">
        <v>10</v>
      </c>
      <c r="N199" s="7" t="s">
        <v>11</v>
      </c>
      <c r="O199" s="158"/>
    </row>
    <row r="200" spans="1:15" ht="48">
      <c r="A200" s="159" t="s">
        <v>146</v>
      </c>
      <c r="B200" s="17" t="s">
        <v>147</v>
      </c>
      <c r="C200" s="47">
        <v>760</v>
      </c>
      <c r="D200" s="48">
        <v>132</v>
      </c>
      <c r="E200" s="48">
        <v>473</v>
      </c>
      <c r="F200" s="48">
        <v>531</v>
      </c>
      <c r="G200" s="48">
        <v>363</v>
      </c>
      <c r="H200" s="49">
        <v>2259</v>
      </c>
      <c r="I200" s="87"/>
      <c r="K200" s="159" t="s">
        <v>146</v>
      </c>
      <c r="L200" s="17" t="s">
        <v>147</v>
      </c>
      <c r="M200" s="47">
        <v>758</v>
      </c>
      <c r="N200" s="48">
        <v>1501</v>
      </c>
      <c r="O200" s="49">
        <v>2259</v>
      </c>
    </row>
    <row r="201" spans="1:15">
      <c r="A201" s="160"/>
      <c r="B201" s="28" t="s">
        <v>148</v>
      </c>
      <c r="C201" s="51">
        <v>702</v>
      </c>
      <c r="D201" s="52">
        <v>630</v>
      </c>
      <c r="E201" s="52">
        <v>133</v>
      </c>
      <c r="F201" s="52">
        <v>135</v>
      </c>
      <c r="G201" s="52">
        <v>140</v>
      </c>
      <c r="H201" s="53">
        <v>1740</v>
      </c>
      <c r="I201" s="87"/>
      <c r="K201" s="160"/>
      <c r="L201" s="28" t="s">
        <v>148</v>
      </c>
      <c r="M201" s="51">
        <v>1109</v>
      </c>
      <c r="N201" s="52">
        <v>631</v>
      </c>
      <c r="O201" s="53">
        <v>1740</v>
      </c>
    </row>
    <row r="202" spans="1:15">
      <c r="A202" s="160"/>
      <c r="B202" s="28" t="s">
        <v>149</v>
      </c>
      <c r="C202" s="51">
        <v>907</v>
      </c>
      <c r="D202" s="52">
        <v>121</v>
      </c>
      <c r="E202" s="52">
        <v>363</v>
      </c>
      <c r="F202" s="52">
        <v>812</v>
      </c>
      <c r="G202" s="52">
        <v>0</v>
      </c>
      <c r="H202" s="53">
        <v>2203</v>
      </c>
      <c r="I202" s="87"/>
      <c r="K202" s="160"/>
      <c r="L202" s="28" t="s">
        <v>149</v>
      </c>
      <c r="M202" s="51">
        <v>1255</v>
      </c>
      <c r="N202" s="52">
        <v>948</v>
      </c>
      <c r="O202" s="53">
        <v>2203</v>
      </c>
    </row>
    <row r="203" spans="1:15" ht="24">
      <c r="A203" s="160"/>
      <c r="B203" s="28" t="s">
        <v>150</v>
      </c>
      <c r="C203" s="51">
        <v>2623</v>
      </c>
      <c r="D203" s="52">
        <v>1880</v>
      </c>
      <c r="E203" s="52">
        <v>1944</v>
      </c>
      <c r="F203" s="52">
        <v>2305</v>
      </c>
      <c r="G203" s="52">
        <v>679</v>
      </c>
      <c r="H203" s="53">
        <v>9431</v>
      </c>
      <c r="I203" s="87"/>
      <c r="K203" s="160"/>
      <c r="L203" s="28" t="s">
        <v>150</v>
      </c>
      <c r="M203" s="51">
        <v>3502</v>
      </c>
      <c r="N203" s="52">
        <v>5929</v>
      </c>
      <c r="O203" s="53">
        <v>9431</v>
      </c>
    </row>
    <row r="204" spans="1:15" ht="24">
      <c r="A204" s="160"/>
      <c r="B204" s="28" t="s">
        <v>151</v>
      </c>
      <c r="C204" s="51">
        <v>0</v>
      </c>
      <c r="D204" s="52">
        <v>0</v>
      </c>
      <c r="E204" s="52">
        <v>247</v>
      </c>
      <c r="F204" s="52">
        <v>0</v>
      </c>
      <c r="G204" s="52">
        <v>0</v>
      </c>
      <c r="H204" s="53">
        <v>247</v>
      </c>
      <c r="I204" s="87"/>
      <c r="K204" s="160"/>
      <c r="L204" s="28" t="s">
        <v>151</v>
      </c>
      <c r="M204" s="51">
        <v>0</v>
      </c>
      <c r="N204" s="52">
        <v>247</v>
      </c>
      <c r="O204" s="53">
        <v>247</v>
      </c>
    </row>
    <row r="205" spans="1:15" ht="60">
      <c r="A205" s="160"/>
      <c r="B205" s="28" t="s">
        <v>152</v>
      </c>
      <c r="C205" s="51">
        <v>135</v>
      </c>
      <c r="D205" s="52">
        <v>132</v>
      </c>
      <c r="E205" s="52">
        <v>247</v>
      </c>
      <c r="F205" s="52">
        <v>430</v>
      </c>
      <c r="G205" s="52">
        <v>0</v>
      </c>
      <c r="H205" s="53">
        <v>944</v>
      </c>
      <c r="I205" s="87"/>
      <c r="K205" s="160"/>
      <c r="L205" s="28" t="s">
        <v>152</v>
      </c>
      <c r="M205" s="51">
        <v>251</v>
      </c>
      <c r="N205" s="52">
        <v>693</v>
      </c>
      <c r="O205" s="53">
        <v>944</v>
      </c>
    </row>
    <row r="206" spans="1:15" ht="48">
      <c r="A206" s="160"/>
      <c r="B206" s="28" t="s">
        <v>153</v>
      </c>
      <c r="C206" s="51">
        <v>121</v>
      </c>
      <c r="D206" s="52">
        <v>0</v>
      </c>
      <c r="E206" s="52">
        <v>0</v>
      </c>
      <c r="F206" s="52">
        <v>0</v>
      </c>
      <c r="G206" s="52">
        <v>0</v>
      </c>
      <c r="H206" s="53">
        <v>121</v>
      </c>
      <c r="I206" s="87"/>
      <c r="K206" s="160"/>
      <c r="L206" s="28" t="s">
        <v>153</v>
      </c>
      <c r="M206" s="51">
        <v>121</v>
      </c>
      <c r="N206" s="52">
        <v>0</v>
      </c>
      <c r="O206" s="53">
        <v>121</v>
      </c>
    </row>
    <row r="207" spans="1:15" ht="16.5" thickBot="1">
      <c r="A207" s="161" t="s">
        <v>7</v>
      </c>
      <c r="B207" s="153"/>
      <c r="C207" s="54">
        <v>5248</v>
      </c>
      <c r="D207" s="55">
        <v>2895</v>
      </c>
      <c r="E207" s="55">
        <v>3407</v>
      </c>
      <c r="F207" s="55">
        <v>4213</v>
      </c>
      <c r="G207" s="55">
        <v>1182</v>
      </c>
      <c r="H207" s="56">
        <v>16945</v>
      </c>
      <c r="I207" s="87"/>
      <c r="K207" s="161" t="s">
        <v>7</v>
      </c>
      <c r="L207" s="153"/>
      <c r="M207" s="54">
        <v>6996</v>
      </c>
      <c r="N207" s="55">
        <v>9949</v>
      </c>
      <c r="O207" s="56">
        <v>16945</v>
      </c>
    </row>
    <row r="209" spans="1:15">
      <c r="A209" s="162" t="s">
        <v>155</v>
      </c>
      <c r="B209" s="163"/>
      <c r="C209" s="163"/>
      <c r="D209" s="163"/>
      <c r="E209" s="163"/>
      <c r="F209" s="163"/>
      <c r="G209" s="163"/>
      <c r="H209" s="163"/>
      <c r="I209" s="87"/>
      <c r="K209" s="162" t="s">
        <v>156</v>
      </c>
      <c r="L209" s="163"/>
      <c r="M209" s="163"/>
      <c r="N209" s="163"/>
      <c r="O209" s="163"/>
    </row>
    <row r="210" spans="1:15" ht="16.5" thickBot="1">
      <c r="A210" s="164" t="s">
        <v>4</v>
      </c>
      <c r="B210" s="163"/>
      <c r="C210" s="163"/>
      <c r="D210" s="163"/>
      <c r="E210" s="163"/>
      <c r="F210" s="163"/>
      <c r="G210" s="163"/>
      <c r="H210" s="163"/>
      <c r="I210" s="87"/>
      <c r="K210" s="164" t="s">
        <v>4</v>
      </c>
      <c r="L210" s="163"/>
      <c r="M210" s="163"/>
      <c r="N210" s="163"/>
      <c r="O210" s="163"/>
    </row>
    <row r="211" spans="1:15" ht="16.5" thickBot="1">
      <c r="A211" s="150" t="s">
        <v>5</v>
      </c>
      <c r="B211" s="151"/>
      <c r="C211" s="154" t="s">
        <v>34</v>
      </c>
      <c r="D211" s="155"/>
      <c r="E211" s="155"/>
      <c r="F211" s="155"/>
      <c r="G211" s="156"/>
      <c r="H211" s="157" t="s">
        <v>7</v>
      </c>
      <c r="I211" s="87"/>
      <c r="K211" s="150" t="s">
        <v>5</v>
      </c>
      <c r="L211" s="151"/>
      <c r="M211" s="154" t="s">
        <v>79</v>
      </c>
      <c r="N211" s="156"/>
      <c r="O211" s="157" t="s">
        <v>7</v>
      </c>
    </row>
    <row r="212" spans="1:15" ht="25.5" thickBot="1">
      <c r="A212" s="152"/>
      <c r="B212" s="153"/>
      <c r="C212" s="6" t="s">
        <v>36</v>
      </c>
      <c r="D212" s="7" t="s">
        <v>37</v>
      </c>
      <c r="E212" s="7" t="s">
        <v>38</v>
      </c>
      <c r="F212" s="7" t="s">
        <v>39</v>
      </c>
      <c r="G212" s="7" t="s">
        <v>40</v>
      </c>
      <c r="H212" s="158"/>
      <c r="I212" s="87"/>
      <c r="K212" s="152"/>
      <c r="L212" s="153"/>
      <c r="M212" s="6" t="s">
        <v>10</v>
      </c>
      <c r="N212" s="7" t="s">
        <v>11</v>
      </c>
      <c r="O212" s="158"/>
    </row>
    <row r="213" spans="1:15">
      <c r="A213" s="159" t="s">
        <v>157</v>
      </c>
      <c r="B213" s="17" t="s">
        <v>148</v>
      </c>
      <c r="C213" s="47">
        <v>165</v>
      </c>
      <c r="D213" s="48">
        <v>0</v>
      </c>
      <c r="E213" s="48">
        <v>224</v>
      </c>
      <c r="F213" s="48">
        <v>0</v>
      </c>
      <c r="G213" s="48">
        <v>0</v>
      </c>
      <c r="H213" s="49">
        <v>389</v>
      </c>
      <c r="I213" s="87"/>
      <c r="K213" s="159" t="s">
        <v>157</v>
      </c>
      <c r="L213" s="17" t="s">
        <v>148</v>
      </c>
      <c r="M213" s="47">
        <v>257</v>
      </c>
      <c r="N213" s="48">
        <v>132</v>
      </c>
      <c r="O213" s="49">
        <v>389</v>
      </c>
    </row>
    <row r="214" spans="1:15">
      <c r="A214" s="160"/>
      <c r="B214" s="28" t="s">
        <v>149</v>
      </c>
      <c r="C214" s="51">
        <v>503</v>
      </c>
      <c r="D214" s="52">
        <v>518</v>
      </c>
      <c r="E214" s="52">
        <v>270</v>
      </c>
      <c r="F214" s="52">
        <v>135</v>
      </c>
      <c r="G214" s="52">
        <v>93</v>
      </c>
      <c r="H214" s="53">
        <v>1519</v>
      </c>
      <c r="I214" s="87"/>
      <c r="K214" s="160"/>
      <c r="L214" s="28" t="s">
        <v>149</v>
      </c>
      <c r="M214" s="51">
        <v>1175</v>
      </c>
      <c r="N214" s="52">
        <v>344</v>
      </c>
      <c r="O214" s="53">
        <v>1519</v>
      </c>
    </row>
    <row r="215" spans="1:15" ht="24">
      <c r="A215" s="160"/>
      <c r="B215" s="28" t="s">
        <v>150</v>
      </c>
      <c r="C215" s="51">
        <v>1002</v>
      </c>
      <c r="D215" s="52">
        <v>132</v>
      </c>
      <c r="E215" s="52">
        <v>240</v>
      </c>
      <c r="F215" s="52">
        <v>1106</v>
      </c>
      <c r="G215" s="52">
        <v>270</v>
      </c>
      <c r="H215" s="53">
        <v>2750</v>
      </c>
      <c r="I215" s="87"/>
      <c r="K215" s="160"/>
      <c r="L215" s="28" t="s">
        <v>150</v>
      </c>
      <c r="M215" s="51">
        <v>862</v>
      </c>
      <c r="N215" s="52">
        <v>1888</v>
      </c>
      <c r="O215" s="53">
        <v>2750</v>
      </c>
    </row>
    <row r="216" spans="1:15" ht="24">
      <c r="A216" s="160"/>
      <c r="B216" s="28" t="s">
        <v>151</v>
      </c>
      <c r="C216" s="51">
        <v>2736</v>
      </c>
      <c r="D216" s="52">
        <v>1758</v>
      </c>
      <c r="E216" s="52">
        <v>1826</v>
      </c>
      <c r="F216" s="52">
        <v>2207</v>
      </c>
      <c r="G216" s="52">
        <v>679</v>
      </c>
      <c r="H216" s="53">
        <v>9206</v>
      </c>
      <c r="I216" s="87"/>
      <c r="K216" s="160"/>
      <c r="L216" s="28" t="s">
        <v>151</v>
      </c>
      <c r="M216" s="51">
        <v>3309</v>
      </c>
      <c r="N216" s="52">
        <v>5897</v>
      </c>
      <c r="O216" s="53">
        <v>9206</v>
      </c>
    </row>
    <row r="217" spans="1:15" ht="60">
      <c r="A217" s="160"/>
      <c r="B217" s="28" t="s">
        <v>152</v>
      </c>
      <c r="C217" s="51">
        <v>348</v>
      </c>
      <c r="D217" s="52">
        <v>112</v>
      </c>
      <c r="E217" s="52">
        <v>356</v>
      </c>
      <c r="F217" s="52">
        <v>335</v>
      </c>
      <c r="G217" s="52">
        <v>140</v>
      </c>
      <c r="H217" s="53">
        <v>1291</v>
      </c>
      <c r="I217" s="87"/>
      <c r="K217" s="160"/>
      <c r="L217" s="28" t="s">
        <v>152</v>
      </c>
      <c r="M217" s="51">
        <v>816</v>
      </c>
      <c r="N217" s="52">
        <v>475</v>
      </c>
      <c r="O217" s="53">
        <v>1291</v>
      </c>
    </row>
    <row r="218" spans="1:15" ht="48">
      <c r="A218" s="160"/>
      <c r="B218" s="28" t="s">
        <v>153</v>
      </c>
      <c r="C218" s="51">
        <v>494</v>
      </c>
      <c r="D218" s="52">
        <v>375</v>
      </c>
      <c r="E218" s="52">
        <v>491</v>
      </c>
      <c r="F218" s="52">
        <v>430</v>
      </c>
      <c r="G218" s="52">
        <v>0</v>
      </c>
      <c r="H218" s="53">
        <v>1790</v>
      </c>
      <c r="I218" s="87"/>
      <c r="K218" s="160"/>
      <c r="L218" s="28" t="s">
        <v>153</v>
      </c>
      <c r="M218" s="51">
        <v>577</v>
      </c>
      <c r="N218" s="52">
        <v>1213</v>
      </c>
      <c r="O218" s="53">
        <v>1790</v>
      </c>
    </row>
    <row r="219" spans="1:15" ht="16.5" thickBot="1">
      <c r="A219" s="161" t="s">
        <v>7</v>
      </c>
      <c r="B219" s="153"/>
      <c r="C219" s="54">
        <v>5248</v>
      </c>
      <c r="D219" s="55">
        <v>2895</v>
      </c>
      <c r="E219" s="55">
        <v>3407</v>
      </c>
      <c r="F219" s="55">
        <v>4213</v>
      </c>
      <c r="G219" s="55">
        <v>1182</v>
      </c>
      <c r="H219" s="56">
        <v>16945</v>
      </c>
      <c r="I219" s="87"/>
      <c r="K219" s="161" t="s">
        <v>7</v>
      </c>
      <c r="L219" s="153"/>
      <c r="M219" s="54">
        <v>6996</v>
      </c>
      <c r="N219" s="55">
        <v>9949</v>
      </c>
      <c r="O219" s="56">
        <v>16945</v>
      </c>
    </row>
    <row r="221" spans="1:15">
      <c r="A221" t="s">
        <v>154</v>
      </c>
      <c r="C221" s="63">
        <f>C207-C206-C218</f>
        <v>4633</v>
      </c>
      <c r="D221" s="63">
        <f t="shared" ref="D221:O221" si="27">D207-D206-D218</f>
        <v>2520</v>
      </c>
      <c r="E221" s="63">
        <f t="shared" si="27"/>
        <v>2916</v>
      </c>
      <c r="F221" s="63">
        <f t="shared" si="27"/>
        <v>3783</v>
      </c>
      <c r="G221" s="63">
        <f t="shared" si="27"/>
        <v>1182</v>
      </c>
      <c r="H221" s="63">
        <f t="shared" si="27"/>
        <v>15034</v>
      </c>
      <c r="I221" s="63"/>
      <c r="J221" s="63"/>
      <c r="K221" s="63"/>
      <c r="L221" s="63"/>
      <c r="M221" s="63">
        <f t="shared" si="27"/>
        <v>6298</v>
      </c>
      <c r="N221" s="63">
        <f t="shared" si="27"/>
        <v>8736</v>
      </c>
      <c r="O221" s="63">
        <f t="shared" si="27"/>
        <v>15034</v>
      </c>
    </row>
    <row r="223" spans="1:15">
      <c r="A223" s="71" t="s">
        <v>158</v>
      </c>
      <c r="B223" s="2"/>
    </row>
    <row r="225" spans="1:21">
      <c r="A225" s="71" t="s">
        <v>159</v>
      </c>
      <c r="B225" s="2"/>
    </row>
    <row r="227" spans="1:21">
      <c r="A227" s="162" t="s">
        <v>72</v>
      </c>
      <c r="B227" s="163"/>
      <c r="C227" s="163"/>
      <c r="D227" s="163"/>
      <c r="E227" s="163"/>
      <c r="F227" s="163"/>
      <c r="G227" s="163"/>
      <c r="H227" s="163"/>
      <c r="I227" s="163"/>
      <c r="K227" s="162" t="s">
        <v>78</v>
      </c>
      <c r="L227" s="163"/>
      <c r="M227" s="163"/>
      <c r="N227" s="163"/>
      <c r="O227" s="163"/>
      <c r="Q227" s="162" t="s">
        <v>160</v>
      </c>
      <c r="R227" s="163"/>
      <c r="S227" s="163"/>
      <c r="T227" s="163"/>
      <c r="U227" s="163"/>
    </row>
    <row r="228" spans="1:21" ht="16.5" thickBot="1">
      <c r="A228" s="164" t="s">
        <v>4</v>
      </c>
      <c r="B228" s="163"/>
      <c r="C228" s="163"/>
      <c r="D228" s="163"/>
      <c r="E228" s="163"/>
      <c r="F228" s="163"/>
      <c r="G228" s="163"/>
      <c r="H228" s="163"/>
      <c r="I228" s="163"/>
      <c r="K228" s="164" t="s">
        <v>4</v>
      </c>
      <c r="L228" s="163"/>
      <c r="M228" s="163"/>
      <c r="N228" s="163"/>
      <c r="O228" s="163"/>
      <c r="Q228" s="164" t="s">
        <v>4</v>
      </c>
      <c r="R228" s="163"/>
      <c r="S228" s="163"/>
      <c r="T228" s="163"/>
      <c r="U228" s="163"/>
    </row>
    <row r="229" spans="1:21" ht="16.5" thickBot="1">
      <c r="A229" s="150" t="s">
        <v>5</v>
      </c>
      <c r="B229" s="151"/>
      <c r="C229" s="154" t="s">
        <v>34</v>
      </c>
      <c r="D229" s="155"/>
      <c r="E229" s="155"/>
      <c r="F229" s="155"/>
      <c r="G229" s="155"/>
      <c r="H229" s="156"/>
      <c r="I229" s="157" t="s">
        <v>7</v>
      </c>
      <c r="K229" s="150" t="s">
        <v>5</v>
      </c>
      <c r="L229" s="151"/>
      <c r="M229" s="154" t="s">
        <v>79</v>
      </c>
      <c r="N229" s="156"/>
      <c r="O229" s="157" t="s">
        <v>7</v>
      </c>
      <c r="Q229" s="150" t="s">
        <v>5</v>
      </c>
      <c r="R229" s="151"/>
      <c r="S229" s="154" t="s">
        <v>161</v>
      </c>
      <c r="T229" s="156"/>
      <c r="U229" s="157" t="s">
        <v>7</v>
      </c>
    </row>
    <row r="230" spans="1:21" ht="25.5" thickBot="1">
      <c r="A230" s="152"/>
      <c r="B230" s="153"/>
      <c r="C230" s="6" t="s">
        <v>35</v>
      </c>
      <c r="D230" s="7" t="s">
        <v>36</v>
      </c>
      <c r="E230" s="7" t="s">
        <v>37</v>
      </c>
      <c r="F230" s="7" t="s">
        <v>38</v>
      </c>
      <c r="G230" s="7" t="s">
        <v>39</v>
      </c>
      <c r="H230" s="7" t="s">
        <v>40</v>
      </c>
      <c r="I230" s="158"/>
      <c r="K230" s="152"/>
      <c r="L230" s="153"/>
      <c r="M230" s="6" t="s">
        <v>10</v>
      </c>
      <c r="N230" s="7" t="s">
        <v>11</v>
      </c>
      <c r="O230" s="158"/>
      <c r="Q230" s="152"/>
      <c r="R230" s="153"/>
      <c r="S230" s="6" t="s">
        <v>162</v>
      </c>
      <c r="T230" s="7" t="s">
        <v>163</v>
      </c>
      <c r="U230" s="158"/>
    </row>
    <row r="231" spans="1:21" ht="24">
      <c r="A231" s="159" t="s">
        <v>74</v>
      </c>
      <c r="B231" s="17" t="s">
        <v>75</v>
      </c>
      <c r="C231" s="47">
        <v>0</v>
      </c>
      <c r="D231" s="48">
        <v>13580</v>
      </c>
      <c r="E231" s="48">
        <v>9922</v>
      </c>
      <c r="F231" s="48">
        <v>16343</v>
      </c>
      <c r="G231" s="48">
        <v>18707</v>
      </c>
      <c r="H231" s="48">
        <v>6257</v>
      </c>
      <c r="I231" s="49">
        <v>64809</v>
      </c>
      <c r="K231" s="159" t="s">
        <v>74</v>
      </c>
      <c r="L231" s="17" t="s">
        <v>75</v>
      </c>
      <c r="M231" s="47">
        <v>43315</v>
      </c>
      <c r="N231" s="48">
        <v>21494</v>
      </c>
      <c r="O231" s="49">
        <v>64809</v>
      </c>
      <c r="Q231" s="159" t="s">
        <v>164</v>
      </c>
      <c r="R231" s="17" t="s">
        <v>165</v>
      </c>
      <c r="S231" s="47">
        <v>2327540</v>
      </c>
      <c r="T231" s="48">
        <v>428892</v>
      </c>
      <c r="U231" s="49">
        <v>2756432</v>
      </c>
    </row>
    <row r="232" spans="1:21" ht="24">
      <c r="A232" s="160"/>
      <c r="B232" s="28" t="s">
        <v>76</v>
      </c>
      <c r="C232" s="51">
        <v>0</v>
      </c>
      <c r="D232" s="52">
        <v>32630</v>
      </c>
      <c r="E232" s="52">
        <v>27380</v>
      </c>
      <c r="F232" s="52">
        <v>41677</v>
      </c>
      <c r="G232" s="52">
        <v>35813</v>
      </c>
      <c r="H232" s="52">
        <v>5546</v>
      </c>
      <c r="I232" s="53">
        <v>143046</v>
      </c>
      <c r="K232" s="160"/>
      <c r="L232" s="28" t="s">
        <v>76</v>
      </c>
      <c r="M232" s="51">
        <v>110648</v>
      </c>
      <c r="N232" s="52">
        <v>32398</v>
      </c>
      <c r="O232" s="53">
        <v>143046</v>
      </c>
      <c r="Q232" s="160"/>
      <c r="R232" s="28" t="s">
        <v>166</v>
      </c>
      <c r="S232" s="51">
        <v>379116</v>
      </c>
      <c r="T232" s="52">
        <v>603031</v>
      </c>
      <c r="U232" s="53">
        <v>982147</v>
      </c>
    </row>
    <row r="233" spans="1:21" ht="24.75" thickBot="1">
      <c r="A233" s="160"/>
      <c r="B233" s="28" t="s">
        <v>125</v>
      </c>
      <c r="C233" s="51">
        <v>246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3">
        <v>246</v>
      </c>
      <c r="K233" s="161" t="s">
        <v>7</v>
      </c>
      <c r="L233" s="153"/>
      <c r="M233" s="54">
        <v>153963</v>
      </c>
      <c r="N233" s="55">
        <v>53892</v>
      </c>
      <c r="O233" s="56">
        <v>207855</v>
      </c>
      <c r="Q233" s="160"/>
      <c r="R233" s="28" t="s">
        <v>167</v>
      </c>
      <c r="S233" s="51">
        <v>612580</v>
      </c>
      <c r="T233" s="52">
        <v>72407</v>
      </c>
      <c r="U233" s="53">
        <v>684987</v>
      </c>
    </row>
    <row r="234" spans="1:21" ht="24.75" thickBot="1">
      <c r="A234" s="161" t="s">
        <v>7</v>
      </c>
      <c r="B234" s="153"/>
      <c r="C234" s="54">
        <v>246</v>
      </c>
      <c r="D234" s="55">
        <v>46210</v>
      </c>
      <c r="E234" s="55">
        <v>37302</v>
      </c>
      <c r="F234" s="55">
        <v>58020</v>
      </c>
      <c r="G234" s="55">
        <v>54520</v>
      </c>
      <c r="H234" s="55">
        <v>11803</v>
      </c>
      <c r="I234" s="56">
        <v>208101</v>
      </c>
      <c r="Q234" s="160"/>
      <c r="R234" s="28" t="s">
        <v>168</v>
      </c>
      <c r="S234" s="51">
        <v>155618</v>
      </c>
      <c r="T234" s="52">
        <v>8638</v>
      </c>
      <c r="U234" s="53">
        <v>164256</v>
      </c>
    </row>
    <row r="235" spans="1:21">
      <c r="Q235" s="160"/>
      <c r="R235" s="28" t="s">
        <v>169</v>
      </c>
      <c r="S235" s="51">
        <v>26108</v>
      </c>
      <c r="T235" s="52">
        <v>104707</v>
      </c>
      <c r="U235" s="53">
        <v>130815</v>
      </c>
    </row>
    <row r="236" spans="1:21" ht="24">
      <c r="A236" s="71" t="s">
        <v>170</v>
      </c>
      <c r="B236" s="2"/>
      <c r="Q236" s="160"/>
      <c r="R236" s="28" t="s">
        <v>171</v>
      </c>
      <c r="S236" s="51">
        <v>9188</v>
      </c>
      <c r="T236" s="52">
        <v>99793</v>
      </c>
      <c r="U236" s="53">
        <v>108981</v>
      </c>
    </row>
    <row r="237" spans="1:21">
      <c r="Q237" s="160"/>
      <c r="R237" s="28" t="s">
        <v>172</v>
      </c>
      <c r="S237" s="51">
        <v>2533</v>
      </c>
      <c r="T237" s="52">
        <v>3601</v>
      </c>
      <c r="U237" s="53">
        <v>6134</v>
      </c>
    </row>
    <row r="238" spans="1:21" ht="16.5" thickBot="1">
      <c r="A238" s="162" t="s">
        <v>72</v>
      </c>
      <c r="B238" s="163"/>
      <c r="C238" s="163"/>
      <c r="D238" s="163"/>
      <c r="E238" s="163"/>
      <c r="F238" s="163"/>
      <c r="G238" s="163"/>
      <c r="H238" s="163"/>
      <c r="I238" s="163"/>
      <c r="K238" s="162" t="s">
        <v>78</v>
      </c>
      <c r="L238" s="163"/>
      <c r="M238" s="163"/>
      <c r="N238" s="163"/>
      <c r="O238" s="163"/>
      <c r="Q238" s="161" t="s">
        <v>7</v>
      </c>
      <c r="R238" s="153"/>
      <c r="S238" s="54">
        <v>3512683</v>
      </c>
      <c r="T238" s="55">
        <v>1321069</v>
      </c>
      <c r="U238" s="56">
        <v>4833752</v>
      </c>
    </row>
    <row r="239" spans="1:21" ht="16.5" thickBot="1">
      <c r="A239" s="164" t="s">
        <v>4</v>
      </c>
      <c r="B239" s="163"/>
      <c r="C239" s="163"/>
      <c r="D239" s="163"/>
      <c r="E239" s="163"/>
      <c r="F239" s="163"/>
      <c r="G239" s="163"/>
      <c r="H239" s="163"/>
      <c r="I239" s="163"/>
      <c r="K239" s="164" t="s">
        <v>4</v>
      </c>
      <c r="L239" s="163"/>
      <c r="M239" s="163"/>
      <c r="N239" s="163"/>
      <c r="O239" s="163"/>
    </row>
    <row r="240" spans="1:21" ht="16.5" thickBot="1">
      <c r="A240" s="150" t="s">
        <v>5</v>
      </c>
      <c r="B240" s="151"/>
      <c r="C240" s="154" t="s">
        <v>34</v>
      </c>
      <c r="D240" s="155"/>
      <c r="E240" s="155"/>
      <c r="F240" s="155"/>
      <c r="G240" s="155"/>
      <c r="H240" s="156"/>
      <c r="I240" s="157" t="s">
        <v>7</v>
      </c>
      <c r="K240" s="150" t="s">
        <v>5</v>
      </c>
      <c r="L240" s="151"/>
      <c r="M240" s="154" t="s">
        <v>79</v>
      </c>
      <c r="N240" s="156"/>
      <c r="O240" s="157" t="s">
        <v>7</v>
      </c>
      <c r="T240" s="63">
        <f>SUM(T235:T237)</f>
        <v>208101</v>
      </c>
    </row>
    <row r="241" spans="1:15" ht="25.5" thickBot="1">
      <c r="A241" s="152"/>
      <c r="B241" s="153"/>
      <c r="C241" s="6" t="s">
        <v>35</v>
      </c>
      <c r="D241" s="7" t="s">
        <v>36</v>
      </c>
      <c r="E241" s="7" t="s">
        <v>37</v>
      </c>
      <c r="F241" s="7" t="s">
        <v>38</v>
      </c>
      <c r="G241" s="7" t="s">
        <v>39</v>
      </c>
      <c r="H241" s="7" t="s">
        <v>40</v>
      </c>
      <c r="I241" s="158"/>
      <c r="K241" s="152"/>
      <c r="L241" s="153"/>
      <c r="M241" s="6" t="s">
        <v>10</v>
      </c>
      <c r="N241" s="7" t="s">
        <v>11</v>
      </c>
      <c r="O241" s="158"/>
    </row>
    <row r="242" spans="1:15">
      <c r="A242" s="159" t="s">
        <v>74</v>
      </c>
      <c r="B242" s="17" t="s">
        <v>75</v>
      </c>
      <c r="C242" s="47">
        <v>0</v>
      </c>
      <c r="D242" s="48">
        <v>28960</v>
      </c>
      <c r="E242" s="48">
        <v>27541</v>
      </c>
      <c r="F242" s="48">
        <v>47474</v>
      </c>
      <c r="G242" s="48">
        <v>59993</v>
      </c>
      <c r="H242" s="48">
        <v>18434</v>
      </c>
      <c r="I242" s="49">
        <v>182402</v>
      </c>
      <c r="K242" s="159" t="s">
        <v>74</v>
      </c>
      <c r="L242" s="17" t="s">
        <v>75</v>
      </c>
      <c r="M242" s="47">
        <v>51252</v>
      </c>
      <c r="N242" s="48">
        <v>131150</v>
      </c>
      <c r="O242" s="49">
        <v>182402</v>
      </c>
    </row>
    <row r="243" spans="1:15" ht="24">
      <c r="A243" s="160"/>
      <c r="B243" s="28" t="s">
        <v>76</v>
      </c>
      <c r="C243" s="51">
        <v>0</v>
      </c>
      <c r="D243" s="52">
        <v>65884</v>
      </c>
      <c r="E243" s="52">
        <v>75315</v>
      </c>
      <c r="F243" s="52">
        <v>120547</v>
      </c>
      <c r="G243" s="52">
        <v>127855</v>
      </c>
      <c r="H243" s="52">
        <v>30788</v>
      </c>
      <c r="I243" s="53">
        <v>420389</v>
      </c>
      <c r="K243" s="160"/>
      <c r="L243" s="28" t="s">
        <v>76</v>
      </c>
      <c r="M243" s="51">
        <v>151511</v>
      </c>
      <c r="N243" s="52">
        <v>268745</v>
      </c>
      <c r="O243" s="53">
        <v>420256</v>
      </c>
    </row>
    <row r="244" spans="1:15" ht="16.5" thickBot="1">
      <c r="A244" s="160"/>
      <c r="B244" s="28" t="s">
        <v>125</v>
      </c>
      <c r="C244" s="51">
        <v>240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3">
        <v>240</v>
      </c>
      <c r="K244" s="161" t="s">
        <v>7</v>
      </c>
      <c r="L244" s="153"/>
      <c r="M244" s="54">
        <v>202763</v>
      </c>
      <c r="N244" s="55">
        <v>399895</v>
      </c>
      <c r="O244" s="56">
        <v>602658</v>
      </c>
    </row>
    <row r="245" spans="1:15" ht="16.5" thickBot="1">
      <c r="A245" s="161" t="s">
        <v>7</v>
      </c>
      <c r="B245" s="153"/>
      <c r="C245" s="54">
        <v>240</v>
      </c>
      <c r="D245" s="55">
        <v>94844</v>
      </c>
      <c r="E245" s="55">
        <v>102856</v>
      </c>
      <c r="F245" s="55">
        <v>168021</v>
      </c>
      <c r="G245" s="55">
        <v>187848</v>
      </c>
      <c r="H245" s="55">
        <v>49222</v>
      </c>
      <c r="I245" s="56">
        <v>603031</v>
      </c>
    </row>
    <row r="247" spans="1:15">
      <c r="A247" s="167" t="s">
        <v>173</v>
      </c>
      <c r="B247" s="167"/>
      <c r="C247" s="167"/>
    </row>
    <row r="249" spans="1:15">
      <c r="A249" s="162" t="s">
        <v>174</v>
      </c>
      <c r="B249" s="163"/>
      <c r="C249" s="163"/>
      <c r="E249" s="162" t="s">
        <v>175</v>
      </c>
      <c r="F249" s="163"/>
      <c r="G249" s="163"/>
    </row>
    <row r="250" spans="1:15" ht="16.5" thickBot="1">
      <c r="A250" s="164" t="s">
        <v>176</v>
      </c>
      <c r="B250" s="163"/>
      <c r="C250" s="163"/>
      <c r="E250" s="164" t="s">
        <v>176</v>
      </c>
      <c r="F250" s="163"/>
      <c r="G250" s="163"/>
    </row>
    <row r="251" spans="1:15" ht="97.5" thickBot="1">
      <c r="A251" s="89" t="s">
        <v>34</v>
      </c>
      <c r="B251" s="90" t="s">
        <v>120</v>
      </c>
      <c r="C251" s="91" t="s">
        <v>121</v>
      </c>
      <c r="E251" s="89" t="s">
        <v>79</v>
      </c>
      <c r="F251" s="90" t="s">
        <v>120</v>
      </c>
      <c r="G251" s="91" t="s">
        <v>121</v>
      </c>
    </row>
    <row r="252" spans="1:15" ht="24">
      <c r="A252" s="92" t="s">
        <v>36</v>
      </c>
      <c r="B252" s="93">
        <v>149728.99999999991</v>
      </c>
      <c r="C252" s="49">
        <v>34747</v>
      </c>
      <c r="E252" s="92" t="s">
        <v>10</v>
      </c>
      <c r="F252" s="93">
        <v>318116.99999999959</v>
      </c>
      <c r="G252" s="49">
        <v>65059</v>
      </c>
    </row>
    <row r="253" spans="1:15" ht="24">
      <c r="A253" s="94" t="s">
        <v>37</v>
      </c>
      <c r="B253" s="95">
        <v>182144.00000000006</v>
      </c>
      <c r="C253" s="53">
        <v>39360</v>
      </c>
      <c r="E253" s="94" t="s">
        <v>11</v>
      </c>
      <c r="F253" s="95">
        <v>496626.99999999901</v>
      </c>
      <c r="G253" s="53">
        <v>124170</v>
      </c>
    </row>
    <row r="254" spans="1:15" ht="24.75" thickBot="1">
      <c r="A254" s="94" t="s">
        <v>38</v>
      </c>
      <c r="B254" s="95">
        <v>169472.00000000009</v>
      </c>
      <c r="C254" s="53">
        <v>37160</v>
      </c>
      <c r="E254" s="96" t="s">
        <v>7</v>
      </c>
      <c r="F254" s="97">
        <v>814744.00000000105</v>
      </c>
      <c r="G254" s="56">
        <v>189229</v>
      </c>
    </row>
    <row r="255" spans="1:15" ht="24">
      <c r="A255" s="94" t="s">
        <v>39</v>
      </c>
      <c r="B255" s="95">
        <v>249370.00000000023</v>
      </c>
      <c r="C255" s="53">
        <v>59781</v>
      </c>
    </row>
    <row r="256" spans="1:15" ht="24">
      <c r="A256" s="94" t="s">
        <v>40</v>
      </c>
      <c r="B256" s="95">
        <v>64029.000000000022</v>
      </c>
      <c r="C256" s="53">
        <v>18181</v>
      </c>
    </row>
    <row r="257" spans="1:8" ht="16.5" thickBot="1">
      <c r="A257" s="96" t="s">
        <v>7</v>
      </c>
      <c r="B257" s="97">
        <v>814744.00000000105</v>
      </c>
      <c r="C257" s="56">
        <v>189229</v>
      </c>
    </row>
    <row r="259" spans="1:8">
      <c r="A259" s="1" t="s">
        <v>177</v>
      </c>
      <c r="B259" s="1"/>
    </row>
    <row r="261" spans="1:8">
      <c r="A261" s="162" t="s">
        <v>178</v>
      </c>
      <c r="B261" s="163"/>
      <c r="C261" s="163"/>
      <c r="E261" s="162" t="s">
        <v>179</v>
      </c>
      <c r="F261" s="163"/>
      <c r="G261" s="163"/>
    </row>
    <row r="262" spans="1:8" ht="16.5" thickBot="1">
      <c r="A262" s="164" t="s">
        <v>180</v>
      </c>
      <c r="B262" s="163"/>
      <c r="C262" s="163"/>
      <c r="E262" s="164" t="s">
        <v>180</v>
      </c>
      <c r="F262" s="163"/>
      <c r="G262" s="163"/>
    </row>
    <row r="263" spans="1:8" ht="97.5" thickBot="1">
      <c r="A263" s="89" t="s">
        <v>34</v>
      </c>
      <c r="B263" s="90" t="s">
        <v>120</v>
      </c>
      <c r="C263" s="91" t="s">
        <v>121</v>
      </c>
      <c r="E263" s="89" t="s">
        <v>79</v>
      </c>
      <c r="F263" s="90" t="s">
        <v>120</v>
      </c>
      <c r="G263" s="91" t="s">
        <v>121</v>
      </c>
    </row>
    <row r="264" spans="1:8" ht="24">
      <c r="A264" s="92" t="s">
        <v>36</v>
      </c>
      <c r="B264" s="93">
        <v>57965.999999999993</v>
      </c>
      <c r="C264" s="49">
        <v>43129</v>
      </c>
      <c r="D264" s="93">
        <v>57965.999999999993</v>
      </c>
      <c r="E264" s="92" t="s">
        <v>10</v>
      </c>
      <c r="F264" s="93">
        <v>120924.00000000006</v>
      </c>
      <c r="G264" s="49">
        <v>89501</v>
      </c>
      <c r="H264" s="93">
        <v>120924.00000000006</v>
      </c>
    </row>
    <row r="265" spans="1:8" ht="24">
      <c r="A265" s="94" t="s">
        <v>37</v>
      </c>
      <c r="B265" s="95">
        <v>85870.999999999942</v>
      </c>
      <c r="C265" s="53">
        <v>65569</v>
      </c>
      <c r="D265" s="95">
        <v>85870.999999999942</v>
      </c>
      <c r="E265" s="94" t="s">
        <v>11</v>
      </c>
      <c r="F265" s="95">
        <v>277903.99999999924</v>
      </c>
      <c r="G265" s="53">
        <v>229412</v>
      </c>
      <c r="H265" s="95">
        <v>277903.99999999924</v>
      </c>
    </row>
    <row r="266" spans="1:8" ht="24.75" thickBot="1">
      <c r="A266" s="94" t="s">
        <v>38</v>
      </c>
      <c r="B266" s="95">
        <v>89365.000000000058</v>
      </c>
      <c r="C266" s="53">
        <v>68828</v>
      </c>
      <c r="D266" s="95">
        <v>89365.000000000058</v>
      </c>
      <c r="E266" s="96" t="s">
        <v>7</v>
      </c>
      <c r="F266" s="97">
        <v>398827.99999999872</v>
      </c>
      <c r="G266" s="56">
        <v>318913</v>
      </c>
      <c r="H266" s="97">
        <v>398827.99999999872</v>
      </c>
    </row>
    <row r="267" spans="1:8" ht="24">
      <c r="A267" s="94" t="s">
        <v>39</v>
      </c>
      <c r="B267" s="95">
        <v>144768.99999999994</v>
      </c>
      <c r="C267" s="53">
        <v>121990</v>
      </c>
      <c r="D267" s="95">
        <v>144768.99999999994</v>
      </c>
    </row>
    <row r="268" spans="1:8" ht="24">
      <c r="A268" s="94" t="s">
        <v>40</v>
      </c>
      <c r="B268" s="95">
        <v>20857.000000000004</v>
      </c>
      <c r="C268" s="53">
        <v>19397</v>
      </c>
      <c r="D268" s="95">
        <v>20857.000000000004</v>
      </c>
    </row>
    <row r="269" spans="1:8" ht="16.5" thickBot="1">
      <c r="A269" s="96" t="s">
        <v>7</v>
      </c>
      <c r="B269" s="97">
        <v>398827.99999999872</v>
      </c>
      <c r="C269" s="56">
        <v>318913</v>
      </c>
    </row>
    <row r="273" spans="1:18">
      <c r="A273" s="162" t="s">
        <v>174</v>
      </c>
      <c r="B273" s="163"/>
      <c r="C273" s="163"/>
      <c r="F273" s="162" t="s">
        <v>175</v>
      </c>
      <c r="G273" s="163"/>
      <c r="H273" s="163"/>
    </row>
    <row r="274" spans="1:18" ht="16.5" thickBot="1">
      <c r="A274" s="164" t="s">
        <v>176</v>
      </c>
      <c r="B274" s="163"/>
      <c r="C274" s="163"/>
      <c r="F274" s="164" t="s">
        <v>176</v>
      </c>
      <c r="G274" s="163"/>
      <c r="H274" s="163"/>
    </row>
    <row r="275" spans="1:18" ht="97.5" thickBot="1">
      <c r="A275" s="89" t="s">
        <v>34</v>
      </c>
      <c r="B275" s="90" t="s">
        <v>120</v>
      </c>
      <c r="C275" s="91" t="s">
        <v>121</v>
      </c>
      <c r="F275" s="89" t="s">
        <v>79</v>
      </c>
      <c r="G275" s="90" t="s">
        <v>120</v>
      </c>
      <c r="H275" s="91" t="s">
        <v>121</v>
      </c>
    </row>
    <row r="276" spans="1:18" ht="24">
      <c r="A276" s="92" t="s">
        <v>36</v>
      </c>
      <c r="B276" s="93">
        <v>191637.99999999991</v>
      </c>
      <c r="C276" s="49">
        <v>43055</v>
      </c>
      <c r="D276" s="93">
        <v>191637.99999999991</v>
      </c>
      <c r="F276" s="92" t="s">
        <v>10</v>
      </c>
      <c r="G276" s="93">
        <v>681455.99999999977</v>
      </c>
      <c r="H276" s="49">
        <v>147879</v>
      </c>
      <c r="I276" s="93">
        <v>681455.99999999977</v>
      </c>
    </row>
    <row r="277" spans="1:18" ht="24">
      <c r="A277" s="94" t="s">
        <v>37</v>
      </c>
      <c r="B277" s="95">
        <v>454414.99999999959</v>
      </c>
      <c r="C277" s="53">
        <v>102170</v>
      </c>
      <c r="D277" s="95">
        <v>454414.99999999959</v>
      </c>
      <c r="F277" s="94" t="s">
        <v>11</v>
      </c>
      <c r="G277" s="95">
        <v>1922182.9999999991</v>
      </c>
      <c r="H277" s="53">
        <v>493872</v>
      </c>
      <c r="I277" s="95">
        <v>1922182.9999999991</v>
      </c>
    </row>
    <row r="278" spans="1:18" ht="24.75" thickBot="1">
      <c r="A278" s="94" t="s">
        <v>38</v>
      </c>
      <c r="B278" s="95">
        <v>553064.99999999872</v>
      </c>
      <c r="C278" s="53">
        <v>133141</v>
      </c>
      <c r="D278" s="95">
        <v>553064.99999999872</v>
      </c>
      <c r="F278" s="96" t="s">
        <v>7</v>
      </c>
      <c r="G278" s="97">
        <v>2603638.999999986</v>
      </c>
      <c r="H278" s="56">
        <v>641751</v>
      </c>
      <c r="I278" s="97">
        <v>2603638.999999986</v>
      </c>
    </row>
    <row r="279" spans="1:18" ht="24">
      <c r="A279" s="94" t="s">
        <v>39</v>
      </c>
      <c r="B279" s="95">
        <v>1017980.9999999988</v>
      </c>
      <c r="C279" s="53">
        <v>258066</v>
      </c>
      <c r="D279" s="95">
        <v>1017980.9999999988</v>
      </c>
    </row>
    <row r="280" spans="1:18" ht="24">
      <c r="A280" s="94" t="s">
        <v>40</v>
      </c>
      <c r="B280" s="95">
        <v>386540</v>
      </c>
      <c r="C280" s="53">
        <v>105319</v>
      </c>
      <c r="D280" s="95">
        <v>386540</v>
      </c>
    </row>
    <row r="281" spans="1:18" ht="16.5" thickBot="1">
      <c r="A281" s="96" t="s">
        <v>7</v>
      </c>
      <c r="B281" s="97">
        <v>2603638.999999986</v>
      </c>
      <c r="C281" s="56">
        <v>641751</v>
      </c>
    </row>
    <row r="284" spans="1:18">
      <c r="A284" s="98" t="s">
        <v>181</v>
      </c>
      <c r="B284" s="2"/>
      <c r="C284" s="2"/>
      <c r="D284" s="2"/>
    </row>
    <row r="286" spans="1:18">
      <c r="A286" s="162" t="s">
        <v>182</v>
      </c>
      <c r="B286" s="163"/>
      <c r="C286" s="163"/>
      <c r="D286" s="163"/>
      <c r="E286" s="163"/>
      <c r="F286" s="163"/>
      <c r="G286" s="163"/>
      <c r="H286" s="163"/>
      <c r="I286" s="87"/>
      <c r="J286" s="162" t="s">
        <v>183</v>
      </c>
      <c r="K286" s="163"/>
      <c r="L286" s="163"/>
      <c r="M286" s="163"/>
      <c r="N286" s="163"/>
      <c r="R286" s="87"/>
    </row>
    <row r="287" spans="1:18" ht="16.5" thickBot="1">
      <c r="A287" s="164" t="s">
        <v>4</v>
      </c>
      <c r="B287" s="163"/>
      <c r="C287" s="163"/>
      <c r="D287" s="163"/>
      <c r="E287" s="163"/>
      <c r="F287" s="163"/>
      <c r="G287" s="163"/>
      <c r="H287" s="163"/>
      <c r="I287" s="87"/>
      <c r="J287" s="164" t="s">
        <v>4</v>
      </c>
      <c r="K287" s="163"/>
      <c r="L287" s="163"/>
      <c r="M287" s="163"/>
      <c r="N287" s="163"/>
      <c r="R287" s="87"/>
    </row>
    <row r="288" spans="1:18" ht="16.5" thickBot="1">
      <c r="A288" s="150" t="s">
        <v>5</v>
      </c>
      <c r="B288" s="151"/>
      <c r="C288" s="154" t="s">
        <v>34</v>
      </c>
      <c r="D288" s="155"/>
      <c r="E288" s="155"/>
      <c r="F288" s="155"/>
      <c r="G288" s="156"/>
      <c r="H288" s="157" t="s">
        <v>7</v>
      </c>
      <c r="I288" s="87"/>
      <c r="J288" s="150" t="s">
        <v>5</v>
      </c>
      <c r="K288" s="151"/>
      <c r="L288" s="154" t="s">
        <v>79</v>
      </c>
      <c r="M288" s="156"/>
      <c r="N288" s="157" t="s">
        <v>7</v>
      </c>
      <c r="R288" s="87"/>
    </row>
    <row r="289" spans="1:18" ht="25.5" thickBot="1">
      <c r="A289" s="152"/>
      <c r="B289" s="153"/>
      <c r="C289" s="6" t="s">
        <v>36</v>
      </c>
      <c r="D289" s="7" t="s">
        <v>37</v>
      </c>
      <c r="E289" s="7" t="s">
        <v>38</v>
      </c>
      <c r="F289" s="7" t="s">
        <v>39</v>
      </c>
      <c r="G289" s="7" t="s">
        <v>40</v>
      </c>
      <c r="H289" s="158"/>
      <c r="I289" s="87"/>
      <c r="J289" s="152"/>
      <c r="K289" s="153"/>
      <c r="L289" s="6" t="s">
        <v>10</v>
      </c>
      <c r="M289" s="7" t="s">
        <v>11</v>
      </c>
      <c r="N289" s="158"/>
      <c r="R289" s="87"/>
    </row>
    <row r="290" spans="1:18">
      <c r="A290" s="159" t="s">
        <v>184</v>
      </c>
      <c r="B290" s="17" t="s">
        <v>185</v>
      </c>
      <c r="C290" s="47">
        <v>7934</v>
      </c>
      <c r="D290" s="48">
        <v>11293</v>
      </c>
      <c r="E290" s="48">
        <v>10536</v>
      </c>
      <c r="F290" s="48">
        <v>16854</v>
      </c>
      <c r="G290" s="48">
        <v>2629</v>
      </c>
      <c r="H290" s="49">
        <v>49246</v>
      </c>
      <c r="I290" s="87"/>
      <c r="J290" s="159" t="s">
        <v>184</v>
      </c>
      <c r="K290" s="17" t="s">
        <v>185</v>
      </c>
      <c r="L290" s="47">
        <v>16541</v>
      </c>
      <c r="M290" s="48">
        <v>32705</v>
      </c>
      <c r="N290" s="49">
        <v>49246</v>
      </c>
      <c r="R290" s="87"/>
    </row>
    <row r="291" spans="1:18">
      <c r="A291" s="160"/>
      <c r="B291" s="28" t="s">
        <v>186</v>
      </c>
      <c r="C291" s="51">
        <v>8038</v>
      </c>
      <c r="D291" s="52">
        <v>12288</v>
      </c>
      <c r="E291" s="52">
        <v>14220</v>
      </c>
      <c r="F291" s="52">
        <v>16787</v>
      </c>
      <c r="G291" s="52">
        <v>2976</v>
      </c>
      <c r="H291" s="53">
        <v>54309</v>
      </c>
      <c r="I291" s="87"/>
      <c r="J291" s="160"/>
      <c r="K291" s="28" t="s">
        <v>186</v>
      </c>
      <c r="L291" s="51">
        <v>17067</v>
      </c>
      <c r="M291" s="52">
        <v>37242</v>
      </c>
      <c r="N291" s="53">
        <v>54309</v>
      </c>
      <c r="R291" s="87"/>
    </row>
    <row r="292" spans="1:18">
      <c r="A292" s="160"/>
      <c r="B292" s="28" t="s">
        <v>187</v>
      </c>
      <c r="C292" s="51">
        <v>77524</v>
      </c>
      <c r="D292" s="52">
        <v>105821</v>
      </c>
      <c r="E292" s="52">
        <v>98464</v>
      </c>
      <c r="F292" s="52">
        <v>132627</v>
      </c>
      <c r="G292" s="52">
        <v>21257</v>
      </c>
      <c r="H292" s="53">
        <v>435693</v>
      </c>
      <c r="I292" s="87"/>
      <c r="J292" s="160"/>
      <c r="K292" s="28" t="s">
        <v>187</v>
      </c>
      <c r="L292" s="51">
        <v>151341</v>
      </c>
      <c r="M292" s="52">
        <v>284352</v>
      </c>
      <c r="N292" s="53">
        <v>435693</v>
      </c>
      <c r="R292" s="87"/>
    </row>
    <row r="293" spans="1:18" ht="24">
      <c r="A293" s="160"/>
      <c r="B293" s="28" t="s">
        <v>188</v>
      </c>
      <c r="C293" s="51">
        <v>53789</v>
      </c>
      <c r="D293" s="52">
        <v>74405</v>
      </c>
      <c r="E293" s="52">
        <v>75453</v>
      </c>
      <c r="F293" s="52">
        <v>123854</v>
      </c>
      <c r="G293" s="52">
        <v>16556</v>
      </c>
      <c r="H293" s="53">
        <v>344057</v>
      </c>
      <c r="I293" s="87"/>
      <c r="J293" s="160"/>
      <c r="K293" s="28" t="s">
        <v>188</v>
      </c>
      <c r="L293" s="51">
        <v>110031</v>
      </c>
      <c r="M293" s="52">
        <v>234026</v>
      </c>
      <c r="N293" s="53">
        <v>344057</v>
      </c>
      <c r="R293" s="87"/>
    </row>
    <row r="294" spans="1:18" ht="24">
      <c r="A294" s="160"/>
      <c r="B294" s="28" t="s">
        <v>189</v>
      </c>
      <c r="C294" s="51">
        <v>4177</v>
      </c>
      <c r="D294" s="52">
        <v>11466</v>
      </c>
      <c r="E294" s="52">
        <v>13912</v>
      </c>
      <c r="F294" s="52">
        <v>20915</v>
      </c>
      <c r="G294" s="52">
        <v>4173</v>
      </c>
      <c r="H294" s="53">
        <v>54643</v>
      </c>
      <c r="I294" s="87"/>
      <c r="J294" s="160"/>
      <c r="K294" s="28" t="s">
        <v>189</v>
      </c>
      <c r="L294" s="51">
        <v>10893</v>
      </c>
      <c r="M294" s="52">
        <v>43750</v>
      </c>
      <c r="N294" s="53">
        <v>54643</v>
      </c>
      <c r="R294" s="87"/>
    </row>
    <row r="295" spans="1:18">
      <c r="A295" s="160"/>
      <c r="B295" s="28" t="s">
        <v>190</v>
      </c>
      <c r="C295" s="51">
        <v>848</v>
      </c>
      <c r="D295" s="52">
        <v>1317</v>
      </c>
      <c r="E295" s="52">
        <v>839</v>
      </c>
      <c r="F295" s="52">
        <v>745</v>
      </c>
      <c r="G295" s="52">
        <v>196</v>
      </c>
      <c r="H295" s="53">
        <v>3945</v>
      </c>
      <c r="I295" s="87"/>
      <c r="J295" s="160"/>
      <c r="K295" s="28" t="s">
        <v>190</v>
      </c>
      <c r="L295" s="51">
        <v>2264</v>
      </c>
      <c r="M295" s="52">
        <v>1681</v>
      </c>
      <c r="N295" s="53">
        <v>3945</v>
      </c>
      <c r="R295" s="87"/>
    </row>
    <row r="296" spans="1:18">
      <c r="A296" s="160"/>
      <c r="B296" s="28" t="s">
        <v>191</v>
      </c>
      <c r="C296" s="51">
        <v>3356</v>
      </c>
      <c r="D296" s="52">
        <v>6180</v>
      </c>
      <c r="E296" s="52">
        <v>7199</v>
      </c>
      <c r="F296" s="52">
        <v>20717</v>
      </c>
      <c r="G296" s="52">
        <v>4284</v>
      </c>
      <c r="H296" s="53">
        <v>41736</v>
      </c>
      <c r="I296" s="87"/>
      <c r="J296" s="160"/>
      <c r="K296" s="28" t="s">
        <v>191</v>
      </c>
      <c r="L296" s="51">
        <v>7620</v>
      </c>
      <c r="M296" s="52">
        <v>34116</v>
      </c>
      <c r="N296" s="53">
        <v>41736</v>
      </c>
      <c r="R296" s="87"/>
    </row>
    <row r="297" spans="1:18">
      <c r="A297" s="160"/>
      <c r="B297" s="28" t="s">
        <v>192</v>
      </c>
      <c r="C297" s="51">
        <v>4075</v>
      </c>
      <c r="D297" s="52">
        <v>9765</v>
      </c>
      <c r="E297" s="52">
        <v>14777</v>
      </c>
      <c r="F297" s="52">
        <v>57029</v>
      </c>
      <c r="G297" s="52">
        <v>38705</v>
      </c>
      <c r="H297" s="53">
        <v>124351</v>
      </c>
      <c r="I297" s="87"/>
      <c r="J297" s="160"/>
      <c r="K297" s="28" t="s">
        <v>192</v>
      </c>
      <c r="L297" s="51">
        <v>7723</v>
      </c>
      <c r="M297" s="52">
        <v>116628</v>
      </c>
      <c r="N297" s="53">
        <v>124351</v>
      </c>
      <c r="R297" s="87"/>
    </row>
    <row r="298" spans="1:18">
      <c r="A298" s="160"/>
      <c r="B298" s="28" t="s">
        <v>193</v>
      </c>
      <c r="C298" s="51">
        <v>3524</v>
      </c>
      <c r="D298" s="52">
        <v>6277</v>
      </c>
      <c r="E298" s="52">
        <v>7230</v>
      </c>
      <c r="F298" s="52">
        <v>21104</v>
      </c>
      <c r="G298" s="52">
        <v>9650</v>
      </c>
      <c r="H298" s="53">
        <v>47785</v>
      </c>
      <c r="I298" s="87"/>
      <c r="J298" s="160"/>
      <c r="K298" s="28" t="s">
        <v>193</v>
      </c>
      <c r="L298" s="51">
        <v>7810</v>
      </c>
      <c r="M298" s="52">
        <v>39975</v>
      </c>
      <c r="N298" s="53">
        <v>47785</v>
      </c>
      <c r="R298" s="87"/>
    </row>
    <row r="299" spans="1:18" ht="16.5" thickBot="1">
      <c r="A299" s="161" t="s">
        <v>7</v>
      </c>
      <c r="B299" s="153"/>
      <c r="C299" s="54">
        <v>163265</v>
      </c>
      <c r="D299" s="55">
        <v>238812</v>
      </c>
      <c r="E299" s="55">
        <v>242630</v>
      </c>
      <c r="F299" s="55">
        <v>410632</v>
      </c>
      <c r="G299" s="55">
        <v>100426</v>
      </c>
      <c r="H299" s="56">
        <v>1155765</v>
      </c>
      <c r="I299" s="87"/>
      <c r="J299" s="161" t="s">
        <v>7</v>
      </c>
      <c r="K299" s="153"/>
      <c r="L299" s="54">
        <v>331290</v>
      </c>
      <c r="M299" s="55">
        <v>824475</v>
      </c>
      <c r="N299" s="56">
        <v>1155765</v>
      </c>
      <c r="R299" s="87"/>
    </row>
    <row r="301" spans="1:18">
      <c r="A301" s="1" t="s">
        <v>194</v>
      </c>
      <c r="B301" s="2"/>
      <c r="C301" s="2"/>
      <c r="D301" s="2"/>
      <c r="E301" s="2"/>
    </row>
    <row r="303" spans="1:18">
      <c r="A303" s="162" t="s">
        <v>182</v>
      </c>
      <c r="B303" s="163"/>
      <c r="C303" s="163"/>
      <c r="D303" s="163"/>
      <c r="E303" s="163"/>
      <c r="F303" s="163"/>
      <c r="G303" s="163"/>
      <c r="H303" s="163"/>
      <c r="I303" s="87"/>
      <c r="J303" s="162" t="s">
        <v>183</v>
      </c>
      <c r="K303" s="163"/>
      <c r="L303" s="163"/>
      <c r="M303" s="163"/>
      <c r="N303" s="163"/>
    </row>
    <row r="304" spans="1:18" ht="16.5" thickBot="1">
      <c r="A304" s="164" t="s">
        <v>4</v>
      </c>
      <c r="B304" s="163"/>
      <c r="C304" s="163"/>
      <c r="D304" s="163"/>
      <c r="E304" s="163"/>
      <c r="F304" s="163"/>
      <c r="G304" s="163"/>
      <c r="H304" s="163"/>
      <c r="I304" s="87"/>
      <c r="J304" s="164" t="s">
        <v>4</v>
      </c>
      <c r="K304" s="163"/>
      <c r="L304" s="163"/>
      <c r="M304" s="163"/>
      <c r="N304" s="163"/>
    </row>
    <row r="305" spans="1:14" ht="16.5" thickBot="1">
      <c r="A305" s="150" t="s">
        <v>5</v>
      </c>
      <c r="B305" s="151"/>
      <c r="C305" s="154" t="s">
        <v>34</v>
      </c>
      <c r="D305" s="155"/>
      <c r="E305" s="155"/>
      <c r="F305" s="155"/>
      <c r="G305" s="156"/>
      <c r="H305" s="157" t="s">
        <v>7</v>
      </c>
      <c r="I305" s="87"/>
      <c r="J305" s="150" t="s">
        <v>5</v>
      </c>
      <c r="K305" s="151"/>
      <c r="L305" s="154" t="s">
        <v>79</v>
      </c>
      <c r="M305" s="156"/>
      <c r="N305" s="157" t="s">
        <v>7</v>
      </c>
    </row>
    <row r="306" spans="1:14" ht="25.5" thickBot="1">
      <c r="A306" s="152"/>
      <c r="B306" s="153"/>
      <c r="C306" s="6" t="s">
        <v>36</v>
      </c>
      <c r="D306" s="7" t="s">
        <v>37</v>
      </c>
      <c r="E306" s="7" t="s">
        <v>38</v>
      </c>
      <c r="F306" s="7" t="s">
        <v>39</v>
      </c>
      <c r="G306" s="7" t="s">
        <v>40</v>
      </c>
      <c r="H306" s="158"/>
      <c r="I306" s="87"/>
      <c r="J306" s="152"/>
      <c r="K306" s="153"/>
      <c r="L306" s="6" t="s">
        <v>10</v>
      </c>
      <c r="M306" s="7" t="s">
        <v>11</v>
      </c>
      <c r="N306" s="158"/>
    </row>
    <row r="307" spans="1:14" ht="24">
      <c r="A307" s="159" t="s">
        <v>184</v>
      </c>
      <c r="B307" s="17" t="s">
        <v>188</v>
      </c>
      <c r="C307" s="99">
        <v>15679</v>
      </c>
      <c r="D307" s="100">
        <v>22086</v>
      </c>
      <c r="E307" s="100">
        <v>20356</v>
      </c>
      <c r="F307" s="100">
        <v>28985</v>
      </c>
      <c r="G307" s="100">
        <v>3087</v>
      </c>
      <c r="H307" s="101">
        <v>90193</v>
      </c>
      <c r="I307" s="87"/>
      <c r="J307" s="159" t="s">
        <v>184</v>
      </c>
      <c r="K307" s="17" t="s">
        <v>188</v>
      </c>
      <c r="L307" s="99">
        <v>33733</v>
      </c>
      <c r="M307" s="100">
        <v>56460</v>
      </c>
      <c r="N307" s="101">
        <v>90193</v>
      </c>
    </row>
    <row r="308" spans="1:14">
      <c r="A308" s="160"/>
      <c r="B308" s="28" t="s">
        <v>191</v>
      </c>
      <c r="C308" s="51">
        <v>468</v>
      </c>
      <c r="D308" s="52">
        <v>391</v>
      </c>
      <c r="E308" s="52">
        <v>498</v>
      </c>
      <c r="F308" s="52">
        <v>850</v>
      </c>
      <c r="G308" s="52">
        <v>421</v>
      </c>
      <c r="H308" s="53">
        <v>2628</v>
      </c>
      <c r="I308" s="87"/>
      <c r="J308" s="160"/>
      <c r="K308" s="28" t="s">
        <v>191</v>
      </c>
      <c r="L308" s="51">
        <v>874</v>
      </c>
      <c r="M308" s="52">
        <v>1754</v>
      </c>
      <c r="N308" s="53">
        <v>2628</v>
      </c>
    </row>
    <row r="309" spans="1:14">
      <c r="A309" s="160"/>
      <c r="B309" s="28" t="s">
        <v>193</v>
      </c>
      <c r="C309" s="51">
        <v>753</v>
      </c>
      <c r="D309" s="52">
        <v>639</v>
      </c>
      <c r="E309" s="52">
        <v>1132</v>
      </c>
      <c r="F309" s="52">
        <v>3191</v>
      </c>
      <c r="G309" s="52">
        <v>819</v>
      </c>
      <c r="H309" s="53">
        <v>6534</v>
      </c>
      <c r="I309" s="87"/>
      <c r="J309" s="160"/>
      <c r="K309" s="28" t="s">
        <v>193</v>
      </c>
      <c r="L309" s="51">
        <v>2088</v>
      </c>
      <c r="M309" s="52">
        <v>4446</v>
      </c>
      <c r="N309" s="53">
        <v>6534</v>
      </c>
    </row>
    <row r="310" spans="1:14" ht="16.5" thickBot="1">
      <c r="A310" s="161" t="s">
        <v>7</v>
      </c>
      <c r="B310" s="153"/>
      <c r="C310" s="54">
        <v>16900</v>
      </c>
      <c r="D310" s="55">
        <v>23116</v>
      </c>
      <c r="E310" s="55">
        <v>21986</v>
      </c>
      <c r="F310" s="55">
        <v>33026</v>
      </c>
      <c r="G310" s="55">
        <v>4327</v>
      </c>
      <c r="H310" s="56">
        <v>99355</v>
      </c>
      <c r="I310" s="87"/>
      <c r="J310" s="161" t="s">
        <v>7</v>
      </c>
      <c r="K310" s="153"/>
      <c r="L310" s="54">
        <v>36695</v>
      </c>
      <c r="M310" s="55">
        <v>62660</v>
      </c>
      <c r="N310" s="56">
        <v>99355</v>
      </c>
    </row>
    <row r="312" spans="1:14">
      <c r="A312" s="1" t="s">
        <v>195</v>
      </c>
      <c r="B312" s="1"/>
      <c r="C312" s="1"/>
      <c r="D312" s="1"/>
    </row>
    <row r="313" spans="1:14">
      <c r="A313" s="102" t="s">
        <v>196</v>
      </c>
      <c r="B313" s="102"/>
      <c r="C313" s="103">
        <f>C293+C294</f>
        <v>57966</v>
      </c>
      <c r="D313" s="103">
        <f t="shared" ref="D313:H313" si="28">D293+D294</f>
        <v>85871</v>
      </c>
      <c r="E313" s="103">
        <f t="shared" si="28"/>
        <v>89365</v>
      </c>
      <c r="F313" s="103">
        <f t="shared" si="28"/>
        <v>144769</v>
      </c>
      <c r="G313" s="103">
        <f t="shared" si="28"/>
        <v>20729</v>
      </c>
      <c r="H313" s="103">
        <f t="shared" si="28"/>
        <v>398700</v>
      </c>
      <c r="I313" s="103"/>
      <c r="J313" s="103"/>
      <c r="K313" s="103"/>
      <c r="L313" s="103">
        <f t="shared" ref="L313:N313" si="29">L293+L294</f>
        <v>120924</v>
      </c>
      <c r="M313" s="103">
        <f t="shared" si="29"/>
        <v>277776</v>
      </c>
      <c r="N313" s="103">
        <f t="shared" si="29"/>
        <v>398700</v>
      </c>
    </row>
    <row r="314" spans="1:14">
      <c r="A314" s="104" t="s">
        <v>197</v>
      </c>
      <c r="B314" s="104"/>
      <c r="C314" s="105">
        <f>C307</f>
        <v>15679</v>
      </c>
      <c r="D314" s="105">
        <f t="shared" ref="D314:H314" si="30">D307</f>
        <v>22086</v>
      </c>
      <c r="E314" s="105">
        <f t="shared" si="30"/>
        <v>20356</v>
      </c>
      <c r="F314" s="105">
        <f t="shared" si="30"/>
        <v>28985</v>
      </c>
      <c r="G314" s="105">
        <f t="shared" si="30"/>
        <v>3087</v>
      </c>
      <c r="H314" s="105">
        <f t="shared" si="30"/>
        <v>90193</v>
      </c>
      <c r="I314" s="105"/>
      <c r="J314" s="105"/>
      <c r="K314" s="105"/>
      <c r="L314" s="105">
        <f t="shared" ref="L314:N314" si="31">L307</f>
        <v>33733</v>
      </c>
      <c r="M314" s="105">
        <f t="shared" si="31"/>
        <v>56460</v>
      </c>
      <c r="N314" s="105">
        <f t="shared" si="31"/>
        <v>90193</v>
      </c>
    </row>
    <row r="315" spans="1:14">
      <c r="A315" s="102" t="s">
        <v>198</v>
      </c>
      <c r="B315" s="102"/>
      <c r="C315" s="103">
        <f>C313-C314</f>
        <v>42287</v>
      </c>
      <c r="D315" s="102">
        <f t="shared" ref="D315:H315" si="32">D313-D314</f>
        <v>63785</v>
      </c>
      <c r="E315" s="102">
        <f t="shared" si="32"/>
        <v>69009</v>
      </c>
      <c r="F315" s="102">
        <f t="shared" si="32"/>
        <v>115784</v>
      </c>
      <c r="G315" s="102">
        <f t="shared" si="32"/>
        <v>17642</v>
      </c>
      <c r="H315" s="102">
        <f t="shared" si="32"/>
        <v>308507</v>
      </c>
      <c r="I315" s="102"/>
      <c r="J315" s="102"/>
      <c r="K315" s="102"/>
      <c r="L315" s="102">
        <f t="shared" ref="L315:N315" si="33">L313-L314</f>
        <v>87191</v>
      </c>
      <c r="M315" s="102">
        <f t="shared" si="33"/>
        <v>221316</v>
      </c>
      <c r="N315" s="102">
        <f t="shared" si="33"/>
        <v>308507</v>
      </c>
    </row>
    <row r="316" spans="1:14">
      <c r="A316" s="102" t="s">
        <v>199</v>
      </c>
      <c r="B316" s="102"/>
      <c r="C316" s="103">
        <f>C294</f>
        <v>4177</v>
      </c>
      <c r="D316" s="103">
        <f t="shared" ref="D316:H316" si="34">D294</f>
        <v>11466</v>
      </c>
      <c r="E316" s="103">
        <f t="shared" si="34"/>
        <v>13912</v>
      </c>
      <c r="F316" s="103">
        <f t="shared" si="34"/>
        <v>20915</v>
      </c>
      <c r="G316" s="103">
        <f t="shared" si="34"/>
        <v>4173</v>
      </c>
      <c r="H316" s="103">
        <f t="shared" si="34"/>
        <v>54643</v>
      </c>
      <c r="I316" s="103"/>
      <c r="J316" s="103"/>
      <c r="K316" s="103"/>
      <c r="L316" s="103">
        <f t="shared" ref="L316:N316" si="35">L294</f>
        <v>10893</v>
      </c>
      <c r="M316" s="103">
        <f t="shared" si="35"/>
        <v>43750</v>
      </c>
      <c r="N316" s="103">
        <f t="shared" si="35"/>
        <v>54643</v>
      </c>
    </row>
    <row r="317" spans="1:14">
      <c r="A317" s="102" t="s">
        <v>200</v>
      </c>
      <c r="B317" s="102"/>
      <c r="C317" s="103">
        <f>C315-C316</f>
        <v>38110</v>
      </c>
      <c r="D317" s="103">
        <f t="shared" ref="D317:H317" si="36">D315-D316</f>
        <v>52319</v>
      </c>
      <c r="E317" s="103">
        <f t="shared" si="36"/>
        <v>55097</v>
      </c>
      <c r="F317" s="103">
        <f t="shared" si="36"/>
        <v>94869</v>
      </c>
      <c r="G317" s="103">
        <f t="shared" si="36"/>
        <v>13469</v>
      </c>
      <c r="H317" s="103">
        <f t="shared" si="36"/>
        <v>253864</v>
      </c>
      <c r="I317" s="103"/>
      <c r="J317" s="103"/>
      <c r="K317" s="103"/>
      <c r="L317" s="103">
        <f t="shared" ref="L317:N317" si="37">L315-L316</f>
        <v>76298</v>
      </c>
      <c r="M317" s="103">
        <f t="shared" si="37"/>
        <v>177566</v>
      </c>
      <c r="N317" s="103">
        <f t="shared" si="37"/>
        <v>253864</v>
      </c>
    </row>
    <row r="318" spans="1:14">
      <c r="A318" s="102" t="s">
        <v>201</v>
      </c>
      <c r="B318" s="102"/>
      <c r="C318" s="102">
        <f>C316/C315</f>
        <v>9.8777402038451534E-2</v>
      </c>
      <c r="D318" s="102">
        <f t="shared" ref="D318:H318" si="38">D316/D315</f>
        <v>0.17976013169240418</v>
      </c>
      <c r="E318" s="102">
        <f t="shared" si="38"/>
        <v>0.20159689315886334</v>
      </c>
      <c r="F318" s="102">
        <f t="shared" si="38"/>
        <v>0.180638084709459</v>
      </c>
      <c r="G318" s="102">
        <f>G316/G315</f>
        <v>0.23653780750481804</v>
      </c>
      <c r="H318" s="102">
        <f t="shared" si="38"/>
        <v>0.17712077845883561</v>
      </c>
      <c r="I318" s="102"/>
      <c r="J318" s="102"/>
      <c r="K318" s="102"/>
      <c r="L318" s="102">
        <f t="shared" ref="L318:N318" si="39">L316/L315</f>
        <v>0.12493261919234784</v>
      </c>
      <c r="M318" s="102">
        <f t="shared" si="39"/>
        <v>0.19768114370402501</v>
      </c>
      <c r="N318" s="102">
        <f t="shared" si="39"/>
        <v>0.17712077845883561</v>
      </c>
    </row>
    <row r="319" spans="1:14">
      <c r="A319" s="104" t="s">
        <v>197</v>
      </c>
      <c r="B319" s="104"/>
      <c r="C319" s="105">
        <f>C314</f>
        <v>15679</v>
      </c>
      <c r="D319" s="105">
        <f t="shared" ref="D319:H319" si="40">D314</f>
        <v>22086</v>
      </c>
      <c r="E319" s="105">
        <f t="shared" si="40"/>
        <v>20356</v>
      </c>
      <c r="F319" s="105">
        <f t="shared" si="40"/>
        <v>28985</v>
      </c>
      <c r="G319" s="105">
        <f t="shared" si="40"/>
        <v>3087</v>
      </c>
      <c r="H319" s="105">
        <f t="shared" si="40"/>
        <v>90193</v>
      </c>
      <c r="I319" s="105"/>
      <c r="J319" s="105"/>
      <c r="K319" s="105"/>
      <c r="L319" s="105">
        <f t="shared" ref="L319:N319" si="41">L314</f>
        <v>33733</v>
      </c>
      <c r="M319" s="105">
        <f t="shared" si="41"/>
        <v>56460</v>
      </c>
      <c r="N319" s="105">
        <f t="shared" si="41"/>
        <v>90193</v>
      </c>
    </row>
    <row r="320" spans="1:14">
      <c r="A320" s="102" t="s">
        <v>199</v>
      </c>
      <c r="B320" s="102"/>
      <c r="C320" s="106">
        <f>C318*C314</f>
        <v>1548.7308865608816</v>
      </c>
      <c r="D320" s="106">
        <f t="shared" ref="D320:H320" si="42">D318*D314</f>
        <v>3970.1822685584389</v>
      </c>
      <c r="E320" s="106">
        <f t="shared" si="42"/>
        <v>4103.7063571418221</v>
      </c>
      <c r="F320" s="106">
        <f t="shared" si="42"/>
        <v>5235.7948853036687</v>
      </c>
      <c r="G320" s="106">
        <f t="shared" si="42"/>
        <v>730.19221176737324</v>
      </c>
      <c r="H320" s="106">
        <f t="shared" si="42"/>
        <v>15975.054371537761</v>
      </c>
      <c r="I320" s="106"/>
      <c r="J320" s="106"/>
      <c r="K320" s="106"/>
      <c r="L320" s="106">
        <f t="shared" ref="L320:N320" si="43">L318*L314</f>
        <v>4214.3520432154701</v>
      </c>
      <c r="M320" s="106">
        <f t="shared" si="43"/>
        <v>11161.077373529251</v>
      </c>
      <c r="N320" s="106">
        <f t="shared" si="43"/>
        <v>15975.054371537761</v>
      </c>
    </row>
    <row r="321" spans="1:14">
      <c r="A321" s="102" t="s">
        <v>200</v>
      </c>
      <c r="B321" s="102"/>
      <c r="C321" s="106">
        <f>C319-C320</f>
        <v>14130.269113439119</v>
      </c>
      <c r="D321" s="106">
        <f t="shared" ref="D321:H321" si="44">D319-D320</f>
        <v>18115.817731441563</v>
      </c>
      <c r="E321" s="106">
        <f t="shared" si="44"/>
        <v>16252.293642858178</v>
      </c>
      <c r="F321" s="106">
        <f t="shared" si="44"/>
        <v>23749.205114696331</v>
      </c>
      <c r="G321" s="106">
        <f t="shared" si="44"/>
        <v>2356.807788232627</v>
      </c>
      <c r="H321" s="106">
        <f t="shared" si="44"/>
        <v>74217.945628462243</v>
      </c>
      <c r="I321" s="106"/>
      <c r="J321" s="106"/>
      <c r="K321" s="106"/>
      <c r="L321" s="106">
        <f t="shared" ref="L321:N321" si="45">L319-L320</f>
        <v>29518.647956784531</v>
      </c>
      <c r="M321" s="106">
        <f t="shared" si="45"/>
        <v>45298.922626470747</v>
      </c>
      <c r="N321" s="106">
        <f t="shared" si="45"/>
        <v>74217.945628462243</v>
      </c>
    </row>
    <row r="322" spans="1:14">
      <c r="A322" s="102" t="s">
        <v>196</v>
      </c>
      <c r="B322" s="102"/>
      <c r="C322" s="102">
        <f>SUM(C323:C324)</f>
        <v>57966</v>
      </c>
      <c r="D322" s="102">
        <f t="shared" ref="D322:H322" si="46">SUM(D323:D324)</f>
        <v>85871</v>
      </c>
      <c r="E322" s="102">
        <f t="shared" si="46"/>
        <v>89365</v>
      </c>
      <c r="F322" s="102">
        <f t="shared" si="46"/>
        <v>144769</v>
      </c>
      <c r="G322" s="102">
        <f t="shared" si="46"/>
        <v>20729</v>
      </c>
      <c r="H322" s="102">
        <f t="shared" si="46"/>
        <v>398700</v>
      </c>
      <c r="I322" s="102"/>
      <c r="J322" s="102"/>
      <c r="K322" s="102"/>
      <c r="L322" s="102">
        <f t="shared" ref="L322:N322" si="47">SUM(L323:L324)</f>
        <v>120924</v>
      </c>
      <c r="M322" s="102">
        <f t="shared" si="47"/>
        <v>277776</v>
      </c>
      <c r="N322" s="102">
        <f t="shared" si="47"/>
        <v>398700</v>
      </c>
    </row>
    <row r="323" spans="1:14">
      <c r="A323" s="102" t="s">
        <v>199</v>
      </c>
      <c r="B323" s="102"/>
      <c r="C323" s="106">
        <f>C316+C320</f>
        <v>5725.7308865608811</v>
      </c>
      <c r="D323" s="106">
        <f t="shared" ref="D323:G324" si="48">D316+D320</f>
        <v>15436.182268558439</v>
      </c>
      <c r="E323" s="106">
        <f t="shared" si="48"/>
        <v>18015.706357141822</v>
      </c>
      <c r="F323" s="106">
        <f t="shared" si="48"/>
        <v>26150.794885303669</v>
      </c>
      <c r="G323" s="106">
        <f t="shared" si="48"/>
        <v>4903.192211767373</v>
      </c>
      <c r="H323" s="106">
        <f>SUM(C323:G323)</f>
        <v>70231.606609332172</v>
      </c>
      <c r="I323" s="106"/>
      <c r="J323" s="106"/>
      <c r="K323" s="106"/>
      <c r="L323" s="106">
        <f t="shared" ref="L323:N324" si="49">L316+L320</f>
        <v>15107.352043215469</v>
      </c>
      <c r="M323" s="106">
        <f t="shared" si="49"/>
        <v>54911.077373529253</v>
      </c>
      <c r="N323" s="106">
        <f t="shared" si="49"/>
        <v>70618.054371537757</v>
      </c>
    </row>
    <row r="324" spans="1:14">
      <c r="A324" s="102" t="s">
        <v>200</v>
      </c>
      <c r="B324" s="102"/>
      <c r="C324" s="106">
        <f>C317+C321</f>
        <v>52240.269113439121</v>
      </c>
      <c r="D324" s="106">
        <f t="shared" si="48"/>
        <v>70434.817731441566</v>
      </c>
      <c r="E324" s="106">
        <f t="shared" si="48"/>
        <v>71349.293642858174</v>
      </c>
      <c r="F324" s="106">
        <f t="shared" si="48"/>
        <v>118618.20511469633</v>
      </c>
      <c r="G324" s="106">
        <f t="shared" si="48"/>
        <v>15825.807788232627</v>
      </c>
      <c r="H324" s="106">
        <f>SUM(C324:G324)</f>
        <v>328468.39339066786</v>
      </c>
      <c r="I324" s="106"/>
      <c r="J324" s="106"/>
      <c r="K324" s="106"/>
      <c r="L324" s="106">
        <f t="shared" si="49"/>
        <v>105816.64795678452</v>
      </c>
      <c r="M324" s="106">
        <f t="shared" si="49"/>
        <v>222864.92262647074</v>
      </c>
      <c r="N324" s="106">
        <f t="shared" si="49"/>
        <v>328081.94562846224</v>
      </c>
    </row>
    <row r="326" spans="1:14">
      <c r="A326" s="98" t="s">
        <v>202</v>
      </c>
      <c r="B326" s="2"/>
      <c r="C326" s="2"/>
      <c r="D326" s="2"/>
    </row>
    <row r="328" spans="1:14">
      <c r="A328" s="162" t="s">
        <v>182</v>
      </c>
      <c r="B328" s="163"/>
      <c r="C328" s="163"/>
      <c r="D328" s="163"/>
      <c r="E328" s="163"/>
      <c r="F328" s="163"/>
      <c r="G328" s="163"/>
      <c r="H328" s="163"/>
      <c r="I328" s="87"/>
      <c r="J328" s="162" t="s">
        <v>183</v>
      </c>
      <c r="K328" s="163"/>
      <c r="L328" s="163"/>
      <c r="M328" s="163"/>
      <c r="N328" s="163"/>
    </row>
    <row r="329" spans="1:14" ht="16.5" thickBot="1">
      <c r="A329" s="164" t="s">
        <v>4</v>
      </c>
      <c r="B329" s="163"/>
      <c r="C329" s="163"/>
      <c r="D329" s="163"/>
      <c r="E329" s="163"/>
      <c r="F329" s="163"/>
      <c r="G329" s="163"/>
      <c r="H329" s="163"/>
      <c r="I329" s="87"/>
      <c r="J329" s="164" t="s">
        <v>4</v>
      </c>
      <c r="K329" s="163"/>
      <c r="L329" s="163"/>
      <c r="M329" s="163"/>
      <c r="N329" s="163"/>
    </row>
    <row r="330" spans="1:14" ht="16.5" thickBot="1">
      <c r="A330" s="150" t="s">
        <v>5</v>
      </c>
      <c r="B330" s="151"/>
      <c r="C330" s="154" t="s">
        <v>34</v>
      </c>
      <c r="D330" s="155"/>
      <c r="E330" s="155"/>
      <c r="F330" s="155"/>
      <c r="G330" s="156"/>
      <c r="H330" s="157" t="s">
        <v>7</v>
      </c>
      <c r="I330" s="87"/>
      <c r="J330" s="150" t="s">
        <v>5</v>
      </c>
      <c r="K330" s="151"/>
      <c r="L330" s="154" t="s">
        <v>79</v>
      </c>
      <c r="M330" s="156"/>
      <c r="N330" s="157" t="s">
        <v>7</v>
      </c>
    </row>
    <row r="331" spans="1:14" ht="25.5" thickBot="1">
      <c r="A331" s="152"/>
      <c r="B331" s="153"/>
      <c r="C331" s="6" t="s">
        <v>36</v>
      </c>
      <c r="D331" s="7" t="s">
        <v>37</v>
      </c>
      <c r="E331" s="7" t="s">
        <v>38</v>
      </c>
      <c r="F331" s="7" t="s">
        <v>39</v>
      </c>
      <c r="G331" s="7" t="s">
        <v>40</v>
      </c>
      <c r="H331" s="158"/>
      <c r="I331" s="87"/>
      <c r="J331" s="152"/>
      <c r="K331" s="153"/>
      <c r="L331" s="6" t="s">
        <v>10</v>
      </c>
      <c r="M331" s="7" t="s">
        <v>11</v>
      </c>
      <c r="N331" s="158"/>
    </row>
    <row r="332" spans="1:14">
      <c r="A332" s="159" t="s">
        <v>184</v>
      </c>
      <c r="B332" s="17" t="s">
        <v>187</v>
      </c>
      <c r="C332" s="47">
        <v>1407</v>
      </c>
      <c r="D332" s="48">
        <v>1832</v>
      </c>
      <c r="E332" s="48">
        <v>2632</v>
      </c>
      <c r="F332" s="48">
        <v>1195</v>
      </c>
      <c r="G332" s="48">
        <v>103</v>
      </c>
      <c r="H332" s="49">
        <v>7169</v>
      </c>
      <c r="I332" s="87"/>
      <c r="J332" s="159" t="s">
        <v>184</v>
      </c>
      <c r="K332" s="17" t="s">
        <v>187</v>
      </c>
      <c r="L332" s="47">
        <v>3010</v>
      </c>
      <c r="M332" s="48">
        <v>4159</v>
      </c>
      <c r="N332" s="49">
        <v>7169</v>
      </c>
    </row>
    <row r="333" spans="1:14" ht="24">
      <c r="A333" s="160"/>
      <c r="B333" s="28" t="s">
        <v>188</v>
      </c>
      <c r="C333" s="51">
        <v>1062</v>
      </c>
      <c r="D333" s="52">
        <v>1364</v>
      </c>
      <c r="E333" s="52">
        <v>1553</v>
      </c>
      <c r="F333" s="52">
        <v>1205</v>
      </c>
      <c r="G333" s="52">
        <v>161</v>
      </c>
      <c r="H333" s="53">
        <v>5345</v>
      </c>
      <c r="I333" s="87"/>
      <c r="J333" s="160"/>
      <c r="K333" s="28" t="s">
        <v>188</v>
      </c>
      <c r="L333" s="51">
        <v>2104</v>
      </c>
      <c r="M333" s="52">
        <v>3241</v>
      </c>
      <c r="N333" s="53">
        <v>5345</v>
      </c>
    </row>
    <row r="334" spans="1:14" ht="24">
      <c r="A334" s="160"/>
      <c r="B334" s="28" t="s">
        <v>189</v>
      </c>
      <c r="C334" s="51">
        <v>117</v>
      </c>
      <c r="D334" s="52">
        <v>262</v>
      </c>
      <c r="E334" s="52">
        <v>0</v>
      </c>
      <c r="F334" s="52">
        <v>536</v>
      </c>
      <c r="G334" s="52">
        <v>0</v>
      </c>
      <c r="H334" s="53">
        <v>915</v>
      </c>
      <c r="I334" s="87"/>
      <c r="J334" s="160"/>
      <c r="K334" s="28" t="s">
        <v>189</v>
      </c>
      <c r="L334" s="51">
        <v>248</v>
      </c>
      <c r="M334" s="52">
        <v>667</v>
      </c>
      <c r="N334" s="53">
        <v>915</v>
      </c>
    </row>
    <row r="335" spans="1:14" ht="16.5" thickBot="1">
      <c r="A335" s="161" t="s">
        <v>7</v>
      </c>
      <c r="B335" s="153"/>
      <c r="C335" s="54">
        <v>2586</v>
      </c>
      <c r="D335" s="55">
        <v>3458</v>
      </c>
      <c r="E335" s="55">
        <v>4185</v>
      </c>
      <c r="F335" s="55">
        <v>2936</v>
      </c>
      <c r="G335" s="55">
        <v>264</v>
      </c>
      <c r="H335" s="56">
        <v>13429</v>
      </c>
      <c r="I335" s="87"/>
      <c r="J335" s="161" t="s">
        <v>7</v>
      </c>
      <c r="K335" s="153"/>
      <c r="L335" s="54">
        <v>5362</v>
      </c>
      <c r="M335" s="55">
        <v>8067</v>
      </c>
      <c r="N335" s="56">
        <v>13429</v>
      </c>
    </row>
    <row r="337" spans="1:15">
      <c r="A337" s="98" t="s">
        <v>203</v>
      </c>
      <c r="B337" s="2"/>
      <c r="C337" s="2"/>
    </row>
    <row r="339" spans="1:15">
      <c r="A339" s="162" t="s">
        <v>182</v>
      </c>
      <c r="B339" s="163"/>
      <c r="C339" s="163"/>
      <c r="D339" s="163"/>
      <c r="E339" s="163"/>
      <c r="F339" s="163"/>
      <c r="G339" s="163"/>
      <c r="H339" s="163"/>
      <c r="I339" s="163"/>
      <c r="K339" s="162" t="s">
        <v>183</v>
      </c>
      <c r="L339" s="163"/>
      <c r="M339" s="163"/>
      <c r="N339" s="163"/>
      <c r="O339" s="163"/>
    </row>
    <row r="340" spans="1:15" ht="16.5" thickBot="1">
      <c r="A340" s="164" t="s">
        <v>4</v>
      </c>
      <c r="B340" s="163"/>
      <c r="C340" s="163"/>
      <c r="D340" s="163"/>
      <c r="E340" s="163"/>
      <c r="F340" s="163"/>
      <c r="G340" s="163"/>
      <c r="H340" s="163"/>
      <c r="I340" s="163"/>
      <c r="K340" s="164" t="s">
        <v>4</v>
      </c>
      <c r="L340" s="163"/>
      <c r="M340" s="163"/>
      <c r="N340" s="163"/>
      <c r="O340" s="163"/>
    </row>
    <row r="341" spans="1:15" ht="16.5" thickBot="1">
      <c r="A341" s="150" t="s">
        <v>5</v>
      </c>
      <c r="B341" s="151"/>
      <c r="C341" s="154" t="s">
        <v>34</v>
      </c>
      <c r="D341" s="155"/>
      <c r="E341" s="155"/>
      <c r="F341" s="155"/>
      <c r="G341" s="155"/>
      <c r="H341" s="156"/>
      <c r="I341" s="157" t="s">
        <v>7</v>
      </c>
      <c r="K341" s="150" t="s">
        <v>5</v>
      </c>
      <c r="L341" s="151"/>
      <c r="M341" s="154" t="s">
        <v>79</v>
      </c>
      <c r="N341" s="156"/>
      <c r="O341" s="157" t="s">
        <v>7</v>
      </c>
    </row>
    <row r="342" spans="1:15" ht="25.5" thickBot="1">
      <c r="A342" s="152"/>
      <c r="B342" s="153"/>
      <c r="C342" s="6" t="s">
        <v>35</v>
      </c>
      <c r="D342" s="7" t="s">
        <v>36</v>
      </c>
      <c r="E342" s="7" t="s">
        <v>37</v>
      </c>
      <c r="F342" s="7" t="s">
        <v>38</v>
      </c>
      <c r="G342" s="7" t="s">
        <v>39</v>
      </c>
      <c r="H342" s="7" t="s">
        <v>40</v>
      </c>
      <c r="I342" s="158"/>
      <c r="K342" s="152"/>
      <c r="L342" s="153"/>
      <c r="M342" s="6" t="s">
        <v>10</v>
      </c>
      <c r="N342" s="7" t="s">
        <v>11</v>
      </c>
      <c r="O342" s="158"/>
    </row>
    <row r="343" spans="1:15">
      <c r="A343" s="159" t="s">
        <v>184</v>
      </c>
      <c r="B343" s="17" t="s">
        <v>204</v>
      </c>
      <c r="C343" s="47">
        <v>9433</v>
      </c>
      <c r="D343" s="48">
        <v>341139</v>
      </c>
      <c r="E343" s="48">
        <v>496972</v>
      </c>
      <c r="F343" s="48">
        <v>594959</v>
      </c>
      <c r="G343" s="48">
        <v>1385930</v>
      </c>
      <c r="H343" s="48">
        <v>547763</v>
      </c>
      <c r="I343" s="49">
        <v>3376196</v>
      </c>
      <c r="K343" s="159" t="s">
        <v>184</v>
      </c>
      <c r="L343" s="17" t="s">
        <v>204</v>
      </c>
      <c r="M343" s="47">
        <v>915266</v>
      </c>
      <c r="N343" s="48">
        <v>2451364</v>
      </c>
      <c r="O343" s="49">
        <v>3366630</v>
      </c>
    </row>
    <row r="344" spans="1:15">
      <c r="A344" s="160"/>
      <c r="B344" s="28" t="s">
        <v>185</v>
      </c>
      <c r="C344" s="51">
        <v>0</v>
      </c>
      <c r="D344" s="52">
        <v>8154</v>
      </c>
      <c r="E344" s="52">
        <v>12765</v>
      </c>
      <c r="F344" s="52">
        <v>11260</v>
      </c>
      <c r="G344" s="52">
        <v>21309</v>
      </c>
      <c r="H344" s="52">
        <v>10627</v>
      </c>
      <c r="I344" s="53">
        <v>64115</v>
      </c>
      <c r="K344" s="160"/>
      <c r="L344" s="28" t="s">
        <v>185</v>
      </c>
      <c r="M344" s="51">
        <v>17482</v>
      </c>
      <c r="N344" s="52">
        <v>46633</v>
      </c>
      <c r="O344" s="53">
        <v>64115</v>
      </c>
    </row>
    <row r="345" spans="1:15">
      <c r="A345" s="160"/>
      <c r="B345" s="28" t="s">
        <v>186</v>
      </c>
      <c r="C345" s="51">
        <v>0</v>
      </c>
      <c r="D345" s="52">
        <v>8274</v>
      </c>
      <c r="E345" s="52">
        <v>12530</v>
      </c>
      <c r="F345" s="52">
        <v>14303</v>
      </c>
      <c r="G345" s="52">
        <v>20722</v>
      </c>
      <c r="H345" s="52">
        <v>7119</v>
      </c>
      <c r="I345" s="53">
        <v>62948</v>
      </c>
      <c r="K345" s="160"/>
      <c r="L345" s="28" t="s">
        <v>186</v>
      </c>
      <c r="M345" s="51">
        <v>17188</v>
      </c>
      <c r="N345" s="52">
        <v>45760</v>
      </c>
      <c r="O345" s="53">
        <v>62948</v>
      </c>
    </row>
    <row r="346" spans="1:15">
      <c r="A346" s="160"/>
      <c r="B346" s="28" t="s">
        <v>187</v>
      </c>
      <c r="C346" s="51">
        <v>0</v>
      </c>
      <c r="D346" s="52">
        <v>78007</v>
      </c>
      <c r="E346" s="52">
        <v>107169</v>
      </c>
      <c r="F346" s="52">
        <v>100658</v>
      </c>
      <c r="G346" s="52">
        <v>145402</v>
      </c>
      <c r="H346" s="52">
        <v>47435</v>
      </c>
      <c r="I346" s="53">
        <v>478671</v>
      </c>
      <c r="K346" s="160"/>
      <c r="L346" s="28" t="s">
        <v>187</v>
      </c>
      <c r="M346" s="51">
        <v>153187</v>
      </c>
      <c r="N346" s="52">
        <v>325484</v>
      </c>
      <c r="O346" s="53">
        <v>478671</v>
      </c>
    </row>
    <row r="347" spans="1:15" ht="24">
      <c r="A347" s="160"/>
      <c r="B347" s="28" t="s">
        <v>188</v>
      </c>
      <c r="C347" s="51">
        <v>128</v>
      </c>
      <c r="D347" s="52">
        <v>54199</v>
      </c>
      <c r="E347" s="52">
        <v>76658</v>
      </c>
      <c r="F347" s="52">
        <v>77818</v>
      </c>
      <c r="G347" s="52">
        <v>143665</v>
      </c>
      <c r="H347" s="52">
        <v>36041</v>
      </c>
      <c r="I347" s="53">
        <v>388509</v>
      </c>
      <c r="K347" s="160"/>
      <c r="L347" s="28" t="s">
        <v>188</v>
      </c>
      <c r="M347" s="51">
        <v>112087</v>
      </c>
      <c r="N347" s="52">
        <v>276294</v>
      </c>
      <c r="O347" s="53">
        <v>388381</v>
      </c>
    </row>
    <row r="348" spans="1:15" ht="24">
      <c r="A348" s="160"/>
      <c r="B348" s="28" t="s">
        <v>189</v>
      </c>
      <c r="C348" s="51">
        <v>0</v>
      </c>
      <c r="D348" s="52">
        <v>4177</v>
      </c>
      <c r="E348" s="52">
        <v>11466</v>
      </c>
      <c r="F348" s="52">
        <v>14037</v>
      </c>
      <c r="G348" s="52">
        <v>21192</v>
      </c>
      <c r="H348" s="52">
        <v>4849</v>
      </c>
      <c r="I348" s="53">
        <v>55721</v>
      </c>
      <c r="K348" s="160"/>
      <c r="L348" s="28" t="s">
        <v>189</v>
      </c>
      <c r="M348" s="51">
        <v>10893</v>
      </c>
      <c r="N348" s="52">
        <v>44828</v>
      </c>
      <c r="O348" s="53">
        <v>55721</v>
      </c>
    </row>
    <row r="349" spans="1:15">
      <c r="A349" s="160"/>
      <c r="B349" s="28" t="s">
        <v>190</v>
      </c>
      <c r="C349" s="51">
        <v>0</v>
      </c>
      <c r="D349" s="52">
        <v>848</v>
      </c>
      <c r="E349" s="52">
        <v>1468</v>
      </c>
      <c r="F349" s="52">
        <v>839</v>
      </c>
      <c r="G349" s="52">
        <v>745</v>
      </c>
      <c r="H349" s="52">
        <v>336</v>
      </c>
      <c r="I349" s="53">
        <v>4236</v>
      </c>
      <c r="K349" s="160"/>
      <c r="L349" s="28" t="s">
        <v>190</v>
      </c>
      <c r="M349" s="51">
        <v>2415</v>
      </c>
      <c r="N349" s="52">
        <v>1821</v>
      </c>
      <c r="O349" s="53">
        <v>4236</v>
      </c>
    </row>
    <row r="350" spans="1:15">
      <c r="A350" s="160"/>
      <c r="B350" s="28" t="s">
        <v>191</v>
      </c>
      <c r="C350" s="51">
        <v>255</v>
      </c>
      <c r="D350" s="52">
        <v>3493</v>
      </c>
      <c r="E350" s="52">
        <v>6449</v>
      </c>
      <c r="F350" s="52">
        <v>7978</v>
      </c>
      <c r="G350" s="52">
        <v>24735</v>
      </c>
      <c r="H350" s="52">
        <v>5655</v>
      </c>
      <c r="I350" s="53">
        <v>48565</v>
      </c>
      <c r="K350" s="160"/>
      <c r="L350" s="28" t="s">
        <v>191</v>
      </c>
      <c r="M350" s="51">
        <v>8236</v>
      </c>
      <c r="N350" s="52">
        <v>40074</v>
      </c>
      <c r="O350" s="53">
        <v>48310</v>
      </c>
    </row>
    <row r="351" spans="1:15">
      <c r="A351" s="160"/>
      <c r="B351" s="107" t="s">
        <v>192</v>
      </c>
      <c r="C351" s="108">
        <v>93</v>
      </c>
      <c r="D351" s="109">
        <v>5362</v>
      </c>
      <c r="E351" s="109">
        <v>8067</v>
      </c>
      <c r="F351" s="109">
        <v>13429</v>
      </c>
      <c r="G351" s="109">
        <v>142979</v>
      </c>
      <c r="H351" s="109">
        <v>101185</v>
      </c>
      <c r="I351" s="110">
        <v>293916</v>
      </c>
      <c r="K351" s="160"/>
      <c r="L351" s="107" t="s">
        <v>192</v>
      </c>
      <c r="M351" s="108">
        <v>16402</v>
      </c>
      <c r="N351" s="109">
        <v>277421</v>
      </c>
      <c r="O351" s="110">
        <v>293823</v>
      </c>
    </row>
    <row r="352" spans="1:15">
      <c r="A352" s="160"/>
      <c r="B352" s="28" t="s">
        <v>193</v>
      </c>
      <c r="C352" s="51">
        <v>128</v>
      </c>
      <c r="D352" s="52">
        <v>3853</v>
      </c>
      <c r="E352" s="52">
        <v>6819</v>
      </c>
      <c r="F352" s="52">
        <v>8449</v>
      </c>
      <c r="G352" s="52">
        <v>27230</v>
      </c>
      <c r="H352" s="52">
        <v>14396</v>
      </c>
      <c r="I352" s="53">
        <v>60875</v>
      </c>
      <c r="K352" s="160"/>
      <c r="L352" s="28" t="s">
        <v>193</v>
      </c>
      <c r="M352" s="51">
        <v>8930</v>
      </c>
      <c r="N352" s="52">
        <v>51817</v>
      </c>
      <c r="O352" s="53">
        <v>60747</v>
      </c>
    </row>
    <row r="353" spans="1:15" ht="16.5" thickBot="1">
      <c r="A353" s="161" t="s">
        <v>7</v>
      </c>
      <c r="B353" s="153"/>
      <c r="C353" s="54">
        <v>10037</v>
      </c>
      <c r="D353" s="55">
        <v>508140</v>
      </c>
      <c r="E353" s="55">
        <v>749061</v>
      </c>
      <c r="F353" s="55">
        <v>857199</v>
      </c>
      <c r="G353" s="55">
        <v>1933909</v>
      </c>
      <c r="H353" s="55">
        <v>775406</v>
      </c>
      <c r="I353" s="56">
        <v>4833752</v>
      </c>
      <c r="K353" s="161" t="s">
        <v>7</v>
      </c>
      <c r="L353" s="153"/>
      <c r="M353" s="54">
        <v>1262086</v>
      </c>
      <c r="N353" s="55">
        <v>3561496</v>
      </c>
      <c r="O353" s="56">
        <v>4823582</v>
      </c>
    </row>
    <row r="355" spans="1:15">
      <c r="A355" s="98" t="s">
        <v>205</v>
      </c>
      <c r="B355" s="2"/>
    </row>
    <row r="357" spans="1:15">
      <c r="A357" s="162" t="s">
        <v>206</v>
      </c>
      <c r="B357" s="163"/>
      <c r="C357" s="163"/>
      <c r="D357" s="163"/>
      <c r="E357" s="163"/>
      <c r="F357" s="163"/>
      <c r="G357" s="163"/>
      <c r="H357" s="163"/>
      <c r="I357" s="163"/>
      <c r="K357" s="162" t="s">
        <v>207</v>
      </c>
      <c r="L357" s="163"/>
      <c r="M357" s="163"/>
      <c r="N357" s="163"/>
      <c r="O357" s="163"/>
    </row>
    <row r="358" spans="1:15" ht="16.5" thickBot="1">
      <c r="A358" s="164" t="s">
        <v>4</v>
      </c>
      <c r="B358" s="163"/>
      <c r="C358" s="163"/>
      <c r="D358" s="163"/>
      <c r="E358" s="163"/>
      <c r="F358" s="163"/>
      <c r="G358" s="163"/>
      <c r="H358" s="163"/>
      <c r="I358" s="163"/>
      <c r="K358" s="164" t="s">
        <v>4</v>
      </c>
      <c r="L358" s="163"/>
      <c r="M358" s="163"/>
      <c r="N358" s="163"/>
      <c r="O358" s="163"/>
    </row>
    <row r="359" spans="1:15" ht="16.5" thickBot="1">
      <c r="A359" s="150" t="s">
        <v>5</v>
      </c>
      <c r="B359" s="151"/>
      <c r="C359" s="154" t="s">
        <v>34</v>
      </c>
      <c r="D359" s="155"/>
      <c r="E359" s="155"/>
      <c r="F359" s="155"/>
      <c r="G359" s="155"/>
      <c r="H359" s="156"/>
      <c r="I359" s="157" t="s">
        <v>7</v>
      </c>
      <c r="K359" s="150" t="s">
        <v>5</v>
      </c>
      <c r="L359" s="151"/>
      <c r="M359" s="154" t="s">
        <v>79</v>
      </c>
      <c r="N359" s="156"/>
      <c r="O359" s="157" t="s">
        <v>7</v>
      </c>
    </row>
    <row r="360" spans="1:15" ht="25.5" thickBot="1">
      <c r="A360" s="152"/>
      <c r="B360" s="153"/>
      <c r="C360" s="6" t="s">
        <v>35</v>
      </c>
      <c r="D360" s="7" t="s">
        <v>36</v>
      </c>
      <c r="E360" s="7" t="s">
        <v>37</v>
      </c>
      <c r="F360" s="7" t="s">
        <v>38</v>
      </c>
      <c r="G360" s="7" t="s">
        <v>39</v>
      </c>
      <c r="H360" s="7" t="s">
        <v>40</v>
      </c>
      <c r="I360" s="158"/>
      <c r="K360" s="152"/>
      <c r="L360" s="153"/>
      <c r="M360" s="6" t="s">
        <v>10</v>
      </c>
      <c r="N360" s="7" t="s">
        <v>11</v>
      </c>
      <c r="O360" s="158"/>
    </row>
    <row r="361" spans="1:15">
      <c r="A361" s="159" t="s">
        <v>208</v>
      </c>
      <c r="B361" s="17" t="s">
        <v>209</v>
      </c>
      <c r="C361" s="47">
        <v>0</v>
      </c>
      <c r="D361" s="48">
        <v>17308</v>
      </c>
      <c r="E361" s="48">
        <v>28882</v>
      </c>
      <c r="F361" s="48">
        <v>27791</v>
      </c>
      <c r="G361" s="48">
        <v>38677</v>
      </c>
      <c r="H361" s="48">
        <v>10691</v>
      </c>
      <c r="I361" s="49">
        <v>123349</v>
      </c>
      <c r="K361" s="159" t="s">
        <v>208</v>
      </c>
      <c r="L361" s="17" t="s">
        <v>209</v>
      </c>
      <c r="M361" s="47">
        <v>48391</v>
      </c>
      <c r="N361" s="48">
        <v>74958</v>
      </c>
      <c r="O361" s="49">
        <v>123349</v>
      </c>
    </row>
    <row r="362" spans="1:15">
      <c r="A362" s="160"/>
      <c r="B362" s="28" t="s">
        <v>210</v>
      </c>
      <c r="C362" s="51">
        <v>0</v>
      </c>
      <c r="D362" s="52">
        <v>50545</v>
      </c>
      <c r="E362" s="52">
        <v>76052</v>
      </c>
      <c r="F362" s="52">
        <v>76157</v>
      </c>
      <c r="G362" s="52">
        <v>107784</v>
      </c>
      <c r="H362" s="52">
        <v>32306</v>
      </c>
      <c r="I362" s="53">
        <v>342844</v>
      </c>
      <c r="K362" s="160"/>
      <c r="L362" s="28" t="s">
        <v>210</v>
      </c>
      <c r="M362" s="51">
        <v>120804</v>
      </c>
      <c r="N362" s="52">
        <v>222040</v>
      </c>
      <c r="O362" s="53">
        <v>342844</v>
      </c>
    </row>
    <row r="363" spans="1:15" ht="24">
      <c r="A363" s="160"/>
      <c r="B363" s="28" t="s">
        <v>211</v>
      </c>
      <c r="C363" s="51">
        <v>0</v>
      </c>
      <c r="D363" s="52">
        <v>80468</v>
      </c>
      <c r="E363" s="52">
        <v>111584</v>
      </c>
      <c r="F363" s="52">
        <v>106581</v>
      </c>
      <c r="G363" s="52">
        <v>159939</v>
      </c>
      <c r="H363" s="52">
        <v>50965</v>
      </c>
      <c r="I363" s="53">
        <v>509537</v>
      </c>
      <c r="K363" s="160"/>
      <c r="L363" s="28" t="s">
        <v>211</v>
      </c>
      <c r="M363" s="51">
        <v>154875</v>
      </c>
      <c r="N363" s="52">
        <v>354662</v>
      </c>
      <c r="O363" s="53">
        <v>509537</v>
      </c>
    </row>
    <row r="364" spans="1:15">
      <c r="A364" s="160"/>
      <c r="B364" s="28" t="s">
        <v>212</v>
      </c>
      <c r="C364" s="51">
        <v>10037</v>
      </c>
      <c r="D364" s="52">
        <v>359819</v>
      </c>
      <c r="E364" s="52">
        <v>532543</v>
      </c>
      <c r="F364" s="52">
        <v>646670</v>
      </c>
      <c r="G364" s="52">
        <v>1627509</v>
      </c>
      <c r="H364" s="52">
        <v>681444</v>
      </c>
      <c r="I364" s="53">
        <v>3858022</v>
      </c>
      <c r="K364" s="160"/>
      <c r="L364" s="28" t="s">
        <v>212</v>
      </c>
      <c r="M364" s="51">
        <v>938016</v>
      </c>
      <c r="N364" s="52">
        <v>2909836</v>
      </c>
      <c r="O364" s="53">
        <v>3847852</v>
      </c>
    </row>
    <row r="365" spans="1:15" ht="16.5" thickBot="1">
      <c r="A365" s="161" t="s">
        <v>7</v>
      </c>
      <c r="B365" s="153"/>
      <c r="C365" s="54">
        <v>10037</v>
      </c>
      <c r="D365" s="55">
        <v>508140</v>
      </c>
      <c r="E365" s="55">
        <v>749061</v>
      </c>
      <c r="F365" s="55">
        <v>857199</v>
      </c>
      <c r="G365" s="55">
        <v>1933909</v>
      </c>
      <c r="H365" s="55">
        <v>775406</v>
      </c>
      <c r="I365" s="56">
        <v>4833752</v>
      </c>
      <c r="K365" s="161" t="s">
        <v>7</v>
      </c>
      <c r="L365" s="153"/>
      <c r="M365" s="54">
        <v>1262086</v>
      </c>
      <c r="N365" s="55">
        <v>3561496</v>
      </c>
      <c r="O365" s="56">
        <v>4823582</v>
      </c>
    </row>
    <row r="367" spans="1:15">
      <c r="A367" s="98" t="s">
        <v>213</v>
      </c>
      <c r="B367" s="2"/>
    </row>
    <row r="369" spans="1:17">
      <c r="A369" s="162" t="s">
        <v>206</v>
      </c>
      <c r="B369" s="163"/>
      <c r="C369" s="163"/>
      <c r="D369" s="163"/>
      <c r="E369" s="163"/>
      <c r="F369" s="163"/>
      <c r="G369" s="163"/>
      <c r="H369" s="163"/>
      <c r="I369" s="87"/>
      <c r="K369" s="162" t="s">
        <v>207</v>
      </c>
      <c r="L369" s="163"/>
      <c r="M369" s="163"/>
      <c r="N369" s="163"/>
      <c r="O369" s="163"/>
    </row>
    <row r="370" spans="1:17" ht="16.5" thickBot="1">
      <c r="A370" s="164" t="s">
        <v>4</v>
      </c>
      <c r="B370" s="163"/>
      <c r="C370" s="163"/>
      <c r="D370" s="163"/>
      <c r="E370" s="163"/>
      <c r="F370" s="163"/>
      <c r="G370" s="163"/>
      <c r="H370" s="163"/>
      <c r="I370" s="87"/>
      <c r="K370" s="164" t="s">
        <v>4</v>
      </c>
      <c r="L370" s="163"/>
      <c r="M370" s="163"/>
      <c r="N370" s="163"/>
      <c r="O370" s="163"/>
    </row>
    <row r="371" spans="1:17" ht="16.5" thickBot="1">
      <c r="A371" s="150" t="s">
        <v>5</v>
      </c>
      <c r="B371" s="151"/>
      <c r="C371" s="154" t="s">
        <v>34</v>
      </c>
      <c r="D371" s="155"/>
      <c r="E371" s="155"/>
      <c r="F371" s="155"/>
      <c r="G371" s="156"/>
      <c r="H371" s="157" t="s">
        <v>7</v>
      </c>
      <c r="I371" s="87"/>
      <c r="K371" s="150" t="s">
        <v>5</v>
      </c>
      <c r="L371" s="151"/>
      <c r="M371" s="154" t="s">
        <v>79</v>
      </c>
      <c r="N371" s="156"/>
      <c r="O371" s="157" t="s">
        <v>7</v>
      </c>
    </row>
    <row r="372" spans="1:17" ht="25.5" thickBot="1">
      <c r="A372" s="152"/>
      <c r="B372" s="153"/>
      <c r="C372" s="6" t="s">
        <v>36</v>
      </c>
      <c r="D372" s="7" t="s">
        <v>37</v>
      </c>
      <c r="E372" s="7" t="s">
        <v>38</v>
      </c>
      <c r="F372" s="7" t="s">
        <v>39</v>
      </c>
      <c r="G372" s="7" t="s">
        <v>40</v>
      </c>
      <c r="H372" s="158"/>
      <c r="I372" s="87"/>
      <c r="K372" s="152"/>
      <c r="L372" s="153"/>
      <c r="M372" s="6" t="s">
        <v>10</v>
      </c>
      <c r="N372" s="7" t="s">
        <v>11</v>
      </c>
      <c r="O372" s="158"/>
    </row>
    <row r="373" spans="1:17">
      <c r="A373" s="159" t="s">
        <v>208</v>
      </c>
      <c r="B373" s="17" t="s">
        <v>209</v>
      </c>
      <c r="C373" s="47">
        <v>17308</v>
      </c>
      <c r="D373" s="48">
        <v>28746</v>
      </c>
      <c r="E373" s="48">
        <v>27791</v>
      </c>
      <c r="F373" s="48">
        <v>38481</v>
      </c>
      <c r="G373" s="48">
        <v>10042</v>
      </c>
      <c r="H373" s="49">
        <v>122368</v>
      </c>
      <c r="I373" s="87"/>
      <c r="K373" s="159" t="s">
        <v>208</v>
      </c>
      <c r="L373" s="17" t="s">
        <v>209</v>
      </c>
      <c r="M373" s="47">
        <v>48391</v>
      </c>
      <c r="N373" s="48">
        <v>73977</v>
      </c>
      <c r="O373" s="49">
        <v>122368</v>
      </c>
    </row>
    <row r="374" spans="1:17">
      <c r="A374" s="160"/>
      <c r="B374" s="28" t="s">
        <v>210</v>
      </c>
      <c r="C374" s="51">
        <v>31150</v>
      </c>
      <c r="D374" s="52">
        <v>44004</v>
      </c>
      <c r="E374" s="52">
        <v>44197</v>
      </c>
      <c r="F374" s="52">
        <v>58566</v>
      </c>
      <c r="G374" s="52">
        <v>11420</v>
      </c>
      <c r="H374" s="53">
        <v>189337</v>
      </c>
      <c r="I374" s="87"/>
      <c r="K374" s="160"/>
      <c r="L374" s="28" t="s">
        <v>210</v>
      </c>
      <c r="M374" s="51">
        <v>78337</v>
      </c>
      <c r="N374" s="52">
        <v>111000</v>
      </c>
      <c r="O374" s="53">
        <v>189337</v>
      </c>
    </row>
    <row r="375" spans="1:17" ht="24">
      <c r="A375" s="160"/>
      <c r="B375" s="28" t="s">
        <v>211</v>
      </c>
      <c r="C375" s="51">
        <v>716</v>
      </c>
      <c r="D375" s="52">
        <v>1052</v>
      </c>
      <c r="E375" s="52">
        <v>773</v>
      </c>
      <c r="F375" s="52">
        <v>1005</v>
      </c>
      <c r="G375" s="52">
        <v>0</v>
      </c>
      <c r="H375" s="53">
        <v>3546</v>
      </c>
      <c r="I375" s="87"/>
      <c r="K375" s="160"/>
      <c r="L375" s="28" t="s">
        <v>211</v>
      </c>
      <c r="M375" s="51">
        <v>3289</v>
      </c>
      <c r="N375" s="52">
        <v>257</v>
      </c>
      <c r="O375" s="53">
        <v>3546</v>
      </c>
    </row>
    <row r="376" spans="1:17" ht="16.5" thickBot="1">
      <c r="A376" s="161" t="s">
        <v>7</v>
      </c>
      <c r="B376" s="153"/>
      <c r="C376" s="54">
        <v>49174</v>
      </c>
      <c r="D376" s="55">
        <v>73802</v>
      </c>
      <c r="E376" s="55">
        <v>72761</v>
      </c>
      <c r="F376" s="55">
        <v>98052</v>
      </c>
      <c r="G376" s="55">
        <v>21462</v>
      </c>
      <c r="H376" s="56">
        <v>315251</v>
      </c>
      <c r="I376" s="87"/>
      <c r="K376" s="161" t="s">
        <v>7</v>
      </c>
      <c r="L376" s="153"/>
      <c r="M376" s="54">
        <v>130017</v>
      </c>
      <c r="N376" s="55">
        <v>185234</v>
      </c>
      <c r="O376" s="56">
        <v>315251</v>
      </c>
    </row>
    <row r="378" spans="1:17">
      <c r="A378" s="1" t="s">
        <v>214</v>
      </c>
      <c r="B378" s="1"/>
    </row>
    <row r="380" spans="1:17" ht="16.5" thickBot="1">
      <c r="A380" s="162" t="s">
        <v>34</v>
      </c>
      <c r="B380" s="163"/>
      <c r="C380" s="163"/>
      <c r="D380" s="163"/>
      <c r="E380" s="163"/>
      <c r="F380" s="163"/>
      <c r="G380" s="87"/>
      <c r="K380" s="162" t="s">
        <v>79</v>
      </c>
      <c r="L380" s="163"/>
      <c r="M380" s="163"/>
      <c r="N380" s="163"/>
      <c r="O380" s="163"/>
      <c r="P380" s="163"/>
      <c r="Q380" s="87"/>
    </row>
    <row r="381" spans="1:17" ht="25.5" thickBot="1">
      <c r="A381" s="150" t="s">
        <v>5</v>
      </c>
      <c r="B381" s="165"/>
      <c r="C381" s="90" t="s">
        <v>215</v>
      </c>
      <c r="D381" s="111" t="s">
        <v>216</v>
      </c>
      <c r="E381" s="111" t="s">
        <v>217</v>
      </c>
      <c r="F381" s="91" t="s">
        <v>218</v>
      </c>
      <c r="G381" s="87"/>
      <c r="K381" s="150" t="s">
        <v>5</v>
      </c>
      <c r="L381" s="165"/>
      <c r="M381" s="90" t="s">
        <v>215</v>
      </c>
      <c r="N381" s="111" t="s">
        <v>216</v>
      </c>
      <c r="O381" s="111" t="s">
        <v>217</v>
      </c>
      <c r="P381" s="91" t="s">
        <v>218</v>
      </c>
      <c r="Q381" s="87"/>
    </row>
    <row r="382" spans="1:17" ht="24.75" thickBot="1">
      <c r="A382" s="166" t="s">
        <v>219</v>
      </c>
      <c r="B382" s="17" t="s">
        <v>36</v>
      </c>
      <c r="C382" s="47">
        <v>8086</v>
      </c>
      <c r="D382" s="112">
        <v>13.216953529805979</v>
      </c>
      <c r="E382" s="112">
        <v>13.216953529805979</v>
      </c>
      <c r="F382" s="113">
        <v>13.216953529805979</v>
      </c>
      <c r="G382" s="87">
        <f>C382*1.25</f>
        <v>10107.5</v>
      </c>
      <c r="K382" s="166" t="s">
        <v>219</v>
      </c>
      <c r="L382" s="17" t="s">
        <v>10</v>
      </c>
      <c r="M382" s="47">
        <v>24880</v>
      </c>
      <c r="N382" s="112">
        <v>40.667549322479935</v>
      </c>
      <c r="O382" s="112">
        <v>40.667549322479935</v>
      </c>
      <c r="P382" s="113">
        <v>40.667549322479935</v>
      </c>
      <c r="Q382" s="87">
        <f>M382*1.25</f>
        <v>31100</v>
      </c>
    </row>
    <row r="383" spans="1:17" ht="24">
      <c r="A383" s="160"/>
      <c r="B383" s="28" t="s">
        <v>37</v>
      </c>
      <c r="C383" s="51">
        <v>13860</v>
      </c>
      <c r="D383" s="114">
        <v>22.654832540577651</v>
      </c>
      <c r="E383" s="114">
        <v>22.654832540577651</v>
      </c>
      <c r="F383" s="115">
        <v>35.871786070383628</v>
      </c>
      <c r="G383" s="87">
        <f t="shared" ref="G383:G387" si="50">C383*1.25</f>
        <v>17325</v>
      </c>
      <c r="K383" s="160"/>
      <c r="L383" s="28" t="s">
        <v>11</v>
      </c>
      <c r="M383" s="51">
        <v>36299</v>
      </c>
      <c r="N383" s="114">
        <v>59.332450677520065</v>
      </c>
      <c r="O383" s="114">
        <v>59.332450677520065</v>
      </c>
      <c r="P383" s="115">
        <v>100</v>
      </c>
      <c r="Q383" s="87">
        <f t="shared" ref="Q383:Q384" si="51">M383*1.25</f>
        <v>45373.75</v>
      </c>
    </row>
    <row r="384" spans="1:17" ht="24.75" thickBot="1">
      <c r="A384" s="160"/>
      <c r="B384" s="28" t="s">
        <v>38</v>
      </c>
      <c r="C384" s="51">
        <v>15049</v>
      </c>
      <c r="D384" s="114">
        <v>24.598309877572369</v>
      </c>
      <c r="E384" s="114">
        <v>24.598309877572369</v>
      </c>
      <c r="F384" s="115">
        <v>60.470095947955997</v>
      </c>
      <c r="G384" s="87">
        <f t="shared" si="50"/>
        <v>18811.25</v>
      </c>
      <c r="K384" s="152"/>
      <c r="L384" s="116" t="s">
        <v>7</v>
      </c>
      <c r="M384" s="54">
        <v>61179</v>
      </c>
      <c r="N384" s="117">
        <v>100</v>
      </c>
      <c r="O384" s="117">
        <v>100</v>
      </c>
      <c r="P384" s="118"/>
      <c r="Q384" s="87">
        <f t="shared" si="51"/>
        <v>76473.75</v>
      </c>
    </row>
    <row r="385" spans="1:15" ht="24">
      <c r="A385" s="160"/>
      <c r="B385" s="28" t="s">
        <v>39</v>
      </c>
      <c r="C385" s="51">
        <v>19452</v>
      </c>
      <c r="D385" s="114">
        <v>31.795223851321531</v>
      </c>
      <c r="E385" s="114">
        <v>31.795223851321531</v>
      </c>
      <c r="F385" s="115">
        <v>92.265319799277535</v>
      </c>
      <c r="G385" s="87">
        <f t="shared" si="50"/>
        <v>24315</v>
      </c>
    </row>
    <row r="386" spans="1:15" ht="24">
      <c r="A386" s="160"/>
      <c r="B386" s="28" t="s">
        <v>40</v>
      </c>
      <c r="C386" s="51">
        <v>4732</v>
      </c>
      <c r="D386" s="114">
        <v>7.7346802007224698</v>
      </c>
      <c r="E386" s="114">
        <v>7.7346802007224698</v>
      </c>
      <c r="F386" s="115">
        <v>100</v>
      </c>
      <c r="G386" s="87">
        <f t="shared" si="50"/>
        <v>5915</v>
      </c>
    </row>
    <row r="387" spans="1:15" ht="16.5" thickBot="1">
      <c r="A387" s="152"/>
      <c r="B387" s="116" t="s">
        <v>7</v>
      </c>
      <c r="C387" s="54">
        <v>61179</v>
      </c>
      <c r="D387" s="117">
        <v>100</v>
      </c>
      <c r="E387" s="117">
        <v>100</v>
      </c>
      <c r="F387" s="118"/>
      <c r="G387" s="87">
        <f t="shared" si="50"/>
        <v>76473.75</v>
      </c>
    </row>
    <row r="390" spans="1:15">
      <c r="A390" s="98" t="s">
        <v>220</v>
      </c>
    </row>
    <row r="392" spans="1:15">
      <c r="A392" s="162" t="s">
        <v>72</v>
      </c>
      <c r="B392" s="163"/>
      <c r="C392" s="163"/>
      <c r="D392" s="163"/>
      <c r="E392" s="163"/>
      <c r="F392" s="163"/>
      <c r="G392" s="163"/>
      <c r="H392" s="163"/>
      <c r="I392" s="163"/>
      <c r="K392" s="162" t="s">
        <v>78</v>
      </c>
      <c r="L392" s="163"/>
      <c r="M392" s="163"/>
      <c r="N392" s="163"/>
      <c r="O392" s="163"/>
    </row>
    <row r="393" spans="1:15" ht="16.5" thickBot="1">
      <c r="A393" s="164" t="s">
        <v>4</v>
      </c>
      <c r="B393" s="163"/>
      <c r="C393" s="163"/>
      <c r="D393" s="163"/>
      <c r="E393" s="163"/>
      <c r="F393" s="163"/>
      <c r="G393" s="163"/>
      <c r="H393" s="163"/>
      <c r="I393" s="163"/>
      <c r="K393" s="164" t="s">
        <v>4</v>
      </c>
      <c r="L393" s="163"/>
      <c r="M393" s="163"/>
      <c r="N393" s="163"/>
      <c r="O393" s="163"/>
    </row>
    <row r="394" spans="1:15" ht="16.5" thickBot="1">
      <c r="A394" s="150" t="s">
        <v>5</v>
      </c>
      <c r="B394" s="151"/>
      <c r="C394" s="154" t="s">
        <v>34</v>
      </c>
      <c r="D394" s="155"/>
      <c r="E394" s="155"/>
      <c r="F394" s="155"/>
      <c r="G394" s="155"/>
      <c r="H394" s="156"/>
      <c r="I394" s="157" t="s">
        <v>7</v>
      </c>
      <c r="K394" s="150" t="s">
        <v>5</v>
      </c>
      <c r="L394" s="151"/>
      <c r="M394" s="154" t="s">
        <v>79</v>
      </c>
      <c r="N394" s="156"/>
      <c r="O394" s="157" t="s">
        <v>7</v>
      </c>
    </row>
    <row r="395" spans="1:15" ht="25.5" thickBot="1">
      <c r="A395" s="152"/>
      <c r="B395" s="153"/>
      <c r="C395" s="6" t="s">
        <v>35</v>
      </c>
      <c r="D395" s="7" t="s">
        <v>36</v>
      </c>
      <c r="E395" s="7" t="s">
        <v>37</v>
      </c>
      <c r="F395" s="7" t="s">
        <v>38</v>
      </c>
      <c r="G395" s="7" t="s">
        <v>39</v>
      </c>
      <c r="H395" s="7" t="s">
        <v>40</v>
      </c>
      <c r="I395" s="158"/>
      <c r="K395" s="152"/>
      <c r="L395" s="153"/>
      <c r="M395" s="6" t="s">
        <v>10</v>
      </c>
      <c r="N395" s="7" t="s">
        <v>11</v>
      </c>
      <c r="O395" s="158"/>
    </row>
    <row r="396" spans="1:15">
      <c r="A396" s="159" t="s">
        <v>74</v>
      </c>
      <c r="B396" s="17" t="s">
        <v>75</v>
      </c>
      <c r="C396" s="47">
        <v>0</v>
      </c>
      <c r="D396" s="48">
        <v>7712</v>
      </c>
      <c r="E396" s="48">
        <v>3468</v>
      </c>
      <c r="F396" s="48">
        <v>4189</v>
      </c>
      <c r="G396" s="48">
        <v>3529</v>
      </c>
      <c r="H396" s="48">
        <v>343</v>
      </c>
      <c r="I396" s="49">
        <v>19241</v>
      </c>
      <c r="K396" s="159" t="s">
        <v>74</v>
      </c>
      <c r="L396" s="17" t="s">
        <v>75</v>
      </c>
      <c r="M396" s="47">
        <v>18008</v>
      </c>
      <c r="N396" s="48">
        <v>1233</v>
      </c>
      <c r="O396" s="49">
        <v>19241</v>
      </c>
    </row>
    <row r="397" spans="1:15" ht="24">
      <c r="A397" s="160"/>
      <c r="B397" s="28" t="s">
        <v>76</v>
      </c>
      <c r="C397" s="51">
        <v>0</v>
      </c>
      <c r="D397" s="52">
        <v>16415</v>
      </c>
      <c r="E397" s="52">
        <v>10627</v>
      </c>
      <c r="F397" s="52">
        <v>9269</v>
      </c>
      <c r="G397" s="52">
        <v>5028</v>
      </c>
      <c r="H397" s="52">
        <v>0</v>
      </c>
      <c r="I397" s="53">
        <v>41339</v>
      </c>
      <c r="K397" s="160"/>
      <c r="L397" s="28" t="s">
        <v>76</v>
      </c>
      <c r="M397" s="51">
        <v>40738</v>
      </c>
      <c r="N397" s="52">
        <v>601</v>
      </c>
      <c r="O397" s="53">
        <v>41339</v>
      </c>
    </row>
    <row r="398" spans="1:15" ht="16.5" thickBot="1">
      <c r="A398" s="160"/>
      <c r="B398" s="28" t="s">
        <v>125</v>
      </c>
      <c r="C398" s="51">
        <v>113</v>
      </c>
      <c r="D398" s="52">
        <v>0</v>
      </c>
      <c r="E398" s="52">
        <v>0</v>
      </c>
      <c r="F398" s="52">
        <v>0</v>
      </c>
      <c r="G398" s="52">
        <v>0</v>
      </c>
      <c r="H398" s="52">
        <v>0</v>
      </c>
      <c r="I398" s="53">
        <v>113</v>
      </c>
      <c r="K398" s="161" t="s">
        <v>7</v>
      </c>
      <c r="L398" s="153"/>
      <c r="M398" s="54">
        <v>58746</v>
      </c>
      <c r="N398" s="55">
        <v>1834</v>
      </c>
      <c r="O398" s="56">
        <v>60580</v>
      </c>
    </row>
    <row r="399" spans="1:15" ht="16.5" thickBot="1">
      <c r="A399" s="161" t="s">
        <v>7</v>
      </c>
      <c r="B399" s="153"/>
      <c r="C399" s="54">
        <v>113</v>
      </c>
      <c r="D399" s="55">
        <v>24127</v>
      </c>
      <c r="E399" s="55">
        <v>14095</v>
      </c>
      <c r="F399" s="55">
        <v>13458</v>
      </c>
      <c r="G399" s="55">
        <v>8557</v>
      </c>
      <c r="H399" s="55">
        <v>343</v>
      </c>
      <c r="I399" s="56">
        <v>60693</v>
      </c>
    </row>
    <row r="401" spans="1:17">
      <c r="A401" s="98" t="s">
        <v>221</v>
      </c>
      <c r="B401" s="2"/>
    </row>
    <row r="403" spans="1:17">
      <c r="A403" s="162" t="s">
        <v>72</v>
      </c>
      <c r="B403" s="163"/>
      <c r="C403" s="163"/>
      <c r="D403" s="163"/>
      <c r="E403" s="163"/>
      <c r="F403" s="163"/>
      <c r="G403" s="163"/>
      <c r="K403" s="162" t="s">
        <v>78</v>
      </c>
      <c r="L403" s="163"/>
      <c r="M403" s="163"/>
      <c r="N403" s="163"/>
      <c r="O403" s="163"/>
    </row>
    <row r="404" spans="1:17" ht="16.5" thickBot="1">
      <c r="A404" s="164" t="s">
        <v>4</v>
      </c>
      <c r="B404" s="163"/>
      <c r="C404" s="163"/>
      <c r="D404" s="163"/>
      <c r="E404" s="163"/>
      <c r="F404" s="163"/>
      <c r="G404" s="163"/>
      <c r="K404" s="164" t="s">
        <v>4</v>
      </c>
      <c r="L404" s="163"/>
      <c r="M404" s="163"/>
      <c r="N404" s="163"/>
      <c r="O404" s="163"/>
    </row>
    <row r="405" spans="1:17" ht="16.5" thickBot="1">
      <c r="A405" s="150" t="s">
        <v>5</v>
      </c>
      <c r="B405" s="151"/>
      <c r="C405" s="154" t="s">
        <v>34</v>
      </c>
      <c r="D405" s="155"/>
      <c r="E405" s="155"/>
      <c r="F405" s="156"/>
      <c r="G405" s="157" t="s">
        <v>7</v>
      </c>
      <c r="K405" s="150" t="s">
        <v>5</v>
      </c>
      <c r="L405" s="151"/>
      <c r="M405" s="154" t="s">
        <v>79</v>
      </c>
      <c r="N405" s="156"/>
      <c r="O405" s="157" t="s">
        <v>7</v>
      </c>
    </row>
    <row r="406" spans="1:17" ht="25.5" thickBot="1">
      <c r="A406" s="152"/>
      <c r="B406" s="153"/>
      <c r="C406" s="6" t="s">
        <v>36</v>
      </c>
      <c r="D406" s="7" t="s">
        <v>37</v>
      </c>
      <c r="E406" s="7" t="s">
        <v>38</v>
      </c>
      <c r="F406" s="7" t="s">
        <v>39</v>
      </c>
      <c r="G406" s="158"/>
      <c r="K406" s="152"/>
      <c r="L406" s="153"/>
      <c r="M406" s="6" t="s">
        <v>10</v>
      </c>
      <c r="N406" s="7" t="s">
        <v>11</v>
      </c>
      <c r="O406" s="158"/>
    </row>
    <row r="407" spans="1:17">
      <c r="A407" s="159" t="s">
        <v>74</v>
      </c>
      <c r="B407" s="17" t="s">
        <v>75</v>
      </c>
      <c r="C407" s="47">
        <v>736</v>
      </c>
      <c r="D407" s="48">
        <v>380</v>
      </c>
      <c r="E407" s="48">
        <v>622</v>
      </c>
      <c r="F407" s="48">
        <v>1058</v>
      </c>
      <c r="G407" s="49">
        <v>2796</v>
      </c>
      <c r="K407" s="159" t="s">
        <v>74</v>
      </c>
      <c r="L407" s="17" t="s">
        <v>75</v>
      </c>
      <c r="M407" s="47">
        <v>2685</v>
      </c>
      <c r="N407" s="48">
        <v>111</v>
      </c>
      <c r="O407" s="49">
        <v>2796</v>
      </c>
    </row>
    <row r="408" spans="1:17" ht="24">
      <c r="A408" s="160"/>
      <c r="B408" s="28" t="s">
        <v>76</v>
      </c>
      <c r="C408" s="51">
        <v>954</v>
      </c>
      <c r="D408" s="52">
        <v>360</v>
      </c>
      <c r="E408" s="52">
        <v>928</v>
      </c>
      <c r="F408" s="52">
        <v>1314</v>
      </c>
      <c r="G408" s="53">
        <v>3556</v>
      </c>
      <c r="K408" s="160"/>
      <c r="L408" s="28" t="s">
        <v>76</v>
      </c>
      <c r="M408" s="51">
        <v>3334</v>
      </c>
      <c r="N408" s="52">
        <v>222</v>
      </c>
      <c r="O408" s="53">
        <v>3556</v>
      </c>
    </row>
    <row r="409" spans="1:17" ht="16.5" thickBot="1">
      <c r="A409" s="161" t="s">
        <v>7</v>
      </c>
      <c r="B409" s="153"/>
      <c r="C409" s="54">
        <v>1690</v>
      </c>
      <c r="D409" s="55">
        <v>740</v>
      </c>
      <c r="E409" s="55">
        <v>1550</v>
      </c>
      <c r="F409" s="55">
        <v>2372</v>
      </c>
      <c r="G409" s="56">
        <v>6352</v>
      </c>
      <c r="K409" s="161" t="s">
        <v>7</v>
      </c>
      <c r="L409" s="153"/>
      <c r="M409" s="54">
        <v>6019</v>
      </c>
      <c r="N409" s="55">
        <v>333</v>
      </c>
      <c r="O409" s="56">
        <v>6352</v>
      </c>
    </row>
    <row r="411" spans="1:17">
      <c r="A411" s="98" t="s">
        <v>222</v>
      </c>
      <c r="B411" s="2"/>
    </row>
    <row r="413" spans="1:17" ht="16.5" thickBot="1">
      <c r="A413" s="162" t="s">
        <v>34</v>
      </c>
      <c r="B413" s="163"/>
      <c r="C413" s="163"/>
      <c r="D413" s="163"/>
      <c r="E413" s="163"/>
      <c r="F413" s="163"/>
      <c r="G413" s="87"/>
      <c r="K413" s="162" t="s">
        <v>79</v>
      </c>
      <c r="L413" s="163"/>
      <c r="M413" s="163"/>
      <c r="N413" s="163"/>
      <c r="O413" s="163"/>
      <c r="P413" s="163"/>
      <c r="Q413" s="87"/>
    </row>
    <row r="414" spans="1:17" ht="25.5" thickBot="1">
      <c r="A414" s="150" t="s">
        <v>5</v>
      </c>
      <c r="B414" s="165"/>
      <c r="C414" s="90" t="s">
        <v>215</v>
      </c>
      <c r="D414" s="111" t="s">
        <v>216</v>
      </c>
      <c r="E414" s="111" t="s">
        <v>217</v>
      </c>
      <c r="F414" s="91" t="s">
        <v>218</v>
      </c>
      <c r="G414" s="87"/>
      <c r="K414" s="150" t="s">
        <v>5</v>
      </c>
      <c r="L414" s="165"/>
      <c r="M414" s="90" t="s">
        <v>215</v>
      </c>
      <c r="N414" s="111" t="s">
        <v>216</v>
      </c>
      <c r="O414" s="111" t="s">
        <v>217</v>
      </c>
      <c r="P414" s="91" t="s">
        <v>218</v>
      </c>
      <c r="Q414" s="87"/>
    </row>
    <row r="415" spans="1:17" ht="16.5" thickBot="1">
      <c r="A415" s="166" t="s">
        <v>219</v>
      </c>
      <c r="B415" s="17" t="s">
        <v>35</v>
      </c>
      <c r="C415" s="47">
        <v>646</v>
      </c>
      <c r="D415" s="112">
        <v>0.14725022737167462</v>
      </c>
      <c r="E415" s="112">
        <v>0.14725022737167462</v>
      </c>
      <c r="F415" s="113">
        <v>0.14725022737167462</v>
      </c>
      <c r="G415" s="87"/>
      <c r="K415" s="159" t="s">
        <v>219</v>
      </c>
      <c r="L415" s="17" t="s">
        <v>10</v>
      </c>
      <c r="M415" s="47">
        <v>76763</v>
      </c>
      <c r="N415" s="112">
        <v>17.497475547572538</v>
      </c>
      <c r="O415" s="112">
        <v>17.523278615176356</v>
      </c>
      <c r="P415" s="113">
        <v>17.523278615176356</v>
      </c>
      <c r="Q415" s="87"/>
    </row>
    <row r="416" spans="1:17" ht="24">
      <c r="A416" s="160"/>
      <c r="B416" s="28" t="s">
        <v>36</v>
      </c>
      <c r="C416" s="51">
        <v>60536</v>
      </c>
      <c r="D416" s="114">
        <v>13.798668365590858</v>
      </c>
      <c r="E416" s="114">
        <v>13.798668365590858</v>
      </c>
      <c r="F416" s="115">
        <v>13.945918592962533</v>
      </c>
      <c r="G416" s="87"/>
      <c r="K416" s="160"/>
      <c r="L416" s="28" t="s">
        <v>11</v>
      </c>
      <c r="M416" s="51">
        <v>361300</v>
      </c>
      <c r="N416" s="114">
        <v>82.355274225055794</v>
      </c>
      <c r="O416" s="114">
        <v>82.476721384823648</v>
      </c>
      <c r="P416" s="115">
        <v>100</v>
      </c>
      <c r="Q416" s="87"/>
    </row>
    <row r="417" spans="1:17" ht="24">
      <c r="A417" s="160"/>
      <c r="B417" s="28" t="s">
        <v>37</v>
      </c>
      <c r="C417" s="51">
        <v>67093</v>
      </c>
      <c r="D417" s="114">
        <v>15.293280967566201</v>
      </c>
      <c r="E417" s="114">
        <v>15.293280967566201</v>
      </c>
      <c r="F417" s="115">
        <v>29.239199560528732</v>
      </c>
      <c r="G417" s="87"/>
      <c r="K417" s="160"/>
      <c r="L417" s="28" t="s">
        <v>7</v>
      </c>
      <c r="M417" s="51">
        <v>438063</v>
      </c>
      <c r="N417" s="114">
        <v>99.852749772628329</v>
      </c>
      <c r="O417" s="114">
        <v>100</v>
      </c>
      <c r="P417" s="119"/>
      <c r="Q417" s="87"/>
    </row>
    <row r="418" spans="1:17" ht="24">
      <c r="A418" s="160"/>
      <c r="B418" s="28" t="s">
        <v>38</v>
      </c>
      <c r="C418" s="51">
        <v>72868</v>
      </c>
      <c r="D418" s="114">
        <v>16.609643294302145</v>
      </c>
      <c r="E418" s="114">
        <v>16.609643294302145</v>
      </c>
      <c r="F418" s="115">
        <v>45.848842854830878</v>
      </c>
      <c r="G418" s="87"/>
      <c r="K418" s="120" t="s">
        <v>223</v>
      </c>
      <c r="L418" s="28" t="s">
        <v>224</v>
      </c>
      <c r="M418" s="51">
        <v>646</v>
      </c>
      <c r="N418" s="114">
        <v>0.14725022737167462</v>
      </c>
      <c r="O418" s="121"/>
      <c r="P418" s="119"/>
      <c r="Q418" s="87"/>
    </row>
    <row r="419" spans="1:17" ht="24.75" thickBot="1">
      <c r="A419" s="160"/>
      <c r="B419" s="28" t="s">
        <v>39</v>
      </c>
      <c r="C419" s="51">
        <v>156100</v>
      </c>
      <c r="D419" s="114">
        <v>35.581672589347377</v>
      </c>
      <c r="E419" s="114">
        <v>35.581672589347377</v>
      </c>
      <c r="F419" s="115">
        <v>81.430515444178255</v>
      </c>
      <c r="G419" s="87"/>
      <c r="K419" s="161" t="s">
        <v>7</v>
      </c>
      <c r="L419" s="153"/>
      <c r="M419" s="54">
        <v>438709</v>
      </c>
      <c r="N419" s="117">
        <v>100</v>
      </c>
      <c r="O419" s="122"/>
      <c r="P419" s="118"/>
      <c r="Q419" s="87"/>
    </row>
    <row r="420" spans="1:17" ht="24">
      <c r="A420" s="160"/>
      <c r="B420" s="28" t="s">
        <v>40</v>
      </c>
      <c r="C420" s="51">
        <v>81466</v>
      </c>
      <c r="D420" s="114">
        <v>18.569484555821742</v>
      </c>
      <c r="E420" s="114">
        <v>18.569484555821742</v>
      </c>
      <c r="F420" s="115">
        <v>100</v>
      </c>
      <c r="G420" s="87"/>
    </row>
    <row r="421" spans="1:17" ht="16.5" thickBot="1">
      <c r="A421" s="152"/>
      <c r="B421" s="116" t="s">
        <v>7</v>
      </c>
      <c r="C421" s="54">
        <v>438709</v>
      </c>
      <c r="D421" s="117">
        <v>100</v>
      </c>
      <c r="E421" s="117">
        <v>100</v>
      </c>
      <c r="F421" s="118"/>
      <c r="G421" s="87"/>
    </row>
    <row r="423" spans="1:17">
      <c r="A423" s="1" t="s">
        <v>225</v>
      </c>
      <c r="B423" s="2"/>
    </row>
    <row r="425" spans="1:17" ht="16.5" thickBot="1">
      <c r="A425" s="162" t="s">
        <v>34</v>
      </c>
      <c r="B425" s="163"/>
      <c r="C425" s="163"/>
      <c r="D425" s="163"/>
      <c r="E425" s="163"/>
      <c r="F425" s="163"/>
      <c r="G425" s="87"/>
      <c r="K425" s="162" t="s">
        <v>79</v>
      </c>
      <c r="L425" s="163"/>
      <c r="M425" s="163"/>
      <c r="N425" s="163"/>
      <c r="O425" s="163"/>
      <c r="P425" s="163"/>
      <c r="Q425" s="87"/>
    </row>
    <row r="426" spans="1:17" ht="25.5" thickBot="1">
      <c r="A426" s="150" t="s">
        <v>5</v>
      </c>
      <c r="B426" s="165"/>
      <c r="C426" s="90" t="s">
        <v>215</v>
      </c>
      <c r="D426" s="111" t="s">
        <v>216</v>
      </c>
      <c r="E426" s="111" t="s">
        <v>217</v>
      </c>
      <c r="F426" s="91" t="s">
        <v>218</v>
      </c>
      <c r="G426" s="87"/>
      <c r="K426" s="150" t="s">
        <v>5</v>
      </c>
      <c r="L426" s="165"/>
      <c r="M426" s="90" t="s">
        <v>215</v>
      </c>
      <c r="N426" s="111" t="s">
        <v>216</v>
      </c>
      <c r="O426" s="111" t="s">
        <v>217</v>
      </c>
      <c r="P426" s="91" t="s">
        <v>218</v>
      </c>
      <c r="Q426" s="87"/>
    </row>
    <row r="427" spans="1:17" ht="24.75" thickBot="1">
      <c r="A427" s="166" t="s">
        <v>219</v>
      </c>
      <c r="B427" s="17" t="s">
        <v>36</v>
      </c>
      <c r="C427" s="47">
        <v>13995</v>
      </c>
      <c r="D427" s="112">
        <v>16.968984164706452</v>
      </c>
      <c r="E427" s="112">
        <v>16.968984164706452</v>
      </c>
      <c r="F427" s="113">
        <v>16.968984164706452</v>
      </c>
      <c r="G427" s="87"/>
      <c r="K427" s="166" t="s">
        <v>219</v>
      </c>
      <c r="L427" s="17" t="s">
        <v>10</v>
      </c>
      <c r="M427" s="47">
        <v>18119</v>
      </c>
      <c r="N427" s="112">
        <v>21.96934791570677</v>
      </c>
      <c r="O427" s="112">
        <v>21.96934791570677</v>
      </c>
      <c r="P427" s="113">
        <v>21.96934791570677</v>
      </c>
      <c r="Q427" s="87"/>
    </row>
    <row r="428" spans="1:17" ht="24">
      <c r="A428" s="160"/>
      <c r="B428" s="28" t="s">
        <v>37</v>
      </c>
      <c r="C428" s="51">
        <v>14381</v>
      </c>
      <c r="D428" s="114">
        <v>17.437010451778743</v>
      </c>
      <c r="E428" s="114">
        <v>17.437010451778743</v>
      </c>
      <c r="F428" s="115">
        <v>34.405994616485195</v>
      </c>
      <c r="G428" s="87"/>
      <c r="K428" s="160"/>
      <c r="L428" s="28" t="s">
        <v>11</v>
      </c>
      <c r="M428" s="51">
        <v>64355</v>
      </c>
      <c r="N428" s="114">
        <v>78.030652084293237</v>
      </c>
      <c r="O428" s="114">
        <v>78.030652084293237</v>
      </c>
      <c r="P428" s="115">
        <v>100</v>
      </c>
      <c r="Q428" s="87"/>
    </row>
    <row r="429" spans="1:17" ht="24.75" thickBot="1">
      <c r="A429" s="160"/>
      <c r="B429" s="28" t="s">
        <v>38</v>
      </c>
      <c r="C429" s="51">
        <v>14669</v>
      </c>
      <c r="D429" s="114">
        <v>17.786211412081382</v>
      </c>
      <c r="E429" s="114">
        <v>17.786211412081382</v>
      </c>
      <c r="F429" s="115">
        <v>52.192206028566581</v>
      </c>
      <c r="G429" s="87"/>
      <c r="K429" s="152"/>
      <c r="L429" s="116" t="s">
        <v>7</v>
      </c>
      <c r="M429" s="54">
        <v>82474</v>
      </c>
      <c r="N429" s="117">
        <v>100</v>
      </c>
      <c r="O429" s="117">
        <v>100</v>
      </c>
      <c r="P429" s="118"/>
      <c r="Q429" s="87"/>
    </row>
    <row r="430" spans="1:17" ht="24">
      <c r="A430" s="160"/>
      <c r="B430" s="28" t="s">
        <v>39</v>
      </c>
      <c r="C430" s="51">
        <v>28485</v>
      </c>
      <c r="D430" s="114">
        <v>34.538157479933069</v>
      </c>
      <c r="E430" s="114">
        <v>34.538157479933069</v>
      </c>
      <c r="F430" s="115">
        <v>86.73036350849965</v>
      </c>
      <c r="G430" s="87"/>
    </row>
    <row r="431" spans="1:17" ht="24">
      <c r="A431" s="160"/>
      <c r="B431" s="28" t="s">
        <v>40</v>
      </c>
      <c r="C431" s="51">
        <v>10944</v>
      </c>
      <c r="D431" s="114">
        <v>13.269636491500352</v>
      </c>
      <c r="E431" s="114">
        <v>13.269636491500352</v>
      </c>
      <c r="F431" s="115">
        <v>100</v>
      </c>
      <c r="G431" s="87"/>
    </row>
    <row r="432" spans="1:17" ht="16.5" thickBot="1">
      <c r="A432" s="152"/>
      <c r="B432" s="116" t="s">
        <v>7</v>
      </c>
      <c r="C432" s="54">
        <v>82474</v>
      </c>
      <c r="D432" s="117">
        <v>100</v>
      </c>
      <c r="E432" s="117">
        <v>100</v>
      </c>
      <c r="F432" s="118"/>
      <c r="G432" s="87"/>
    </row>
    <row r="434" spans="1:17">
      <c r="A434" s="1" t="s">
        <v>226</v>
      </c>
      <c r="B434" s="2"/>
      <c r="C434" s="2"/>
    </row>
    <row r="436" spans="1:17" ht="16.5" thickBot="1">
      <c r="A436" s="162" t="s">
        <v>34</v>
      </c>
      <c r="B436" s="163"/>
      <c r="C436" s="163"/>
      <c r="D436" s="163"/>
      <c r="E436" s="163"/>
      <c r="F436" s="163"/>
      <c r="G436" s="87"/>
      <c r="K436" s="162" t="s">
        <v>79</v>
      </c>
      <c r="L436" s="163"/>
      <c r="M436" s="163"/>
      <c r="N436" s="163"/>
      <c r="O436" s="163"/>
      <c r="P436" s="163"/>
      <c r="Q436" s="87"/>
    </row>
    <row r="437" spans="1:17" ht="25.5" thickBot="1">
      <c r="A437" s="150" t="s">
        <v>5</v>
      </c>
      <c r="B437" s="165"/>
      <c r="C437" s="90" t="s">
        <v>215</v>
      </c>
      <c r="D437" s="111" t="s">
        <v>216</v>
      </c>
      <c r="E437" s="111" t="s">
        <v>217</v>
      </c>
      <c r="F437" s="91" t="s">
        <v>218</v>
      </c>
      <c r="G437" s="87"/>
      <c r="K437" s="150" t="s">
        <v>5</v>
      </c>
      <c r="L437" s="165"/>
      <c r="M437" s="90" t="s">
        <v>215</v>
      </c>
      <c r="N437" s="111" t="s">
        <v>216</v>
      </c>
      <c r="O437" s="111" t="s">
        <v>217</v>
      </c>
      <c r="P437" s="91" t="s">
        <v>218</v>
      </c>
      <c r="Q437" s="87"/>
    </row>
    <row r="438" spans="1:17" ht="24.75" thickBot="1">
      <c r="A438" s="166" t="s">
        <v>219</v>
      </c>
      <c r="B438" s="17" t="s">
        <v>36</v>
      </c>
      <c r="C438" s="47">
        <v>3388</v>
      </c>
      <c r="D438" s="112">
        <v>14.221550602359065</v>
      </c>
      <c r="E438" s="112">
        <v>14.221550602359065</v>
      </c>
      <c r="F438" s="113">
        <v>14.221550602359065</v>
      </c>
      <c r="G438" s="87"/>
      <c r="K438" s="166" t="s">
        <v>219</v>
      </c>
      <c r="L438" s="17" t="s">
        <v>10</v>
      </c>
      <c r="M438" s="47">
        <v>5368</v>
      </c>
      <c r="N438" s="112">
        <v>22.532846408932546</v>
      </c>
      <c r="O438" s="112">
        <v>22.532846408932546</v>
      </c>
      <c r="P438" s="113">
        <v>22.532846408932546</v>
      </c>
      <c r="Q438" s="87"/>
    </row>
    <row r="439" spans="1:17" ht="24">
      <c r="A439" s="160"/>
      <c r="B439" s="28" t="s">
        <v>37</v>
      </c>
      <c r="C439" s="51">
        <v>4428</v>
      </c>
      <c r="D439" s="114">
        <v>18.58707971288251</v>
      </c>
      <c r="E439" s="114">
        <v>18.58707971288251</v>
      </c>
      <c r="F439" s="115">
        <v>32.808630315241572</v>
      </c>
      <c r="G439" s="87"/>
      <c r="K439" s="160"/>
      <c r="L439" s="28" t="s">
        <v>11</v>
      </c>
      <c r="M439" s="51">
        <v>18455</v>
      </c>
      <c r="N439" s="114">
        <v>77.467153591067458</v>
      </c>
      <c r="O439" s="114">
        <v>77.467153591067458</v>
      </c>
      <c r="P439" s="115">
        <v>100</v>
      </c>
      <c r="Q439" s="87"/>
    </row>
    <row r="440" spans="1:17" ht="24.75" thickBot="1">
      <c r="A440" s="160"/>
      <c r="B440" s="28" t="s">
        <v>38</v>
      </c>
      <c r="C440" s="51">
        <v>4742</v>
      </c>
      <c r="D440" s="114">
        <v>19.90513369432901</v>
      </c>
      <c r="E440" s="114">
        <v>19.90513369432901</v>
      </c>
      <c r="F440" s="115">
        <v>52.713764009570582</v>
      </c>
      <c r="G440" s="87"/>
      <c r="K440" s="152"/>
      <c r="L440" s="116" t="s">
        <v>7</v>
      </c>
      <c r="M440" s="54">
        <v>23823</v>
      </c>
      <c r="N440" s="117">
        <v>100</v>
      </c>
      <c r="O440" s="117">
        <v>100</v>
      </c>
      <c r="P440" s="118"/>
      <c r="Q440" s="87"/>
    </row>
    <row r="441" spans="1:17" ht="24">
      <c r="A441" s="160"/>
      <c r="B441" s="28" t="s">
        <v>39</v>
      </c>
      <c r="C441" s="51">
        <v>8874</v>
      </c>
      <c r="D441" s="114">
        <v>37.249716660370233</v>
      </c>
      <c r="E441" s="114">
        <v>37.249716660370233</v>
      </c>
      <c r="F441" s="115">
        <v>89.963480669940807</v>
      </c>
      <c r="G441" s="87"/>
    </row>
    <row r="442" spans="1:17" ht="24">
      <c r="A442" s="160"/>
      <c r="B442" s="28" t="s">
        <v>40</v>
      </c>
      <c r="C442" s="51">
        <v>2391</v>
      </c>
      <c r="D442" s="114">
        <v>10.036519330059187</v>
      </c>
      <c r="E442" s="114">
        <v>10.036519330059187</v>
      </c>
      <c r="F442" s="115">
        <v>100</v>
      </c>
      <c r="G442" s="87"/>
    </row>
    <row r="443" spans="1:17" ht="16.5" thickBot="1">
      <c r="A443" s="152"/>
      <c r="B443" s="116" t="s">
        <v>7</v>
      </c>
      <c r="C443" s="54">
        <v>23823</v>
      </c>
      <c r="D443" s="117">
        <v>100</v>
      </c>
      <c r="E443" s="117">
        <v>100</v>
      </c>
      <c r="F443" s="118"/>
      <c r="G443" s="87"/>
    </row>
    <row r="445" spans="1:17">
      <c r="A445" s="1" t="s">
        <v>227</v>
      </c>
      <c r="B445" s="1"/>
    </row>
    <row r="447" spans="1:17">
      <c r="A447" s="162" t="s">
        <v>228</v>
      </c>
      <c r="B447" s="163"/>
      <c r="C447" s="163"/>
      <c r="D447" s="163"/>
      <c r="E447" s="163"/>
      <c r="F447" s="163"/>
      <c r="G447" s="163"/>
      <c r="H447" s="163"/>
      <c r="I447" s="87"/>
      <c r="K447" s="162" t="s">
        <v>229</v>
      </c>
      <c r="L447" s="163"/>
      <c r="M447" s="163"/>
      <c r="N447" s="163"/>
      <c r="O447" s="163"/>
    </row>
    <row r="448" spans="1:17" ht="16.5" thickBot="1">
      <c r="A448" s="164" t="s">
        <v>4</v>
      </c>
      <c r="B448" s="163"/>
      <c r="C448" s="163"/>
      <c r="D448" s="163"/>
      <c r="E448" s="163"/>
      <c r="F448" s="163"/>
      <c r="G448" s="163"/>
      <c r="H448" s="163"/>
      <c r="I448" s="87"/>
      <c r="K448" s="164" t="s">
        <v>4</v>
      </c>
      <c r="L448" s="163"/>
      <c r="M448" s="163"/>
      <c r="N448" s="163"/>
      <c r="O448" s="163"/>
    </row>
    <row r="449" spans="1:15" ht="16.5" thickBot="1">
      <c r="A449" s="150" t="s">
        <v>5</v>
      </c>
      <c r="B449" s="151"/>
      <c r="C449" s="154" t="s">
        <v>34</v>
      </c>
      <c r="D449" s="155"/>
      <c r="E449" s="155"/>
      <c r="F449" s="155"/>
      <c r="G449" s="156"/>
      <c r="H449" s="157" t="s">
        <v>7</v>
      </c>
      <c r="I449" s="87"/>
      <c r="K449" s="150" t="s">
        <v>5</v>
      </c>
      <c r="L449" s="151"/>
      <c r="M449" s="154" t="s">
        <v>79</v>
      </c>
      <c r="N449" s="156"/>
      <c r="O449" s="157" t="s">
        <v>7</v>
      </c>
    </row>
    <row r="450" spans="1:15" ht="25.5" thickBot="1">
      <c r="A450" s="152"/>
      <c r="B450" s="153"/>
      <c r="C450" s="6" t="s">
        <v>36</v>
      </c>
      <c r="D450" s="7" t="s">
        <v>37</v>
      </c>
      <c r="E450" s="7" t="s">
        <v>38</v>
      </c>
      <c r="F450" s="7" t="s">
        <v>39</v>
      </c>
      <c r="G450" s="7" t="s">
        <v>40</v>
      </c>
      <c r="H450" s="158"/>
      <c r="I450" s="87"/>
      <c r="K450" s="152"/>
      <c r="L450" s="153"/>
      <c r="M450" s="6" t="s">
        <v>10</v>
      </c>
      <c r="N450" s="7" t="s">
        <v>11</v>
      </c>
      <c r="O450" s="158"/>
    </row>
    <row r="451" spans="1:15">
      <c r="A451" s="159" t="s">
        <v>230</v>
      </c>
      <c r="B451" s="17" t="s">
        <v>24</v>
      </c>
      <c r="C451" s="47">
        <v>14389</v>
      </c>
      <c r="D451" s="48">
        <v>5819</v>
      </c>
      <c r="E451" s="48">
        <v>13358</v>
      </c>
      <c r="F451" s="48">
        <v>17357</v>
      </c>
      <c r="G451" s="48">
        <v>11538</v>
      </c>
      <c r="H451" s="49">
        <v>62461</v>
      </c>
      <c r="I451" s="87"/>
      <c r="K451" s="159" t="s">
        <v>230</v>
      </c>
      <c r="L451" s="17" t="s">
        <v>24</v>
      </c>
      <c r="M451" s="47">
        <v>3513</v>
      </c>
      <c r="N451" s="48">
        <v>58948</v>
      </c>
      <c r="O451" s="49">
        <v>62461</v>
      </c>
    </row>
    <row r="452" spans="1:15">
      <c r="A452" s="160"/>
      <c r="B452" s="28" t="s">
        <v>25</v>
      </c>
      <c r="C452" s="51">
        <v>12382</v>
      </c>
      <c r="D452" s="52">
        <v>17182</v>
      </c>
      <c r="E452" s="52">
        <v>10478</v>
      </c>
      <c r="F452" s="52">
        <v>25026</v>
      </c>
      <c r="G452" s="52">
        <v>21410</v>
      </c>
      <c r="H452" s="53">
        <v>86478</v>
      </c>
      <c r="I452" s="87"/>
      <c r="K452" s="160"/>
      <c r="L452" s="28" t="s">
        <v>25</v>
      </c>
      <c r="M452" s="51">
        <v>1728</v>
      </c>
      <c r="N452" s="52">
        <v>84750</v>
      </c>
      <c r="O452" s="53">
        <v>86478</v>
      </c>
    </row>
    <row r="453" spans="1:15">
      <c r="A453" s="160"/>
      <c r="B453" s="28" t="s">
        <v>26</v>
      </c>
      <c r="C453" s="51">
        <v>372</v>
      </c>
      <c r="D453" s="52">
        <v>411</v>
      </c>
      <c r="E453" s="52">
        <v>1860</v>
      </c>
      <c r="F453" s="52">
        <v>1860</v>
      </c>
      <c r="G453" s="52">
        <v>1020</v>
      </c>
      <c r="H453" s="53">
        <v>5523</v>
      </c>
      <c r="I453" s="87"/>
      <c r="K453" s="160"/>
      <c r="L453" s="28" t="s">
        <v>26</v>
      </c>
      <c r="M453" s="51">
        <v>0</v>
      </c>
      <c r="N453" s="52">
        <v>5523</v>
      </c>
      <c r="O453" s="53">
        <v>5523</v>
      </c>
    </row>
    <row r="454" spans="1:15">
      <c r="A454" s="160"/>
      <c r="B454" s="28" t="s">
        <v>27</v>
      </c>
      <c r="C454" s="51">
        <v>0</v>
      </c>
      <c r="D454" s="52">
        <v>0</v>
      </c>
      <c r="E454" s="52">
        <v>0</v>
      </c>
      <c r="F454" s="52">
        <v>536</v>
      </c>
      <c r="G454" s="52">
        <v>1112</v>
      </c>
      <c r="H454" s="53">
        <v>1648</v>
      </c>
      <c r="I454" s="87"/>
      <c r="K454" s="160"/>
      <c r="L454" s="28" t="s">
        <v>27</v>
      </c>
      <c r="M454" s="51">
        <v>0</v>
      </c>
      <c r="N454" s="52">
        <v>1648</v>
      </c>
      <c r="O454" s="53">
        <v>1648</v>
      </c>
    </row>
    <row r="455" spans="1:15" ht="16.5" thickBot="1">
      <c r="A455" s="161" t="s">
        <v>7</v>
      </c>
      <c r="B455" s="153"/>
      <c r="C455" s="54">
        <v>27143</v>
      </c>
      <c r="D455" s="55">
        <v>23412</v>
      </c>
      <c r="E455" s="55">
        <v>25696</v>
      </c>
      <c r="F455" s="55">
        <v>44779</v>
      </c>
      <c r="G455" s="55">
        <v>35080</v>
      </c>
      <c r="H455" s="56">
        <v>156110</v>
      </c>
      <c r="I455" s="87"/>
      <c r="K455" s="161" t="s">
        <v>7</v>
      </c>
      <c r="L455" s="153"/>
      <c r="M455" s="54">
        <v>5241</v>
      </c>
      <c r="N455" s="55">
        <v>150869</v>
      </c>
      <c r="O455" s="56">
        <v>156110</v>
      </c>
    </row>
    <row r="457" spans="1:15">
      <c r="A457" s="1" t="s">
        <v>231</v>
      </c>
      <c r="B457" s="1"/>
    </row>
    <row r="459" spans="1:15">
      <c r="A459" s="162" t="s">
        <v>134</v>
      </c>
      <c r="B459" s="163"/>
      <c r="C459" s="163"/>
      <c r="D459" s="163"/>
      <c r="E459" s="163"/>
      <c r="F459" s="163"/>
      <c r="G459" s="163"/>
      <c r="H459" s="163"/>
      <c r="I459" s="163"/>
      <c r="K459" s="162" t="s">
        <v>135</v>
      </c>
      <c r="L459" s="163"/>
      <c r="M459" s="163"/>
      <c r="N459" s="163"/>
      <c r="O459" s="163"/>
    </row>
    <row r="460" spans="1:15" ht="16.5" thickBot="1">
      <c r="A460" s="164" t="s">
        <v>4</v>
      </c>
      <c r="B460" s="163"/>
      <c r="C460" s="163"/>
      <c r="D460" s="163"/>
      <c r="E460" s="163"/>
      <c r="F460" s="163"/>
      <c r="G460" s="163"/>
      <c r="H460" s="163"/>
      <c r="I460" s="163"/>
      <c r="K460" s="164" t="s">
        <v>4</v>
      </c>
      <c r="L460" s="163"/>
      <c r="M460" s="163"/>
      <c r="N460" s="163"/>
      <c r="O460" s="163"/>
    </row>
    <row r="461" spans="1:15" ht="16.5" thickBot="1">
      <c r="A461" s="150" t="s">
        <v>5</v>
      </c>
      <c r="B461" s="151"/>
      <c r="C461" s="154" t="s">
        <v>34</v>
      </c>
      <c r="D461" s="155"/>
      <c r="E461" s="155"/>
      <c r="F461" s="155"/>
      <c r="G461" s="155"/>
      <c r="H461" s="156"/>
      <c r="I461" s="157" t="s">
        <v>7</v>
      </c>
      <c r="K461" s="150" t="s">
        <v>5</v>
      </c>
      <c r="L461" s="151"/>
      <c r="M461" s="154" t="s">
        <v>79</v>
      </c>
      <c r="N461" s="156"/>
      <c r="O461" s="157" t="s">
        <v>7</v>
      </c>
    </row>
    <row r="462" spans="1:15" ht="25.5" thickBot="1">
      <c r="A462" s="152"/>
      <c r="B462" s="153"/>
      <c r="C462" s="6" t="s">
        <v>35</v>
      </c>
      <c r="D462" s="7" t="s">
        <v>36</v>
      </c>
      <c r="E462" s="7" t="s">
        <v>37</v>
      </c>
      <c r="F462" s="7" t="s">
        <v>38</v>
      </c>
      <c r="G462" s="7" t="s">
        <v>39</v>
      </c>
      <c r="H462" s="7" t="s">
        <v>40</v>
      </c>
      <c r="I462" s="158"/>
      <c r="K462" s="152"/>
      <c r="L462" s="153"/>
      <c r="M462" s="6" t="s">
        <v>10</v>
      </c>
      <c r="N462" s="7" t="s">
        <v>11</v>
      </c>
      <c r="O462" s="158"/>
    </row>
    <row r="463" spans="1:15">
      <c r="A463" s="159" t="s">
        <v>136</v>
      </c>
      <c r="B463" s="17" t="s">
        <v>140</v>
      </c>
      <c r="C463" s="47">
        <v>0</v>
      </c>
      <c r="D463" s="48">
        <v>1712</v>
      </c>
      <c r="E463" s="48">
        <v>5100</v>
      </c>
      <c r="F463" s="48">
        <v>4695</v>
      </c>
      <c r="G463" s="48">
        <v>28012</v>
      </c>
      <c r="H463" s="48">
        <v>36078</v>
      </c>
      <c r="I463" s="49">
        <v>75597</v>
      </c>
      <c r="K463" s="159" t="s">
        <v>136</v>
      </c>
      <c r="L463" s="17" t="s">
        <v>140</v>
      </c>
      <c r="M463" s="47">
        <v>7470</v>
      </c>
      <c r="N463" s="48">
        <v>68127</v>
      </c>
      <c r="O463" s="49">
        <v>75597</v>
      </c>
    </row>
    <row r="464" spans="1:15">
      <c r="A464" s="160"/>
      <c r="B464" s="28" t="s">
        <v>141</v>
      </c>
      <c r="C464" s="51">
        <v>150</v>
      </c>
      <c r="D464" s="52">
        <v>40001</v>
      </c>
      <c r="E464" s="52">
        <v>62485</v>
      </c>
      <c r="F464" s="52">
        <v>59989</v>
      </c>
      <c r="G464" s="52">
        <v>159334</v>
      </c>
      <c r="H464" s="52">
        <v>62812</v>
      </c>
      <c r="I464" s="53">
        <v>384771</v>
      </c>
      <c r="K464" s="160"/>
      <c r="L464" s="28" t="s">
        <v>141</v>
      </c>
      <c r="M464" s="51">
        <v>115096</v>
      </c>
      <c r="N464" s="52">
        <v>269392</v>
      </c>
      <c r="O464" s="53">
        <v>384488</v>
      </c>
    </row>
    <row r="465" spans="1:19" ht="16.5" thickBot="1">
      <c r="A465" s="161" t="s">
        <v>7</v>
      </c>
      <c r="B465" s="153"/>
      <c r="C465" s="54">
        <v>150</v>
      </c>
      <c r="D465" s="55">
        <v>41713</v>
      </c>
      <c r="E465" s="55">
        <v>67585</v>
      </c>
      <c r="F465" s="55">
        <v>64684</v>
      </c>
      <c r="G465" s="55">
        <v>187346</v>
      </c>
      <c r="H465" s="55">
        <v>98890</v>
      </c>
      <c r="I465" s="56">
        <v>460368</v>
      </c>
      <c r="K465" s="161" t="s">
        <v>7</v>
      </c>
      <c r="L465" s="153"/>
      <c r="M465" s="54">
        <v>122566</v>
      </c>
      <c r="N465" s="55">
        <v>337519</v>
      </c>
      <c r="O465" s="56">
        <v>460085</v>
      </c>
    </row>
    <row r="467" spans="1:19">
      <c r="A467" s="71" t="s">
        <v>232</v>
      </c>
    </row>
    <row r="469" spans="1:19">
      <c r="A469" s="162" t="s">
        <v>72</v>
      </c>
      <c r="B469" s="163"/>
      <c r="C469" s="163"/>
      <c r="D469" s="163"/>
      <c r="E469" s="163"/>
      <c r="F469" s="163"/>
      <c r="G469" s="163"/>
      <c r="H469" s="163"/>
      <c r="I469" s="163"/>
      <c r="K469" s="162" t="s">
        <v>78</v>
      </c>
      <c r="L469" s="163"/>
      <c r="M469" s="163"/>
      <c r="N469" s="163"/>
      <c r="O469" s="163"/>
    </row>
    <row r="470" spans="1:19" ht="16.5" thickBot="1">
      <c r="A470" s="164" t="s">
        <v>4</v>
      </c>
      <c r="B470" s="163"/>
      <c r="C470" s="163"/>
      <c r="D470" s="163"/>
      <c r="E470" s="163"/>
      <c r="F470" s="163"/>
      <c r="G470" s="163"/>
      <c r="H470" s="163"/>
      <c r="I470" s="163"/>
      <c r="K470" s="164" t="s">
        <v>4</v>
      </c>
      <c r="L470" s="163"/>
      <c r="M470" s="163"/>
      <c r="N470" s="163"/>
      <c r="O470" s="163"/>
    </row>
    <row r="471" spans="1:19" ht="16.5" thickBot="1">
      <c r="A471" s="150" t="s">
        <v>5</v>
      </c>
      <c r="B471" s="151"/>
      <c r="C471" s="154" t="s">
        <v>34</v>
      </c>
      <c r="D471" s="155"/>
      <c r="E471" s="155"/>
      <c r="F471" s="155"/>
      <c r="G471" s="155"/>
      <c r="H471" s="156"/>
      <c r="I471" s="157" t="s">
        <v>7</v>
      </c>
      <c r="K471" s="150" t="s">
        <v>5</v>
      </c>
      <c r="L471" s="151"/>
      <c r="M471" s="154" t="s">
        <v>79</v>
      </c>
      <c r="N471" s="156"/>
      <c r="O471" s="157" t="s">
        <v>7</v>
      </c>
    </row>
    <row r="472" spans="1:19" ht="25.5" thickBot="1">
      <c r="A472" s="152"/>
      <c r="B472" s="153"/>
      <c r="C472" s="6" t="s">
        <v>35</v>
      </c>
      <c r="D472" s="7" t="s">
        <v>36</v>
      </c>
      <c r="E472" s="7" t="s">
        <v>37</v>
      </c>
      <c r="F472" s="7" t="s">
        <v>38</v>
      </c>
      <c r="G472" s="7" t="s">
        <v>39</v>
      </c>
      <c r="H472" s="7" t="s">
        <v>40</v>
      </c>
      <c r="I472" s="158"/>
      <c r="K472" s="152"/>
      <c r="L472" s="153"/>
      <c r="M472" s="6" t="s">
        <v>10</v>
      </c>
      <c r="N472" s="7" t="s">
        <v>11</v>
      </c>
      <c r="O472" s="158"/>
    </row>
    <row r="473" spans="1:19">
      <c r="A473" s="159" t="s">
        <v>74</v>
      </c>
      <c r="B473" s="17" t="s">
        <v>75</v>
      </c>
      <c r="C473" s="47">
        <v>0</v>
      </c>
      <c r="D473" s="48">
        <v>25581</v>
      </c>
      <c r="E473" s="48">
        <v>9434</v>
      </c>
      <c r="F473" s="48">
        <v>5343</v>
      </c>
      <c r="G473" s="48">
        <v>7012</v>
      </c>
      <c r="H473" s="48">
        <v>475</v>
      </c>
      <c r="I473" s="49">
        <v>47845</v>
      </c>
      <c r="K473" s="159" t="s">
        <v>74</v>
      </c>
      <c r="L473" s="17" t="s">
        <v>75</v>
      </c>
      <c r="M473" s="47">
        <v>19138</v>
      </c>
      <c r="N473" s="48">
        <v>28707</v>
      </c>
      <c r="O473" s="49">
        <v>47845</v>
      </c>
    </row>
    <row r="474" spans="1:19" ht="24">
      <c r="A474" s="160"/>
      <c r="B474" s="28" t="s">
        <v>76</v>
      </c>
      <c r="C474" s="51">
        <v>0</v>
      </c>
      <c r="D474" s="52">
        <v>27402</v>
      </c>
      <c r="E474" s="52">
        <v>32742</v>
      </c>
      <c r="F474" s="52">
        <v>27986</v>
      </c>
      <c r="G474" s="52">
        <v>48083</v>
      </c>
      <c r="H474" s="52">
        <v>8132</v>
      </c>
      <c r="I474" s="53">
        <v>144345</v>
      </c>
      <c r="K474" s="160"/>
      <c r="L474" s="28" t="s">
        <v>76</v>
      </c>
      <c r="M474" s="51">
        <v>58187</v>
      </c>
      <c r="N474" s="52">
        <v>86158</v>
      </c>
      <c r="O474" s="53">
        <v>144345</v>
      </c>
    </row>
    <row r="475" spans="1:19" ht="16.5" thickBot="1">
      <c r="A475" s="160"/>
      <c r="B475" s="28" t="s">
        <v>125</v>
      </c>
      <c r="C475" s="51">
        <v>128</v>
      </c>
      <c r="D475" s="52">
        <v>0</v>
      </c>
      <c r="E475" s="52">
        <v>0</v>
      </c>
      <c r="F475" s="52">
        <v>0</v>
      </c>
      <c r="G475" s="52">
        <v>0</v>
      </c>
      <c r="H475" s="52">
        <v>0</v>
      </c>
      <c r="I475" s="53">
        <v>128</v>
      </c>
      <c r="K475" s="161" t="s">
        <v>7</v>
      </c>
      <c r="L475" s="153"/>
      <c r="M475" s="54">
        <v>77325</v>
      </c>
      <c r="N475" s="55">
        <v>114865</v>
      </c>
      <c r="O475" s="56">
        <v>192190</v>
      </c>
    </row>
    <row r="476" spans="1:19" ht="16.5" thickBot="1">
      <c r="A476" s="161" t="s">
        <v>7</v>
      </c>
      <c r="B476" s="153"/>
      <c r="C476" s="54">
        <v>128</v>
      </c>
      <c r="D476" s="55">
        <v>52983</v>
      </c>
      <c r="E476" s="55">
        <v>42176</v>
      </c>
      <c r="F476" s="55">
        <v>33329</v>
      </c>
      <c r="G476" s="55">
        <v>55095</v>
      </c>
      <c r="H476" s="55">
        <v>8607</v>
      </c>
      <c r="I476" s="56">
        <v>192318</v>
      </c>
    </row>
    <row r="478" spans="1:19">
      <c r="A478" s="1" t="s">
        <v>233</v>
      </c>
      <c r="B478" s="2"/>
      <c r="C478" s="2"/>
      <c r="D478" s="2"/>
    </row>
    <row r="480" spans="1:19">
      <c r="A480" s="162" t="s">
        <v>234</v>
      </c>
      <c r="B480" s="163"/>
      <c r="C480" s="163"/>
      <c r="D480" s="163"/>
      <c r="E480" s="163"/>
      <c r="F480" s="163"/>
      <c r="G480" s="163"/>
      <c r="H480" s="163"/>
      <c r="I480" s="87"/>
      <c r="K480" s="162" t="s">
        <v>235</v>
      </c>
      <c r="L480" s="163"/>
      <c r="M480" s="163"/>
      <c r="N480" s="163"/>
      <c r="O480" s="163"/>
      <c r="S480" s="87"/>
    </row>
    <row r="481" spans="1:19" ht="16.5" thickBot="1">
      <c r="A481" s="164" t="s">
        <v>4</v>
      </c>
      <c r="B481" s="163"/>
      <c r="C481" s="163"/>
      <c r="D481" s="163"/>
      <c r="E481" s="163"/>
      <c r="F481" s="163"/>
      <c r="G481" s="163"/>
      <c r="H481" s="163"/>
      <c r="I481" s="87"/>
      <c r="K481" s="164" t="s">
        <v>4</v>
      </c>
      <c r="L481" s="163"/>
      <c r="M481" s="163"/>
      <c r="N481" s="163"/>
      <c r="O481" s="163"/>
      <c r="S481" s="87"/>
    </row>
    <row r="482" spans="1:19" ht="16.5" thickBot="1">
      <c r="A482" s="150" t="s">
        <v>5</v>
      </c>
      <c r="B482" s="151"/>
      <c r="C482" s="154" t="s">
        <v>34</v>
      </c>
      <c r="D482" s="155"/>
      <c r="E482" s="155"/>
      <c r="F482" s="155"/>
      <c r="G482" s="156"/>
      <c r="H482" s="157" t="s">
        <v>7</v>
      </c>
      <c r="I482" s="87"/>
      <c r="K482" s="150" t="s">
        <v>5</v>
      </c>
      <c r="L482" s="151"/>
      <c r="M482" s="154" t="s">
        <v>79</v>
      </c>
      <c r="N482" s="156"/>
      <c r="O482" s="157" t="s">
        <v>7</v>
      </c>
      <c r="S482" s="87"/>
    </row>
    <row r="483" spans="1:19" ht="25.5" thickBot="1">
      <c r="A483" s="152"/>
      <c r="B483" s="153"/>
      <c r="C483" s="6" t="s">
        <v>36</v>
      </c>
      <c r="D483" s="7" t="s">
        <v>37</v>
      </c>
      <c r="E483" s="7" t="s">
        <v>38</v>
      </c>
      <c r="F483" s="7" t="s">
        <v>39</v>
      </c>
      <c r="G483" s="7" t="s">
        <v>40</v>
      </c>
      <c r="H483" s="158"/>
      <c r="I483" s="87"/>
      <c r="K483" s="152"/>
      <c r="L483" s="153"/>
      <c r="M483" s="6" t="s">
        <v>10</v>
      </c>
      <c r="N483" s="7" t="s">
        <v>11</v>
      </c>
      <c r="O483" s="158"/>
      <c r="S483" s="87"/>
    </row>
    <row r="484" spans="1:19" ht="24">
      <c r="A484" s="159" t="s">
        <v>236</v>
      </c>
      <c r="B484" s="17" t="s">
        <v>237</v>
      </c>
      <c r="C484" s="47">
        <v>1097</v>
      </c>
      <c r="D484" s="48">
        <v>756</v>
      </c>
      <c r="E484" s="48">
        <v>373</v>
      </c>
      <c r="F484" s="48">
        <v>695</v>
      </c>
      <c r="G484" s="48">
        <v>0</v>
      </c>
      <c r="H484" s="49">
        <v>2921</v>
      </c>
      <c r="I484" s="87"/>
      <c r="K484" s="159" t="s">
        <v>236</v>
      </c>
      <c r="L484" s="17" t="s">
        <v>237</v>
      </c>
      <c r="M484" s="47">
        <v>2137</v>
      </c>
      <c r="N484" s="48">
        <v>784</v>
      </c>
      <c r="O484" s="49">
        <v>2921</v>
      </c>
      <c r="S484" s="87"/>
    </row>
    <row r="485" spans="1:19" ht="24">
      <c r="A485" s="160"/>
      <c r="B485" s="28" t="s">
        <v>238</v>
      </c>
      <c r="C485" s="51">
        <v>2509</v>
      </c>
      <c r="D485" s="52">
        <v>2415</v>
      </c>
      <c r="E485" s="52">
        <v>2807</v>
      </c>
      <c r="F485" s="52">
        <v>1431</v>
      </c>
      <c r="G485" s="52">
        <v>0</v>
      </c>
      <c r="H485" s="53">
        <v>9162</v>
      </c>
      <c r="I485" s="87"/>
      <c r="K485" s="160"/>
      <c r="L485" s="28" t="s">
        <v>238</v>
      </c>
      <c r="M485" s="51">
        <v>7649</v>
      </c>
      <c r="N485" s="52">
        <v>1513</v>
      </c>
      <c r="O485" s="53">
        <v>9162</v>
      </c>
      <c r="S485" s="87"/>
    </row>
    <row r="486" spans="1:19" ht="24">
      <c r="A486" s="160"/>
      <c r="B486" s="28" t="s">
        <v>239</v>
      </c>
      <c r="C486" s="51">
        <v>9924</v>
      </c>
      <c r="D486" s="52">
        <v>10300</v>
      </c>
      <c r="E486" s="52">
        <v>7952</v>
      </c>
      <c r="F486" s="52">
        <v>8134</v>
      </c>
      <c r="G486" s="52">
        <v>248</v>
      </c>
      <c r="H486" s="53">
        <v>36558</v>
      </c>
      <c r="I486" s="87"/>
      <c r="K486" s="160"/>
      <c r="L486" s="28" t="s">
        <v>239</v>
      </c>
      <c r="M486" s="51">
        <v>24844</v>
      </c>
      <c r="N486" s="52">
        <v>11714</v>
      </c>
      <c r="O486" s="53">
        <v>36558</v>
      </c>
      <c r="S486" s="87"/>
    </row>
    <row r="487" spans="1:19" ht="36">
      <c r="A487" s="160"/>
      <c r="B487" s="28" t="s">
        <v>240</v>
      </c>
      <c r="C487" s="51">
        <v>6890</v>
      </c>
      <c r="D487" s="52">
        <v>12100</v>
      </c>
      <c r="E487" s="52">
        <v>10269</v>
      </c>
      <c r="F487" s="52">
        <v>13131</v>
      </c>
      <c r="G487" s="52">
        <v>670</v>
      </c>
      <c r="H487" s="53">
        <v>43060</v>
      </c>
      <c r="I487" s="87"/>
      <c r="K487" s="160"/>
      <c r="L487" s="28" t="s">
        <v>240</v>
      </c>
      <c r="M487" s="51">
        <v>25569</v>
      </c>
      <c r="N487" s="52">
        <v>17491</v>
      </c>
      <c r="O487" s="53">
        <v>43060</v>
      </c>
      <c r="S487" s="87"/>
    </row>
    <row r="488" spans="1:19" ht="36">
      <c r="A488" s="160"/>
      <c r="B488" s="28" t="s">
        <v>241</v>
      </c>
      <c r="C488" s="51">
        <v>4702</v>
      </c>
      <c r="D488" s="52">
        <v>8417</v>
      </c>
      <c r="E488" s="52">
        <v>7785</v>
      </c>
      <c r="F488" s="52">
        <v>14199</v>
      </c>
      <c r="G488" s="52">
        <v>725</v>
      </c>
      <c r="H488" s="53">
        <v>35828</v>
      </c>
      <c r="I488" s="87"/>
      <c r="K488" s="160"/>
      <c r="L488" s="28" t="s">
        <v>241</v>
      </c>
      <c r="M488" s="51">
        <v>14022</v>
      </c>
      <c r="N488" s="52">
        <v>21806</v>
      </c>
      <c r="O488" s="53">
        <v>35828</v>
      </c>
      <c r="S488" s="87"/>
    </row>
    <row r="489" spans="1:19" ht="36">
      <c r="A489" s="160"/>
      <c r="B489" s="28" t="s">
        <v>242</v>
      </c>
      <c r="C489" s="51">
        <v>257</v>
      </c>
      <c r="D489" s="52">
        <v>464</v>
      </c>
      <c r="E489" s="52">
        <v>236</v>
      </c>
      <c r="F489" s="52">
        <v>785</v>
      </c>
      <c r="G489" s="52">
        <v>0</v>
      </c>
      <c r="H489" s="53">
        <v>1742</v>
      </c>
      <c r="I489" s="87"/>
      <c r="K489" s="160"/>
      <c r="L489" s="28" t="s">
        <v>242</v>
      </c>
      <c r="M489" s="51">
        <v>883</v>
      </c>
      <c r="N489" s="52">
        <v>859</v>
      </c>
      <c r="O489" s="53">
        <v>1742</v>
      </c>
      <c r="S489" s="87"/>
    </row>
    <row r="490" spans="1:19" ht="36">
      <c r="A490" s="160"/>
      <c r="B490" s="28" t="s">
        <v>243</v>
      </c>
      <c r="C490" s="51">
        <v>515</v>
      </c>
      <c r="D490" s="52">
        <v>1390</v>
      </c>
      <c r="E490" s="52">
        <v>1567</v>
      </c>
      <c r="F490" s="52">
        <v>1812</v>
      </c>
      <c r="G490" s="52">
        <v>279</v>
      </c>
      <c r="H490" s="53">
        <v>5563</v>
      </c>
      <c r="I490" s="87"/>
      <c r="K490" s="160"/>
      <c r="L490" s="28" t="s">
        <v>243</v>
      </c>
      <c r="M490" s="51">
        <v>1804</v>
      </c>
      <c r="N490" s="52">
        <v>3759</v>
      </c>
      <c r="O490" s="53">
        <v>5563</v>
      </c>
      <c r="S490" s="87"/>
    </row>
    <row r="491" spans="1:19" ht="48">
      <c r="A491" s="160"/>
      <c r="B491" s="28" t="s">
        <v>244</v>
      </c>
      <c r="C491" s="51">
        <v>541</v>
      </c>
      <c r="D491" s="52">
        <v>332</v>
      </c>
      <c r="E491" s="52">
        <v>884</v>
      </c>
      <c r="F491" s="52">
        <v>2130</v>
      </c>
      <c r="G491" s="52">
        <v>889</v>
      </c>
      <c r="H491" s="53">
        <v>4776</v>
      </c>
      <c r="I491" s="87"/>
      <c r="K491" s="160"/>
      <c r="L491" s="28" t="s">
        <v>244</v>
      </c>
      <c r="M491" s="51">
        <v>591</v>
      </c>
      <c r="N491" s="52">
        <v>4185</v>
      </c>
      <c r="O491" s="53">
        <v>4776</v>
      </c>
      <c r="S491" s="87"/>
    </row>
    <row r="492" spans="1:19" ht="36">
      <c r="A492" s="160"/>
      <c r="B492" s="28" t="s">
        <v>245</v>
      </c>
      <c r="C492" s="51">
        <v>0</v>
      </c>
      <c r="D492" s="52">
        <v>0</v>
      </c>
      <c r="E492" s="52">
        <v>0</v>
      </c>
      <c r="F492" s="52">
        <v>129</v>
      </c>
      <c r="G492" s="52">
        <v>0</v>
      </c>
      <c r="H492" s="53">
        <v>129</v>
      </c>
      <c r="I492" s="87"/>
      <c r="K492" s="160"/>
      <c r="L492" s="28" t="s">
        <v>245</v>
      </c>
      <c r="M492" s="51">
        <v>0</v>
      </c>
      <c r="N492" s="52">
        <v>129</v>
      </c>
      <c r="O492" s="53">
        <v>129</v>
      </c>
      <c r="S492" s="87"/>
    </row>
    <row r="493" spans="1:19" ht="16.5" thickBot="1">
      <c r="A493" s="161" t="s">
        <v>7</v>
      </c>
      <c r="B493" s="153"/>
      <c r="C493" s="54">
        <v>26435</v>
      </c>
      <c r="D493" s="55">
        <v>36174</v>
      </c>
      <c r="E493" s="55">
        <v>31873</v>
      </c>
      <c r="F493" s="55">
        <v>42446</v>
      </c>
      <c r="G493" s="55">
        <v>2811</v>
      </c>
      <c r="H493" s="56">
        <v>139739</v>
      </c>
      <c r="I493" s="87"/>
      <c r="K493" s="161" t="s">
        <v>7</v>
      </c>
      <c r="L493" s="153"/>
      <c r="M493" s="54">
        <v>77499</v>
      </c>
      <c r="N493" s="55">
        <v>62240</v>
      </c>
      <c r="O493" s="56">
        <v>139739</v>
      </c>
      <c r="S493" s="87"/>
    </row>
    <row r="495" spans="1:19">
      <c r="A495" t="s">
        <v>246</v>
      </c>
      <c r="C495" s="63">
        <f>SUM(C484:C487) +C489</f>
        <v>20677</v>
      </c>
      <c r="D495" s="63">
        <f t="shared" ref="D495:H495" si="52">SUM(D484:D487) +D489</f>
        <v>26035</v>
      </c>
      <c r="E495" s="63">
        <f t="shared" si="52"/>
        <v>21637</v>
      </c>
      <c r="F495" s="63">
        <f t="shared" si="52"/>
        <v>24176</v>
      </c>
      <c r="G495" s="63">
        <f t="shared" si="52"/>
        <v>918</v>
      </c>
      <c r="H495" s="63">
        <f t="shared" si="52"/>
        <v>93443</v>
      </c>
      <c r="M495" s="63">
        <f t="shared" ref="M495:O495" si="53">SUM(M484:M487) +M489</f>
        <v>61082</v>
      </c>
      <c r="N495" s="63">
        <f t="shared" si="53"/>
        <v>32361</v>
      </c>
      <c r="O495" s="63">
        <f t="shared" si="53"/>
        <v>93443</v>
      </c>
    </row>
    <row r="496" spans="1:19">
      <c r="A496" t="s">
        <v>247</v>
      </c>
      <c r="C496" s="63">
        <f>C488+C490+C491+C492</f>
        <v>5758</v>
      </c>
      <c r="D496" s="63">
        <f t="shared" ref="D496:H496" si="54">D488+D490+D491+D492</f>
        <v>10139</v>
      </c>
      <c r="E496" s="63">
        <f t="shared" si="54"/>
        <v>10236</v>
      </c>
      <c r="F496" s="63">
        <f t="shared" si="54"/>
        <v>18270</v>
      </c>
      <c r="G496" s="63">
        <f t="shared" si="54"/>
        <v>1893</v>
      </c>
      <c r="H496" s="63">
        <f t="shared" si="54"/>
        <v>46296</v>
      </c>
      <c r="M496" s="63">
        <f t="shared" ref="M496:O496" si="55">M488+M490+M491+M492</f>
        <v>16417</v>
      </c>
      <c r="N496" s="63">
        <f t="shared" si="55"/>
        <v>29879</v>
      </c>
      <c r="O496" s="63">
        <f t="shared" si="55"/>
        <v>46296</v>
      </c>
    </row>
    <row r="497" spans="1:15">
      <c r="A497" t="s">
        <v>7</v>
      </c>
      <c r="C497" s="63">
        <f>SUM(C495:C496)</f>
        <v>26435</v>
      </c>
      <c r="D497" s="63">
        <f t="shared" ref="D497:H497" si="56">SUM(D495:D496)</f>
        <v>36174</v>
      </c>
      <c r="E497" s="63">
        <f t="shared" si="56"/>
        <v>31873</v>
      </c>
      <c r="F497" s="63">
        <f t="shared" si="56"/>
        <v>42446</v>
      </c>
      <c r="G497" s="63">
        <f t="shared" si="56"/>
        <v>2811</v>
      </c>
      <c r="H497" s="63">
        <f t="shared" si="56"/>
        <v>139739</v>
      </c>
      <c r="M497" s="63">
        <f t="shared" ref="M497:O497" si="57">SUM(M495:M496)</f>
        <v>77499</v>
      </c>
      <c r="N497" s="63">
        <f t="shared" si="57"/>
        <v>62240</v>
      </c>
      <c r="O497" s="63">
        <f t="shared" si="57"/>
        <v>139739</v>
      </c>
    </row>
    <row r="498" spans="1:15">
      <c r="C498" s="63">
        <f>C493-C497</f>
        <v>0</v>
      </c>
      <c r="D498" s="63">
        <f t="shared" ref="D498:H498" si="58">D493-D497</f>
        <v>0</v>
      </c>
      <c r="E498" s="63">
        <f t="shared" si="58"/>
        <v>0</v>
      </c>
      <c r="F498" s="63">
        <f t="shared" si="58"/>
        <v>0</v>
      </c>
      <c r="G498" s="63">
        <f t="shared" si="58"/>
        <v>0</v>
      </c>
      <c r="H498" s="63">
        <f t="shared" si="58"/>
        <v>0</v>
      </c>
      <c r="M498" s="63">
        <f t="shared" ref="M498:O498" si="59">M493-M497</f>
        <v>0</v>
      </c>
      <c r="N498" s="63">
        <f t="shared" si="59"/>
        <v>0</v>
      </c>
      <c r="O498" s="63">
        <f t="shared" si="59"/>
        <v>0</v>
      </c>
    </row>
    <row r="500" spans="1:15">
      <c r="A500" s="1" t="s">
        <v>248</v>
      </c>
      <c r="B500" s="2"/>
      <c r="C500" s="2"/>
      <c r="D500" s="2"/>
      <c r="E500" s="2"/>
    </row>
    <row r="502" spans="1:15">
      <c r="A502" s="162" t="s">
        <v>234</v>
      </c>
      <c r="B502" s="163"/>
      <c r="C502" s="163"/>
      <c r="D502" s="163"/>
      <c r="E502" s="163"/>
      <c r="F502" s="163"/>
      <c r="G502" s="163"/>
      <c r="H502" s="163"/>
      <c r="I502" s="87"/>
      <c r="M502" t="s">
        <v>235</v>
      </c>
    </row>
    <row r="503" spans="1:15" ht="16.5" thickBot="1">
      <c r="A503" s="164" t="s">
        <v>4</v>
      </c>
      <c r="B503" s="163"/>
      <c r="C503" s="163"/>
      <c r="D503" s="163"/>
      <c r="E503" s="163"/>
      <c r="F503" s="163"/>
      <c r="G503" s="163"/>
      <c r="H503" s="163"/>
      <c r="I503" s="87"/>
      <c r="K503" t="s">
        <v>4</v>
      </c>
    </row>
    <row r="504" spans="1:15" ht="16.5" thickBot="1">
      <c r="A504" s="150" t="s">
        <v>5</v>
      </c>
      <c r="B504" s="151"/>
      <c r="C504" s="154" t="s">
        <v>34</v>
      </c>
      <c r="D504" s="155"/>
      <c r="E504" s="155"/>
      <c r="F504" s="155"/>
      <c r="G504" s="156"/>
      <c r="H504" s="157" t="s">
        <v>7</v>
      </c>
      <c r="I504" s="87"/>
      <c r="M504" t="s">
        <v>79</v>
      </c>
    </row>
    <row r="505" spans="1:15" ht="25.5" thickBot="1">
      <c r="A505" s="152"/>
      <c r="B505" s="153"/>
      <c r="C505" s="6" t="s">
        <v>36</v>
      </c>
      <c r="D505" s="7" t="s">
        <v>37</v>
      </c>
      <c r="E505" s="7" t="s">
        <v>38</v>
      </c>
      <c r="F505" s="7" t="s">
        <v>39</v>
      </c>
      <c r="G505" s="7" t="s">
        <v>40</v>
      </c>
      <c r="H505" s="158"/>
      <c r="I505" s="87"/>
      <c r="M505" t="s">
        <v>10</v>
      </c>
      <c r="N505" t="s">
        <v>11</v>
      </c>
      <c r="O505" t="s">
        <v>7</v>
      </c>
    </row>
    <row r="506" spans="1:15" ht="24">
      <c r="A506" s="159" t="s">
        <v>236</v>
      </c>
      <c r="B506" s="17" t="s">
        <v>237</v>
      </c>
      <c r="C506" s="47">
        <v>246</v>
      </c>
      <c r="D506" s="48">
        <v>132</v>
      </c>
      <c r="E506" s="48">
        <v>0</v>
      </c>
      <c r="F506" s="48">
        <v>259</v>
      </c>
      <c r="G506" s="48">
        <v>0</v>
      </c>
      <c r="H506" s="49">
        <v>637</v>
      </c>
      <c r="I506" s="87"/>
      <c r="K506" t="s">
        <v>236</v>
      </c>
      <c r="L506" t="s">
        <v>237</v>
      </c>
      <c r="M506">
        <v>637</v>
      </c>
      <c r="N506">
        <v>0</v>
      </c>
      <c r="O506">
        <v>637</v>
      </c>
    </row>
    <row r="507" spans="1:15" ht="24">
      <c r="A507" s="160"/>
      <c r="B507" s="28" t="s">
        <v>238</v>
      </c>
      <c r="C507" s="51">
        <v>1390</v>
      </c>
      <c r="D507" s="52">
        <v>670</v>
      </c>
      <c r="E507" s="52">
        <v>973</v>
      </c>
      <c r="F507" s="52">
        <v>745</v>
      </c>
      <c r="G507" s="52">
        <v>0</v>
      </c>
      <c r="H507" s="53">
        <v>3778</v>
      </c>
      <c r="I507" s="87"/>
      <c r="L507" t="s">
        <v>238</v>
      </c>
      <c r="M507">
        <v>3135</v>
      </c>
      <c r="N507">
        <v>643</v>
      </c>
      <c r="O507">
        <v>3778</v>
      </c>
    </row>
    <row r="508" spans="1:15" ht="24">
      <c r="A508" s="160"/>
      <c r="B508" s="28" t="s">
        <v>239</v>
      </c>
      <c r="C508" s="51">
        <v>7001</v>
      </c>
      <c r="D508" s="52">
        <v>4478</v>
      </c>
      <c r="E508" s="52">
        <v>3685</v>
      </c>
      <c r="F508" s="52">
        <v>2935</v>
      </c>
      <c r="G508" s="52">
        <v>140</v>
      </c>
      <c r="H508" s="53">
        <v>18239</v>
      </c>
      <c r="I508" s="87"/>
      <c r="L508" t="s">
        <v>239</v>
      </c>
      <c r="M508">
        <v>12612</v>
      </c>
      <c r="N508">
        <v>5627</v>
      </c>
      <c r="O508">
        <v>18239</v>
      </c>
    </row>
    <row r="509" spans="1:15" ht="36">
      <c r="A509" s="160"/>
      <c r="B509" s="28" t="s">
        <v>240</v>
      </c>
      <c r="C509" s="51">
        <v>3923</v>
      </c>
      <c r="D509" s="52">
        <v>6296</v>
      </c>
      <c r="E509" s="52">
        <v>3866</v>
      </c>
      <c r="F509" s="52">
        <v>6190</v>
      </c>
      <c r="G509" s="52">
        <v>150</v>
      </c>
      <c r="H509" s="53">
        <v>20425</v>
      </c>
      <c r="I509" s="87"/>
      <c r="L509" t="s">
        <v>240</v>
      </c>
      <c r="M509">
        <v>12670</v>
      </c>
      <c r="N509">
        <v>7755</v>
      </c>
      <c r="O509">
        <v>20425</v>
      </c>
    </row>
    <row r="510" spans="1:15" ht="36">
      <c r="A510" s="160"/>
      <c r="B510" s="28" t="s">
        <v>241</v>
      </c>
      <c r="C510" s="51">
        <v>3222</v>
      </c>
      <c r="D510" s="52">
        <v>5143</v>
      </c>
      <c r="E510" s="52">
        <v>3551</v>
      </c>
      <c r="F510" s="52">
        <v>6739</v>
      </c>
      <c r="G510" s="52">
        <v>340</v>
      </c>
      <c r="H510" s="53">
        <v>18995</v>
      </c>
      <c r="I510" s="87"/>
      <c r="L510" t="s">
        <v>241</v>
      </c>
      <c r="M510">
        <v>8865</v>
      </c>
      <c r="N510">
        <v>10130</v>
      </c>
      <c r="O510">
        <v>18995</v>
      </c>
    </row>
    <row r="511" spans="1:15" ht="36">
      <c r="A511" s="160"/>
      <c r="B511" s="28" t="s">
        <v>242</v>
      </c>
      <c r="C511" s="51">
        <v>257</v>
      </c>
      <c r="D511" s="52">
        <v>357</v>
      </c>
      <c r="E511" s="52">
        <v>236</v>
      </c>
      <c r="F511" s="52">
        <v>672</v>
      </c>
      <c r="G511" s="52">
        <v>0</v>
      </c>
      <c r="H511" s="53">
        <v>1522</v>
      </c>
      <c r="I511" s="87"/>
      <c r="L511" t="s">
        <v>242</v>
      </c>
      <c r="M511">
        <v>776</v>
      </c>
      <c r="N511">
        <v>746</v>
      </c>
      <c r="O511">
        <v>1522</v>
      </c>
    </row>
    <row r="512" spans="1:15" ht="36">
      <c r="A512" s="160"/>
      <c r="B512" s="28" t="s">
        <v>243</v>
      </c>
      <c r="C512" s="51">
        <v>399</v>
      </c>
      <c r="D512" s="52">
        <v>838</v>
      </c>
      <c r="E512" s="52">
        <v>1178</v>
      </c>
      <c r="F512" s="52">
        <v>1250</v>
      </c>
      <c r="G512" s="52">
        <v>125</v>
      </c>
      <c r="H512" s="53">
        <v>3790</v>
      </c>
      <c r="I512" s="87"/>
      <c r="L512" t="s">
        <v>243</v>
      </c>
      <c r="M512">
        <v>1435</v>
      </c>
      <c r="N512">
        <v>2355</v>
      </c>
      <c r="O512">
        <v>3790</v>
      </c>
    </row>
    <row r="513" spans="1:15" ht="48">
      <c r="A513" s="160"/>
      <c r="B513" s="28" t="s">
        <v>244</v>
      </c>
      <c r="C513" s="51">
        <v>424</v>
      </c>
      <c r="D513" s="52">
        <v>332</v>
      </c>
      <c r="E513" s="52">
        <v>524</v>
      </c>
      <c r="F513" s="52">
        <v>1381</v>
      </c>
      <c r="G513" s="52">
        <v>394</v>
      </c>
      <c r="H513" s="53">
        <v>3055</v>
      </c>
      <c r="I513" s="87"/>
      <c r="L513" t="s">
        <v>244</v>
      </c>
      <c r="M513">
        <v>470</v>
      </c>
      <c r="N513">
        <v>2585</v>
      </c>
      <c r="O513">
        <v>3055</v>
      </c>
    </row>
    <row r="514" spans="1:15" ht="36">
      <c r="A514" s="160"/>
      <c r="B514" s="28" t="s">
        <v>245</v>
      </c>
      <c r="C514" s="51">
        <v>0</v>
      </c>
      <c r="D514" s="52">
        <v>0</v>
      </c>
      <c r="E514" s="52">
        <v>0</v>
      </c>
      <c r="F514" s="52">
        <v>129</v>
      </c>
      <c r="G514" s="52">
        <v>0</v>
      </c>
      <c r="H514" s="53">
        <v>129</v>
      </c>
      <c r="I514" s="87"/>
      <c r="L514" t="s">
        <v>245</v>
      </c>
      <c r="M514">
        <v>0</v>
      </c>
      <c r="N514">
        <v>129</v>
      </c>
      <c r="O514">
        <v>129</v>
      </c>
    </row>
    <row r="515" spans="1:15" ht="16.5" thickBot="1">
      <c r="A515" s="161" t="s">
        <v>7</v>
      </c>
      <c r="B515" s="153"/>
      <c r="C515" s="54">
        <v>16862</v>
      </c>
      <c r="D515" s="55">
        <v>18246</v>
      </c>
      <c r="E515" s="55">
        <v>14013</v>
      </c>
      <c r="F515" s="55">
        <v>20300</v>
      </c>
      <c r="G515" s="55">
        <v>1149</v>
      </c>
      <c r="H515" s="56">
        <v>70570</v>
      </c>
      <c r="I515" s="87"/>
      <c r="K515" t="s">
        <v>7</v>
      </c>
      <c r="M515">
        <v>40600</v>
      </c>
      <c r="N515">
        <v>29970</v>
      </c>
      <c r="O515">
        <v>70570</v>
      </c>
    </row>
    <row r="517" spans="1:15">
      <c r="A517" t="s">
        <v>246</v>
      </c>
      <c r="C517" s="63">
        <f>SUM(C506:C509) +C511</f>
        <v>12817</v>
      </c>
      <c r="D517" s="63">
        <f t="shared" ref="D517:H517" si="60">SUM(D506:D509) +D511</f>
        <v>11933</v>
      </c>
      <c r="E517" s="63">
        <f t="shared" si="60"/>
        <v>8760</v>
      </c>
      <c r="F517" s="63">
        <f t="shared" si="60"/>
        <v>10801</v>
      </c>
      <c r="G517" s="63">
        <f t="shared" si="60"/>
        <v>290</v>
      </c>
      <c r="H517" s="63">
        <f t="shared" si="60"/>
        <v>44601</v>
      </c>
      <c r="M517" s="63">
        <f t="shared" ref="M517:O517" si="61">SUM(M506:M509) +M511</f>
        <v>29830</v>
      </c>
      <c r="N517" s="63">
        <f t="shared" si="61"/>
        <v>14771</v>
      </c>
      <c r="O517" s="63">
        <f t="shared" si="61"/>
        <v>44601</v>
      </c>
    </row>
    <row r="518" spans="1:15">
      <c r="A518" t="s">
        <v>247</v>
      </c>
      <c r="C518" s="63">
        <f>C510+C512+C513+C514</f>
        <v>4045</v>
      </c>
      <c r="D518" s="63">
        <f t="shared" ref="D518:H518" si="62">D510+D512+D513+D514</f>
        <v>6313</v>
      </c>
      <c r="E518" s="63">
        <f t="shared" si="62"/>
        <v>5253</v>
      </c>
      <c r="F518" s="63">
        <f t="shared" si="62"/>
        <v>9499</v>
      </c>
      <c r="G518" s="63">
        <f t="shared" si="62"/>
        <v>859</v>
      </c>
      <c r="H518" s="63">
        <f t="shared" si="62"/>
        <v>25969</v>
      </c>
      <c r="M518" s="63">
        <f t="shared" ref="M518:O518" si="63">M510+M512+M513+M514</f>
        <v>10770</v>
      </c>
      <c r="N518" s="63">
        <f t="shared" si="63"/>
        <v>15199</v>
      </c>
      <c r="O518" s="63">
        <f t="shared" si="63"/>
        <v>25969</v>
      </c>
    </row>
    <row r="519" spans="1:15">
      <c r="A519" t="s">
        <v>7</v>
      </c>
      <c r="C519" s="63">
        <f>SUM(C517:C518)</f>
        <v>16862</v>
      </c>
      <c r="D519" s="63">
        <f t="shared" ref="D519:H519" si="64">SUM(D517:D518)</f>
        <v>18246</v>
      </c>
      <c r="E519" s="63">
        <f t="shared" si="64"/>
        <v>14013</v>
      </c>
      <c r="F519" s="63">
        <f t="shared" si="64"/>
        <v>20300</v>
      </c>
      <c r="G519" s="63">
        <f t="shared" si="64"/>
        <v>1149</v>
      </c>
      <c r="H519" s="63">
        <f t="shared" si="64"/>
        <v>70570</v>
      </c>
      <c r="M519" s="63">
        <f t="shared" ref="M519:O519" si="65">SUM(M517:M518)</f>
        <v>40600</v>
      </c>
      <c r="N519" s="63">
        <f t="shared" si="65"/>
        <v>29970</v>
      </c>
      <c r="O519" s="63">
        <f t="shared" si="65"/>
        <v>70570</v>
      </c>
    </row>
    <row r="520" spans="1:15">
      <c r="C520" s="63">
        <f>C515-C519</f>
        <v>0</v>
      </c>
      <c r="D520" s="63">
        <f t="shared" ref="D520:H520" si="66">D515-D519</f>
        <v>0</v>
      </c>
      <c r="E520" s="63">
        <f t="shared" si="66"/>
        <v>0</v>
      </c>
      <c r="F520" s="63">
        <f t="shared" si="66"/>
        <v>0</v>
      </c>
      <c r="G520" s="63">
        <f t="shared" si="66"/>
        <v>0</v>
      </c>
      <c r="H520" s="63">
        <f t="shared" si="66"/>
        <v>0</v>
      </c>
      <c r="M520" s="63">
        <f t="shared" ref="M520:O520" si="67">M515-M519</f>
        <v>0</v>
      </c>
      <c r="N520" s="63">
        <f t="shared" si="67"/>
        <v>0</v>
      </c>
      <c r="O520" s="63">
        <f t="shared" si="67"/>
        <v>0</v>
      </c>
    </row>
  </sheetData>
  <mergeCells count="478">
    <mergeCell ref="A3:F3"/>
    <mergeCell ref="I3:M3"/>
    <mergeCell ref="P3:T3"/>
    <mergeCell ref="A4:F4"/>
    <mergeCell ref="I4:M4"/>
    <mergeCell ref="P4:T4"/>
    <mergeCell ref="A10:B10"/>
    <mergeCell ref="I10:J10"/>
    <mergeCell ref="P10:Q10"/>
    <mergeCell ref="A14:G14"/>
    <mergeCell ref="I14:U14"/>
    <mergeCell ref="W14:AA14"/>
    <mergeCell ref="P5:Q6"/>
    <mergeCell ref="R5:S5"/>
    <mergeCell ref="T5:T6"/>
    <mergeCell ref="W5:X5"/>
    <mergeCell ref="A7:A9"/>
    <mergeCell ref="I7:I9"/>
    <mergeCell ref="P7:P9"/>
    <mergeCell ref="A5:B6"/>
    <mergeCell ref="C5:E5"/>
    <mergeCell ref="F5:F6"/>
    <mergeCell ref="I5:J6"/>
    <mergeCell ref="K5:L5"/>
    <mergeCell ref="M5:M6"/>
    <mergeCell ref="Y16:Z16"/>
    <mergeCell ref="AA16:AA17"/>
    <mergeCell ref="A18:A23"/>
    <mergeCell ref="I18:I23"/>
    <mergeCell ref="W18:W22"/>
    <mergeCell ref="W23:X23"/>
    <mergeCell ref="A15:G15"/>
    <mergeCell ref="I15:U15"/>
    <mergeCell ref="W15:AA15"/>
    <mergeCell ref="A16:B17"/>
    <mergeCell ref="C16:F16"/>
    <mergeCell ref="G16:G17"/>
    <mergeCell ref="I16:J17"/>
    <mergeCell ref="K16:T16"/>
    <mergeCell ref="U16:U17"/>
    <mergeCell ref="W16:X17"/>
    <mergeCell ref="A30:A35"/>
    <mergeCell ref="A36:B36"/>
    <mergeCell ref="A38:O38"/>
    <mergeCell ref="A39:O39"/>
    <mergeCell ref="A40:B41"/>
    <mergeCell ref="C40:N40"/>
    <mergeCell ref="O40:O41"/>
    <mergeCell ref="A24:B24"/>
    <mergeCell ref="I24:J24"/>
    <mergeCell ref="A26:Q26"/>
    <mergeCell ref="A27:Q27"/>
    <mergeCell ref="A28:B29"/>
    <mergeCell ref="C28:P28"/>
    <mergeCell ref="Q28:Q29"/>
    <mergeCell ref="A44:B44"/>
    <mergeCell ref="A47:I47"/>
    <mergeCell ref="K47:O47"/>
    <mergeCell ref="A48:I48"/>
    <mergeCell ref="K48:O48"/>
    <mergeCell ref="A49:B50"/>
    <mergeCell ref="C49:H49"/>
    <mergeCell ref="I49:I50"/>
    <mergeCell ref="K49:L50"/>
    <mergeCell ref="M49:N49"/>
    <mergeCell ref="A66:H66"/>
    <mergeCell ref="J66:N66"/>
    <mergeCell ref="A67:B68"/>
    <mergeCell ref="C67:G67"/>
    <mergeCell ref="H67:H68"/>
    <mergeCell ref="J67:K68"/>
    <mergeCell ref="L67:M67"/>
    <mergeCell ref="N67:N68"/>
    <mergeCell ref="O49:O50"/>
    <mergeCell ref="A51:A59"/>
    <mergeCell ref="K51:K59"/>
    <mergeCell ref="A60:B60"/>
    <mergeCell ref="K60:L60"/>
    <mergeCell ref="A65:H65"/>
    <mergeCell ref="J65:N65"/>
    <mergeCell ref="A76:H76"/>
    <mergeCell ref="J76:N76"/>
    <mergeCell ref="A77:B78"/>
    <mergeCell ref="C77:G77"/>
    <mergeCell ref="H77:H78"/>
    <mergeCell ref="J77:K78"/>
    <mergeCell ref="L77:M77"/>
    <mergeCell ref="N77:N78"/>
    <mergeCell ref="A69:A70"/>
    <mergeCell ref="J69:J70"/>
    <mergeCell ref="A71:B71"/>
    <mergeCell ref="J71:K71"/>
    <mergeCell ref="A75:H75"/>
    <mergeCell ref="J75:N75"/>
    <mergeCell ref="A86:I86"/>
    <mergeCell ref="K86:O86"/>
    <mergeCell ref="A87:B88"/>
    <mergeCell ref="C87:H87"/>
    <mergeCell ref="I87:I88"/>
    <mergeCell ref="K87:L88"/>
    <mergeCell ref="M87:N87"/>
    <mergeCell ref="O87:O88"/>
    <mergeCell ref="A79:A80"/>
    <mergeCell ref="J79:J80"/>
    <mergeCell ref="A81:B81"/>
    <mergeCell ref="J81:K81"/>
    <mergeCell ref="A85:I85"/>
    <mergeCell ref="K85:O85"/>
    <mergeCell ref="A94:I94"/>
    <mergeCell ref="K94:O94"/>
    <mergeCell ref="A95:B96"/>
    <mergeCell ref="C95:H95"/>
    <mergeCell ref="I95:I96"/>
    <mergeCell ref="K95:L96"/>
    <mergeCell ref="M95:N95"/>
    <mergeCell ref="O95:O96"/>
    <mergeCell ref="A89:A90"/>
    <mergeCell ref="K89:K90"/>
    <mergeCell ref="A91:B91"/>
    <mergeCell ref="K91:L91"/>
    <mergeCell ref="A93:I93"/>
    <mergeCell ref="K93:O93"/>
    <mergeCell ref="A116:H116"/>
    <mergeCell ref="K116:O116"/>
    <mergeCell ref="A117:B118"/>
    <mergeCell ref="C117:G117"/>
    <mergeCell ref="H117:H118"/>
    <mergeCell ref="K117:L118"/>
    <mergeCell ref="M117:N117"/>
    <mergeCell ref="O117:O118"/>
    <mergeCell ref="A97:A109"/>
    <mergeCell ref="K97:K109"/>
    <mergeCell ref="A110:B110"/>
    <mergeCell ref="K110:L110"/>
    <mergeCell ref="A115:H115"/>
    <mergeCell ref="K115:O115"/>
    <mergeCell ref="C125:D125"/>
    <mergeCell ref="L125:N125"/>
    <mergeCell ref="O125:Q125"/>
    <mergeCell ref="A136:B136"/>
    <mergeCell ref="A143:I143"/>
    <mergeCell ref="K143:O143"/>
    <mergeCell ref="A119:A120"/>
    <mergeCell ref="K119:K120"/>
    <mergeCell ref="A121:B121"/>
    <mergeCell ref="K121:L121"/>
    <mergeCell ref="L124:N124"/>
    <mergeCell ref="O124:Q124"/>
    <mergeCell ref="A147:A149"/>
    <mergeCell ref="K147:K148"/>
    <mergeCell ref="K149:L149"/>
    <mergeCell ref="A150:B150"/>
    <mergeCell ref="A154:H154"/>
    <mergeCell ref="K154:O154"/>
    <mergeCell ref="A144:I144"/>
    <mergeCell ref="K144:O144"/>
    <mergeCell ref="A145:B146"/>
    <mergeCell ref="C145:H145"/>
    <mergeCell ref="I145:I146"/>
    <mergeCell ref="K145:L146"/>
    <mergeCell ref="M145:N145"/>
    <mergeCell ref="O145:O146"/>
    <mergeCell ref="A158:A160"/>
    <mergeCell ref="K158:K160"/>
    <mergeCell ref="A161:B161"/>
    <mergeCell ref="K161:L161"/>
    <mergeCell ref="A165:H165"/>
    <mergeCell ref="K165:O165"/>
    <mergeCell ref="A155:H155"/>
    <mergeCell ref="K155:O155"/>
    <mergeCell ref="A156:B157"/>
    <mergeCell ref="C156:G156"/>
    <mergeCell ref="H156:H157"/>
    <mergeCell ref="K156:L157"/>
    <mergeCell ref="M156:N156"/>
    <mergeCell ref="O156:O157"/>
    <mergeCell ref="A169:A173"/>
    <mergeCell ref="K169:K173"/>
    <mergeCell ref="A174:B174"/>
    <mergeCell ref="K174:L174"/>
    <mergeCell ref="A181:H181"/>
    <mergeCell ref="K181:O181"/>
    <mergeCell ref="A166:H166"/>
    <mergeCell ref="K166:O166"/>
    <mergeCell ref="A167:B168"/>
    <mergeCell ref="C167:G167"/>
    <mergeCell ref="H167:H168"/>
    <mergeCell ref="K167:L168"/>
    <mergeCell ref="M167:N167"/>
    <mergeCell ref="O167:O168"/>
    <mergeCell ref="A185:A191"/>
    <mergeCell ref="K185:K191"/>
    <mergeCell ref="A192:B192"/>
    <mergeCell ref="K192:L192"/>
    <mergeCell ref="A196:H196"/>
    <mergeCell ref="K196:O196"/>
    <mergeCell ref="A182:H182"/>
    <mergeCell ref="K182:O182"/>
    <mergeCell ref="A183:B184"/>
    <mergeCell ref="C183:G183"/>
    <mergeCell ref="H183:H184"/>
    <mergeCell ref="K183:L184"/>
    <mergeCell ref="M183:N183"/>
    <mergeCell ref="O183:O184"/>
    <mergeCell ref="A200:A206"/>
    <mergeCell ref="K200:K206"/>
    <mergeCell ref="A207:B207"/>
    <mergeCell ref="K207:L207"/>
    <mergeCell ref="A209:H209"/>
    <mergeCell ref="K209:O209"/>
    <mergeCell ref="A197:H197"/>
    <mergeCell ref="K197:O197"/>
    <mergeCell ref="A198:B199"/>
    <mergeCell ref="C198:G198"/>
    <mergeCell ref="H198:H199"/>
    <mergeCell ref="K198:L199"/>
    <mergeCell ref="M198:N198"/>
    <mergeCell ref="O198:O199"/>
    <mergeCell ref="A213:A218"/>
    <mergeCell ref="K213:K218"/>
    <mergeCell ref="A219:B219"/>
    <mergeCell ref="K219:L219"/>
    <mergeCell ref="A227:I227"/>
    <mergeCell ref="K227:O227"/>
    <mergeCell ref="A210:H210"/>
    <mergeCell ref="K210:O210"/>
    <mergeCell ref="A211:B212"/>
    <mergeCell ref="C211:G211"/>
    <mergeCell ref="H211:H212"/>
    <mergeCell ref="K211:L212"/>
    <mergeCell ref="M211:N211"/>
    <mergeCell ref="O211:O212"/>
    <mergeCell ref="Q229:R230"/>
    <mergeCell ref="S229:T229"/>
    <mergeCell ref="U229:U230"/>
    <mergeCell ref="A231:A233"/>
    <mergeCell ref="K231:K232"/>
    <mergeCell ref="Q231:Q237"/>
    <mergeCell ref="K233:L233"/>
    <mergeCell ref="A234:B234"/>
    <mergeCell ref="Q227:U227"/>
    <mergeCell ref="A228:I228"/>
    <mergeCell ref="K228:O228"/>
    <mergeCell ref="Q228:U228"/>
    <mergeCell ref="A229:B230"/>
    <mergeCell ref="C229:H229"/>
    <mergeCell ref="I229:I230"/>
    <mergeCell ref="K229:L230"/>
    <mergeCell ref="M229:N229"/>
    <mergeCell ref="O229:O230"/>
    <mergeCell ref="O240:O241"/>
    <mergeCell ref="A242:A244"/>
    <mergeCell ref="K242:K243"/>
    <mergeCell ref="K244:L244"/>
    <mergeCell ref="A245:B245"/>
    <mergeCell ref="A247:C247"/>
    <mergeCell ref="A238:I238"/>
    <mergeCell ref="K238:O238"/>
    <mergeCell ref="Q238:R238"/>
    <mergeCell ref="A239:I239"/>
    <mergeCell ref="K239:O239"/>
    <mergeCell ref="A240:B241"/>
    <mergeCell ref="C240:H240"/>
    <mergeCell ref="I240:I241"/>
    <mergeCell ref="K240:L241"/>
    <mergeCell ref="M240:N240"/>
    <mergeCell ref="A262:C262"/>
    <mergeCell ref="E262:G262"/>
    <mergeCell ref="A273:C273"/>
    <mergeCell ref="F273:H273"/>
    <mergeCell ref="A274:C274"/>
    <mergeCell ref="F274:H274"/>
    <mergeCell ref="A249:C249"/>
    <mergeCell ref="E249:G249"/>
    <mergeCell ref="A250:C250"/>
    <mergeCell ref="E250:G250"/>
    <mergeCell ref="A261:C261"/>
    <mergeCell ref="E261:G261"/>
    <mergeCell ref="A286:H286"/>
    <mergeCell ref="J286:N286"/>
    <mergeCell ref="A287:H287"/>
    <mergeCell ref="J287:N287"/>
    <mergeCell ref="A288:B289"/>
    <mergeCell ref="C288:G288"/>
    <mergeCell ref="H288:H289"/>
    <mergeCell ref="J288:K289"/>
    <mergeCell ref="L288:M288"/>
    <mergeCell ref="N288:N289"/>
    <mergeCell ref="A304:H304"/>
    <mergeCell ref="J304:N304"/>
    <mergeCell ref="A305:B306"/>
    <mergeCell ref="C305:G305"/>
    <mergeCell ref="H305:H306"/>
    <mergeCell ref="J305:K306"/>
    <mergeCell ref="L305:M305"/>
    <mergeCell ref="N305:N306"/>
    <mergeCell ref="A290:A298"/>
    <mergeCell ref="J290:J298"/>
    <mergeCell ref="A299:B299"/>
    <mergeCell ref="J299:K299"/>
    <mergeCell ref="A303:H303"/>
    <mergeCell ref="J303:N303"/>
    <mergeCell ref="A329:H329"/>
    <mergeCell ref="J329:N329"/>
    <mergeCell ref="A330:B331"/>
    <mergeCell ref="C330:G330"/>
    <mergeCell ref="H330:H331"/>
    <mergeCell ref="J330:K331"/>
    <mergeCell ref="L330:M330"/>
    <mergeCell ref="N330:N331"/>
    <mergeCell ref="A307:A309"/>
    <mergeCell ref="J307:J309"/>
    <mergeCell ref="A310:B310"/>
    <mergeCell ref="J310:K310"/>
    <mergeCell ref="A328:H328"/>
    <mergeCell ref="J328:N328"/>
    <mergeCell ref="A340:I340"/>
    <mergeCell ref="K340:O340"/>
    <mergeCell ref="A341:B342"/>
    <mergeCell ref="C341:H341"/>
    <mergeCell ref="I341:I342"/>
    <mergeCell ref="K341:L342"/>
    <mergeCell ref="M341:N341"/>
    <mergeCell ref="O341:O342"/>
    <mergeCell ref="A332:A334"/>
    <mergeCell ref="J332:J334"/>
    <mergeCell ref="A335:B335"/>
    <mergeCell ref="J335:K335"/>
    <mergeCell ref="A339:I339"/>
    <mergeCell ref="K339:O339"/>
    <mergeCell ref="A358:I358"/>
    <mergeCell ref="K358:O358"/>
    <mergeCell ref="A359:B360"/>
    <mergeCell ref="C359:H359"/>
    <mergeCell ref="I359:I360"/>
    <mergeCell ref="K359:L360"/>
    <mergeCell ref="M359:N359"/>
    <mergeCell ref="O359:O360"/>
    <mergeCell ref="A343:A352"/>
    <mergeCell ref="K343:K352"/>
    <mergeCell ref="A353:B353"/>
    <mergeCell ref="K353:L353"/>
    <mergeCell ref="A357:I357"/>
    <mergeCell ref="K357:O357"/>
    <mergeCell ref="A370:H370"/>
    <mergeCell ref="K370:O370"/>
    <mergeCell ref="A371:B372"/>
    <mergeCell ref="C371:G371"/>
    <mergeCell ref="H371:H372"/>
    <mergeCell ref="K371:L372"/>
    <mergeCell ref="M371:N371"/>
    <mergeCell ref="O371:O372"/>
    <mergeCell ref="A361:A364"/>
    <mergeCell ref="K361:K364"/>
    <mergeCell ref="A365:B365"/>
    <mergeCell ref="K365:L365"/>
    <mergeCell ref="A369:H369"/>
    <mergeCell ref="K369:O369"/>
    <mergeCell ref="A381:B381"/>
    <mergeCell ref="K381:L381"/>
    <mergeCell ref="A382:A387"/>
    <mergeCell ref="K382:K384"/>
    <mergeCell ref="A392:I392"/>
    <mergeCell ref="K392:O392"/>
    <mergeCell ref="A373:A375"/>
    <mergeCell ref="K373:K375"/>
    <mergeCell ref="A376:B376"/>
    <mergeCell ref="K376:L376"/>
    <mergeCell ref="A380:F380"/>
    <mergeCell ref="K380:P380"/>
    <mergeCell ref="A396:A398"/>
    <mergeCell ref="K396:K397"/>
    <mergeCell ref="K398:L398"/>
    <mergeCell ref="A399:B399"/>
    <mergeCell ref="A403:G403"/>
    <mergeCell ref="K403:O403"/>
    <mergeCell ref="A393:I393"/>
    <mergeCell ref="K393:O393"/>
    <mergeCell ref="A394:B395"/>
    <mergeCell ref="C394:H394"/>
    <mergeCell ref="I394:I395"/>
    <mergeCell ref="K394:L395"/>
    <mergeCell ref="M394:N394"/>
    <mergeCell ref="O394:O395"/>
    <mergeCell ref="A407:A408"/>
    <mergeCell ref="K407:K408"/>
    <mergeCell ref="A409:B409"/>
    <mergeCell ref="K409:L409"/>
    <mergeCell ref="A413:F413"/>
    <mergeCell ref="K413:P413"/>
    <mergeCell ref="A404:G404"/>
    <mergeCell ref="K404:O404"/>
    <mergeCell ref="A405:B406"/>
    <mergeCell ref="C405:F405"/>
    <mergeCell ref="G405:G406"/>
    <mergeCell ref="K405:L406"/>
    <mergeCell ref="M405:N405"/>
    <mergeCell ref="O405:O406"/>
    <mergeCell ref="A426:B426"/>
    <mergeCell ref="K426:L426"/>
    <mergeCell ref="A427:A432"/>
    <mergeCell ref="K427:K429"/>
    <mergeCell ref="A436:F436"/>
    <mergeCell ref="K436:P436"/>
    <mergeCell ref="A414:B414"/>
    <mergeCell ref="K414:L414"/>
    <mergeCell ref="A415:A421"/>
    <mergeCell ref="K415:K417"/>
    <mergeCell ref="K419:L419"/>
    <mergeCell ref="A425:F425"/>
    <mergeCell ref="K425:P425"/>
    <mergeCell ref="A448:H448"/>
    <mergeCell ref="K448:O448"/>
    <mergeCell ref="A449:B450"/>
    <mergeCell ref="C449:G449"/>
    <mergeCell ref="H449:H450"/>
    <mergeCell ref="K449:L450"/>
    <mergeCell ref="M449:N449"/>
    <mergeCell ref="O449:O450"/>
    <mergeCell ref="A437:B437"/>
    <mergeCell ref="K437:L437"/>
    <mergeCell ref="A438:A443"/>
    <mergeCell ref="K438:K440"/>
    <mergeCell ref="A447:H447"/>
    <mergeCell ref="K447:O447"/>
    <mergeCell ref="A460:I460"/>
    <mergeCell ref="K460:O460"/>
    <mergeCell ref="A461:B462"/>
    <mergeCell ref="C461:H461"/>
    <mergeCell ref="I461:I462"/>
    <mergeCell ref="K461:L462"/>
    <mergeCell ref="M461:N461"/>
    <mergeCell ref="O461:O462"/>
    <mergeCell ref="A451:A454"/>
    <mergeCell ref="K451:K454"/>
    <mergeCell ref="A455:B455"/>
    <mergeCell ref="K455:L455"/>
    <mergeCell ref="A459:I459"/>
    <mergeCell ref="K459:O459"/>
    <mergeCell ref="A470:I470"/>
    <mergeCell ref="K470:O470"/>
    <mergeCell ref="A471:B472"/>
    <mergeCell ref="C471:H471"/>
    <mergeCell ref="I471:I472"/>
    <mergeCell ref="K471:L472"/>
    <mergeCell ref="M471:N471"/>
    <mergeCell ref="O471:O472"/>
    <mergeCell ref="A463:A464"/>
    <mergeCell ref="K463:K464"/>
    <mergeCell ref="A465:B465"/>
    <mergeCell ref="K465:L465"/>
    <mergeCell ref="A469:I469"/>
    <mergeCell ref="K469:O469"/>
    <mergeCell ref="A481:H481"/>
    <mergeCell ref="K481:O481"/>
    <mergeCell ref="A482:B483"/>
    <mergeCell ref="C482:G482"/>
    <mergeCell ref="H482:H483"/>
    <mergeCell ref="K482:L483"/>
    <mergeCell ref="M482:N482"/>
    <mergeCell ref="O482:O483"/>
    <mergeCell ref="A473:A475"/>
    <mergeCell ref="K473:K474"/>
    <mergeCell ref="K475:L475"/>
    <mergeCell ref="A476:B476"/>
    <mergeCell ref="A480:H480"/>
    <mergeCell ref="K480:O480"/>
    <mergeCell ref="A504:B505"/>
    <mergeCell ref="C504:G504"/>
    <mergeCell ref="H504:H505"/>
    <mergeCell ref="A506:A514"/>
    <mergeCell ref="A515:B515"/>
    <mergeCell ref="A484:A492"/>
    <mergeCell ref="K484:K492"/>
    <mergeCell ref="A493:B493"/>
    <mergeCell ref="K493:L493"/>
    <mergeCell ref="A502:H502"/>
    <mergeCell ref="A503:H50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66"/>
  <sheetViews>
    <sheetView tabSelected="1" zoomScale="80" zoomScaleNormal="80" workbookViewId="0">
      <pane xSplit="1" ySplit="6" topLeftCell="B7" activePane="bottomRight" state="frozen"/>
      <selection activeCell="M517" sqref="M517:O518"/>
      <selection pane="topRight" activeCell="M517" sqref="M517:O518"/>
      <selection pane="bottomLeft" activeCell="M517" sqref="M517:O518"/>
      <selection pane="bottomRight" activeCell="N21" sqref="N21"/>
    </sheetView>
  </sheetViews>
  <sheetFormatPr baseColWidth="10" defaultRowHeight="15.75"/>
  <cols>
    <col min="1" max="1" width="58.875" customWidth="1"/>
    <col min="2" max="3" width="9.875" customWidth="1"/>
    <col min="6" max="6" width="9" customWidth="1"/>
    <col min="8" max="8" width="9.125" customWidth="1"/>
    <col min="9" max="9" width="2.75" customWidth="1"/>
    <col min="12" max="12" width="9.125" customWidth="1"/>
  </cols>
  <sheetData>
    <row r="2" spans="1:12" ht="21">
      <c r="A2" s="123" t="s">
        <v>447</v>
      </c>
    </row>
    <row r="3" spans="1:12" ht="18.75">
      <c r="A3" s="124" t="s">
        <v>249</v>
      </c>
    </row>
    <row r="5" spans="1:12" s="128" customFormat="1" ht="20.100000000000001" customHeight="1">
      <c r="A5" s="184" t="s">
        <v>250</v>
      </c>
      <c r="B5" s="186" t="s">
        <v>251</v>
      </c>
      <c r="C5" s="186"/>
      <c r="D5" s="186"/>
      <c r="E5" s="125" t="s">
        <v>252</v>
      </c>
      <c r="F5" s="125" t="s">
        <v>253</v>
      </c>
      <c r="G5" s="125" t="s">
        <v>252</v>
      </c>
      <c r="H5" s="125" t="s">
        <v>254</v>
      </c>
      <c r="I5" s="126"/>
      <c r="J5" s="186" t="s">
        <v>8</v>
      </c>
      <c r="K5" s="186"/>
      <c r="L5" s="127" t="s">
        <v>254</v>
      </c>
    </row>
    <row r="6" spans="1:12" s="128" customFormat="1" ht="20.100000000000001" customHeight="1" thickBot="1">
      <c r="A6" s="185"/>
      <c r="B6" s="129" t="s">
        <v>255</v>
      </c>
      <c r="C6" s="129" t="s">
        <v>256</v>
      </c>
      <c r="D6" s="129" t="s">
        <v>257</v>
      </c>
      <c r="E6" s="129" t="s">
        <v>258</v>
      </c>
      <c r="F6" s="130" t="s">
        <v>259</v>
      </c>
      <c r="G6" s="130" t="s">
        <v>260</v>
      </c>
      <c r="H6" s="130" t="s">
        <v>7</v>
      </c>
      <c r="I6" s="131"/>
      <c r="J6" s="129" t="s">
        <v>10</v>
      </c>
      <c r="K6" s="129" t="s">
        <v>11</v>
      </c>
      <c r="L6" s="129" t="s">
        <v>7</v>
      </c>
    </row>
    <row r="7" spans="1:12" ht="16.5" thickTop="1"/>
    <row r="8" spans="1:12">
      <c r="A8" s="132" t="s">
        <v>261</v>
      </c>
    </row>
    <row r="9" spans="1:12">
      <c r="A9" s="132"/>
    </row>
    <row r="10" spans="1:12">
      <c r="A10" s="133" t="s">
        <v>262</v>
      </c>
      <c r="B10" s="134">
        <f>SUM(C10:D10)</f>
        <v>353084</v>
      </c>
      <c r="C10" s="134">
        <v>156244</v>
      </c>
      <c r="D10" s="134">
        <v>196840</v>
      </c>
      <c r="E10" s="134">
        <v>231716</v>
      </c>
      <c r="F10" s="134">
        <v>584911</v>
      </c>
      <c r="G10" s="134">
        <v>292424</v>
      </c>
      <c r="H10" s="134">
        <f>SUM(C10:G10)</f>
        <v>1462135</v>
      </c>
      <c r="J10" s="134">
        <v>318421</v>
      </c>
      <c r="K10" s="134">
        <v>1143714</v>
      </c>
      <c r="L10" s="134">
        <f>SUM(J10:K10)</f>
        <v>1462135</v>
      </c>
    </row>
    <row r="11" spans="1:12">
      <c r="A11" s="135" t="s">
        <v>112</v>
      </c>
      <c r="B11" s="136">
        <f>B10/$H10*100</f>
        <v>24.148522537248613</v>
      </c>
      <c r="C11" s="136">
        <f t="shared" ref="C11:L11" si="0">C10/$H10*100</f>
        <v>10.686017365017594</v>
      </c>
      <c r="D11" s="136">
        <f t="shared" si="0"/>
        <v>13.462505172231017</v>
      </c>
      <c r="E11" s="136">
        <f t="shared" si="0"/>
        <v>15.847784233330028</v>
      </c>
      <c r="F11" s="136">
        <f t="shared" si="0"/>
        <v>40.003898408833663</v>
      </c>
      <c r="G11" s="136">
        <f t="shared" si="0"/>
        <v>19.999794820587702</v>
      </c>
      <c r="H11" s="136">
        <f t="shared" si="0"/>
        <v>100</v>
      </c>
      <c r="J11" s="136">
        <f t="shared" si="0"/>
        <v>21.777811214422744</v>
      </c>
      <c r="K11" s="136">
        <f t="shared" si="0"/>
        <v>78.222188785577245</v>
      </c>
      <c r="L11" s="136">
        <f t="shared" si="0"/>
        <v>100</v>
      </c>
    </row>
    <row r="12" spans="1:12">
      <c r="A12" s="135"/>
      <c r="B12" s="136"/>
      <c r="C12" s="136"/>
      <c r="D12" s="136"/>
      <c r="E12" s="136"/>
      <c r="F12" s="136"/>
      <c r="G12" s="136"/>
      <c r="H12" s="136"/>
    </row>
    <row r="13" spans="1:12">
      <c r="A13" s="133" t="s">
        <v>263</v>
      </c>
      <c r="B13" s="134">
        <f>SUM(C13:D13)</f>
        <v>1257201</v>
      </c>
      <c r="C13" s="134">
        <v>508140</v>
      </c>
      <c r="D13" s="134">
        <v>749061</v>
      </c>
      <c r="E13" s="134">
        <v>857199</v>
      </c>
      <c r="F13" s="134">
        <v>1933909</v>
      </c>
      <c r="G13" s="134">
        <v>775406</v>
      </c>
      <c r="H13" s="134">
        <f>SUM(C13:G13)</f>
        <v>4823715</v>
      </c>
      <c r="J13" s="134">
        <v>1262086</v>
      </c>
      <c r="K13" s="134">
        <v>3561496</v>
      </c>
      <c r="L13" s="134">
        <f>SUM(J13:K13)</f>
        <v>4823582</v>
      </c>
    </row>
    <row r="14" spans="1:12">
      <c r="A14" s="135" t="s">
        <v>112</v>
      </c>
      <c r="B14" s="136">
        <f>B13/$H13*100</f>
        <v>26.062920383977911</v>
      </c>
      <c r="C14" s="136">
        <f t="shared" ref="C14:L14" si="1">C13/$H13*100</f>
        <v>10.534204446158199</v>
      </c>
      <c r="D14" s="136">
        <f t="shared" si="1"/>
        <v>15.52871593781971</v>
      </c>
      <c r="E14" s="136">
        <f t="shared" si="1"/>
        <v>17.77051504908561</v>
      </c>
      <c r="F14" s="136">
        <f t="shared" si="1"/>
        <v>40.0916928135265</v>
      </c>
      <c r="G14" s="136">
        <f t="shared" si="1"/>
        <v>16.074871753409976</v>
      </c>
      <c r="H14" s="136">
        <f t="shared" si="1"/>
        <v>100</v>
      </c>
      <c r="J14" s="136">
        <f t="shared" si="1"/>
        <v>26.164190877777809</v>
      </c>
      <c r="K14" s="136">
        <f t="shared" si="1"/>
        <v>73.833051911234392</v>
      </c>
      <c r="L14" s="136">
        <f t="shared" si="1"/>
        <v>99.997242789012205</v>
      </c>
    </row>
    <row r="16" spans="1:12">
      <c r="A16" s="132" t="s">
        <v>264</v>
      </c>
    </row>
    <row r="17" spans="1:13">
      <c r="A17" s="132"/>
    </row>
    <row r="18" spans="1:13">
      <c r="A18" s="133" t="s">
        <v>265</v>
      </c>
    </row>
    <row r="19" spans="1:13">
      <c r="A19" s="135" t="s">
        <v>111</v>
      </c>
      <c r="B19" s="137">
        <f>SUM(C19:D19)</f>
        <v>118218</v>
      </c>
      <c r="C19" s="134">
        <v>53441</v>
      </c>
      <c r="D19" s="134">
        <v>64777</v>
      </c>
      <c r="E19" s="134">
        <v>78460</v>
      </c>
      <c r="F19" s="134">
        <v>180504</v>
      </c>
      <c r="G19" s="134">
        <v>67184</v>
      </c>
      <c r="H19" s="134">
        <f>SUM(C19:G19)</f>
        <v>444366</v>
      </c>
      <c r="J19" s="134">
        <v>133544</v>
      </c>
      <c r="K19" s="134">
        <v>310822</v>
      </c>
      <c r="L19" s="134">
        <v>444366</v>
      </c>
    </row>
    <row r="20" spans="1:13">
      <c r="A20" s="135" t="s">
        <v>176</v>
      </c>
      <c r="B20" s="134">
        <f>SUM(C20:D20)</f>
        <v>450699</v>
      </c>
      <c r="C20" s="134">
        <v>185394</v>
      </c>
      <c r="D20" s="134">
        <v>265305</v>
      </c>
      <c r="E20" s="134">
        <v>289257</v>
      </c>
      <c r="F20" s="134">
        <v>546984</v>
      </c>
      <c r="G20" s="134">
        <v>143976</v>
      </c>
      <c r="H20" s="134">
        <f>SUM(C20:G20)</f>
        <v>1430916</v>
      </c>
      <c r="J20" s="134">
        <v>516436</v>
      </c>
      <c r="K20" s="134">
        <v>914347</v>
      </c>
      <c r="L20" s="134">
        <v>1430783</v>
      </c>
    </row>
    <row r="21" spans="1:13">
      <c r="A21" s="135"/>
      <c r="B21" s="134"/>
      <c r="C21" s="134"/>
      <c r="D21" s="134"/>
      <c r="E21" s="134"/>
      <c r="F21" s="134"/>
      <c r="G21" s="134"/>
      <c r="H21" s="134"/>
    </row>
    <row r="22" spans="1:13">
      <c r="A22" s="133" t="s">
        <v>266</v>
      </c>
    </row>
    <row r="23" spans="1:13">
      <c r="A23" s="135" t="s">
        <v>111</v>
      </c>
      <c r="B23" s="137">
        <f>SUM(C23:D23)</f>
        <v>44050</v>
      </c>
      <c r="C23" s="134">
        <v>22646</v>
      </c>
      <c r="D23" s="134">
        <v>21404</v>
      </c>
      <c r="E23" s="134">
        <v>19989</v>
      </c>
      <c r="F23" s="134">
        <v>34277</v>
      </c>
      <c r="G23" s="134">
        <v>9078</v>
      </c>
      <c r="H23" s="134">
        <f>SUM(C23:G23)</f>
        <v>107394</v>
      </c>
      <c r="J23" s="134">
        <v>54644</v>
      </c>
      <c r="K23" s="134">
        <v>52750</v>
      </c>
      <c r="L23" s="134">
        <v>107394</v>
      </c>
    </row>
    <row r="24" spans="1:13">
      <c r="A24" s="135" t="s">
        <v>176</v>
      </c>
      <c r="B24" s="134">
        <f>SUM(C24:D24)</f>
        <v>165480</v>
      </c>
      <c r="C24" s="134">
        <v>78605</v>
      </c>
      <c r="D24" s="134">
        <v>86875</v>
      </c>
      <c r="E24" s="134">
        <v>77966</v>
      </c>
      <c r="F24" s="134">
        <v>114400</v>
      </c>
      <c r="G24" s="134">
        <v>19615</v>
      </c>
      <c r="H24" s="134">
        <f>SUM(C24:G24)</f>
        <v>377461</v>
      </c>
      <c r="J24" s="134">
        <v>226367</v>
      </c>
      <c r="K24" s="134">
        <v>151094</v>
      </c>
      <c r="L24" s="134">
        <v>377461</v>
      </c>
    </row>
    <row r="26" spans="1:13">
      <c r="A26" s="132" t="s">
        <v>267</v>
      </c>
    </row>
    <row r="27" spans="1:13">
      <c r="A27" s="132"/>
    </row>
    <row r="28" spans="1:13">
      <c r="A28" s="133" t="s">
        <v>268</v>
      </c>
      <c r="B28" s="134"/>
      <c r="C28" s="134"/>
      <c r="D28" s="134"/>
      <c r="E28" s="134"/>
      <c r="F28" s="134"/>
      <c r="G28" s="134"/>
      <c r="H28" s="134"/>
    </row>
    <row r="29" spans="1:13">
      <c r="A29" s="135" t="s">
        <v>269</v>
      </c>
      <c r="B29" s="134">
        <f t="shared" ref="B29:B30" si="2">SUM(C29:D29)</f>
        <v>127629</v>
      </c>
      <c r="C29" s="134">
        <v>60536</v>
      </c>
      <c r="D29" s="134">
        <v>67093</v>
      </c>
      <c r="E29" s="134">
        <v>72868</v>
      </c>
      <c r="F29" s="134">
        <v>156100</v>
      </c>
      <c r="G29" s="134">
        <v>81466</v>
      </c>
      <c r="H29" s="134">
        <f t="shared" ref="H29:H30" si="3">SUM(C29:G29)</f>
        <v>438063</v>
      </c>
      <c r="J29" s="134">
        <v>76763</v>
      </c>
      <c r="K29" s="134">
        <v>361300</v>
      </c>
      <c r="L29" s="134">
        <v>438063</v>
      </c>
      <c r="M29" s="134"/>
    </row>
    <row r="30" spans="1:13">
      <c r="A30" s="135" t="s">
        <v>270</v>
      </c>
      <c r="B30" s="137">
        <f t="shared" si="2"/>
        <v>90768</v>
      </c>
      <c r="C30" s="134">
        <v>53539</v>
      </c>
      <c r="D30" s="134">
        <v>37229</v>
      </c>
      <c r="E30" s="134">
        <v>33252</v>
      </c>
      <c r="F30" s="134">
        <v>55581</v>
      </c>
      <c r="G30" s="134">
        <v>17663</v>
      </c>
      <c r="H30" s="134">
        <f t="shared" si="3"/>
        <v>197264</v>
      </c>
      <c r="J30" s="134">
        <v>50821</v>
      </c>
      <c r="K30" s="134">
        <v>146443</v>
      </c>
      <c r="L30" s="134">
        <v>197264</v>
      </c>
      <c r="M30" s="134"/>
    </row>
    <row r="31" spans="1:13">
      <c r="A31" s="135"/>
      <c r="B31" s="134"/>
      <c r="C31" s="134"/>
      <c r="D31" s="134"/>
      <c r="E31" s="134"/>
      <c r="F31" s="134"/>
      <c r="G31" s="134"/>
      <c r="H31" s="134"/>
      <c r="J31" s="134"/>
      <c r="K31" s="134"/>
      <c r="L31" s="134"/>
      <c r="M31" s="134"/>
    </row>
    <row r="32" spans="1:13">
      <c r="A32" s="133" t="s">
        <v>271</v>
      </c>
      <c r="B32" s="134"/>
      <c r="C32" s="134"/>
      <c r="D32" s="134"/>
      <c r="E32" s="134"/>
      <c r="F32" s="134"/>
      <c r="G32" s="134"/>
      <c r="H32" s="134"/>
      <c r="J32" s="134"/>
      <c r="K32" s="134"/>
      <c r="L32" s="134"/>
      <c r="M32" s="134"/>
    </row>
    <row r="33" spans="1:13">
      <c r="A33" s="135" t="s">
        <v>272</v>
      </c>
      <c r="B33" s="134">
        <f t="shared" ref="B33:B34" si="4">SUM(C33:D33)</f>
        <v>75177</v>
      </c>
      <c r="C33" s="134">
        <v>37587</v>
      </c>
      <c r="D33" s="134">
        <v>37590</v>
      </c>
      <c r="E33" s="134">
        <v>42287</v>
      </c>
      <c r="F33" s="134">
        <v>68286</v>
      </c>
      <c r="G33" s="134">
        <v>20810</v>
      </c>
      <c r="H33" s="134">
        <f t="shared" ref="H33:H34" si="5">SUM(C33:G33)</f>
        <v>206560</v>
      </c>
      <c r="J33" s="134">
        <v>66812</v>
      </c>
      <c r="K33" s="134">
        <v>139748</v>
      </c>
      <c r="L33" s="134">
        <v>206560</v>
      </c>
      <c r="M33" s="134"/>
    </row>
    <row r="34" spans="1:13">
      <c r="A34" s="135" t="s">
        <v>273</v>
      </c>
      <c r="B34" s="137">
        <f t="shared" si="4"/>
        <v>6875</v>
      </c>
      <c r="C34" s="134">
        <v>3981</v>
      </c>
      <c r="D34" s="134">
        <v>2894</v>
      </c>
      <c r="E34" s="134">
        <v>3180</v>
      </c>
      <c r="F34" s="134">
        <v>6315</v>
      </c>
      <c r="G34" s="134">
        <v>1448</v>
      </c>
      <c r="H34" s="134">
        <f t="shared" si="5"/>
        <v>17818</v>
      </c>
      <c r="J34" s="134">
        <v>5913</v>
      </c>
      <c r="K34" s="134">
        <v>11905</v>
      </c>
      <c r="L34" s="134">
        <v>17818</v>
      </c>
      <c r="M34" s="134"/>
    </row>
    <row r="36" spans="1:13">
      <c r="A36" s="132" t="s">
        <v>274</v>
      </c>
      <c r="C36" s="134"/>
      <c r="D36" s="134"/>
      <c r="E36" s="134"/>
      <c r="F36" s="134"/>
      <c r="G36" s="134"/>
      <c r="H36" s="134"/>
    </row>
    <row r="37" spans="1:13">
      <c r="A37" s="132"/>
      <c r="B37" s="134"/>
      <c r="C37" s="134"/>
      <c r="D37" s="134"/>
      <c r="E37" s="134"/>
      <c r="F37" s="134"/>
      <c r="G37" s="134"/>
      <c r="H37" s="134"/>
      <c r="J37" s="134"/>
      <c r="K37" s="134"/>
      <c r="L37" s="134"/>
    </row>
    <row r="38" spans="1:13">
      <c r="A38" s="133" t="s">
        <v>275</v>
      </c>
      <c r="B38" s="137">
        <f t="shared" ref="B38" si="6">SUM(C38:D38)</f>
        <v>509020</v>
      </c>
      <c r="C38" s="134">
        <v>262511</v>
      </c>
      <c r="D38" s="134">
        <v>246509</v>
      </c>
      <c r="E38" s="134">
        <v>209881</v>
      </c>
      <c r="F38" s="134">
        <v>293962</v>
      </c>
      <c r="G38" s="134">
        <v>42644</v>
      </c>
      <c r="H38" s="134">
        <f t="shared" ref="H38:H41" si="7">SUM(C38:G38)</f>
        <v>1055507</v>
      </c>
      <c r="J38" s="134">
        <v>596538</v>
      </c>
      <c r="K38" s="134">
        <v>458836</v>
      </c>
      <c r="L38" s="134">
        <v>1055374</v>
      </c>
    </row>
    <row r="39" spans="1:13">
      <c r="A39" s="138" t="s">
        <v>276</v>
      </c>
      <c r="B39" s="134">
        <f>SUM(C39:D39)</f>
        <v>119366</v>
      </c>
      <c r="C39" s="134">
        <f>C40+C43+C44</f>
        <v>66575</v>
      </c>
      <c r="D39" s="134">
        <f t="shared" ref="D39:G39" si="8">D40+D43+D44</f>
        <v>52791</v>
      </c>
      <c r="E39" s="134">
        <f t="shared" si="8"/>
        <v>41460</v>
      </c>
      <c r="F39" s="134">
        <f t="shared" si="8"/>
        <v>66672</v>
      </c>
      <c r="G39" s="134">
        <f t="shared" si="8"/>
        <v>13573</v>
      </c>
      <c r="H39" s="134">
        <f>SUM(C39:G39)</f>
        <v>241071</v>
      </c>
      <c r="J39" s="134">
        <f>J40+J43+J44</f>
        <v>129644</v>
      </c>
      <c r="K39" s="134">
        <f t="shared" ref="K39:L39" si="9">K40+K43+K44</f>
        <v>111427</v>
      </c>
      <c r="L39" s="134">
        <f t="shared" si="9"/>
        <v>241071</v>
      </c>
    </row>
    <row r="40" spans="1:13">
      <c r="A40" s="139" t="s">
        <v>277</v>
      </c>
      <c r="B40" s="134">
        <f t="shared" ref="B40:B45" si="10">SUM(C40:D40)</f>
        <v>68587</v>
      </c>
      <c r="C40" s="134">
        <f>C41+C42</f>
        <v>31462</v>
      </c>
      <c r="D40" s="134">
        <f t="shared" ref="D40:G40" si="11">D41+D42</f>
        <v>37125</v>
      </c>
      <c r="E40" s="134">
        <f t="shared" si="11"/>
        <v>31646</v>
      </c>
      <c r="F40" s="134">
        <f t="shared" si="11"/>
        <v>54665</v>
      </c>
      <c r="G40" s="134">
        <f t="shared" si="11"/>
        <v>11168</v>
      </c>
      <c r="H40" s="134">
        <f t="shared" si="7"/>
        <v>166066</v>
      </c>
      <c r="J40" s="134">
        <f>J41+J42</f>
        <v>90049</v>
      </c>
      <c r="K40" s="134">
        <f t="shared" ref="K40:L40" si="12">K41+K42</f>
        <v>76017</v>
      </c>
      <c r="L40" s="134">
        <f t="shared" si="12"/>
        <v>166066</v>
      </c>
    </row>
    <row r="41" spans="1:13">
      <c r="A41" s="140" t="s">
        <v>278</v>
      </c>
      <c r="B41" s="134">
        <f t="shared" si="10"/>
        <v>37176</v>
      </c>
      <c r="C41" s="134">
        <v>15522</v>
      </c>
      <c r="D41" s="134">
        <v>21654</v>
      </c>
      <c r="E41" s="134">
        <v>17874</v>
      </c>
      <c r="F41" s="134">
        <v>31697</v>
      </c>
      <c r="G41" s="134">
        <v>3379</v>
      </c>
      <c r="H41" s="134">
        <f t="shared" si="7"/>
        <v>90126</v>
      </c>
      <c r="J41" s="134">
        <v>48359</v>
      </c>
      <c r="K41" s="134">
        <v>41767</v>
      </c>
      <c r="L41" s="134">
        <v>90126</v>
      </c>
    </row>
    <row r="42" spans="1:13">
      <c r="A42" s="140" t="s">
        <v>279</v>
      </c>
      <c r="B42" s="134">
        <f t="shared" si="10"/>
        <v>31411</v>
      </c>
      <c r="C42" s="134">
        <v>15940</v>
      </c>
      <c r="D42" s="134">
        <v>15471</v>
      </c>
      <c r="E42" s="134">
        <v>13772</v>
      </c>
      <c r="F42" s="134">
        <v>22968</v>
      </c>
      <c r="G42" s="134">
        <v>7789</v>
      </c>
      <c r="H42" s="134">
        <f>SUM(C42:G42)</f>
        <v>75940</v>
      </c>
      <c r="J42" s="134">
        <v>41690</v>
      </c>
      <c r="K42" s="134">
        <v>34250</v>
      </c>
      <c r="L42" s="134">
        <v>75940</v>
      </c>
    </row>
    <row r="43" spans="1:13">
      <c r="A43" s="139" t="s">
        <v>280</v>
      </c>
      <c r="B43" s="134">
        <f t="shared" si="10"/>
        <v>19801</v>
      </c>
      <c r="C43" s="134">
        <v>15414</v>
      </c>
      <c r="D43" s="134">
        <v>4387</v>
      </c>
      <c r="E43" s="134">
        <v>2718</v>
      </c>
      <c r="F43" s="134">
        <v>2193</v>
      </c>
      <c r="G43" s="134">
        <v>151</v>
      </c>
      <c r="H43" s="134">
        <f t="shared" ref="H43:H45" si="13">SUM(C43:G43)</f>
        <v>24863</v>
      </c>
      <c r="J43" s="134">
        <v>13740</v>
      </c>
      <c r="K43" s="134">
        <v>11123</v>
      </c>
      <c r="L43" s="134">
        <v>24863</v>
      </c>
    </row>
    <row r="44" spans="1:13">
      <c r="A44" s="139" t="s">
        <v>281</v>
      </c>
      <c r="B44" s="134">
        <f t="shared" si="10"/>
        <v>30978</v>
      </c>
      <c r="C44" s="134">
        <v>19699</v>
      </c>
      <c r="D44" s="134">
        <v>11279</v>
      </c>
      <c r="E44" s="134">
        <v>7096</v>
      </c>
      <c r="F44" s="134">
        <v>9814</v>
      </c>
      <c r="G44" s="134">
        <v>2254</v>
      </c>
      <c r="H44" s="134">
        <f t="shared" si="13"/>
        <v>50142</v>
      </c>
      <c r="J44" s="134">
        <v>25855</v>
      </c>
      <c r="K44" s="134">
        <v>24287</v>
      </c>
      <c r="L44" s="134">
        <v>50142</v>
      </c>
    </row>
    <row r="45" spans="1:13">
      <c r="A45" s="138" t="s">
        <v>282</v>
      </c>
      <c r="B45" s="134">
        <f t="shared" si="10"/>
        <v>389654</v>
      </c>
      <c r="C45" s="134">
        <v>195936</v>
      </c>
      <c r="D45" s="134">
        <v>193718</v>
      </c>
      <c r="E45" s="134">
        <v>168421</v>
      </c>
      <c r="F45" s="134">
        <v>227290</v>
      </c>
      <c r="G45" s="134">
        <v>29071</v>
      </c>
      <c r="H45" s="134">
        <f t="shared" si="13"/>
        <v>814436</v>
      </c>
      <c r="J45" s="134">
        <v>466894</v>
      </c>
      <c r="K45" s="134">
        <v>347409</v>
      </c>
      <c r="L45" s="134">
        <v>814303</v>
      </c>
    </row>
    <row r="47" spans="1:13">
      <c r="A47" s="132" t="s">
        <v>283</v>
      </c>
    </row>
    <row r="48" spans="1:13">
      <c r="A48" s="132"/>
    </row>
    <row r="49" spans="1:12">
      <c r="A49" s="133" t="s">
        <v>284</v>
      </c>
      <c r="B49" s="137">
        <f t="shared" ref="B49" si="14">SUM(C49:D49)</f>
        <v>495.563172803241</v>
      </c>
      <c r="C49" s="134">
        <v>36.012873640258938</v>
      </c>
      <c r="D49" s="134">
        <v>459.55029916298207</v>
      </c>
      <c r="E49" s="134">
        <v>935.77017580455993</v>
      </c>
      <c r="F49" s="134">
        <v>3165.2673574373548</v>
      </c>
      <c r="G49" s="134">
        <v>1630.5371517221961</v>
      </c>
      <c r="H49" s="134">
        <f t="shared" ref="H49" si="15">SUM(C49:G49)</f>
        <v>6227.1378577673513</v>
      </c>
      <c r="J49" s="134">
        <v>903.13669440008402</v>
      </c>
      <c r="K49" s="134">
        <v>5324.0011633672675</v>
      </c>
      <c r="L49" s="134">
        <v>6227.1378577673522</v>
      </c>
    </row>
    <row r="51" spans="1:12">
      <c r="A51" s="132" t="s">
        <v>285</v>
      </c>
    </row>
    <row r="52" spans="1:12">
      <c r="A52" s="132"/>
    </row>
    <row r="53" spans="1:12">
      <c r="A53" s="133" t="s">
        <v>286</v>
      </c>
    </row>
    <row r="54" spans="1:12">
      <c r="A54" s="135" t="s">
        <v>287</v>
      </c>
      <c r="B54" s="134">
        <f t="shared" ref="B54:B55" si="16">SUM(C54:D54)</f>
        <v>37834</v>
      </c>
      <c r="C54" s="134">
        <v>19989</v>
      </c>
      <c r="D54" s="134">
        <v>17845</v>
      </c>
      <c r="E54" s="134">
        <v>22512</v>
      </c>
      <c r="F54" s="134">
        <v>35435</v>
      </c>
      <c r="G54" s="134">
        <v>8709</v>
      </c>
      <c r="H54" s="134">
        <f t="shared" ref="H54:H55" si="17">SUM(C54:G54)</f>
        <v>104490</v>
      </c>
      <c r="J54" s="134">
        <v>39835</v>
      </c>
      <c r="K54" s="134">
        <v>64655</v>
      </c>
      <c r="L54" s="134">
        <v>104490</v>
      </c>
    </row>
    <row r="55" spans="1:12">
      <c r="A55" s="135" t="s">
        <v>288</v>
      </c>
      <c r="B55" s="134">
        <f t="shared" si="16"/>
        <v>8143</v>
      </c>
      <c r="C55" s="134">
        <v>5248</v>
      </c>
      <c r="D55" s="134">
        <v>2895</v>
      </c>
      <c r="E55" s="134">
        <v>3407</v>
      </c>
      <c r="F55" s="134">
        <v>4213</v>
      </c>
      <c r="G55" s="134">
        <v>1182</v>
      </c>
      <c r="H55" s="134">
        <f t="shared" si="17"/>
        <v>16945</v>
      </c>
      <c r="J55" s="134">
        <v>6996</v>
      </c>
      <c r="K55" s="134">
        <v>9949</v>
      </c>
      <c r="L55" s="134">
        <v>16945</v>
      </c>
    </row>
    <row r="56" spans="1:12">
      <c r="A56" s="135"/>
      <c r="B56" s="134"/>
      <c r="C56" s="134"/>
      <c r="D56" s="134"/>
      <c r="E56" s="134"/>
      <c r="F56" s="134"/>
      <c r="G56" s="134"/>
      <c r="H56" s="134"/>
      <c r="J56" s="134"/>
      <c r="K56" s="134"/>
      <c r="L56" s="134"/>
    </row>
    <row r="57" spans="1:12">
      <c r="A57" s="133" t="s">
        <v>289</v>
      </c>
      <c r="J57" s="134"/>
      <c r="K57" s="134"/>
      <c r="L57" s="134"/>
    </row>
    <row r="58" spans="1:12">
      <c r="A58" s="135" t="s">
        <v>287</v>
      </c>
      <c r="B58" s="137">
        <f t="shared" ref="B58:B59" si="18">SUM(C58:D58)</f>
        <v>33038</v>
      </c>
      <c r="C58" s="134">
        <v>16989</v>
      </c>
      <c r="D58" s="134">
        <v>16049</v>
      </c>
      <c r="E58" s="134">
        <v>20150</v>
      </c>
      <c r="F58" s="134">
        <v>32239</v>
      </c>
      <c r="G58" s="134">
        <v>7781</v>
      </c>
      <c r="H58" s="134">
        <f t="shared" ref="H58:H59" si="19">SUM(C58:G58)</f>
        <v>93208</v>
      </c>
      <c r="J58" s="134">
        <v>34220</v>
      </c>
      <c r="K58" s="134">
        <v>58988</v>
      </c>
      <c r="L58" s="134">
        <v>93208</v>
      </c>
    </row>
    <row r="59" spans="1:12">
      <c r="A59" s="135" t="s">
        <v>288</v>
      </c>
      <c r="B59" s="137">
        <f t="shared" si="18"/>
        <v>7153</v>
      </c>
      <c r="C59" s="134">
        <v>4633</v>
      </c>
      <c r="D59" s="134">
        <v>2520</v>
      </c>
      <c r="E59" s="134">
        <v>2916</v>
      </c>
      <c r="F59" s="134">
        <v>3783</v>
      </c>
      <c r="G59" s="134">
        <v>1182</v>
      </c>
      <c r="H59" s="134">
        <f t="shared" si="19"/>
        <v>15034</v>
      </c>
      <c r="J59" s="134">
        <v>6298</v>
      </c>
      <c r="K59" s="134">
        <v>8736</v>
      </c>
      <c r="L59" s="134">
        <v>15034</v>
      </c>
    </row>
    <row r="60" spans="1:12">
      <c r="J60" s="134"/>
      <c r="K60" s="134"/>
      <c r="L60" s="134"/>
    </row>
    <row r="61" spans="1:12">
      <c r="A61" s="132" t="s">
        <v>290</v>
      </c>
      <c r="J61" s="134"/>
      <c r="K61" s="134"/>
      <c r="L61" s="134"/>
    </row>
    <row r="62" spans="1:12">
      <c r="A62" s="132"/>
      <c r="J62" s="134"/>
      <c r="K62" s="134"/>
      <c r="L62" s="134"/>
    </row>
    <row r="63" spans="1:12">
      <c r="A63" s="133" t="s">
        <v>291</v>
      </c>
      <c r="J63" s="134"/>
      <c r="K63" s="134"/>
      <c r="L63" s="134"/>
    </row>
    <row r="64" spans="1:12">
      <c r="A64" s="138" t="s">
        <v>111</v>
      </c>
      <c r="B64" s="137">
        <f t="shared" ref="B64:B65" si="20">SUM(C64:D64)</f>
        <v>23502</v>
      </c>
      <c r="C64" s="134">
        <v>13580</v>
      </c>
      <c r="D64" s="134">
        <v>9922</v>
      </c>
      <c r="E64" s="134">
        <v>16343</v>
      </c>
      <c r="F64" s="134">
        <v>18707</v>
      </c>
      <c r="G64" s="134">
        <v>6257</v>
      </c>
      <c r="H64" s="134">
        <f t="shared" ref="H64:H65" si="21">SUM(C64:G64)</f>
        <v>64809</v>
      </c>
      <c r="J64" s="134">
        <v>43315</v>
      </c>
      <c r="K64" s="134">
        <v>21494</v>
      </c>
      <c r="L64" s="134">
        <v>64809</v>
      </c>
    </row>
    <row r="65" spans="1:12">
      <c r="A65" s="138" t="s">
        <v>292</v>
      </c>
      <c r="B65" s="134">
        <f t="shared" si="20"/>
        <v>83512</v>
      </c>
      <c r="C65" s="134">
        <v>46210</v>
      </c>
      <c r="D65" s="134">
        <v>37302</v>
      </c>
      <c r="E65" s="134">
        <v>58020</v>
      </c>
      <c r="F65" s="134">
        <v>54520</v>
      </c>
      <c r="G65" s="134">
        <v>11803</v>
      </c>
      <c r="H65" s="134">
        <f t="shared" si="21"/>
        <v>207855</v>
      </c>
      <c r="J65" s="134">
        <v>153963</v>
      </c>
      <c r="K65" s="134">
        <v>53892</v>
      </c>
      <c r="L65" s="134">
        <v>207855</v>
      </c>
    </row>
    <row r="66" spans="1:12">
      <c r="A66" s="138"/>
      <c r="B66" s="134"/>
      <c r="C66" s="134"/>
      <c r="D66" s="134"/>
      <c r="E66" s="134"/>
      <c r="F66" s="134"/>
      <c r="G66" s="134"/>
      <c r="H66" s="134"/>
      <c r="J66" s="134"/>
      <c r="K66" s="134"/>
      <c r="L66" s="134"/>
    </row>
    <row r="67" spans="1:12">
      <c r="A67" s="133" t="s">
        <v>293</v>
      </c>
      <c r="J67" s="134"/>
      <c r="K67" s="134"/>
      <c r="L67" s="134"/>
    </row>
    <row r="68" spans="1:12">
      <c r="A68" s="138" t="s">
        <v>111</v>
      </c>
      <c r="B68" s="137">
        <f t="shared" ref="B68:B69" si="22">SUM(C68:D68)</f>
        <v>56501</v>
      </c>
      <c r="C68" s="134">
        <v>28960</v>
      </c>
      <c r="D68" s="134">
        <v>27541</v>
      </c>
      <c r="E68" s="134">
        <v>47474</v>
      </c>
      <c r="F68" s="134">
        <v>59993</v>
      </c>
      <c r="G68" s="134">
        <v>18434</v>
      </c>
      <c r="H68" s="134">
        <f t="shared" ref="H68:H69" si="23">SUM(C68:G68)</f>
        <v>182402</v>
      </c>
      <c r="J68" s="134">
        <v>51252</v>
      </c>
      <c r="K68" s="134">
        <v>131150</v>
      </c>
      <c r="L68" s="134">
        <v>182402</v>
      </c>
    </row>
    <row r="69" spans="1:12">
      <c r="A69" s="138" t="s">
        <v>292</v>
      </c>
      <c r="B69" s="134">
        <f t="shared" si="22"/>
        <v>197700</v>
      </c>
      <c r="C69" s="134">
        <v>94844</v>
      </c>
      <c r="D69" s="134">
        <v>102856</v>
      </c>
      <c r="E69" s="134">
        <v>168021</v>
      </c>
      <c r="F69" s="134">
        <v>187848</v>
      </c>
      <c r="G69" s="134">
        <v>49222</v>
      </c>
      <c r="H69" s="134">
        <f t="shared" si="23"/>
        <v>602791</v>
      </c>
      <c r="J69" s="134">
        <v>202763</v>
      </c>
      <c r="K69" s="134">
        <v>399895</v>
      </c>
      <c r="L69" s="134">
        <v>602658</v>
      </c>
    </row>
    <row r="70" spans="1:12">
      <c r="J70" s="134"/>
      <c r="K70" s="134"/>
      <c r="L70" s="134"/>
    </row>
    <row r="71" spans="1:12">
      <c r="A71" s="132" t="s">
        <v>294</v>
      </c>
      <c r="J71" s="134"/>
      <c r="K71" s="134"/>
      <c r="L71" s="134"/>
    </row>
    <row r="72" spans="1:12">
      <c r="A72" s="132"/>
      <c r="J72" s="134"/>
      <c r="K72" s="134"/>
      <c r="L72" s="134"/>
    </row>
    <row r="73" spans="1:12">
      <c r="A73" s="133" t="s">
        <v>295</v>
      </c>
      <c r="B73" s="141"/>
      <c r="C73" s="141"/>
      <c r="D73" s="141"/>
      <c r="E73" s="141"/>
      <c r="F73" s="141"/>
      <c r="G73" s="141"/>
      <c r="H73" s="141"/>
      <c r="J73" s="134"/>
      <c r="K73" s="134"/>
      <c r="L73" s="134"/>
    </row>
    <row r="74" spans="1:12">
      <c r="A74" s="138" t="s">
        <v>111</v>
      </c>
      <c r="B74" s="137">
        <f>SUM(C74:D74)</f>
        <v>108698</v>
      </c>
      <c r="C74" s="134">
        <v>43129</v>
      </c>
      <c r="D74" s="134">
        <v>65569</v>
      </c>
      <c r="E74" s="134">
        <v>68828</v>
      </c>
      <c r="F74" s="134">
        <v>121990</v>
      </c>
      <c r="G74" s="134">
        <v>19397</v>
      </c>
      <c r="H74" s="134">
        <f>SUM(C74:G74)</f>
        <v>318913</v>
      </c>
      <c r="J74" s="134">
        <v>89501</v>
      </c>
      <c r="K74" s="134">
        <v>229412</v>
      </c>
      <c r="L74" s="134">
        <v>318913</v>
      </c>
    </row>
    <row r="75" spans="1:12">
      <c r="A75" s="138" t="s">
        <v>296</v>
      </c>
      <c r="B75" s="137">
        <f>SUM(C75:D75)</f>
        <v>143836.99999999994</v>
      </c>
      <c r="C75" s="134">
        <v>57965.999999999993</v>
      </c>
      <c r="D75" s="134">
        <v>85870.999999999942</v>
      </c>
      <c r="E75" s="134">
        <v>89365.000000000058</v>
      </c>
      <c r="F75" s="134">
        <v>144768.99999999994</v>
      </c>
      <c r="G75" s="134">
        <v>20857.000000000004</v>
      </c>
      <c r="H75" s="134">
        <f>SUM(C75:G75)</f>
        <v>398827.99999999994</v>
      </c>
      <c r="J75" s="134">
        <v>120924.00000000006</v>
      </c>
      <c r="K75" s="134">
        <v>277903.99999999924</v>
      </c>
      <c r="L75" s="134">
        <v>398827.99999999872</v>
      </c>
    </row>
    <row r="76" spans="1:12">
      <c r="A76" s="138"/>
      <c r="B76" s="142"/>
      <c r="C76" s="134"/>
      <c r="D76" s="134"/>
      <c r="E76" s="134"/>
      <c r="F76" s="134"/>
      <c r="G76" s="134"/>
      <c r="H76" s="134"/>
      <c r="J76" s="134"/>
      <c r="K76" s="134"/>
      <c r="L76" s="134"/>
    </row>
    <row r="77" spans="1:12">
      <c r="A77" s="133" t="s">
        <v>297</v>
      </c>
      <c r="B77" s="142"/>
      <c r="C77" s="134"/>
      <c r="D77" s="134"/>
      <c r="E77" s="134"/>
      <c r="F77" s="134"/>
      <c r="G77" s="134"/>
      <c r="H77" s="134"/>
      <c r="J77" s="134"/>
      <c r="K77" s="134"/>
      <c r="L77" s="134"/>
    </row>
    <row r="78" spans="1:12">
      <c r="A78" s="138" t="s">
        <v>111</v>
      </c>
      <c r="B78" s="137">
        <f t="shared" ref="B78:B87" si="24">SUM(C78:D78)</f>
        <v>74107</v>
      </c>
      <c r="C78" s="134">
        <v>34747</v>
      </c>
      <c r="D78" s="134">
        <v>39360</v>
      </c>
      <c r="E78" s="134">
        <v>37160</v>
      </c>
      <c r="F78" s="134">
        <v>59781</v>
      </c>
      <c r="G78" s="134">
        <v>18181</v>
      </c>
      <c r="H78" s="134">
        <f t="shared" ref="H78:H87" si="25">SUM(C78:G78)</f>
        <v>189229</v>
      </c>
      <c r="J78" s="134">
        <v>65059</v>
      </c>
      <c r="K78" s="134">
        <v>124170</v>
      </c>
      <c r="L78" s="134">
        <v>189229</v>
      </c>
    </row>
    <row r="79" spans="1:12">
      <c r="A79" s="138" t="s">
        <v>176</v>
      </c>
      <c r="B79" s="142">
        <f t="shared" si="24"/>
        <v>331873</v>
      </c>
      <c r="C79" s="134">
        <v>149728.99999999991</v>
      </c>
      <c r="D79" s="134">
        <v>182144.00000000006</v>
      </c>
      <c r="E79" s="134">
        <v>169472.00000000009</v>
      </c>
      <c r="F79" s="134">
        <v>249370.00000000023</v>
      </c>
      <c r="G79" s="134">
        <v>64029.000000000022</v>
      </c>
      <c r="H79" s="134">
        <f t="shared" si="25"/>
        <v>814744.00000000035</v>
      </c>
      <c r="J79" s="134">
        <v>318116.99999999959</v>
      </c>
      <c r="K79" s="134">
        <v>496626.99999999901</v>
      </c>
      <c r="L79" s="134">
        <v>814744.00000000105</v>
      </c>
    </row>
    <row r="80" spans="1:12">
      <c r="A80" s="138"/>
      <c r="B80" s="142"/>
      <c r="C80" s="134"/>
      <c r="D80" s="134"/>
      <c r="E80" s="134"/>
      <c r="F80" s="134"/>
      <c r="G80" s="134"/>
      <c r="H80" s="134"/>
      <c r="J80" s="134"/>
      <c r="K80" s="134"/>
      <c r="L80" s="134"/>
    </row>
    <row r="81" spans="1:12">
      <c r="A81" s="133" t="s">
        <v>298</v>
      </c>
      <c r="B81" s="142"/>
      <c r="C81" s="134"/>
      <c r="D81" s="134"/>
      <c r="E81" s="134"/>
      <c r="F81" s="134"/>
      <c r="G81" s="134"/>
      <c r="H81" s="134"/>
      <c r="J81" s="134"/>
      <c r="K81" s="134"/>
      <c r="L81" s="134"/>
    </row>
    <row r="82" spans="1:12">
      <c r="A82" s="138" t="s">
        <v>111</v>
      </c>
      <c r="B82" s="137">
        <f t="shared" si="24"/>
        <v>353084</v>
      </c>
      <c r="C82" s="134">
        <v>156244</v>
      </c>
      <c r="D82" s="134">
        <v>196840</v>
      </c>
      <c r="E82" s="134">
        <v>231716</v>
      </c>
      <c r="F82" s="134">
        <v>584911</v>
      </c>
      <c r="G82" s="134">
        <v>292424</v>
      </c>
      <c r="H82" s="134">
        <v>1462135</v>
      </c>
      <c r="J82" s="134">
        <v>318421</v>
      </c>
      <c r="K82" s="134">
        <v>1143714</v>
      </c>
      <c r="L82" s="134">
        <v>1462135</v>
      </c>
    </row>
    <row r="83" spans="1:12">
      <c r="A83" s="138" t="s">
        <v>176</v>
      </c>
      <c r="B83" s="142">
        <f t="shared" si="24"/>
        <v>1257201</v>
      </c>
      <c r="C83" s="134">
        <v>508140</v>
      </c>
      <c r="D83" s="134">
        <v>749061</v>
      </c>
      <c r="E83" s="134">
        <v>857199</v>
      </c>
      <c r="F83" s="134">
        <v>1933909</v>
      </c>
      <c r="G83" s="134">
        <v>775406</v>
      </c>
      <c r="H83" s="134">
        <v>4823715</v>
      </c>
      <c r="J83" s="134">
        <v>1262086</v>
      </c>
      <c r="K83" s="134">
        <v>3561496</v>
      </c>
      <c r="L83" s="134">
        <v>4823582</v>
      </c>
    </row>
    <row r="84" spans="1:12">
      <c r="A84" s="133"/>
      <c r="B84" s="142"/>
      <c r="C84" s="134"/>
      <c r="D84" s="134"/>
      <c r="E84" s="134"/>
      <c r="F84" s="134"/>
      <c r="G84" s="134"/>
      <c r="H84" s="134"/>
      <c r="J84" s="134"/>
      <c r="K84" s="134"/>
      <c r="L84" s="134"/>
    </row>
    <row r="85" spans="1:12">
      <c r="A85" s="133" t="s">
        <v>299</v>
      </c>
      <c r="B85" s="142"/>
      <c r="C85" s="134"/>
      <c r="D85" s="134"/>
      <c r="E85" s="134"/>
      <c r="F85" s="134"/>
      <c r="G85" s="134"/>
      <c r="H85" s="134"/>
      <c r="J85" s="134"/>
      <c r="K85" s="134"/>
      <c r="L85" s="134"/>
    </row>
    <row r="86" spans="1:12">
      <c r="A86" s="138" t="s">
        <v>111</v>
      </c>
      <c r="B86" s="137">
        <f t="shared" si="24"/>
        <v>145225</v>
      </c>
      <c r="C86" s="134">
        <v>43055</v>
      </c>
      <c r="D86" s="134">
        <v>102170</v>
      </c>
      <c r="E86" s="134">
        <v>133141</v>
      </c>
      <c r="F86" s="134">
        <v>258066</v>
      </c>
      <c r="G86" s="134">
        <v>105319</v>
      </c>
      <c r="H86" s="134">
        <f t="shared" si="25"/>
        <v>641751</v>
      </c>
      <c r="J86" s="134">
        <v>147879</v>
      </c>
      <c r="K86" s="134">
        <v>493872</v>
      </c>
      <c r="L86" s="134">
        <v>641751</v>
      </c>
    </row>
    <row r="87" spans="1:12">
      <c r="A87" s="138" t="s">
        <v>176</v>
      </c>
      <c r="B87" s="142">
        <f t="shared" si="24"/>
        <v>646052.99999999953</v>
      </c>
      <c r="C87" s="134">
        <v>191637.99999999991</v>
      </c>
      <c r="D87" s="134">
        <v>454414.99999999959</v>
      </c>
      <c r="E87" s="134">
        <v>553064.99999999872</v>
      </c>
      <c r="F87" s="134">
        <v>1017980.9999999988</v>
      </c>
      <c r="G87" s="134">
        <v>386540</v>
      </c>
      <c r="H87" s="134">
        <f t="shared" si="25"/>
        <v>2603638.9999999972</v>
      </c>
      <c r="J87" s="134">
        <v>681455.99999999977</v>
      </c>
      <c r="K87" s="134">
        <v>1922182.9999999991</v>
      </c>
      <c r="L87" s="134">
        <v>2603638.999999986</v>
      </c>
    </row>
    <row r="88" spans="1:12">
      <c r="J88" s="134"/>
      <c r="K88" s="134"/>
      <c r="L88" s="134"/>
    </row>
    <row r="89" spans="1:12">
      <c r="A89" s="132" t="s">
        <v>300</v>
      </c>
      <c r="J89" s="134"/>
      <c r="K89" s="134"/>
      <c r="L89" s="134"/>
    </row>
    <row r="90" spans="1:12">
      <c r="A90" s="132"/>
      <c r="J90" s="134"/>
      <c r="K90" s="134"/>
      <c r="L90" s="134"/>
    </row>
    <row r="91" spans="1:12">
      <c r="A91" s="133" t="s">
        <v>301</v>
      </c>
      <c r="B91" s="137">
        <f>SUM(B92:B94)</f>
        <v>222898</v>
      </c>
      <c r="C91" s="134">
        <f>SUM(C92:C94)</f>
        <v>93496</v>
      </c>
      <c r="D91" s="134">
        <f t="shared" ref="D91:L91" si="26">SUM(D92:D94)</f>
        <v>129402</v>
      </c>
      <c r="E91" s="134">
        <f t="shared" si="26"/>
        <v>123220</v>
      </c>
      <c r="F91" s="134">
        <f t="shared" si="26"/>
        <v>166268</v>
      </c>
      <c r="G91" s="134">
        <f t="shared" si="26"/>
        <v>26862</v>
      </c>
      <c r="H91" s="134">
        <f t="shared" si="26"/>
        <v>539248</v>
      </c>
      <c r="J91" s="134">
        <f t="shared" si="26"/>
        <v>184949</v>
      </c>
      <c r="K91" s="134">
        <f t="shared" si="26"/>
        <v>354299</v>
      </c>
      <c r="L91" s="134">
        <f t="shared" si="26"/>
        <v>539248</v>
      </c>
    </row>
    <row r="92" spans="1:12">
      <c r="A92" s="135" t="s">
        <v>302</v>
      </c>
      <c r="B92" s="134">
        <f t="shared" ref="B92:B94" si="27">SUM(C92:D92)</f>
        <v>19227</v>
      </c>
      <c r="C92" s="134">
        <v>7934</v>
      </c>
      <c r="D92" s="134">
        <v>11293</v>
      </c>
      <c r="E92" s="134">
        <v>10536</v>
      </c>
      <c r="F92" s="134">
        <v>16854</v>
      </c>
      <c r="G92" s="134">
        <v>2629</v>
      </c>
      <c r="H92" s="134">
        <f t="shared" ref="H92:H94" si="28">SUM(C92:G92)</f>
        <v>49246</v>
      </c>
      <c r="J92" s="134">
        <v>16541</v>
      </c>
      <c r="K92" s="134">
        <v>32705</v>
      </c>
      <c r="L92" s="134">
        <v>49246</v>
      </c>
    </row>
    <row r="93" spans="1:12">
      <c r="A93" s="135" t="s">
        <v>186</v>
      </c>
      <c r="B93" s="134">
        <f t="shared" si="27"/>
        <v>20326</v>
      </c>
      <c r="C93" s="134">
        <v>8038</v>
      </c>
      <c r="D93" s="134">
        <v>12288</v>
      </c>
      <c r="E93" s="134">
        <v>14220</v>
      </c>
      <c r="F93" s="134">
        <v>16787</v>
      </c>
      <c r="G93" s="134">
        <v>2976</v>
      </c>
      <c r="H93" s="134">
        <f t="shared" si="28"/>
        <v>54309</v>
      </c>
      <c r="J93" s="134">
        <v>17067</v>
      </c>
      <c r="K93" s="134">
        <v>37242</v>
      </c>
      <c r="L93" s="134">
        <v>54309</v>
      </c>
    </row>
    <row r="94" spans="1:12">
      <c r="A94" s="135" t="s">
        <v>187</v>
      </c>
      <c r="B94" s="134">
        <f t="shared" si="27"/>
        <v>183345</v>
      </c>
      <c r="C94" s="134">
        <v>77524</v>
      </c>
      <c r="D94" s="134">
        <v>105821</v>
      </c>
      <c r="E94" s="134">
        <v>98464</v>
      </c>
      <c r="F94" s="134">
        <v>132627</v>
      </c>
      <c r="G94" s="134">
        <v>21257</v>
      </c>
      <c r="H94" s="134">
        <f t="shared" si="28"/>
        <v>435693</v>
      </c>
      <c r="J94" s="134">
        <v>151341</v>
      </c>
      <c r="K94" s="134">
        <v>284352</v>
      </c>
      <c r="L94" s="134">
        <v>435693</v>
      </c>
    </row>
    <row r="95" spans="1:12">
      <c r="A95" s="135"/>
      <c r="B95" s="134"/>
      <c r="C95" s="134"/>
      <c r="D95" s="134"/>
      <c r="E95" s="134"/>
      <c r="F95" s="134"/>
      <c r="G95" s="134"/>
      <c r="H95" s="134"/>
      <c r="J95" s="134"/>
      <c r="K95" s="134"/>
      <c r="L95" s="134"/>
    </row>
    <row r="96" spans="1:12">
      <c r="A96" s="133" t="s">
        <v>303</v>
      </c>
      <c r="B96" s="134">
        <f t="shared" ref="B96" si="29">SUM(B97:B98)</f>
        <v>143837</v>
      </c>
      <c r="C96" s="134">
        <f>SUM(C97:C98)</f>
        <v>57966</v>
      </c>
      <c r="D96" s="134">
        <f t="shared" ref="D96:L96" si="30">SUM(D97:D98)</f>
        <v>85871</v>
      </c>
      <c r="E96" s="134">
        <f t="shared" si="30"/>
        <v>89365</v>
      </c>
      <c r="F96" s="134">
        <f t="shared" si="30"/>
        <v>144769</v>
      </c>
      <c r="G96" s="134">
        <f t="shared" si="30"/>
        <v>20729</v>
      </c>
      <c r="H96" s="134">
        <f t="shared" si="30"/>
        <v>398700</v>
      </c>
      <c r="J96" s="134">
        <f t="shared" si="30"/>
        <v>120924</v>
      </c>
      <c r="K96" s="134">
        <f t="shared" si="30"/>
        <v>277776</v>
      </c>
      <c r="L96" s="134">
        <f t="shared" si="30"/>
        <v>398700</v>
      </c>
    </row>
    <row r="97" spans="1:12">
      <c r="A97" s="135" t="s">
        <v>304</v>
      </c>
      <c r="B97" s="137">
        <f t="shared" ref="B97:B102" si="31">SUM(C97:D97)</f>
        <v>122675.08684488069</v>
      </c>
      <c r="C97" s="134">
        <v>52240.269113439121</v>
      </c>
      <c r="D97" s="134">
        <v>70434.817731441566</v>
      </c>
      <c r="E97" s="134">
        <v>71349.293642858174</v>
      </c>
      <c r="F97" s="134">
        <v>118618.20511469633</v>
      </c>
      <c r="G97" s="134">
        <v>15825.807788232627</v>
      </c>
      <c r="H97" s="134">
        <f t="shared" ref="H97:H102" si="32">SUM(C97:G97)</f>
        <v>328468.39339066786</v>
      </c>
      <c r="J97" s="134">
        <v>105816.64795678452</v>
      </c>
      <c r="K97" s="134">
        <v>222864.92262647074</v>
      </c>
      <c r="L97" s="134">
        <v>328081.94562846224</v>
      </c>
    </row>
    <row r="98" spans="1:12">
      <c r="A98" s="135" t="s">
        <v>305</v>
      </c>
      <c r="B98" s="137">
        <f t="shared" si="31"/>
        <v>21161.91315511932</v>
      </c>
      <c r="C98" s="134">
        <v>5725.7308865608811</v>
      </c>
      <c r="D98" s="134">
        <v>15436.182268558439</v>
      </c>
      <c r="E98" s="134">
        <v>18015.706357141822</v>
      </c>
      <c r="F98" s="134">
        <v>26150.794885303669</v>
      </c>
      <c r="G98" s="134">
        <v>4903.192211767373</v>
      </c>
      <c r="H98" s="134">
        <f t="shared" si="32"/>
        <v>70231.606609332172</v>
      </c>
      <c r="J98" s="134">
        <v>15107.352043215469</v>
      </c>
      <c r="K98" s="134">
        <v>54911.077373529253</v>
      </c>
      <c r="L98" s="134">
        <v>70618.054371537757</v>
      </c>
    </row>
    <row r="99" spans="1:12">
      <c r="A99" s="135"/>
      <c r="B99" s="142"/>
      <c r="C99" s="134"/>
      <c r="D99" s="134"/>
      <c r="E99" s="134"/>
      <c r="F99" s="134"/>
      <c r="G99" s="134"/>
      <c r="H99" s="134"/>
      <c r="J99" s="134"/>
      <c r="K99" s="134"/>
      <c r="L99" s="134"/>
    </row>
    <row r="100" spans="1:12">
      <c r="A100" s="133" t="s">
        <v>306</v>
      </c>
      <c r="B100" s="137">
        <f t="shared" si="31"/>
        <v>2165</v>
      </c>
      <c r="C100" s="134">
        <v>848</v>
      </c>
      <c r="D100" s="134">
        <v>1317</v>
      </c>
      <c r="E100" s="134">
        <v>839</v>
      </c>
      <c r="F100" s="134">
        <v>745</v>
      </c>
      <c r="G100" s="134">
        <v>196</v>
      </c>
      <c r="H100" s="134">
        <f t="shared" si="32"/>
        <v>3945</v>
      </c>
      <c r="J100" s="134">
        <v>2264</v>
      </c>
      <c r="K100" s="134">
        <v>1681</v>
      </c>
      <c r="L100" s="134">
        <v>3945</v>
      </c>
    </row>
    <row r="101" spans="1:12">
      <c r="A101" s="133"/>
      <c r="B101" s="142"/>
      <c r="C101" s="134"/>
      <c r="D101" s="134"/>
      <c r="E101" s="134"/>
      <c r="F101" s="134"/>
      <c r="G101" s="134"/>
      <c r="H101" s="134"/>
      <c r="J101" s="134"/>
      <c r="K101" s="134"/>
      <c r="L101" s="134"/>
    </row>
    <row r="102" spans="1:12">
      <c r="A102" s="133" t="s">
        <v>307</v>
      </c>
      <c r="B102" s="137">
        <f t="shared" si="31"/>
        <v>9536</v>
      </c>
      <c r="C102" s="134">
        <v>3356</v>
      </c>
      <c r="D102" s="134">
        <v>6180</v>
      </c>
      <c r="E102" s="134">
        <v>7199</v>
      </c>
      <c r="F102" s="134">
        <v>20717</v>
      </c>
      <c r="G102" s="134">
        <v>4284</v>
      </c>
      <c r="H102" s="134">
        <f t="shared" si="32"/>
        <v>41736</v>
      </c>
      <c r="J102" s="134">
        <v>7620</v>
      </c>
      <c r="K102" s="134">
        <v>34116</v>
      </c>
      <c r="L102" s="134">
        <v>41736</v>
      </c>
    </row>
    <row r="103" spans="1:12">
      <c r="J103" s="134"/>
      <c r="K103" s="134"/>
      <c r="L103" s="134"/>
    </row>
    <row r="104" spans="1:12">
      <c r="A104" s="132" t="s">
        <v>308</v>
      </c>
      <c r="J104" s="134"/>
      <c r="K104" s="134"/>
      <c r="L104" s="134"/>
    </row>
    <row r="105" spans="1:12">
      <c r="A105" s="132"/>
      <c r="J105" s="134"/>
      <c r="K105" s="134"/>
      <c r="L105" s="134"/>
    </row>
    <row r="106" spans="1:12">
      <c r="A106" s="133" t="s">
        <v>309</v>
      </c>
      <c r="B106" s="137">
        <f>SUM(C106:D106)</f>
        <v>205836</v>
      </c>
      <c r="C106" s="134">
        <f>C93+C94+C100</f>
        <v>86410</v>
      </c>
      <c r="D106" s="134">
        <f t="shared" ref="D106:G106" si="33">D93+D94+D100</f>
        <v>119426</v>
      </c>
      <c r="E106" s="134">
        <f t="shared" si="33"/>
        <v>113523</v>
      </c>
      <c r="F106" s="134">
        <f t="shared" si="33"/>
        <v>150159</v>
      </c>
      <c r="G106" s="134">
        <f t="shared" si="33"/>
        <v>24429</v>
      </c>
      <c r="H106" s="134">
        <f t="shared" ref="H106:H109" si="34">SUM(C106:G106)</f>
        <v>493947</v>
      </c>
      <c r="J106" s="134">
        <f t="shared" ref="J106:L106" si="35">J93+J94+J100</f>
        <v>170672</v>
      </c>
      <c r="K106" s="134">
        <f t="shared" si="35"/>
        <v>323275</v>
      </c>
      <c r="L106" s="134">
        <f t="shared" si="35"/>
        <v>493947</v>
      </c>
    </row>
    <row r="107" spans="1:12">
      <c r="A107" s="133" t="s">
        <v>310</v>
      </c>
      <c r="B107" s="137">
        <f t="shared" ref="B107:B110" si="36">SUM(C107:D107)</f>
        <v>6044</v>
      </c>
      <c r="C107" s="134">
        <v>2586</v>
      </c>
      <c r="D107" s="134">
        <v>3458</v>
      </c>
      <c r="E107" s="134">
        <v>4185</v>
      </c>
      <c r="F107" s="134">
        <v>2936</v>
      </c>
      <c r="G107" s="134">
        <v>264</v>
      </c>
      <c r="H107" s="134">
        <f t="shared" si="34"/>
        <v>13429</v>
      </c>
      <c r="J107" s="134">
        <v>5362</v>
      </c>
      <c r="K107" s="134">
        <v>8067</v>
      </c>
      <c r="L107" s="134">
        <v>13429</v>
      </c>
    </row>
    <row r="108" spans="1:12">
      <c r="A108" s="133" t="s">
        <v>311</v>
      </c>
      <c r="B108" s="137">
        <f t="shared" si="36"/>
        <v>6044</v>
      </c>
      <c r="C108" s="134">
        <v>2586</v>
      </c>
      <c r="D108" s="134">
        <v>3458</v>
      </c>
      <c r="E108" s="134">
        <v>4185</v>
      </c>
      <c r="F108" s="134">
        <v>2936</v>
      </c>
      <c r="G108" s="134">
        <v>264</v>
      </c>
      <c r="H108" s="134">
        <f t="shared" si="34"/>
        <v>13429</v>
      </c>
      <c r="J108" s="134">
        <v>5362</v>
      </c>
      <c r="K108" s="134">
        <v>8067</v>
      </c>
      <c r="L108" s="134">
        <v>13429</v>
      </c>
    </row>
    <row r="109" spans="1:12">
      <c r="A109" s="133" t="s">
        <v>312</v>
      </c>
      <c r="B109" s="137">
        <f t="shared" si="36"/>
        <v>13429</v>
      </c>
      <c r="C109" s="134">
        <v>5362</v>
      </c>
      <c r="D109" s="134">
        <v>8067</v>
      </c>
      <c r="E109" s="134">
        <v>13429</v>
      </c>
      <c r="F109" s="134">
        <v>142979</v>
      </c>
      <c r="G109" s="134">
        <v>101185</v>
      </c>
      <c r="H109" s="134">
        <f t="shared" si="34"/>
        <v>271022</v>
      </c>
      <c r="J109" s="134">
        <v>16402</v>
      </c>
      <c r="K109" s="134">
        <v>277421</v>
      </c>
      <c r="L109" s="134">
        <v>293823</v>
      </c>
    </row>
    <row r="110" spans="1:12">
      <c r="A110" s="133" t="s">
        <v>313</v>
      </c>
      <c r="B110" s="134">
        <f t="shared" si="36"/>
        <v>0</v>
      </c>
      <c r="C110" s="143" t="s">
        <v>314</v>
      </c>
      <c r="D110" s="143" t="s">
        <v>314</v>
      </c>
      <c r="E110" s="143" t="s">
        <v>314</v>
      </c>
      <c r="F110" s="143" t="s">
        <v>314</v>
      </c>
      <c r="G110" s="143" t="s">
        <v>314</v>
      </c>
      <c r="H110" s="143" t="s">
        <v>314</v>
      </c>
      <c r="J110" s="143" t="s">
        <v>314</v>
      </c>
      <c r="K110" s="143" t="s">
        <v>314</v>
      </c>
      <c r="L110" s="143" t="s">
        <v>314</v>
      </c>
    </row>
    <row r="111" spans="1:12">
      <c r="J111" s="134"/>
      <c r="K111" s="134"/>
      <c r="L111" s="134"/>
    </row>
    <row r="112" spans="1:12">
      <c r="A112" s="132" t="s">
        <v>315</v>
      </c>
      <c r="J112" s="134"/>
      <c r="K112" s="134"/>
      <c r="L112" s="134"/>
    </row>
    <row r="113" spans="1:12">
      <c r="A113" s="132"/>
      <c r="J113" s="134"/>
      <c r="K113" s="134"/>
      <c r="L113" s="134"/>
    </row>
    <row r="114" spans="1:12">
      <c r="A114" s="133" t="s">
        <v>316</v>
      </c>
      <c r="B114" s="134">
        <f t="shared" ref="B114:B122" si="37">SUM(C114:D114)</f>
        <v>46190</v>
      </c>
      <c r="C114" s="134">
        <v>17308</v>
      </c>
      <c r="D114" s="134">
        <v>28882</v>
      </c>
      <c r="E114" s="134">
        <v>27791</v>
      </c>
      <c r="F114" s="134">
        <v>38677</v>
      </c>
      <c r="G114" s="134">
        <v>10691</v>
      </c>
      <c r="H114" s="134">
        <f t="shared" ref="H114:H122" si="38">SUM(C114:G114)</f>
        <v>123349</v>
      </c>
      <c r="J114" s="134">
        <v>48391</v>
      </c>
      <c r="K114" s="134">
        <v>74958</v>
      </c>
      <c r="L114" s="134">
        <v>123349</v>
      </c>
    </row>
    <row r="115" spans="1:12">
      <c r="A115" s="133"/>
      <c r="B115" s="134"/>
      <c r="C115" s="134"/>
      <c r="D115" s="134"/>
      <c r="E115" s="134"/>
      <c r="F115" s="134"/>
      <c r="G115" s="134"/>
      <c r="H115" s="134"/>
      <c r="J115" s="134"/>
      <c r="K115" s="134"/>
      <c r="L115" s="134"/>
    </row>
    <row r="116" spans="1:12">
      <c r="A116" s="133" t="s">
        <v>317</v>
      </c>
      <c r="B116" s="134">
        <f t="shared" si="37"/>
        <v>126597</v>
      </c>
      <c r="C116" s="134">
        <v>50545</v>
      </c>
      <c r="D116" s="134">
        <v>76052</v>
      </c>
      <c r="E116" s="134">
        <v>76157</v>
      </c>
      <c r="F116" s="134">
        <v>107784</v>
      </c>
      <c r="G116" s="134">
        <v>32306</v>
      </c>
      <c r="H116" s="134">
        <f t="shared" si="38"/>
        <v>342844</v>
      </c>
      <c r="J116" s="134">
        <v>120804</v>
      </c>
      <c r="K116" s="134">
        <v>222040</v>
      </c>
      <c r="L116" s="134">
        <v>342844</v>
      </c>
    </row>
    <row r="117" spans="1:12">
      <c r="A117" s="135" t="s">
        <v>318</v>
      </c>
      <c r="B117" s="137">
        <f t="shared" si="37"/>
        <v>75154</v>
      </c>
      <c r="C117" s="134">
        <v>31150</v>
      </c>
      <c r="D117" s="134">
        <v>44004</v>
      </c>
      <c r="E117" s="134">
        <v>44197</v>
      </c>
      <c r="F117" s="134">
        <v>58566</v>
      </c>
      <c r="G117" s="134">
        <v>11420</v>
      </c>
      <c r="H117" s="134">
        <f t="shared" si="38"/>
        <v>189337</v>
      </c>
      <c r="J117" s="134">
        <v>78337</v>
      </c>
      <c r="K117" s="134">
        <v>111000</v>
      </c>
      <c r="L117" s="134">
        <v>189337</v>
      </c>
    </row>
    <row r="118" spans="1:12">
      <c r="A118" s="135"/>
      <c r="B118" s="142"/>
      <c r="C118" s="134"/>
      <c r="D118" s="134"/>
      <c r="E118" s="134"/>
      <c r="F118" s="134"/>
      <c r="G118" s="134"/>
      <c r="H118" s="134"/>
      <c r="J118" s="134"/>
      <c r="K118" s="134"/>
      <c r="L118" s="134"/>
    </row>
    <row r="119" spans="1:12">
      <c r="A119" s="133" t="s">
        <v>319</v>
      </c>
      <c r="B119" s="134">
        <f t="shared" si="37"/>
        <v>192052</v>
      </c>
      <c r="C119" s="134">
        <v>80468</v>
      </c>
      <c r="D119" s="134">
        <v>111584</v>
      </c>
      <c r="E119" s="134">
        <v>106581</v>
      </c>
      <c r="F119" s="134">
        <v>159939</v>
      </c>
      <c r="G119" s="134">
        <v>50965</v>
      </c>
      <c r="H119" s="134">
        <f t="shared" si="38"/>
        <v>509537</v>
      </c>
      <c r="J119" s="134">
        <v>154875</v>
      </c>
      <c r="K119" s="134">
        <v>354662</v>
      </c>
      <c r="L119" s="134">
        <v>509537</v>
      </c>
    </row>
    <row r="120" spans="1:12">
      <c r="A120" s="135" t="s">
        <v>320</v>
      </c>
      <c r="B120" s="134">
        <f t="shared" si="37"/>
        <v>1768</v>
      </c>
      <c r="C120" s="134">
        <v>716</v>
      </c>
      <c r="D120" s="134">
        <v>1052</v>
      </c>
      <c r="E120" s="134">
        <v>773</v>
      </c>
      <c r="F120" s="134">
        <v>1005</v>
      </c>
      <c r="G120" s="134">
        <v>0</v>
      </c>
      <c r="H120" s="134">
        <f t="shared" si="38"/>
        <v>3546</v>
      </c>
      <c r="J120" s="134">
        <v>3289</v>
      </c>
      <c r="K120" s="134">
        <v>257</v>
      </c>
      <c r="L120" s="134">
        <v>3546</v>
      </c>
    </row>
    <row r="121" spans="1:12">
      <c r="A121" s="135"/>
      <c r="B121" s="134"/>
      <c r="C121" s="134"/>
      <c r="D121" s="134"/>
      <c r="E121" s="134"/>
      <c r="F121" s="134"/>
      <c r="G121" s="134"/>
      <c r="H121" s="134"/>
      <c r="J121" s="134"/>
      <c r="K121" s="134"/>
      <c r="L121" s="134"/>
    </row>
    <row r="122" spans="1:12">
      <c r="A122" s="133" t="s">
        <v>321</v>
      </c>
      <c r="B122" s="134">
        <f t="shared" si="37"/>
        <v>27432.5</v>
      </c>
      <c r="C122" s="134">
        <v>10107.5</v>
      </c>
      <c r="D122" s="134">
        <v>17325</v>
      </c>
      <c r="E122" s="134">
        <v>18811.25</v>
      </c>
      <c r="F122" s="134">
        <v>24315</v>
      </c>
      <c r="G122" s="134">
        <v>5915</v>
      </c>
      <c r="H122" s="134">
        <f t="shared" si="38"/>
        <v>76473.75</v>
      </c>
      <c r="J122" s="134">
        <v>31100</v>
      </c>
      <c r="K122" s="134">
        <v>45373.75</v>
      </c>
      <c r="L122" s="134">
        <v>76473.75</v>
      </c>
    </row>
    <row r="123" spans="1:12">
      <c r="J123" s="134"/>
      <c r="K123" s="134"/>
      <c r="L123" s="134"/>
    </row>
    <row r="124" spans="1:12">
      <c r="A124" s="132" t="s">
        <v>322</v>
      </c>
      <c r="J124" s="134"/>
      <c r="K124" s="134"/>
      <c r="L124" s="134"/>
    </row>
    <row r="125" spans="1:12">
      <c r="A125" s="132"/>
      <c r="J125" s="134"/>
      <c r="K125" s="134"/>
      <c r="L125" s="134"/>
    </row>
    <row r="126" spans="1:12">
      <c r="A126" s="133" t="s">
        <v>323</v>
      </c>
      <c r="J126" s="134"/>
      <c r="K126" s="134"/>
      <c r="L126" s="134"/>
    </row>
    <row r="127" spans="1:12">
      <c r="A127" s="138" t="s">
        <v>111</v>
      </c>
      <c r="B127" s="137">
        <f t="shared" ref="B127:B128" si="39">SUM(C127:D127)</f>
        <v>11180</v>
      </c>
      <c r="C127" s="134">
        <v>7712</v>
      </c>
      <c r="D127" s="134">
        <v>3468</v>
      </c>
      <c r="E127" s="134">
        <v>4189</v>
      </c>
      <c r="F127" s="134">
        <v>3529</v>
      </c>
      <c r="G127" s="134">
        <v>343</v>
      </c>
      <c r="H127" s="134">
        <f t="shared" ref="H127:H128" si="40">SUM(C127:G127)</f>
        <v>19241</v>
      </c>
      <c r="J127" s="134">
        <v>18008</v>
      </c>
      <c r="K127" s="134">
        <v>1233</v>
      </c>
      <c r="L127" s="134">
        <v>19241</v>
      </c>
    </row>
    <row r="128" spans="1:12">
      <c r="A128" s="138" t="s">
        <v>292</v>
      </c>
      <c r="B128" s="134">
        <f t="shared" si="39"/>
        <v>38222</v>
      </c>
      <c r="C128" s="134">
        <v>24127</v>
      </c>
      <c r="D128" s="134">
        <v>14095</v>
      </c>
      <c r="E128" s="134">
        <v>13458</v>
      </c>
      <c r="F128" s="134">
        <v>8557</v>
      </c>
      <c r="G128" s="134">
        <v>343</v>
      </c>
      <c r="H128" s="134">
        <f t="shared" si="40"/>
        <v>60580</v>
      </c>
      <c r="J128" s="134">
        <v>58746</v>
      </c>
      <c r="K128" s="134">
        <v>1834</v>
      </c>
      <c r="L128" s="134">
        <v>60580</v>
      </c>
    </row>
    <row r="129" spans="1:12">
      <c r="A129" s="138"/>
      <c r="B129" s="134"/>
      <c r="C129" s="134"/>
      <c r="D129" s="134"/>
      <c r="E129" s="134"/>
      <c r="F129" s="134"/>
      <c r="G129" s="134"/>
      <c r="H129" s="134"/>
      <c r="J129" s="134"/>
      <c r="K129" s="134"/>
      <c r="L129" s="134"/>
    </row>
    <row r="130" spans="1:12">
      <c r="A130" s="133" t="s">
        <v>324</v>
      </c>
      <c r="J130" s="134"/>
      <c r="K130" s="134"/>
      <c r="L130" s="134"/>
    </row>
    <row r="131" spans="1:12">
      <c r="A131" s="138" t="s">
        <v>111</v>
      </c>
      <c r="B131" s="134">
        <f t="shared" ref="B131:B132" si="41">SUM(C131:D131)</f>
        <v>1116</v>
      </c>
      <c r="C131" s="134">
        <v>736</v>
      </c>
      <c r="D131" s="134">
        <v>380</v>
      </c>
      <c r="E131" s="134">
        <v>622</v>
      </c>
      <c r="F131" s="134">
        <v>1058</v>
      </c>
      <c r="G131" s="134">
        <v>0</v>
      </c>
      <c r="H131" s="134">
        <f t="shared" ref="H131:H132" si="42">SUM(C131:G131)</f>
        <v>2796</v>
      </c>
      <c r="J131" s="134">
        <v>2685</v>
      </c>
      <c r="K131" s="134">
        <v>111</v>
      </c>
      <c r="L131" s="134">
        <v>2796</v>
      </c>
    </row>
    <row r="132" spans="1:12">
      <c r="A132" s="138" t="s">
        <v>292</v>
      </c>
      <c r="B132" s="134">
        <f t="shared" si="41"/>
        <v>2430</v>
      </c>
      <c r="C132" s="134">
        <v>1690</v>
      </c>
      <c r="D132" s="134">
        <v>740</v>
      </c>
      <c r="E132" s="134">
        <v>1550</v>
      </c>
      <c r="F132" s="134">
        <v>2372</v>
      </c>
      <c r="G132" s="134">
        <v>0</v>
      </c>
      <c r="H132" s="134">
        <f t="shared" si="42"/>
        <v>6352</v>
      </c>
      <c r="J132" s="134">
        <v>6019</v>
      </c>
      <c r="K132" s="134">
        <v>333</v>
      </c>
      <c r="L132" s="134">
        <v>6352</v>
      </c>
    </row>
    <row r="133" spans="1:12">
      <c r="J133" s="134"/>
      <c r="K133" s="134"/>
      <c r="L133" s="134"/>
    </row>
    <row r="134" spans="1:12">
      <c r="A134" s="132" t="s">
        <v>325</v>
      </c>
      <c r="J134" s="134"/>
      <c r="K134" s="134"/>
      <c r="L134" s="134"/>
    </row>
    <row r="135" spans="1:12">
      <c r="A135" s="132"/>
      <c r="J135" s="134"/>
      <c r="K135" s="134"/>
      <c r="L135" s="134"/>
    </row>
    <row r="136" spans="1:12">
      <c r="A136" s="135" t="s">
        <v>269</v>
      </c>
      <c r="B136" s="134">
        <f t="shared" ref="B136" si="43">SUM(C136:D136)</f>
        <v>127629</v>
      </c>
      <c r="C136" s="134">
        <v>60536</v>
      </c>
      <c r="D136" s="134">
        <v>67093</v>
      </c>
      <c r="E136" s="134">
        <v>72868</v>
      </c>
      <c r="F136" s="134">
        <v>156100</v>
      </c>
      <c r="G136" s="134">
        <v>81466</v>
      </c>
      <c r="H136" s="134">
        <f t="shared" ref="H136" si="44">SUM(C136:G136)</f>
        <v>438063</v>
      </c>
      <c r="J136" s="134">
        <v>76763</v>
      </c>
      <c r="K136" s="134">
        <v>361300</v>
      </c>
      <c r="L136" s="134">
        <v>438063</v>
      </c>
    </row>
    <row r="137" spans="1:12">
      <c r="A137" s="135" t="s">
        <v>326</v>
      </c>
      <c r="B137" s="134">
        <f>B136*0.1</f>
        <v>12762.900000000001</v>
      </c>
      <c r="C137" s="134">
        <f>C136*0.1</f>
        <v>6053.6</v>
      </c>
      <c r="D137" s="134">
        <f t="shared" ref="D137:L137" si="45">D136*0.1</f>
        <v>6709.3</v>
      </c>
      <c r="E137" s="134">
        <f t="shared" si="45"/>
        <v>7286.8</v>
      </c>
      <c r="F137" s="134">
        <f t="shared" si="45"/>
        <v>15610</v>
      </c>
      <c r="G137" s="134">
        <f t="shared" si="45"/>
        <v>8146.6</v>
      </c>
      <c r="H137" s="134">
        <f t="shared" si="45"/>
        <v>43806.3</v>
      </c>
      <c r="J137" s="134">
        <f t="shared" si="45"/>
        <v>7676.3</v>
      </c>
      <c r="K137" s="134">
        <f t="shared" si="45"/>
        <v>36130</v>
      </c>
      <c r="L137" s="134">
        <f t="shared" si="45"/>
        <v>43806.3</v>
      </c>
    </row>
    <row r="138" spans="1:12" ht="15.75" customHeight="1">
      <c r="A138" s="135" t="s">
        <v>327</v>
      </c>
      <c r="B138" s="137">
        <f t="shared" ref="B138:B141" si="46">SUM(C138:D138)</f>
        <v>28376</v>
      </c>
      <c r="C138" s="134">
        <v>13995</v>
      </c>
      <c r="D138" s="134">
        <v>14381</v>
      </c>
      <c r="E138" s="134">
        <v>14669</v>
      </c>
      <c r="F138" s="134">
        <v>28485</v>
      </c>
      <c r="G138" s="134">
        <v>10944</v>
      </c>
      <c r="H138" s="134">
        <f t="shared" ref="H138:H141" si="47">SUM(C138:G138)</f>
        <v>82474</v>
      </c>
      <c r="J138" s="134">
        <v>18119</v>
      </c>
      <c r="K138" s="134">
        <v>64355</v>
      </c>
      <c r="L138" s="134">
        <v>82474</v>
      </c>
    </row>
    <row r="139" spans="1:12" ht="18.75">
      <c r="A139" s="135" t="s">
        <v>328</v>
      </c>
      <c r="B139" s="137">
        <f t="shared" si="46"/>
        <v>7816</v>
      </c>
      <c r="C139" s="134">
        <v>3388</v>
      </c>
      <c r="D139" s="134">
        <v>4428</v>
      </c>
      <c r="E139" s="134">
        <v>4742</v>
      </c>
      <c r="F139" s="134">
        <v>8874</v>
      </c>
      <c r="G139" s="134">
        <v>2391</v>
      </c>
      <c r="H139" s="134">
        <f t="shared" si="47"/>
        <v>23823</v>
      </c>
      <c r="J139" s="134">
        <v>5368</v>
      </c>
      <c r="K139" s="134">
        <v>18455</v>
      </c>
      <c r="L139" s="134">
        <v>23823</v>
      </c>
    </row>
    <row r="140" spans="1:12">
      <c r="A140" s="135" t="s">
        <v>329</v>
      </c>
      <c r="B140" s="137">
        <f t="shared" si="46"/>
        <v>20208</v>
      </c>
      <c r="C140" s="134">
        <v>14389</v>
      </c>
      <c r="D140" s="134">
        <v>5819</v>
      </c>
      <c r="E140" s="134">
        <v>13358</v>
      </c>
      <c r="F140" s="134">
        <v>17357</v>
      </c>
      <c r="G140" s="134">
        <v>11538</v>
      </c>
      <c r="H140" s="134">
        <f t="shared" si="47"/>
        <v>62461</v>
      </c>
      <c r="J140" s="134">
        <v>3513</v>
      </c>
      <c r="K140" s="134">
        <v>58948</v>
      </c>
      <c r="L140" s="134">
        <v>62461</v>
      </c>
    </row>
    <row r="141" spans="1:12">
      <c r="A141" s="135" t="s">
        <v>330</v>
      </c>
      <c r="B141" s="137">
        <f t="shared" si="46"/>
        <v>50555</v>
      </c>
      <c r="C141" s="134">
        <v>27143</v>
      </c>
      <c r="D141" s="134">
        <v>23412</v>
      </c>
      <c r="E141" s="134">
        <v>25696</v>
      </c>
      <c r="F141" s="134">
        <v>44779</v>
      </c>
      <c r="G141" s="134">
        <v>35080</v>
      </c>
      <c r="H141" s="134">
        <f t="shared" si="47"/>
        <v>156110</v>
      </c>
      <c r="J141" s="134">
        <v>5241</v>
      </c>
      <c r="K141" s="134">
        <v>150869</v>
      </c>
      <c r="L141" s="134">
        <v>156110</v>
      </c>
    </row>
    <row r="142" spans="1:12">
      <c r="J142" s="134"/>
      <c r="K142" s="134"/>
      <c r="L142" s="134"/>
    </row>
    <row r="143" spans="1:12">
      <c r="A143" s="132" t="s">
        <v>331</v>
      </c>
      <c r="J143" s="134"/>
      <c r="K143" s="134"/>
      <c r="L143" s="134"/>
    </row>
    <row r="144" spans="1:12">
      <c r="A144" s="132"/>
      <c r="J144" s="134"/>
      <c r="K144" s="134"/>
      <c r="L144" s="134"/>
    </row>
    <row r="145" spans="1:12">
      <c r="A145" s="135" t="s">
        <v>332</v>
      </c>
      <c r="B145" s="137">
        <f>SUM(B146:B147)</f>
        <v>95159</v>
      </c>
      <c r="C145" s="134">
        <f t="shared" ref="C145:L145" si="48">SUM(C146:C147)</f>
        <v>52983</v>
      </c>
      <c r="D145" s="134">
        <f t="shared" si="48"/>
        <v>42176</v>
      </c>
      <c r="E145" s="134">
        <f t="shared" si="48"/>
        <v>33329</v>
      </c>
      <c r="F145" s="134">
        <f t="shared" si="48"/>
        <v>55095</v>
      </c>
      <c r="G145" s="134">
        <f t="shared" si="48"/>
        <v>8607</v>
      </c>
      <c r="H145" s="134">
        <f t="shared" si="48"/>
        <v>192190</v>
      </c>
      <c r="J145" s="134">
        <f t="shared" si="48"/>
        <v>77325</v>
      </c>
      <c r="K145" s="134">
        <f t="shared" si="48"/>
        <v>114865</v>
      </c>
      <c r="L145" s="134">
        <f t="shared" si="48"/>
        <v>192190</v>
      </c>
    </row>
    <row r="146" spans="1:12">
      <c r="A146" s="138" t="s">
        <v>333</v>
      </c>
      <c r="B146" s="134">
        <f t="shared" ref="B146:B147" si="49">SUM(C146:D146)</f>
        <v>35015</v>
      </c>
      <c r="C146" s="134">
        <v>25581</v>
      </c>
      <c r="D146" s="134">
        <v>9434</v>
      </c>
      <c r="E146" s="134">
        <v>5343</v>
      </c>
      <c r="F146" s="134">
        <v>7012</v>
      </c>
      <c r="G146" s="134">
        <v>475</v>
      </c>
      <c r="H146" s="134">
        <f t="shared" ref="H146:H147" si="50">SUM(C146:G146)</f>
        <v>47845</v>
      </c>
      <c r="J146" s="134">
        <v>19138</v>
      </c>
      <c r="K146" s="134">
        <v>28707</v>
      </c>
      <c r="L146" s="134">
        <v>47845</v>
      </c>
    </row>
    <row r="147" spans="1:12">
      <c r="A147" s="138" t="s">
        <v>76</v>
      </c>
      <c r="B147" s="134">
        <f t="shared" si="49"/>
        <v>60144</v>
      </c>
      <c r="C147" s="134">
        <v>27402</v>
      </c>
      <c r="D147" s="134">
        <v>32742</v>
      </c>
      <c r="E147" s="134">
        <v>27986</v>
      </c>
      <c r="F147" s="134">
        <v>48083</v>
      </c>
      <c r="G147" s="134">
        <v>8132</v>
      </c>
      <c r="H147" s="134">
        <f t="shared" si="50"/>
        <v>144345</v>
      </c>
      <c r="J147" s="134">
        <v>58187</v>
      </c>
      <c r="K147" s="134">
        <v>86158</v>
      </c>
      <c r="L147" s="134">
        <v>144345</v>
      </c>
    </row>
    <row r="148" spans="1:12">
      <c r="J148" s="134"/>
      <c r="K148" s="134"/>
      <c r="L148" s="134"/>
    </row>
    <row r="149" spans="1:12">
      <c r="A149" s="132" t="s">
        <v>334</v>
      </c>
      <c r="J149" s="134"/>
      <c r="K149" s="134"/>
      <c r="L149" s="134"/>
    </row>
    <row r="150" spans="1:12">
      <c r="A150" s="132"/>
      <c r="J150" s="134"/>
      <c r="K150" s="134"/>
      <c r="L150" s="134"/>
    </row>
    <row r="151" spans="1:12">
      <c r="A151" s="133" t="s">
        <v>335</v>
      </c>
      <c r="B151" s="137">
        <f>SUM(B152:B153)</f>
        <v>62609</v>
      </c>
      <c r="C151" s="134">
        <f t="shared" ref="C151:L151" si="51">SUM(C152:C153)</f>
        <v>26435</v>
      </c>
      <c r="D151" s="134">
        <f t="shared" si="51"/>
        <v>36174</v>
      </c>
      <c r="E151" s="134">
        <f t="shared" si="51"/>
        <v>31873</v>
      </c>
      <c r="F151" s="134">
        <f t="shared" si="51"/>
        <v>42446</v>
      </c>
      <c r="G151" s="134">
        <f t="shared" si="51"/>
        <v>2811</v>
      </c>
      <c r="H151" s="134">
        <f t="shared" si="51"/>
        <v>139739</v>
      </c>
      <c r="J151" s="134">
        <f t="shared" si="51"/>
        <v>77499</v>
      </c>
      <c r="K151" s="134">
        <f t="shared" si="51"/>
        <v>62240</v>
      </c>
      <c r="L151" s="134">
        <f t="shared" si="51"/>
        <v>139739</v>
      </c>
    </row>
    <row r="152" spans="1:12">
      <c r="A152" s="135" t="s">
        <v>336</v>
      </c>
      <c r="B152" s="134">
        <f t="shared" ref="B152:B153" si="52">SUM(C152:D152)</f>
        <v>46712</v>
      </c>
      <c r="C152" s="134">
        <v>20677</v>
      </c>
      <c r="D152" s="134">
        <v>26035</v>
      </c>
      <c r="E152" s="134">
        <v>21637</v>
      </c>
      <c r="F152" s="134">
        <v>24176</v>
      </c>
      <c r="G152" s="134">
        <v>918</v>
      </c>
      <c r="H152" s="134">
        <f t="shared" ref="H152:H153" si="53">SUM(C152:G152)</f>
        <v>93443</v>
      </c>
      <c r="J152" s="134">
        <v>61082</v>
      </c>
      <c r="K152" s="134">
        <v>32361</v>
      </c>
      <c r="L152" s="134">
        <v>93443</v>
      </c>
    </row>
    <row r="153" spans="1:12">
      <c r="A153" s="135" t="s">
        <v>337</v>
      </c>
      <c r="B153" s="134">
        <f t="shared" si="52"/>
        <v>15897</v>
      </c>
      <c r="C153" s="134">
        <v>5758</v>
      </c>
      <c r="D153" s="134">
        <v>10139</v>
      </c>
      <c r="E153" s="134">
        <v>10236</v>
      </c>
      <c r="F153" s="134">
        <v>18270</v>
      </c>
      <c r="G153" s="134">
        <v>1893</v>
      </c>
      <c r="H153" s="134">
        <f t="shared" si="53"/>
        <v>46296</v>
      </c>
      <c r="J153" s="134">
        <v>16417</v>
      </c>
      <c r="K153" s="134">
        <v>29879</v>
      </c>
      <c r="L153" s="134">
        <v>46296</v>
      </c>
    </row>
    <row r="154" spans="1:12">
      <c r="A154" s="135"/>
      <c r="B154" s="134"/>
      <c r="C154" s="134"/>
      <c r="D154" s="134"/>
      <c r="E154" s="134"/>
      <c r="F154" s="134"/>
      <c r="G154" s="134"/>
      <c r="H154" s="134"/>
      <c r="J154" s="134"/>
      <c r="K154" s="134"/>
      <c r="L154" s="134"/>
    </row>
    <row r="155" spans="1:12">
      <c r="A155" s="133" t="s">
        <v>338</v>
      </c>
      <c r="B155" s="137">
        <f>SUM(B156:B157)</f>
        <v>35108</v>
      </c>
      <c r="C155" s="134">
        <f t="shared" ref="C155:H155" si="54">SUM(C156:C157)</f>
        <v>16862</v>
      </c>
      <c r="D155" s="134">
        <f t="shared" si="54"/>
        <v>18246</v>
      </c>
      <c r="E155" s="134">
        <f t="shared" si="54"/>
        <v>14013</v>
      </c>
      <c r="F155" s="134">
        <f t="shared" si="54"/>
        <v>20300</v>
      </c>
      <c r="G155" s="134">
        <f t="shared" si="54"/>
        <v>1149</v>
      </c>
      <c r="H155" s="134">
        <f t="shared" si="54"/>
        <v>70570</v>
      </c>
      <c r="J155" s="134">
        <f t="shared" ref="J155:L155" si="55">SUM(J156:J157)</f>
        <v>40600</v>
      </c>
      <c r="K155" s="134">
        <f t="shared" si="55"/>
        <v>29970</v>
      </c>
      <c r="L155" s="134">
        <f t="shared" si="55"/>
        <v>70570</v>
      </c>
    </row>
    <row r="156" spans="1:12">
      <c r="A156" s="135" t="s">
        <v>336</v>
      </c>
      <c r="B156" s="134">
        <f t="shared" ref="B156:B157" si="56">SUM(C156:D156)</f>
        <v>24750</v>
      </c>
      <c r="C156" s="134">
        <v>12817</v>
      </c>
      <c r="D156" s="134">
        <v>11933</v>
      </c>
      <c r="E156" s="134">
        <v>8760</v>
      </c>
      <c r="F156" s="134">
        <v>10801</v>
      </c>
      <c r="G156" s="134">
        <v>290</v>
      </c>
      <c r="H156" s="134">
        <f t="shared" ref="H156:H157" si="57">SUM(C156:G156)</f>
        <v>44601</v>
      </c>
      <c r="J156" s="134">
        <v>29830</v>
      </c>
      <c r="K156" s="134">
        <v>14771</v>
      </c>
      <c r="L156" s="134">
        <v>44601</v>
      </c>
    </row>
    <row r="157" spans="1:12">
      <c r="A157" s="135" t="s">
        <v>337</v>
      </c>
      <c r="B157" s="134">
        <f t="shared" si="56"/>
        <v>10358</v>
      </c>
      <c r="C157" s="134">
        <v>4045</v>
      </c>
      <c r="D157" s="134">
        <v>6313</v>
      </c>
      <c r="E157" s="134">
        <v>5253</v>
      </c>
      <c r="F157" s="134">
        <v>9499</v>
      </c>
      <c r="G157" s="134">
        <v>859</v>
      </c>
      <c r="H157" s="134">
        <f t="shared" si="57"/>
        <v>25969</v>
      </c>
      <c r="J157" s="134">
        <v>10770</v>
      </c>
      <c r="K157" s="134">
        <v>15199</v>
      </c>
      <c r="L157" s="134">
        <v>25969</v>
      </c>
    </row>
    <row r="158" spans="1:12">
      <c r="J158" s="134"/>
      <c r="K158" s="134"/>
      <c r="L158" s="134"/>
    </row>
    <row r="159" spans="1:12">
      <c r="A159" s="132" t="s">
        <v>339</v>
      </c>
      <c r="J159" s="134"/>
      <c r="K159" s="134"/>
      <c r="L159" s="134"/>
    </row>
    <row r="160" spans="1:12">
      <c r="A160" s="132"/>
      <c r="J160" s="134"/>
      <c r="K160" s="134"/>
      <c r="L160" s="134"/>
    </row>
    <row r="161" spans="1:12">
      <c r="A161" s="135" t="s">
        <v>340</v>
      </c>
      <c r="B161" s="137">
        <f>SUM(B162:B163)</f>
        <v>109298</v>
      </c>
      <c r="C161" s="134">
        <f t="shared" ref="C161:L161" si="58">SUM(C162:C163)</f>
        <v>41713</v>
      </c>
      <c r="D161" s="134">
        <f t="shared" si="58"/>
        <v>67585</v>
      </c>
      <c r="E161" s="134">
        <f t="shared" si="58"/>
        <v>64684</v>
      </c>
      <c r="F161" s="134">
        <f t="shared" si="58"/>
        <v>187346</v>
      </c>
      <c r="G161" s="134">
        <f t="shared" si="58"/>
        <v>98890</v>
      </c>
      <c r="H161" s="134">
        <f t="shared" si="58"/>
        <v>460218</v>
      </c>
      <c r="J161" s="134">
        <f t="shared" si="58"/>
        <v>122566</v>
      </c>
      <c r="K161" s="134">
        <f t="shared" si="58"/>
        <v>337519</v>
      </c>
      <c r="L161" s="134">
        <f t="shared" si="58"/>
        <v>460085</v>
      </c>
    </row>
    <row r="162" spans="1:12">
      <c r="A162" s="138" t="s">
        <v>341</v>
      </c>
      <c r="B162" s="134">
        <f t="shared" ref="B162:B163" si="59">SUM(C162:D162)</f>
        <v>6812</v>
      </c>
      <c r="C162" s="134">
        <v>1712</v>
      </c>
      <c r="D162" s="134">
        <v>5100</v>
      </c>
      <c r="E162" s="134">
        <v>4695</v>
      </c>
      <c r="F162" s="134">
        <v>28012</v>
      </c>
      <c r="G162" s="134">
        <v>36078</v>
      </c>
      <c r="H162" s="134">
        <f t="shared" ref="H162:H163" si="60">SUM(C162:G162)</f>
        <v>75597</v>
      </c>
      <c r="J162" s="134">
        <v>7470</v>
      </c>
      <c r="K162" s="134">
        <v>68127</v>
      </c>
      <c r="L162" s="134">
        <v>75597</v>
      </c>
    </row>
    <row r="163" spans="1:12">
      <c r="A163" s="138" t="s">
        <v>342</v>
      </c>
      <c r="B163" s="134">
        <f t="shared" si="59"/>
        <v>102486</v>
      </c>
      <c r="C163" s="134">
        <v>40001</v>
      </c>
      <c r="D163" s="134">
        <v>62485</v>
      </c>
      <c r="E163" s="134">
        <v>59989</v>
      </c>
      <c r="F163" s="134">
        <v>159334</v>
      </c>
      <c r="G163" s="134">
        <v>62812</v>
      </c>
      <c r="H163" s="134">
        <f t="shared" si="60"/>
        <v>384621</v>
      </c>
      <c r="J163" s="134">
        <v>115096</v>
      </c>
      <c r="K163" s="134">
        <v>269392</v>
      </c>
      <c r="L163" s="134">
        <v>384488</v>
      </c>
    </row>
    <row r="164" spans="1:12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</row>
    <row r="166" spans="1:12">
      <c r="A166" t="s">
        <v>445</v>
      </c>
    </row>
  </sheetData>
  <mergeCells count="3">
    <mergeCell ref="A5:A6"/>
    <mergeCell ref="B5:D5"/>
    <mergeCell ref="J5:K5"/>
  </mergeCells>
  <pageMargins left="0.31496062992125984" right="0.27559055118110237" top="0.57999999999999996" bottom="0.37" header="0.31496062992125984" footer="0.25"/>
  <pageSetup scale="75" orientation="landscape" r:id="rId1"/>
  <rowBreaks count="2" manualBreakCount="2">
    <brk id="88" max="16383" man="1"/>
    <brk id="13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4"/>
  <sheetViews>
    <sheetView zoomScaleNormal="100" workbookViewId="0">
      <pane xSplit="1" ySplit="5" topLeftCell="B24" activePane="bottomRight" state="frozen"/>
      <selection activeCell="M517" sqref="M517:O518"/>
      <selection pane="topRight" activeCell="M517" sqref="M517:O518"/>
      <selection pane="bottomLeft" activeCell="M517" sqref="M517:O518"/>
      <selection pane="bottomRight" activeCell="A714" sqref="A714:XFD714"/>
    </sheetView>
  </sheetViews>
  <sheetFormatPr baseColWidth="10" defaultRowHeight="15.75"/>
  <cols>
    <col min="1" max="1" width="66.125" customWidth="1"/>
    <col min="7" max="7" width="11.625" bestFit="1" customWidth="1"/>
  </cols>
  <sheetData>
    <row r="2" spans="1:8" ht="18.75">
      <c r="A2" s="144" t="s">
        <v>343</v>
      </c>
    </row>
    <row r="4" spans="1:8" ht="18" customHeight="1">
      <c r="A4" s="184" t="s">
        <v>250</v>
      </c>
      <c r="B4" s="187" t="s">
        <v>251</v>
      </c>
      <c r="C4" s="187"/>
      <c r="D4" s="187"/>
      <c r="E4" s="145" t="s">
        <v>252</v>
      </c>
      <c r="F4" s="145" t="s">
        <v>253</v>
      </c>
      <c r="G4" s="145" t="s">
        <v>252</v>
      </c>
      <c r="H4" s="145" t="s">
        <v>254</v>
      </c>
    </row>
    <row r="5" spans="1:8" ht="18" customHeight="1" thickBot="1">
      <c r="A5" s="185"/>
      <c r="B5" s="146" t="s">
        <v>255</v>
      </c>
      <c r="C5" s="146" t="s">
        <v>256</v>
      </c>
      <c r="D5" s="146" t="s">
        <v>257</v>
      </c>
      <c r="E5" s="146" t="s">
        <v>258</v>
      </c>
      <c r="F5" s="147" t="s">
        <v>259</v>
      </c>
      <c r="G5" s="147" t="s">
        <v>260</v>
      </c>
      <c r="H5" s="147" t="s">
        <v>7</v>
      </c>
    </row>
    <row r="6" spans="1:8" ht="16.5" thickTop="1"/>
    <row r="7" spans="1:8">
      <c r="A7" s="132" t="s">
        <v>344</v>
      </c>
    </row>
    <row r="8" spans="1:8">
      <c r="A8" s="133" t="s">
        <v>262</v>
      </c>
      <c r="B8" s="134">
        <f>SUM(C8:D8)</f>
        <v>312736</v>
      </c>
      <c r="C8" s="134">
        <v>117202</v>
      </c>
      <c r="D8" s="134">
        <v>195534</v>
      </c>
      <c r="E8" s="134">
        <v>203308</v>
      </c>
      <c r="F8" s="134">
        <v>515916</v>
      </c>
      <c r="G8" s="134">
        <v>257756</v>
      </c>
      <c r="H8" s="134">
        <f>SUM(C8:G8)</f>
        <v>1289716</v>
      </c>
    </row>
    <row r="9" spans="1:8">
      <c r="A9" s="135" t="s">
        <v>112</v>
      </c>
      <c r="B9" s="136">
        <f>B8/$H8*100</f>
        <v>24.248439191263813</v>
      </c>
      <c r="C9" s="136">
        <f t="shared" ref="C9:H9" si="0">C8/$H8*100</f>
        <v>9.0874269994324344</v>
      </c>
      <c r="D9" s="136">
        <f t="shared" si="0"/>
        <v>15.16101219183138</v>
      </c>
      <c r="E9" s="136">
        <f t="shared" si="0"/>
        <v>15.763780553238076</v>
      </c>
      <c r="F9" s="136">
        <f t="shared" si="0"/>
        <v>40.002295078916603</v>
      </c>
      <c r="G9" s="136">
        <f t="shared" si="0"/>
        <v>19.985485176581509</v>
      </c>
      <c r="H9" s="136">
        <f t="shared" si="0"/>
        <v>100</v>
      </c>
    </row>
    <row r="10" spans="1:8">
      <c r="A10" s="135"/>
      <c r="B10" s="136"/>
      <c r="C10" s="136"/>
      <c r="D10" s="136"/>
      <c r="E10" s="136"/>
      <c r="F10" s="136"/>
      <c r="G10" s="136"/>
      <c r="H10" s="136"/>
    </row>
    <row r="11" spans="1:8">
      <c r="A11" s="133" t="s">
        <v>345</v>
      </c>
      <c r="B11" s="134">
        <f>SUM(C11:D11)</f>
        <v>1223950</v>
      </c>
      <c r="C11" s="134">
        <v>425189</v>
      </c>
      <c r="D11" s="134">
        <v>798761</v>
      </c>
      <c r="E11" s="134">
        <v>788443</v>
      </c>
      <c r="F11" s="134">
        <v>1797753</v>
      </c>
      <c r="G11" s="134">
        <v>741407</v>
      </c>
      <c r="H11" s="134">
        <f>SUM(C11:G11)</f>
        <v>4551553</v>
      </c>
    </row>
    <row r="12" spans="1:8">
      <c r="A12" s="135" t="s">
        <v>112</v>
      </c>
      <c r="B12" s="136">
        <f>B11/$H11*100</f>
        <v>26.890821660211362</v>
      </c>
      <c r="C12" s="136">
        <f t="shared" ref="C12:H12" si="1">C11/$H11*100</f>
        <v>9.341624715783821</v>
      </c>
      <c r="D12" s="136">
        <f t="shared" si="1"/>
        <v>17.549196944427539</v>
      </c>
      <c r="E12" s="136">
        <f t="shared" si="1"/>
        <v>17.32250508782387</v>
      </c>
      <c r="F12" s="136">
        <f t="shared" si="1"/>
        <v>39.497573685289396</v>
      </c>
      <c r="G12" s="136">
        <f t="shared" si="1"/>
        <v>16.289099566675375</v>
      </c>
      <c r="H12" s="136">
        <f t="shared" si="1"/>
        <v>100</v>
      </c>
    </row>
    <row r="14" spans="1:8">
      <c r="A14" s="132" t="s">
        <v>346</v>
      </c>
    </row>
    <row r="15" spans="1:8">
      <c r="A15" s="133" t="s">
        <v>262</v>
      </c>
      <c r="B15" s="134">
        <f>SUM(C15:D15)</f>
        <v>319640</v>
      </c>
      <c r="C15" s="134">
        <v>124085</v>
      </c>
      <c r="D15" s="134">
        <v>195555</v>
      </c>
      <c r="E15" s="134">
        <v>211474</v>
      </c>
      <c r="F15" s="134">
        <v>530850</v>
      </c>
      <c r="G15" s="134">
        <v>265590</v>
      </c>
      <c r="H15" s="134">
        <f>SUM(C15:G15)</f>
        <v>1327554</v>
      </c>
    </row>
    <row r="16" spans="1:8">
      <c r="A16" s="135" t="s">
        <v>112</v>
      </c>
      <c r="B16" s="136">
        <f>B15/$H15*100</f>
        <v>24.077363331359781</v>
      </c>
      <c r="C16" s="136">
        <f t="shared" ref="C16:H16" si="2">C15/$H15*100</f>
        <v>9.3468890907639164</v>
      </c>
      <c r="D16" s="136">
        <f t="shared" si="2"/>
        <v>14.730474240595862</v>
      </c>
      <c r="E16" s="136">
        <f t="shared" si="2"/>
        <v>15.92959683749211</v>
      </c>
      <c r="F16" s="136">
        <f t="shared" si="2"/>
        <v>39.987073972132208</v>
      </c>
      <c r="G16" s="136">
        <f t="shared" si="2"/>
        <v>20.005965859015902</v>
      </c>
      <c r="H16" s="136">
        <f t="shared" si="2"/>
        <v>100</v>
      </c>
    </row>
    <row r="17" spans="1:8">
      <c r="A17" s="135"/>
      <c r="B17" s="136"/>
      <c r="C17" s="136"/>
      <c r="D17" s="136"/>
      <c r="E17" s="136"/>
      <c r="F17" s="136"/>
      <c r="G17" s="136"/>
      <c r="H17" s="136"/>
    </row>
    <row r="18" spans="1:8">
      <c r="A18" s="133" t="s">
        <v>345</v>
      </c>
      <c r="B18" s="134">
        <f>SUM(C18:D18)</f>
        <v>1235736</v>
      </c>
      <c r="C18" s="134">
        <v>436328</v>
      </c>
      <c r="D18" s="134">
        <v>799408</v>
      </c>
      <c r="E18" s="134">
        <v>800204</v>
      </c>
      <c r="F18" s="134">
        <v>1831074</v>
      </c>
      <c r="G18" s="134">
        <v>736060</v>
      </c>
      <c r="H18" s="134">
        <f>SUM(C18:G18)</f>
        <v>4603074</v>
      </c>
    </row>
    <row r="19" spans="1:8">
      <c r="A19" s="135" t="s">
        <v>112</v>
      </c>
      <c r="B19" s="136">
        <f>B18/$H18*100</f>
        <v>26.845886031812654</v>
      </c>
      <c r="C19" s="136">
        <f t="shared" ref="C19:H19" si="3">C18/$H18*100</f>
        <v>9.47905682159357</v>
      </c>
      <c r="D19" s="136">
        <f t="shared" si="3"/>
        <v>17.366829210219084</v>
      </c>
      <c r="E19" s="136">
        <f t="shared" si="3"/>
        <v>17.38412200194913</v>
      </c>
      <c r="F19" s="136">
        <f t="shared" si="3"/>
        <v>39.779373522997894</v>
      </c>
      <c r="G19" s="136">
        <f t="shared" si="3"/>
        <v>15.99061844324032</v>
      </c>
      <c r="H19" s="136">
        <f t="shared" si="3"/>
        <v>100</v>
      </c>
    </row>
    <row r="21" spans="1:8">
      <c r="A21" s="132" t="s">
        <v>347</v>
      </c>
    </row>
    <row r="22" spans="1:8">
      <c r="A22" s="133" t="s">
        <v>262</v>
      </c>
      <c r="B22" s="134">
        <f>SUM(C22:D22)</f>
        <v>314095</v>
      </c>
      <c r="C22" s="134">
        <v>125619</v>
      </c>
      <c r="D22" s="134">
        <v>188476</v>
      </c>
      <c r="E22" s="134">
        <v>229117</v>
      </c>
      <c r="F22" s="134">
        <v>543186</v>
      </c>
      <c r="G22" s="134">
        <v>271560</v>
      </c>
      <c r="H22" s="134">
        <f>SUM(C22:G22)</f>
        <v>1357958</v>
      </c>
    </row>
    <row r="23" spans="1:8">
      <c r="A23" s="135" t="s">
        <v>112</v>
      </c>
      <c r="B23" s="136">
        <f>B22/$H22*100</f>
        <v>23.129949527157688</v>
      </c>
      <c r="C23" s="136">
        <f t="shared" ref="C23:H23" si="4">C22/$H22*100</f>
        <v>9.2505806512425277</v>
      </c>
      <c r="D23" s="136">
        <f t="shared" si="4"/>
        <v>13.87936887591516</v>
      </c>
      <c r="E23" s="136">
        <f t="shared" si="4"/>
        <v>16.872171304267141</v>
      </c>
      <c r="F23" s="136">
        <f t="shared" si="4"/>
        <v>40.000206191944081</v>
      </c>
      <c r="G23" s="136">
        <f t="shared" si="4"/>
        <v>19.99767297663109</v>
      </c>
      <c r="H23" s="136">
        <f t="shared" si="4"/>
        <v>100</v>
      </c>
    </row>
    <row r="24" spans="1:8">
      <c r="A24" s="135"/>
      <c r="B24" s="136"/>
      <c r="C24" s="136"/>
      <c r="D24" s="136"/>
      <c r="E24" s="136"/>
      <c r="F24" s="136"/>
      <c r="G24" s="136"/>
      <c r="H24" s="136"/>
    </row>
    <row r="25" spans="1:8">
      <c r="A25" s="133" t="s">
        <v>345</v>
      </c>
      <c r="B25" s="134">
        <f>SUM(C25:D25)</f>
        <v>1235736</v>
      </c>
      <c r="C25" s="134">
        <v>436328</v>
      </c>
      <c r="D25" s="134">
        <v>799408</v>
      </c>
      <c r="E25" s="134">
        <v>800204</v>
      </c>
      <c r="F25" s="134">
        <v>1831074</v>
      </c>
      <c r="G25" s="134">
        <v>736060</v>
      </c>
      <c r="H25" s="134">
        <f>SUM(C25:G25)</f>
        <v>4603074</v>
      </c>
    </row>
    <row r="26" spans="1:8">
      <c r="A26" s="135" t="s">
        <v>112</v>
      </c>
      <c r="B26" s="136">
        <f>B25/$H25*100</f>
        <v>26.845886031812654</v>
      </c>
      <c r="C26" s="136">
        <f t="shared" ref="C26:H26" si="5">C25/$H25*100</f>
        <v>9.47905682159357</v>
      </c>
      <c r="D26" s="136">
        <f t="shared" si="5"/>
        <v>17.366829210219084</v>
      </c>
      <c r="E26" s="136">
        <f t="shared" si="5"/>
        <v>17.38412200194913</v>
      </c>
      <c r="F26" s="136">
        <f t="shared" si="5"/>
        <v>39.779373522997894</v>
      </c>
      <c r="G26" s="136">
        <f t="shared" si="5"/>
        <v>15.99061844324032</v>
      </c>
      <c r="H26" s="136">
        <f t="shared" si="5"/>
        <v>100</v>
      </c>
    </row>
    <row r="27" spans="1:8">
      <c r="A27" s="135"/>
      <c r="B27" s="136"/>
      <c r="C27" s="136"/>
      <c r="D27" s="136"/>
      <c r="E27" s="136"/>
      <c r="F27" s="136"/>
      <c r="G27" s="136"/>
      <c r="H27" s="136"/>
    </row>
    <row r="28" spans="1:8">
      <c r="A28" s="132" t="s">
        <v>348</v>
      </c>
    </row>
    <row r="29" spans="1:8">
      <c r="A29" s="133" t="s">
        <v>262</v>
      </c>
      <c r="B29" s="134">
        <f>SUM(C29:D29)</f>
        <v>319378</v>
      </c>
      <c r="C29" s="134">
        <v>132696</v>
      </c>
      <c r="D29" s="134">
        <v>186682</v>
      </c>
      <c r="E29" s="134">
        <v>230876</v>
      </c>
      <c r="F29" s="134">
        <v>550604</v>
      </c>
      <c r="G29" s="134">
        <v>275142</v>
      </c>
      <c r="H29" s="134">
        <f>SUM(C29:G29)</f>
        <v>1376000</v>
      </c>
    </row>
    <row r="30" spans="1:8">
      <c r="A30" s="135" t="s">
        <v>112</v>
      </c>
      <c r="B30" s="136">
        <f>B29/$H29*100</f>
        <v>23.210610465116279</v>
      </c>
      <c r="C30" s="136">
        <f t="shared" ref="C30:H30" si="6">C29/$H29*100</f>
        <v>9.6436046511627911</v>
      </c>
      <c r="D30" s="136">
        <f t="shared" si="6"/>
        <v>13.567005813953489</v>
      </c>
      <c r="E30" s="136">
        <f t="shared" si="6"/>
        <v>16.778779069767442</v>
      </c>
      <c r="F30" s="136">
        <f t="shared" si="6"/>
        <v>40.01482558139535</v>
      </c>
      <c r="G30" s="136">
        <f t="shared" si="6"/>
        <v>19.99578488372093</v>
      </c>
      <c r="H30" s="136">
        <f t="shared" si="6"/>
        <v>100</v>
      </c>
    </row>
    <row r="31" spans="1:8">
      <c r="A31" s="135"/>
      <c r="B31" s="136"/>
      <c r="C31" s="136"/>
      <c r="D31" s="136"/>
      <c r="E31" s="136"/>
      <c r="F31" s="136"/>
      <c r="G31" s="136"/>
      <c r="H31" s="136"/>
    </row>
    <row r="32" spans="1:8">
      <c r="A32" s="133" t="s">
        <v>345</v>
      </c>
      <c r="B32" s="134">
        <f>SUM(C32:D32)</f>
        <v>1192231</v>
      </c>
      <c r="C32" s="134">
        <v>453240</v>
      </c>
      <c r="D32" s="134">
        <v>738991</v>
      </c>
      <c r="E32" s="134">
        <v>886591</v>
      </c>
      <c r="F32" s="134">
        <v>1845037</v>
      </c>
      <c r="G32" s="134">
        <v>785302</v>
      </c>
      <c r="H32" s="134">
        <f>SUM(C32:G32)</f>
        <v>4709161</v>
      </c>
    </row>
    <row r="33" spans="1:8">
      <c r="A33" s="135" t="s">
        <v>112</v>
      </c>
      <c r="B33" s="136">
        <f>B32/$H32*100</f>
        <v>25.317269891600645</v>
      </c>
      <c r="C33" s="136">
        <f t="shared" ref="C33:H33" si="7">C32/$H32*100</f>
        <v>9.6246443899454714</v>
      </c>
      <c r="D33" s="136">
        <f t="shared" si="7"/>
        <v>15.692625501655177</v>
      </c>
      <c r="E33" s="136">
        <f t="shared" si="7"/>
        <v>18.826941784322091</v>
      </c>
      <c r="F33" s="136">
        <f t="shared" si="7"/>
        <v>39.179739235927592</v>
      </c>
      <c r="G33" s="136">
        <f t="shared" si="7"/>
        <v>16.676049088149671</v>
      </c>
      <c r="H33" s="136">
        <f t="shared" si="7"/>
        <v>100</v>
      </c>
    </row>
    <row r="35" spans="1:8">
      <c r="A35" s="132" t="s">
        <v>349</v>
      </c>
    </row>
    <row r="36" spans="1:8">
      <c r="A36" s="133" t="s">
        <v>262</v>
      </c>
      <c r="B36" s="134">
        <f>SUM(C36:D36)</f>
        <v>351174</v>
      </c>
      <c r="C36" s="134">
        <v>144843</v>
      </c>
      <c r="D36" s="134">
        <v>206331</v>
      </c>
      <c r="E36" s="134">
        <v>218980</v>
      </c>
      <c r="F36" s="134">
        <v>570035</v>
      </c>
      <c r="G36" s="134">
        <v>285108</v>
      </c>
      <c r="H36" s="134">
        <f>SUM(C36:G36)</f>
        <v>1425297</v>
      </c>
    </row>
    <row r="37" spans="1:8">
      <c r="A37" s="135" t="s">
        <v>112</v>
      </c>
      <c r="B37" s="136">
        <f>B36/$H36*100</f>
        <v>24.638654259428037</v>
      </c>
      <c r="C37" s="136">
        <f t="shared" ref="C37:H37" si="8">C36/$H36*100</f>
        <v>10.162303014740086</v>
      </c>
      <c r="D37" s="136">
        <f t="shared" si="8"/>
        <v>14.476351244687949</v>
      </c>
      <c r="E37" s="136">
        <f t="shared" si="8"/>
        <v>15.363815401281277</v>
      </c>
      <c r="F37" s="136">
        <f t="shared" si="8"/>
        <v>39.994120523652263</v>
      </c>
      <c r="G37" s="136">
        <f t="shared" si="8"/>
        <v>20.003409815638427</v>
      </c>
      <c r="H37" s="136">
        <f t="shared" si="8"/>
        <v>100</v>
      </c>
    </row>
    <row r="38" spans="1:8">
      <c r="A38" s="135"/>
      <c r="B38" s="136"/>
      <c r="C38" s="136"/>
      <c r="D38" s="136"/>
      <c r="E38" s="136"/>
      <c r="F38" s="136"/>
      <c r="G38" s="136"/>
      <c r="H38" s="136"/>
    </row>
    <row r="39" spans="1:8">
      <c r="A39" s="133" t="s">
        <v>345</v>
      </c>
      <c r="B39" s="134">
        <f>SUM(C39:D39)</f>
        <v>1277070</v>
      </c>
      <c r="C39" s="134">
        <v>473716</v>
      </c>
      <c r="D39" s="134">
        <v>803354</v>
      </c>
      <c r="E39" s="134">
        <v>817513</v>
      </c>
      <c r="F39" s="134">
        <v>1905302</v>
      </c>
      <c r="G39" s="134">
        <v>761922</v>
      </c>
      <c r="H39" s="134">
        <f>SUM(C39:G39)</f>
        <v>4761807</v>
      </c>
    </row>
    <row r="40" spans="1:8">
      <c r="A40" s="135" t="s">
        <v>112</v>
      </c>
      <c r="B40" s="136">
        <f>B39/$H39*100</f>
        <v>26.819020594492805</v>
      </c>
      <c r="C40" s="136">
        <f t="shared" ref="C40:H40" si="9">C39/$H39*100</f>
        <v>9.9482402373720724</v>
      </c>
      <c r="D40" s="136">
        <f t="shared" si="9"/>
        <v>16.870780357120733</v>
      </c>
      <c r="E40" s="136">
        <f t="shared" si="9"/>
        <v>17.168125461615727</v>
      </c>
      <c r="F40" s="136">
        <f t="shared" si="9"/>
        <v>40.012163449715622</v>
      </c>
      <c r="G40" s="136">
        <f t="shared" si="9"/>
        <v>16.000690494175846</v>
      </c>
      <c r="H40" s="136">
        <f t="shared" si="9"/>
        <v>100</v>
      </c>
    </row>
    <row r="41" spans="1:8">
      <c r="A41" s="135"/>
      <c r="B41" s="136"/>
      <c r="C41" s="136"/>
      <c r="D41" s="136"/>
      <c r="E41" s="136"/>
      <c r="F41" s="136"/>
      <c r="G41" s="136"/>
      <c r="H41" s="136"/>
    </row>
    <row r="42" spans="1:8">
      <c r="A42" s="132" t="s">
        <v>350</v>
      </c>
    </row>
    <row r="43" spans="1:8">
      <c r="A43" s="132"/>
    </row>
    <row r="44" spans="1:8">
      <c r="A44" s="133" t="s">
        <v>262</v>
      </c>
      <c r="B44" s="134">
        <f>SUM(C44:D44)</f>
        <v>353084</v>
      </c>
      <c r="C44" s="134">
        <v>156244</v>
      </c>
      <c r="D44" s="134">
        <v>196840</v>
      </c>
      <c r="E44" s="134">
        <v>231716</v>
      </c>
      <c r="F44" s="134">
        <v>584911</v>
      </c>
      <c r="G44" s="134">
        <v>292424</v>
      </c>
      <c r="H44" s="134">
        <f>SUM(C44:G44)</f>
        <v>1462135</v>
      </c>
    </row>
    <row r="45" spans="1:8">
      <c r="A45" s="135" t="s">
        <v>112</v>
      </c>
      <c r="B45" s="136">
        <f>B44/$H44*100</f>
        <v>24.148522537248613</v>
      </c>
      <c r="C45" s="136">
        <f t="shared" ref="C45:H45" si="10">C44/$H44*100</f>
        <v>10.686017365017594</v>
      </c>
      <c r="D45" s="136">
        <f t="shared" si="10"/>
        <v>13.462505172231017</v>
      </c>
      <c r="E45" s="136">
        <f t="shared" si="10"/>
        <v>15.847784233330028</v>
      </c>
      <c r="F45" s="136">
        <f t="shared" si="10"/>
        <v>40.003898408833663</v>
      </c>
      <c r="G45" s="136">
        <f t="shared" si="10"/>
        <v>19.999794820587702</v>
      </c>
      <c r="H45" s="136">
        <f t="shared" si="10"/>
        <v>100</v>
      </c>
    </row>
    <row r="46" spans="1:8">
      <c r="A46" s="135"/>
      <c r="B46" s="136"/>
      <c r="C46" s="136"/>
      <c r="D46" s="136"/>
      <c r="E46" s="136"/>
      <c r="F46" s="136"/>
      <c r="G46" s="136"/>
      <c r="H46" s="136"/>
    </row>
    <row r="47" spans="1:8">
      <c r="A47" s="133" t="s">
        <v>263</v>
      </c>
      <c r="B47" s="134">
        <f>SUM(C47:D47)</f>
        <v>1257201</v>
      </c>
      <c r="C47" s="134">
        <v>508140</v>
      </c>
      <c r="D47" s="134">
        <v>749061</v>
      </c>
      <c r="E47" s="134">
        <v>857199</v>
      </c>
      <c r="F47" s="134">
        <v>1933909</v>
      </c>
      <c r="G47" s="134">
        <v>775406</v>
      </c>
      <c r="H47" s="134">
        <f>SUM(C47:G47)</f>
        <v>4823715</v>
      </c>
    </row>
    <row r="48" spans="1:8">
      <c r="A48" s="135" t="s">
        <v>112</v>
      </c>
      <c r="B48" s="136">
        <f>B47/$H47*100</f>
        <v>26.062920383977911</v>
      </c>
      <c r="C48" s="136">
        <f t="shared" ref="C48:H48" si="11">C47/$H47*100</f>
        <v>10.534204446158199</v>
      </c>
      <c r="D48" s="136">
        <f t="shared" si="11"/>
        <v>15.52871593781971</v>
      </c>
      <c r="E48" s="136">
        <f t="shared" si="11"/>
        <v>17.77051504908561</v>
      </c>
      <c r="F48" s="136">
        <f t="shared" si="11"/>
        <v>40.0916928135265</v>
      </c>
      <c r="G48" s="136">
        <f t="shared" si="11"/>
        <v>16.074871753409976</v>
      </c>
      <c r="H48" s="136">
        <f t="shared" si="11"/>
        <v>100</v>
      </c>
    </row>
    <row r="49" spans="1:8" ht="16.5" customHeight="1">
      <c r="A49" s="135"/>
      <c r="B49" s="136"/>
      <c r="C49" s="136"/>
      <c r="D49" s="136"/>
      <c r="E49" s="136"/>
      <c r="F49" s="136"/>
      <c r="G49" s="136"/>
      <c r="H49" s="136"/>
    </row>
    <row r="51" spans="1:8">
      <c r="A51" s="132" t="s">
        <v>351</v>
      </c>
      <c r="C51" s="134"/>
      <c r="D51" s="134"/>
      <c r="E51" s="134"/>
      <c r="F51" s="134"/>
      <c r="G51" s="134"/>
      <c r="H51" s="134"/>
    </row>
    <row r="52" spans="1:8">
      <c r="A52" s="133" t="s">
        <v>275</v>
      </c>
      <c r="B52" s="137">
        <f t="shared" ref="B52" si="12">SUM(C52:D52)</f>
        <v>424739</v>
      </c>
      <c r="C52" s="134">
        <f>C53+C59</f>
        <v>202494</v>
      </c>
      <c r="D52" s="134">
        <f t="shared" ref="D52:G52" si="13">D53+D59</f>
        <v>222245</v>
      </c>
      <c r="E52" s="134">
        <f t="shared" si="13"/>
        <v>161316</v>
      </c>
      <c r="F52" s="134">
        <f t="shared" si="13"/>
        <v>250330</v>
      </c>
      <c r="G52" s="134">
        <f t="shared" si="13"/>
        <v>50023</v>
      </c>
      <c r="H52" s="134">
        <f t="shared" ref="H52:H59" si="14">SUM(C52:G52)</f>
        <v>886408</v>
      </c>
    </row>
    <row r="53" spans="1:8">
      <c r="A53" s="138" t="s">
        <v>276</v>
      </c>
      <c r="B53" s="134">
        <f>SUM(C53:D53)</f>
        <v>86730</v>
      </c>
      <c r="C53" s="134">
        <f>C54+C57+C58</f>
        <v>45148</v>
      </c>
      <c r="D53" s="134">
        <f t="shared" ref="D53:G53" si="15">D54+D57+D58</f>
        <v>41582</v>
      </c>
      <c r="E53" s="134">
        <f t="shared" si="15"/>
        <v>35370</v>
      </c>
      <c r="F53" s="134">
        <f t="shared" si="15"/>
        <v>60250</v>
      </c>
      <c r="G53" s="134">
        <f t="shared" si="15"/>
        <v>14272</v>
      </c>
      <c r="H53" s="134">
        <f t="shared" si="14"/>
        <v>196622</v>
      </c>
    </row>
    <row r="54" spans="1:8">
      <c r="A54" s="139" t="s">
        <v>277</v>
      </c>
      <c r="B54" s="134">
        <f t="shared" ref="B54:B58" si="16">SUM(C54:D54)</f>
        <v>52861</v>
      </c>
      <c r="C54" s="134">
        <f>C55+C56</f>
        <v>21874</v>
      </c>
      <c r="D54" s="134">
        <f t="shared" ref="D54:G54" si="17">D55+D56</f>
        <v>30987</v>
      </c>
      <c r="E54" s="134">
        <f t="shared" si="17"/>
        <v>28333</v>
      </c>
      <c r="F54" s="134">
        <f t="shared" si="17"/>
        <v>49643</v>
      </c>
      <c r="G54" s="134">
        <f t="shared" si="17"/>
        <v>12299</v>
      </c>
      <c r="H54" s="134">
        <f t="shared" si="14"/>
        <v>143136</v>
      </c>
    </row>
    <row r="55" spans="1:8">
      <c r="A55" s="140" t="s">
        <v>278</v>
      </c>
      <c r="B55" s="134">
        <f t="shared" si="16"/>
        <v>29915</v>
      </c>
      <c r="C55" s="134">
        <v>11636</v>
      </c>
      <c r="D55" s="134">
        <v>18279</v>
      </c>
      <c r="E55" s="134">
        <v>16679</v>
      </c>
      <c r="F55" s="134">
        <v>25265</v>
      </c>
      <c r="G55" s="134">
        <v>4427</v>
      </c>
      <c r="H55" s="134">
        <f>SUM(C55:G55)</f>
        <v>76286</v>
      </c>
    </row>
    <row r="56" spans="1:8">
      <c r="A56" s="140" t="s">
        <v>279</v>
      </c>
      <c r="B56" s="134">
        <f t="shared" si="16"/>
        <v>22946</v>
      </c>
      <c r="C56" s="134">
        <v>10238</v>
      </c>
      <c r="D56" s="134">
        <v>12708</v>
      </c>
      <c r="E56" s="134">
        <v>11654</v>
      </c>
      <c r="F56" s="134">
        <v>24378</v>
      </c>
      <c r="G56" s="134">
        <v>7872</v>
      </c>
      <c r="H56" s="134">
        <f t="shared" si="14"/>
        <v>66850</v>
      </c>
    </row>
    <row r="57" spans="1:8">
      <c r="A57" s="139" t="s">
        <v>280</v>
      </c>
      <c r="B57" s="134">
        <f t="shared" si="16"/>
        <v>11923</v>
      </c>
      <c r="C57" s="134">
        <v>9138</v>
      </c>
      <c r="D57" s="134">
        <v>2785</v>
      </c>
      <c r="E57" s="134">
        <v>1584</v>
      </c>
      <c r="F57" s="134">
        <v>688</v>
      </c>
      <c r="G57" s="134">
        <v>73</v>
      </c>
      <c r="H57" s="134">
        <f t="shared" si="14"/>
        <v>14268</v>
      </c>
    </row>
    <row r="58" spans="1:8">
      <c r="A58" s="139" t="s">
        <v>281</v>
      </c>
      <c r="B58" s="134">
        <f t="shared" si="16"/>
        <v>21946</v>
      </c>
      <c r="C58" s="134">
        <v>14136</v>
      </c>
      <c r="D58" s="134">
        <v>7810</v>
      </c>
      <c r="E58" s="134">
        <v>5453</v>
      </c>
      <c r="F58" s="134">
        <v>9919</v>
      </c>
      <c r="G58" s="134">
        <v>1900</v>
      </c>
      <c r="H58" s="134">
        <f t="shared" si="14"/>
        <v>39218</v>
      </c>
    </row>
    <row r="59" spans="1:8">
      <c r="A59" s="138" t="s">
        <v>282</v>
      </c>
      <c r="B59" s="134">
        <f t="shared" ref="B59" si="18">SUM(C59:D59)</f>
        <v>338009</v>
      </c>
      <c r="C59" s="134">
        <v>157346</v>
      </c>
      <c r="D59" s="134">
        <v>180663</v>
      </c>
      <c r="E59" s="134">
        <v>125946</v>
      </c>
      <c r="F59" s="134">
        <v>190080</v>
      </c>
      <c r="G59" s="134">
        <v>35751</v>
      </c>
      <c r="H59" s="134">
        <f t="shared" si="14"/>
        <v>689786</v>
      </c>
    </row>
    <row r="61" spans="1:8">
      <c r="A61" s="132" t="s">
        <v>352</v>
      </c>
      <c r="C61" s="134"/>
      <c r="D61" s="134"/>
      <c r="E61" s="134"/>
      <c r="F61" s="134"/>
      <c r="G61" s="134"/>
      <c r="H61" s="134"/>
    </row>
    <row r="62" spans="1:8">
      <c r="A62" s="133" t="s">
        <v>275</v>
      </c>
      <c r="B62" s="137">
        <f t="shared" ref="B62:B69" si="19">SUM(C62:D62)</f>
        <v>454768</v>
      </c>
      <c r="C62" s="134">
        <f>C63+C69</f>
        <v>213701</v>
      </c>
      <c r="D62" s="134">
        <f t="shared" ref="D62:G62" si="20">D63+D69</f>
        <v>241067</v>
      </c>
      <c r="E62" s="134">
        <f t="shared" si="20"/>
        <v>173006</v>
      </c>
      <c r="F62" s="134">
        <f t="shared" si="20"/>
        <v>251620</v>
      </c>
      <c r="G62" s="134">
        <f t="shared" si="20"/>
        <v>45400</v>
      </c>
      <c r="H62" s="134">
        <f t="shared" ref="H62:H69" si="21">SUM(C62:G62)</f>
        <v>924794</v>
      </c>
    </row>
    <row r="63" spans="1:8">
      <c r="A63" s="138" t="s">
        <v>276</v>
      </c>
      <c r="B63" s="134">
        <f>SUM(C63:D63)</f>
        <v>97930</v>
      </c>
      <c r="C63" s="134">
        <f>C64+C67+C68</f>
        <v>46465</v>
      </c>
      <c r="D63" s="134">
        <f t="shared" ref="D63:G63" si="22">D64+D67+D68</f>
        <v>51465</v>
      </c>
      <c r="E63" s="134">
        <f t="shared" si="22"/>
        <v>36582</v>
      </c>
      <c r="F63" s="134">
        <f t="shared" si="22"/>
        <v>59245</v>
      </c>
      <c r="G63" s="134">
        <f t="shared" si="22"/>
        <v>14796</v>
      </c>
      <c r="H63" s="134">
        <f t="shared" si="21"/>
        <v>208553</v>
      </c>
    </row>
    <row r="64" spans="1:8">
      <c r="A64" s="139" t="s">
        <v>277</v>
      </c>
      <c r="B64" s="134">
        <f t="shared" ref="B64:B68" si="23">SUM(C64:D64)</f>
        <v>59971</v>
      </c>
      <c r="C64" s="134">
        <f>C65+C66</f>
        <v>22756</v>
      </c>
      <c r="D64" s="134">
        <f t="shared" ref="D64:G64" si="24">D65+D66</f>
        <v>37215</v>
      </c>
      <c r="E64" s="134">
        <f t="shared" si="24"/>
        <v>27447</v>
      </c>
      <c r="F64" s="134">
        <f t="shared" si="24"/>
        <v>49064</v>
      </c>
      <c r="G64" s="134">
        <f t="shared" si="24"/>
        <v>12066</v>
      </c>
      <c r="H64" s="134">
        <f t="shared" si="21"/>
        <v>148548</v>
      </c>
    </row>
    <row r="65" spans="1:8">
      <c r="A65" s="140" t="s">
        <v>278</v>
      </c>
      <c r="B65" s="134">
        <f t="shared" si="23"/>
        <v>37951</v>
      </c>
      <c r="C65" s="134">
        <v>12285</v>
      </c>
      <c r="D65" s="134">
        <v>25666</v>
      </c>
      <c r="E65" s="134">
        <v>17702</v>
      </c>
      <c r="F65" s="134">
        <v>25855</v>
      </c>
      <c r="G65" s="134">
        <v>2229</v>
      </c>
      <c r="H65" s="134">
        <f t="shared" si="21"/>
        <v>83737</v>
      </c>
    </row>
    <row r="66" spans="1:8">
      <c r="A66" s="140" t="s">
        <v>279</v>
      </c>
      <c r="B66" s="134">
        <f t="shared" si="23"/>
        <v>22020</v>
      </c>
      <c r="C66" s="134">
        <v>10471</v>
      </c>
      <c r="D66" s="134">
        <v>11549</v>
      </c>
      <c r="E66" s="134">
        <v>9745</v>
      </c>
      <c r="F66" s="134">
        <v>23209</v>
      </c>
      <c r="G66" s="134">
        <v>9837</v>
      </c>
      <c r="H66" s="134">
        <f t="shared" si="21"/>
        <v>64811</v>
      </c>
    </row>
    <row r="67" spans="1:8">
      <c r="A67" s="139" t="s">
        <v>280</v>
      </c>
      <c r="B67" s="134">
        <f t="shared" si="23"/>
        <v>14641</v>
      </c>
      <c r="C67" s="134">
        <v>10281</v>
      </c>
      <c r="D67" s="134">
        <v>4360</v>
      </c>
      <c r="E67" s="134">
        <v>2562</v>
      </c>
      <c r="F67" s="134">
        <v>3223</v>
      </c>
      <c r="G67" s="134">
        <v>434</v>
      </c>
      <c r="H67" s="134">
        <f t="shared" si="21"/>
        <v>20860</v>
      </c>
    </row>
    <row r="68" spans="1:8">
      <c r="A68" s="139" t="s">
        <v>281</v>
      </c>
      <c r="B68" s="134">
        <f t="shared" si="23"/>
        <v>23318</v>
      </c>
      <c r="C68" s="134">
        <v>13428</v>
      </c>
      <c r="D68" s="134">
        <v>9890</v>
      </c>
      <c r="E68" s="134">
        <v>6573</v>
      </c>
      <c r="F68" s="134">
        <v>6958</v>
      </c>
      <c r="G68" s="134">
        <v>2296</v>
      </c>
      <c r="H68" s="134">
        <f t="shared" si="21"/>
        <v>39145</v>
      </c>
    </row>
    <row r="69" spans="1:8">
      <c r="A69" s="138" t="s">
        <v>282</v>
      </c>
      <c r="B69" s="134">
        <f t="shared" si="19"/>
        <v>356838</v>
      </c>
      <c r="C69" s="134">
        <v>167236</v>
      </c>
      <c r="D69" s="134">
        <v>189602</v>
      </c>
      <c r="E69" s="134">
        <v>136424</v>
      </c>
      <c r="F69" s="134">
        <v>192375</v>
      </c>
      <c r="G69" s="134">
        <v>30604</v>
      </c>
      <c r="H69" s="134">
        <f t="shared" si="21"/>
        <v>716241</v>
      </c>
    </row>
    <row r="71" spans="1:8">
      <c r="A71" s="132" t="s">
        <v>353</v>
      </c>
      <c r="C71" s="134"/>
      <c r="D71" s="134"/>
      <c r="E71" s="134"/>
      <c r="F71" s="134"/>
      <c r="G71" s="134"/>
      <c r="H71" s="134"/>
    </row>
    <row r="72" spans="1:8">
      <c r="A72" s="133" t="s">
        <v>275</v>
      </c>
      <c r="B72" s="137">
        <f t="shared" ref="B72" si="25">SUM(C72:D72)</f>
        <v>419952</v>
      </c>
      <c r="C72" s="134">
        <f>C73+C79</f>
        <v>203241</v>
      </c>
      <c r="D72" s="134">
        <f t="shared" ref="D72:G72" si="26">D73+D79</f>
        <v>216711</v>
      </c>
      <c r="E72" s="134">
        <f t="shared" si="26"/>
        <v>177027</v>
      </c>
      <c r="F72" s="134">
        <f t="shared" si="26"/>
        <v>251497</v>
      </c>
      <c r="G72" s="134">
        <f t="shared" si="26"/>
        <v>44257</v>
      </c>
      <c r="H72" s="134">
        <f t="shared" ref="H72:H79" si="27">SUM(C72:G72)</f>
        <v>892733</v>
      </c>
    </row>
    <row r="73" spans="1:8">
      <c r="A73" s="138" t="s">
        <v>276</v>
      </c>
      <c r="B73" s="134">
        <f>SUM(C73:D73)</f>
        <v>85882</v>
      </c>
      <c r="C73" s="134">
        <f>C74+C77+C78</f>
        <v>45924</v>
      </c>
      <c r="D73" s="134">
        <f t="shared" ref="D73:G73" si="28">D74+D77+D78</f>
        <v>39958</v>
      </c>
      <c r="E73" s="134">
        <f t="shared" si="28"/>
        <v>35927</v>
      </c>
      <c r="F73" s="134">
        <f t="shared" si="28"/>
        <v>60241</v>
      </c>
      <c r="G73" s="134">
        <f t="shared" si="28"/>
        <v>13634</v>
      </c>
      <c r="H73" s="134">
        <f t="shared" si="27"/>
        <v>195684</v>
      </c>
    </row>
    <row r="74" spans="1:8">
      <c r="A74" s="139" t="s">
        <v>277</v>
      </c>
      <c r="B74" s="134">
        <f t="shared" ref="B74:B78" si="29">SUM(C74:D74)</f>
        <v>49729</v>
      </c>
      <c r="C74" s="134">
        <f>C75+C76</f>
        <v>20880</v>
      </c>
      <c r="D74" s="134">
        <f t="shared" ref="D74:G74" si="30">D75+D76</f>
        <v>28849</v>
      </c>
      <c r="E74" s="134">
        <f t="shared" si="30"/>
        <v>27526</v>
      </c>
      <c r="F74" s="134">
        <f t="shared" si="30"/>
        <v>52200</v>
      </c>
      <c r="G74" s="134">
        <f t="shared" si="30"/>
        <v>11911</v>
      </c>
      <c r="H74" s="134">
        <f t="shared" si="27"/>
        <v>141366</v>
      </c>
    </row>
    <row r="75" spans="1:8">
      <c r="A75" s="140" t="s">
        <v>278</v>
      </c>
      <c r="B75" s="134">
        <f t="shared" si="29"/>
        <v>26149</v>
      </c>
      <c r="C75" s="134">
        <v>9437</v>
      </c>
      <c r="D75" s="134">
        <v>16712</v>
      </c>
      <c r="E75" s="134">
        <v>16911</v>
      </c>
      <c r="F75" s="134">
        <v>30002</v>
      </c>
      <c r="G75" s="134">
        <v>3500</v>
      </c>
      <c r="H75" s="134">
        <f t="shared" si="27"/>
        <v>76562</v>
      </c>
    </row>
    <row r="76" spans="1:8">
      <c r="A76" s="140" t="s">
        <v>279</v>
      </c>
      <c r="B76" s="134">
        <f t="shared" si="29"/>
        <v>23580</v>
      </c>
      <c r="C76" s="134">
        <v>11443</v>
      </c>
      <c r="D76" s="134">
        <v>12137</v>
      </c>
      <c r="E76" s="134">
        <v>10615</v>
      </c>
      <c r="F76" s="134">
        <v>22198</v>
      </c>
      <c r="G76" s="134">
        <v>8411</v>
      </c>
      <c r="H76" s="134">
        <f t="shared" si="27"/>
        <v>64804</v>
      </c>
    </row>
    <row r="77" spans="1:8">
      <c r="A77" s="139" t="s">
        <v>280</v>
      </c>
      <c r="B77" s="134">
        <f t="shared" si="29"/>
        <v>10709</v>
      </c>
      <c r="C77" s="134">
        <v>8301</v>
      </c>
      <c r="D77" s="134">
        <v>2408</v>
      </c>
      <c r="E77" s="134">
        <v>2337</v>
      </c>
      <c r="F77" s="134">
        <v>1467</v>
      </c>
      <c r="G77" s="134">
        <v>0</v>
      </c>
      <c r="H77" s="134">
        <f t="shared" si="27"/>
        <v>14513</v>
      </c>
    </row>
    <row r="78" spans="1:8">
      <c r="A78" s="139" t="s">
        <v>281</v>
      </c>
      <c r="B78" s="134">
        <f t="shared" si="29"/>
        <v>25444</v>
      </c>
      <c r="C78" s="134">
        <v>16743</v>
      </c>
      <c r="D78" s="134">
        <v>8701</v>
      </c>
      <c r="E78" s="134">
        <v>6064</v>
      </c>
      <c r="F78" s="134">
        <v>6574</v>
      </c>
      <c r="G78" s="134">
        <v>1723</v>
      </c>
      <c r="H78" s="134">
        <f t="shared" si="27"/>
        <v>39805</v>
      </c>
    </row>
    <row r="79" spans="1:8">
      <c r="A79" s="138" t="s">
        <v>282</v>
      </c>
      <c r="B79" s="134">
        <f t="shared" ref="B79" si="31">SUM(C79:D79)</f>
        <v>334070</v>
      </c>
      <c r="C79" s="134">
        <v>157317</v>
      </c>
      <c r="D79" s="134">
        <v>176753</v>
      </c>
      <c r="E79" s="134">
        <v>141100</v>
      </c>
      <c r="F79" s="134">
        <v>191256</v>
      </c>
      <c r="G79" s="134">
        <v>30623</v>
      </c>
      <c r="H79" s="134">
        <f t="shared" si="27"/>
        <v>697049</v>
      </c>
    </row>
    <row r="81" spans="1:8">
      <c r="A81" s="132" t="s">
        <v>354</v>
      </c>
      <c r="C81" s="134"/>
      <c r="D81" s="134"/>
      <c r="E81" s="134"/>
      <c r="F81" s="134"/>
      <c r="G81" s="134"/>
      <c r="H81" s="134"/>
    </row>
    <row r="82" spans="1:8">
      <c r="A82" s="133" t="s">
        <v>275</v>
      </c>
      <c r="B82" s="137">
        <f t="shared" ref="B82" si="32">SUM(C82:D82)</f>
        <v>434452</v>
      </c>
      <c r="C82" s="134">
        <v>216802</v>
      </c>
      <c r="D82" s="134">
        <v>217650</v>
      </c>
      <c r="E82" s="134">
        <v>173748</v>
      </c>
      <c r="F82" s="134">
        <v>245364</v>
      </c>
      <c r="G82" s="134">
        <v>52760</v>
      </c>
      <c r="H82" s="134">
        <f t="shared" ref="H82:H89" si="33">SUM(C82:G82)</f>
        <v>906324</v>
      </c>
    </row>
    <row r="83" spans="1:8">
      <c r="A83" s="138" t="s">
        <v>276</v>
      </c>
      <c r="B83" s="134">
        <f>SUM(C83:D83)</f>
        <v>92620</v>
      </c>
      <c r="C83" s="134">
        <f>C84+C87+C88</f>
        <v>51708</v>
      </c>
      <c r="D83" s="134">
        <f t="shared" ref="D83:G83" si="34">D84+D87+D88</f>
        <v>40912</v>
      </c>
      <c r="E83" s="134">
        <f t="shared" si="34"/>
        <v>34292</v>
      </c>
      <c r="F83" s="134">
        <f t="shared" si="34"/>
        <v>53291</v>
      </c>
      <c r="G83" s="134">
        <f t="shared" si="34"/>
        <v>14033</v>
      </c>
      <c r="H83" s="134">
        <f t="shared" si="33"/>
        <v>194236</v>
      </c>
    </row>
    <row r="84" spans="1:8">
      <c r="A84" s="139" t="s">
        <v>277</v>
      </c>
      <c r="B84" s="134">
        <f t="shared" ref="B84:B88" si="35">SUM(C84:D84)</f>
        <v>52796</v>
      </c>
      <c r="C84" s="134">
        <f>C85+C86</f>
        <v>23339</v>
      </c>
      <c r="D84" s="134">
        <f t="shared" ref="D84:G84" si="36">D85+D86</f>
        <v>29457</v>
      </c>
      <c r="E84" s="134">
        <f t="shared" si="36"/>
        <v>26608</v>
      </c>
      <c r="F84" s="134">
        <f t="shared" si="36"/>
        <v>45339</v>
      </c>
      <c r="G84" s="134">
        <f t="shared" si="36"/>
        <v>12267</v>
      </c>
      <c r="H84" s="134">
        <f t="shared" si="33"/>
        <v>137010</v>
      </c>
    </row>
    <row r="85" spans="1:8">
      <c r="A85" s="140" t="s">
        <v>278</v>
      </c>
      <c r="B85" s="134">
        <f t="shared" si="35"/>
        <v>29038</v>
      </c>
      <c r="C85" s="134">
        <v>11767</v>
      </c>
      <c r="D85" s="134">
        <v>17271</v>
      </c>
      <c r="E85" s="134">
        <v>17500</v>
      </c>
      <c r="F85" s="134">
        <v>24336</v>
      </c>
      <c r="G85" s="134">
        <v>4037</v>
      </c>
      <c r="H85" s="134">
        <f t="shared" si="33"/>
        <v>74911</v>
      </c>
    </row>
    <row r="86" spans="1:8">
      <c r="A86" s="140" t="s">
        <v>279</v>
      </c>
      <c r="B86" s="134">
        <f t="shared" si="35"/>
        <v>23758</v>
      </c>
      <c r="C86" s="134">
        <v>11572</v>
      </c>
      <c r="D86" s="134">
        <v>12186</v>
      </c>
      <c r="E86" s="134">
        <v>9108</v>
      </c>
      <c r="F86" s="134">
        <v>21003</v>
      </c>
      <c r="G86" s="134">
        <v>8230</v>
      </c>
      <c r="H86" s="134">
        <f t="shared" si="33"/>
        <v>62099</v>
      </c>
    </row>
    <row r="87" spans="1:8">
      <c r="A87" s="139" t="s">
        <v>280</v>
      </c>
      <c r="B87" s="134">
        <f t="shared" si="35"/>
        <v>13519</v>
      </c>
      <c r="C87" s="134">
        <v>10654</v>
      </c>
      <c r="D87" s="134">
        <v>2865</v>
      </c>
      <c r="E87" s="134">
        <v>1988</v>
      </c>
      <c r="F87" s="134">
        <v>2626</v>
      </c>
      <c r="G87" s="134">
        <v>256</v>
      </c>
      <c r="H87" s="134">
        <f t="shared" si="33"/>
        <v>18389</v>
      </c>
    </row>
    <row r="88" spans="1:8">
      <c r="A88" s="139" t="s">
        <v>281</v>
      </c>
      <c r="B88" s="134">
        <f t="shared" si="35"/>
        <v>26305</v>
      </c>
      <c r="C88" s="134">
        <v>17715</v>
      </c>
      <c r="D88" s="134">
        <v>8590</v>
      </c>
      <c r="E88" s="134">
        <v>5696</v>
      </c>
      <c r="F88" s="134">
        <v>5326</v>
      </c>
      <c r="G88" s="134">
        <v>1510</v>
      </c>
      <c r="H88" s="134">
        <f t="shared" si="33"/>
        <v>38837</v>
      </c>
    </row>
    <row r="89" spans="1:8">
      <c r="A89" s="138" t="s">
        <v>282</v>
      </c>
      <c r="B89" s="134">
        <f t="shared" ref="B89" si="37">SUM(C89:D89)</f>
        <v>334070</v>
      </c>
      <c r="C89" s="134">
        <v>157317</v>
      </c>
      <c r="D89" s="134">
        <v>176753</v>
      </c>
      <c r="E89" s="134">
        <v>141100</v>
      </c>
      <c r="F89" s="134">
        <v>191256</v>
      </c>
      <c r="G89" s="134">
        <v>30623</v>
      </c>
      <c r="H89" s="134">
        <f t="shared" si="33"/>
        <v>697049</v>
      </c>
    </row>
    <row r="91" spans="1:8">
      <c r="A91" s="132" t="s">
        <v>355</v>
      </c>
      <c r="C91" s="134"/>
      <c r="D91" s="134"/>
      <c r="E91" s="134"/>
      <c r="F91" s="134"/>
      <c r="G91" s="134"/>
      <c r="H91" s="134"/>
    </row>
    <row r="92" spans="1:8">
      <c r="A92" s="133" t="s">
        <v>275</v>
      </c>
      <c r="B92" s="137">
        <f t="shared" ref="B92" si="38">SUM(C92:D92)</f>
        <v>464394</v>
      </c>
      <c r="C92" s="134">
        <v>217538</v>
      </c>
      <c r="D92" s="134">
        <v>246856</v>
      </c>
      <c r="E92" s="134">
        <v>185406</v>
      </c>
      <c r="F92" s="134">
        <v>249207</v>
      </c>
      <c r="G92" s="134">
        <v>42908</v>
      </c>
      <c r="H92" s="134">
        <f t="shared" ref="H92:H95" si="39">SUM(C92:G92)</f>
        <v>941915</v>
      </c>
    </row>
    <row r="93" spans="1:8">
      <c r="A93" s="138" t="s">
        <v>276</v>
      </c>
      <c r="B93" s="134">
        <f>SUM(C93:D93)</f>
        <v>100547</v>
      </c>
      <c r="C93" s="134">
        <f>C94+C97+C98</f>
        <v>51924</v>
      </c>
      <c r="D93" s="134">
        <f t="shared" ref="D93:G93" si="40">D94+D97+D98</f>
        <v>48623</v>
      </c>
      <c r="E93" s="134">
        <f t="shared" si="40"/>
        <v>34754</v>
      </c>
      <c r="F93" s="134">
        <f t="shared" si="40"/>
        <v>51785</v>
      </c>
      <c r="G93" s="134">
        <f t="shared" si="40"/>
        <v>11416</v>
      </c>
      <c r="H93" s="134">
        <f>SUM(C93:G93)</f>
        <v>198502</v>
      </c>
    </row>
    <row r="94" spans="1:8">
      <c r="A94" s="139" t="s">
        <v>277</v>
      </c>
      <c r="B94" s="134">
        <f t="shared" ref="B94:B99" si="41">SUM(C94:D94)</f>
        <v>56902</v>
      </c>
      <c r="C94" s="134">
        <f>C95+C96</f>
        <v>23898</v>
      </c>
      <c r="D94" s="134">
        <f t="shared" ref="D94:G94" si="42">D95+D96</f>
        <v>33004</v>
      </c>
      <c r="E94" s="134">
        <f t="shared" si="42"/>
        <v>24601</v>
      </c>
      <c r="F94" s="134">
        <f t="shared" si="42"/>
        <v>43365</v>
      </c>
      <c r="G94" s="134">
        <f t="shared" si="42"/>
        <v>9308</v>
      </c>
      <c r="H94" s="134">
        <f t="shared" si="39"/>
        <v>134176</v>
      </c>
    </row>
    <row r="95" spans="1:8">
      <c r="A95" s="140" t="s">
        <v>278</v>
      </c>
      <c r="B95" s="134">
        <f t="shared" si="41"/>
        <v>29498</v>
      </c>
      <c r="C95" s="134">
        <v>10545</v>
      </c>
      <c r="D95" s="134">
        <v>18953</v>
      </c>
      <c r="E95" s="134">
        <v>16531</v>
      </c>
      <c r="F95" s="134">
        <v>24439</v>
      </c>
      <c r="G95" s="134">
        <v>3318</v>
      </c>
      <c r="H95" s="134">
        <f t="shared" si="39"/>
        <v>73786</v>
      </c>
    </row>
    <row r="96" spans="1:8">
      <c r="A96" s="140" t="s">
        <v>279</v>
      </c>
      <c r="B96" s="134">
        <f t="shared" si="41"/>
        <v>27404</v>
      </c>
      <c r="C96" s="134">
        <v>13353</v>
      </c>
      <c r="D96" s="134">
        <v>14051</v>
      </c>
      <c r="E96" s="134">
        <v>8070</v>
      </c>
      <c r="F96" s="134">
        <v>18926</v>
      </c>
      <c r="G96" s="134">
        <v>5990</v>
      </c>
      <c r="H96" s="134">
        <f>SUM(C96:G96)</f>
        <v>60390</v>
      </c>
    </row>
    <row r="97" spans="1:8">
      <c r="A97" s="139" t="s">
        <v>280</v>
      </c>
      <c r="B97" s="134">
        <f t="shared" si="41"/>
        <v>15727</v>
      </c>
      <c r="C97" s="134">
        <v>9945</v>
      </c>
      <c r="D97" s="134">
        <v>5782</v>
      </c>
      <c r="E97" s="134">
        <v>3745</v>
      </c>
      <c r="F97" s="134">
        <v>3123</v>
      </c>
      <c r="G97" s="134">
        <v>187</v>
      </c>
      <c r="H97" s="134">
        <f t="shared" ref="H97:H99" si="43">SUM(C97:G97)</f>
        <v>22782</v>
      </c>
    </row>
    <row r="98" spans="1:8">
      <c r="A98" s="139" t="s">
        <v>281</v>
      </c>
      <c r="B98" s="134">
        <f t="shared" si="41"/>
        <v>27918</v>
      </c>
      <c r="C98" s="134">
        <v>18081</v>
      </c>
      <c r="D98" s="134">
        <v>9837</v>
      </c>
      <c r="E98" s="134">
        <v>6408</v>
      </c>
      <c r="F98" s="134">
        <v>5297</v>
      </c>
      <c r="G98" s="134">
        <v>1921</v>
      </c>
      <c r="H98" s="134">
        <f t="shared" si="43"/>
        <v>41544</v>
      </c>
    </row>
    <row r="99" spans="1:8">
      <c r="A99" s="138" t="s">
        <v>282</v>
      </c>
      <c r="B99" s="134">
        <f t="shared" si="41"/>
        <v>363847</v>
      </c>
      <c r="C99" s="134">
        <v>165614</v>
      </c>
      <c r="D99" s="134">
        <v>198233</v>
      </c>
      <c r="E99" s="134">
        <v>150652</v>
      </c>
      <c r="F99" s="134">
        <v>197422</v>
      </c>
      <c r="G99" s="134">
        <v>31492</v>
      </c>
      <c r="H99" s="134">
        <f t="shared" si="43"/>
        <v>743413</v>
      </c>
    </row>
    <row r="101" spans="1:8">
      <c r="A101" s="132" t="s">
        <v>356</v>
      </c>
      <c r="B101" s="137">
        <f t="shared" ref="B101" si="44">SUM(C101:D101)</f>
        <v>509020</v>
      </c>
      <c r="C101" s="134">
        <v>262511</v>
      </c>
      <c r="D101" s="134">
        <v>246509</v>
      </c>
      <c r="E101" s="134">
        <v>209881</v>
      </c>
      <c r="F101" s="134">
        <v>293962</v>
      </c>
      <c r="G101" s="134">
        <v>42644</v>
      </c>
      <c r="H101" s="134">
        <f t="shared" ref="H101:H104" si="45">SUM(C101:G101)</f>
        <v>1055507</v>
      </c>
    </row>
    <row r="102" spans="1:8">
      <c r="A102" s="133" t="s">
        <v>275</v>
      </c>
      <c r="B102" s="134">
        <f>SUM(C102:D102)</f>
        <v>119366</v>
      </c>
      <c r="C102" s="134">
        <f>C103+C106+C107</f>
        <v>66575</v>
      </c>
      <c r="D102" s="134">
        <f t="shared" ref="D102:G102" si="46">D103+D106+D107</f>
        <v>52791</v>
      </c>
      <c r="E102" s="134">
        <f t="shared" si="46"/>
        <v>41460</v>
      </c>
      <c r="F102" s="134">
        <f t="shared" si="46"/>
        <v>66672</v>
      </c>
      <c r="G102" s="134">
        <f t="shared" si="46"/>
        <v>13573</v>
      </c>
      <c r="H102" s="134">
        <f>SUM(C102:G102)</f>
        <v>241071</v>
      </c>
    </row>
    <row r="103" spans="1:8">
      <c r="A103" s="138" t="s">
        <v>276</v>
      </c>
      <c r="B103" s="134">
        <f t="shared" ref="B103:B108" si="47">SUM(C103:D103)</f>
        <v>68587</v>
      </c>
      <c r="C103" s="134">
        <f>C104+C105</f>
        <v>31462</v>
      </c>
      <c r="D103" s="134">
        <f t="shared" ref="D103:G103" si="48">D104+D105</f>
        <v>37125</v>
      </c>
      <c r="E103" s="134">
        <f t="shared" si="48"/>
        <v>31646</v>
      </c>
      <c r="F103" s="134">
        <f t="shared" si="48"/>
        <v>54665</v>
      </c>
      <c r="G103" s="134">
        <f t="shared" si="48"/>
        <v>11168</v>
      </c>
      <c r="H103" s="134">
        <f t="shared" si="45"/>
        <v>166066</v>
      </c>
    </row>
    <row r="104" spans="1:8">
      <c r="A104" s="139" t="s">
        <v>277</v>
      </c>
      <c r="B104" s="134">
        <f t="shared" si="47"/>
        <v>37176</v>
      </c>
      <c r="C104" s="134">
        <v>15522</v>
      </c>
      <c r="D104" s="134">
        <v>21654</v>
      </c>
      <c r="E104" s="134">
        <v>17874</v>
      </c>
      <c r="F104" s="134">
        <v>31697</v>
      </c>
      <c r="G104" s="134">
        <v>3379</v>
      </c>
      <c r="H104" s="134">
        <f t="shared" si="45"/>
        <v>90126</v>
      </c>
    </row>
    <row r="105" spans="1:8">
      <c r="A105" s="140" t="s">
        <v>278</v>
      </c>
      <c r="B105" s="134">
        <f t="shared" si="47"/>
        <v>31411</v>
      </c>
      <c r="C105" s="134">
        <v>15940</v>
      </c>
      <c r="D105" s="134">
        <v>15471</v>
      </c>
      <c r="E105" s="134">
        <v>13772</v>
      </c>
      <c r="F105" s="134">
        <v>22968</v>
      </c>
      <c r="G105" s="134">
        <v>7789</v>
      </c>
      <c r="H105" s="134">
        <f>SUM(C105:G105)</f>
        <v>75940</v>
      </c>
    </row>
    <row r="106" spans="1:8">
      <c r="A106" s="140" t="s">
        <v>279</v>
      </c>
      <c r="B106" s="134">
        <f t="shared" si="47"/>
        <v>19801</v>
      </c>
      <c r="C106" s="134">
        <v>15414</v>
      </c>
      <c r="D106" s="134">
        <v>4387</v>
      </c>
      <c r="E106" s="134">
        <v>2718</v>
      </c>
      <c r="F106" s="134">
        <v>2193</v>
      </c>
      <c r="G106" s="134">
        <v>151</v>
      </c>
      <c r="H106" s="134">
        <f t="shared" ref="H106:H108" si="49">SUM(C106:G106)</f>
        <v>24863</v>
      </c>
    </row>
    <row r="107" spans="1:8">
      <c r="A107" s="139" t="s">
        <v>280</v>
      </c>
      <c r="B107" s="134">
        <f t="shared" si="47"/>
        <v>30978</v>
      </c>
      <c r="C107" s="134">
        <v>19699</v>
      </c>
      <c r="D107" s="134">
        <v>11279</v>
      </c>
      <c r="E107" s="134">
        <v>7096</v>
      </c>
      <c r="F107" s="134">
        <v>9814</v>
      </c>
      <c r="G107" s="134">
        <v>2254</v>
      </c>
      <c r="H107" s="134">
        <f t="shared" si="49"/>
        <v>50142</v>
      </c>
    </row>
    <row r="108" spans="1:8">
      <c r="A108" s="139" t="s">
        <v>281</v>
      </c>
      <c r="B108" s="134">
        <f t="shared" si="47"/>
        <v>389654</v>
      </c>
      <c r="C108" s="134">
        <v>195936</v>
      </c>
      <c r="D108" s="134">
        <v>193718</v>
      </c>
      <c r="E108" s="134">
        <v>168421</v>
      </c>
      <c r="F108" s="134">
        <v>227290</v>
      </c>
      <c r="G108" s="134">
        <v>29071</v>
      </c>
      <c r="H108" s="134">
        <f t="shared" si="49"/>
        <v>814436</v>
      </c>
    </row>
    <row r="109" spans="1:8">
      <c r="A109" s="138" t="s">
        <v>282</v>
      </c>
    </row>
    <row r="112" spans="1:8">
      <c r="A112" s="132" t="s">
        <v>357</v>
      </c>
    </row>
    <row r="113" spans="1:8">
      <c r="A113" s="133" t="s">
        <v>265</v>
      </c>
    </row>
    <row r="114" spans="1:8">
      <c r="A114" s="135" t="s">
        <v>111</v>
      </c>
      <c r="B114" s="137">
        <f>SUM(C114:D114)</f>
        <v>97619</v>
      </c>
      <c r="C114" s="134">
        <v>39149</v>
      </c>
      <c r="D114" s="134">
        <v>58470</v>
      </c>
      <c r="E114" s="134">
        <v>65430</v>
      </c>
      <c r="F114" s="134">
        <v>157492</v>
      </c>
      <c r="G114" s="134">
        <v>65873</v>
      </c>
      <c r="H114" s="134">
        <f>SUM(C114:G114)</f>
        <v>386414</v>
      </c>
    </row>
    <row r="115" spans="1:8">
      <c r="A115" s="135" t="s">
        <v>176</v>
      </c>
      <c r="B115" s="134">
        <f>SUM(C115:D115)</f>
        <v>382659.99999999988</v>
      </c>
      <c r="C115" s="134">
        <v>134837</v>
      </c>
      <c r="D115" s="134">
        <v>247822.99999999985</v>
      </c>
      <c r="E115" s="134">
        <v>251020.99999999971</v>
      </c>
      <c r="F115" s="134">
        <v>517427.99999999977</v>
      </c>
      <c r="G115" s="134">
        <v>142474.99999999997</v>
      </c>
      <c r="H115" s="134">
        <f>SUM(C115:G115)</f>
        <v>1293583.9999999993</v>
      </c>
    </row>
    <row r="116" spans="1:8">
      <c r="A116" s="133" t="s">
        <v>266</v>
      </c>
    </row>
    <row r="117" spans="1:8">
      <c r="A117" s="135" t="s">
        <v>111</v>
      </c>
      <c r="B117" s="137">
        <f>SUM(C117:D117)</f>
        <v>36702</v>
      </c>
      <c r="C117" s="134">
        <v>18933</v>
      </c>
      <c r="D117" s="134">
        <v>17769</v>
      </c>
      <c r="E117" s="134">
        <v>19288</v>
      </c>
      <c r="F117" s="134">
        <v>24122</v>
      </c>
      <c r="G117" s="134">
        <v>6621</v>
      </c>
      <c r="H117" s="134">
        <f>SUM(C117:G117)</f>
        <v>86733</v>
      </c>
    </row>
    <row r="118" spans="1:8">
      <c r="A118" s="135" t="s">
        <v>176</v>
      </c>
      <c r="B118" s="134">
        <f>SUM(C118:D118)</f>
        <v>164687</v>
      </c>
      <c r="C118" s="134">
        <v>84451</v>
      </c>
      <c r="D118" s="134">
        <v>80235.999999999985</v>
      </c>
      <c r="E118" s="134">
        <v>78536.999999999956</v>
      </c>
      <c r="F118" s="134">
        <v>80386.999999999971</v>
      </c>
      <c r="G118" s="134">
        <v>18016.999999999993</v>
      </c>
      <c r="H118" s="134">
        <f>SUM(C118:G118)</f>
        <v>341627.99999999988</v>
      </c>
    </row>
    <row r="120" spans="1:8">
      <c r="A120" s="132" t="s">
        <v>358</v>
      </c>
    </row>
    <row r="121" spans="1:8">
      <c r="A121" s="133" t="s">
        <v>265</v>
      </c>
    </row>
    <row r="122" spans="1:8">
      <c r="A122" s="135" t="s">
        <v>111</v>
      </c>
      <c r="B122" s="137">
        <f>SUM(C122:D122)</f>
        <v>108801</v>
      </c>
      <c r="C122" s="134">
        <v>39361</v>
      </c>
      <c r="D122" s="134">
        <v>69440</v>
      </c>
      <c r="E122" s="134">
        <v>67193</v>
      </c>
      <c r="F122" s="134">
        <v>162546</v>
      </c>
      <c r="G122" s="134">
        <v>65861</v>
      </c>
      <c r="H122" s="134">
        <f>SUM(C122:G122)</f>
        <v>404401</v>
      </c>
    </row>
    <row r="123" spans="1:8">
      <c r="A123" s="135" t="s">
        <v>176</v>
      </c>
      <c r="B123" s="134">
        <f>SUM(C123:D123)</f>
        <v>437076</v>
      </c>
      <c r="C123" s="134">
        <v>145373</v>
      </c>
      <c r="D123" s="134">
        <v>291703</v>
      </c>
      <c r="E123" s="134">
        <v>260347</v>
      </c>
      <c r="F123" s="134">
        <v>521235</v>
      </c>
      <c r="G123" s="134">
        <v>140887</v>
      </c>
      <c r="H123" s="134">
        <f>SUM(C123:G123)</f>
        <v>1359545</v>
      </c>
    </row>
    <row r="124" spans="1:8">
      <c r="A124" s="133" t="s">
        <v>266</v>
      </c>
    </row>
    <row r="125" spans="1:8">
      <c r="A125" s="135" t="s">
        <v>111</v>
      </c>
      <c r="B125" s="137">
        <f>SUM(C125:D125)</f>
        <v>38392</v>
      </c>
      <c r="C125" s="134">
        <v>17984</v>
      </c>
      <c r="D125" s="134">
        <v>20408</v>
      </c>
      <c r="E125" s="134">
        <v>19063</v>
      </c>
      <c r="F125" s="134">
        <v>31682</v>
      </c>
      <c r="G125" s="134">
        <v>10501</v>
      </c>
      <c r="H125" s="134">
        <f>SUM(C125:G125)</f>
        <v>99638</v>
      </c>
    </row>
    <row r="126" spans="1:8">
      <c r="A126" s="135" t="s">
        <v>176</v>
      </c>
      <c r="B126" s="134">
        <f>SUM(C126:D126)</f>
        <v>161309</v>
      </c>
      <c r="C126" s="134">
        <v>69836</v>
      </c>
      <c r="D126" s="134">
        <v>91473</v>
      </c>
      <c r="E126" s="134">
        <v>75981</v>
      </c>
      <c r="F126" s="134">
        <v>104248</v>
      </c>
      <c r="G126" s="134">
        <v>28349</v>
      </c>
      <c r="H126" s="134">
        <f>SUM(C126:G126)</f>
        <v>369887</v>
      </c>
    </row>
    <row r="128" spans="1:8">
      <c r="A128" s="132" t="s">
        <v>359</v>
      </c>
    </row>
    <row r="129" spans="1:8">
      <c r="A129" s="133" t="s">
        <v>265</v>
      </c>
    </row>
    <row r="130" spans="1:8">
      <c r="A130" s="135" t="s">
        <v>111</v>
      </c>
      <c r="B130" s="137">
        <f>SUM(C130:D130)</f>
        <v>103842</v>
      </c>
      <c r="C130" s="134">
        <v>42138</v>
      </c>
      <c r="D130" s="134">
        <v>61704</v>
      </c>
      <c r="E130" s="134">
        <v>76696</v>
      </c>
      <c r="F130" s="134">
        <v>167389</v>
      </c>
      <c r="G130" s="134">
        <v>67305</v>
      </c>
      <c r="H130" s="134">
        <f>SUM(C130:G130)</f>
        <v>415232</v>
      </c>
    </row>
    <row r="131" spans="1:8">
      <c r="A131" s="135" t="s">
        <v>176</v>
      </c>
      <c r="B131" s="134">
        <f>SUM(C131:D131)</f>
        <v>404638</v>
      </c>
      <c r="C131" s="134">
        <v>151619</v>
      </c>
      <c r="D131" s="134">
        <v>253019</v>
      </c>
      <c r="E131" s="134">
        <v>296603</v>
      </c>
      <c r="F131" s="134">
        <v>507593</v>
      </c>
      <c r="G131" s="134">
        <v>149268</v>
      </c>
      <c r="H131" s="134">
        <f>SUM(C131:G131)</f>
        <v>1358102</v>
      </c>
    </row>
    <row r="132" spans="1:8">
      <c r="A132" s="133" t="s">
        <v>266</v>
      </c>
    </row>
    <row r="133" spans="1:8">
      <c r="A133" s="135" t="s">
        <v>111</v>
      </c>
      <c r="B133" s="137">
        <f>SUM(C133:D133)</f>
        <v>41032</v>
      </c>
      <c r="C133" s="134">
        <v>21263</v>
      </c>
      <c r="D133" s="134">
        <v>19769</v>
      </c>
      <c r="E133" s="134">
        <v>23267</v>
      </c>
      <c r="F133" s="134">
        <v>27740</v>
      </c>
      <c r="G133" s="134">
        <v>7601</v>
      </c>
      <c r="H133" s="134">
        <f>SUM(C133:G133)</f>
        <v>99640</v>
      </c>
    </row>
    <row r="134" spans="1:8">
      <c r="A134" s="135" t="s">
        <v>176</v>
      </c>
      <c r="B134" s="134">
        <f>SUM(C134:D134)</f>
        <v>168633</v>
      </c>
      <c r="C134" s="134">
        <v>84977</v>
      </c>
      <c r="D134" s="134">
        <v>83656</v>
      </c>
      <c r="E134" s="134">
        <v>93012</v>
      </c>
      <c r="F134" s="134">
        <v>89712</v>
      </c>
      <c r="G134" s="134">
        <v>19195</v>
      </c>
      <c r="H134" s="134">
        <f>SUM(C134:G134)</f>
        <v>370552</v>
      </c>
    </row>
    <row r="135" spans="1:8">
      <c r="A135" s="135"/>
      <c r="B135" s="134"/>
      <c r="C135" s="134"/>
      <c r="D135" s="134"/>
      <c r="E135" s="134"/>
      <c r="F135" s="134"/>
      <c r="G135" s="134"/>
      <c r="H135" s="134"/>
    </row>
    <row r="136" spans="1:8">
      <c r="A136" s="132" t="s">
        <v>360</v>
      </c>
    </row>
    <row r="137" spans="1:8">
      <c r="A137" s="133" t="s">
        <v>265</v>
      </c>
    </row>
    <row r="138" spans="1:8">
      <c r="A138" s="135" t="s">
        <v>111</v>
      </c>
      <c r="B138" s="137">
        <f>SUM(C138:D138)</f>
        <v>108369</v>
      </c>
      <c r="C138" s="134">
        <v>41683</v>
      </c>
      <c r="D138" s="134">
        <v>66686</v>
      </c>
      <c r="E138" s="134">
        <v>74732</v>
      </c>
      <c r="F138" s="134">
        <v>162580</v>
      </c>
      <c r="G138" s="134">
        <v>64662</v>
      </c>
      <c r="H138" s="134">
        <f>SUM(C138:G138)</f>
        <v>410343</v>
      </c>
    </row>
    <row r="139" spans="1:8">
      <c r="A139" s="135" t="s">
        <v>176</v>
      </c>
      <c r="B139" s="134">
        <f>SUM(C139:D139)</f>
        <v>414373</v>
      </c>
      <c r="C139" s="134">
        <v>147136</v>
      </c>
      <c r="D139" s="134">
        <v>267237</v>
      </c>
      <c r="E139" s="134">
        <v>283020</v>
      </c>
      <c r="F139" s="134">
        <v>508249</v>
      </c>
      <c r="G139" s="134">
        <v>145041</v>
      </c>
      <c r="H139" s="134">
        <f>SUM(C139:G139)</f>
        <v>1350683</v>
      </c>
    </row>
    <row r="140" spans="1:8">
      <c r="A140" s="133" t="s">
        <v>266</v>
      </c>
    </row>
    <row r="141" spans="1:8">
      <c r="A141" s="135" t="s">
        <v>111</v>
      </c>
      <c r="B141" s="137">
        <f>SUM(C141:D141)</f>
        <v>45269</v>
      </c>
      <c r="C141" s="134">
        <v>23635</v>
      </c>
      <c r="D141" s="134">
        <v>21634</v>
      </c>
      <c r="E141" s="134">
        <v>19921</v>
      </c>
      <c r="F141" s="134">
        <v>33325</v>
      </c>
      <c r="G141" s="134">
        <v>8061</v>
      </c>
      <c r="H141" s="134">
        <f>SUM(C141:G141)</f>
        <v>106576</v>
      </c>
    </row>
    <row r="142" spans="1:8">
      <c r="A142" s="135" t="s">
        <v>176</v>
      </c>
      <c r="B142" s="134">
        <f>SUM(C142:D142)</f>
        <v>190862</v>
      </c>
      <c r="C142" s="134">
        <v>88895</v>
      </c>
      <c r="D142" s="134">
        <v>101967</v>
      </c>
      <c r="E142" s="134">
        <v>81018</v>
      </c>
      <c r="F142" s="134">
        <v>112006</v>
      </c>
      <c r="G142" s="134">
        <v>23349</v>
      </c>
      <c r="H142" s="134">
        <f>SUM(C142:G142)</f>
        <v>407235</v>
      </c>
    </row>
    <row r="143" spans="1:8">
      <c r="A143" s="135"/>
      <c r="B143" s="134"/>
      <c r="C143" s="134"/>
      <c r="D143" s="134"/>
      <c r="E143" s="134"/>
      <c r="F143" s="134"/>
      <c r="G143" s="134"/>
      <c r="H143" s="134"/>
    </row>
    <row r="144" spans="1:8">
      <c r="A144" s="132" t="s">
        <v>361</v>
      </c>
    </row>
    <row r="145" spans="1:8">
      <c r="A145" s="133" t="s">
        <v>265</v>
      </c>
    </row>
    <row r="146" spans="1:8">
      <c r="A146" s="135" t="s">
        <v>111</v>
      </c>
      <c r="B146" s="137">
        <f>SUM(C146:D146)</f>
        <v>112271</v>
      </c>
      <c r="C146" s="134">
        <v>49372</v>
      </c>
      <c r="D146" s="134">
        <v>62899</v>
      </c>
      <c r="E146" s="134">
        <v>68126</v>
      </c>
      <c r="F146" s="134">
        <v>168381</v>
      </c>
      <c r="G146" s="134">
        <v>67057</v>
      </c>
      <c r="H146" s="134">
        <f>SUM(C146:G146)</f>
        <v>415835</v>
      </c>
    </row>
    <row r="147" spans="1:8">
      <c r="A147" s="135" t="s">
        <v>176</v>
      </c>
      <c r="B147" s="134">
        <f>SUM(C147:D147)</f>
        <v>423697</v>
      </c>
      <c r="C147" s="134">
        <v>170373</v>
      </c>
      <c r="D147" s="134">
        <v>253324</v>
      </c>
      <c r="E147" s="134">
        <v>257621</v>
      </c>
      <c r="F147" s="134">
        <v>510765</v>
      </c>
      <c r="G147" s="134">
        <v>147268</v>
      </c>
      <c r="H147" s="134">
        <f>SUM(C147:G147)</f>
        <v>1339351</v>
      </c>
    </row>
    <row r="148" spans="1:8">
      <c r="A148" s="133" t="s">
        <v>266</v>
      </c>
    </row>
    <row r="149" spans="1:8">
      <c r="A149" s="135" t="s">
        <v>111</v>
      </c>
      <c r="B149" s="137">
        <f>SUM(C149:D149)</f>
        <v>45733</v>
      </c>
      <c r="C149" s="134">
        <v>20201</v>
      </c>
      <c r="D149" s="134">
        <v>25532</v>
      </c>
      <c r="E149" s="134">
        <v>20284</v>
      </c>
      <c r="F149" s="134">
        <v>30155</v>
      </c>
      <c r="G149" s="134">
        <v>6955</v>
      </c>
      <c r="H149" s="134">
        <f>SUM(C149:G149)</f>
        <v>103127</v>
      </c>
    </row>
    <row r="150" spans="1:8">
      <c r="A150" s="135" t="s">
        <v>176</v>
      </c>
      <c r="B150" s="134">
        <f>SUM(C150:D150)</f>
        <v>182950</v>
      </c>
      <c r="C150" s="134">
        <v>74611</v>
      </c>
      <c r="D150" s="134">
        <v>108339</v>
      </c>
      <c r="E150" s="134">
        <v>76411</v>
      </c>
      <c r="F150" s="134">
        <v>94338</v>
      </c>
      <c r="G150" s="134">
        <v>15384</v>
      </c>
      <c r="H150" s="134">
        <f>SUM(C150:G150)</f>
        <v>369083</v>
      </c>
    </row>
    <row r="151" spans="1:8">
      <c r="A151" s="135"/>
      <c r="B151" s="134"/>
      <c r="C151" s="134"/>
      <c r="D151" s="134"/>
      <c r="E151" s="134"/>
      <c r="F151" s="134"/>
      <c r="G151" s="134"/>
      <c r="H151" s="134"/>
    </row>
    <row r="152" spans="1:8">
      <c r="A152" s="132" t="s">
        <v>362</v>
      </c>
      <c r="B152" s="134"/>
      <c r="C152" s="134"/>
      <c r="D152" s="134"/>
      <c r="E152" s="134"/>
      <c r="F152" s="134"/>
      <c r="G152" s="134"/>
      <c r="H152" s="134"/>
    </row>
    <row r="153" spans="1:8">
      <c r="A153" s="133" t="s">
        <v>265</v>
      </c>
      <c r="B153" s="134"/>
      <c r="C153" s="134"/>
      <c r="D153" s="134"/>
      <c r="E153" s="134"/>
      <c r="F153" s="134"/>
      <c r="G153" s="134"/>
      <c r="H153" s="134"/>
    </row>
    <row r="154" spans="1:8">
      <c r="A154" s="135" t="s">
        <v>111</v>
      </c>
      <c r="B154" s="137">
        <v>118218</v>
      </c>
      <c r="C154" s="134">
        <v>53441</v>
      </c>
      <c r="D154" s="134">
        <v>64777</v>
      </c>
      <c r="E154" s="134">
        <v>78460</v>
      </c>
      <c r="F154" s="134">
        <v>180504</v>
      </c>
      <c r="G154" s="134">
        <v>67184</v>
      </c>
      <c r="H154" s="134">
        <v>444366</v>
      </c>
    </row>
    <row r="155" spans="1:8">
      <c r="A155" s="135" t="s">
        <v>176</v>
      </c>
      <c r="B155" s="134">
        <v>450699</v>
      </c>
      <c r="C155" s="134">
        <v>185394</v>
      </c>
      <c r="D155" s="134">
        <v>265305</v>
      </c>
      <c r="E155" s="134">
        <v>289257</v>
      </c>
      <c r="F155" s="134">
        <v>546984</v>
      </c>
      <c r="G155" s="134">
        <v>143976</v>
      </c>
      <c r="H155" s="134">
        <v>1430916</v>
      </c>
    </row>
    <row r="156" spans="1:8">
      <c r="A156" s="133" t="s">
        <v>266</v>
      </c>
      <c r="B156" s="134"/>
      <c r="C156" s="134"/>
      <c r="D156" s="134"/>
      <c r="E156" s="134"/>
      <c r="F156" s="134"/>
      <c r="G156" s="134"/>
      <c r="H156" s="134"/>
    </row>
    <row r="157" spans="1:8">
      <c r="A157" s="135" t="s">
        <v>111</v>
      </c>
      <c r="B157" s="137">
        <v>44050</v>
      </c>
      <c r="C157" s="134">
        <v>22646</v>
      </c>
      <c r="D157" s="134">
        <v>21404</v>
      </c>
      <c r="E157" s="134">
        <v>19989</v>
      </c>
      <c r="F157" s="134">
        <v>34277</v>
      </c>
      <c r="G157" s="134">
        <v>9078</v>
      </c>
      <c r="H157" s="134">
        <v>107394</v>
      </c>
    </row>
    <row r="158" spans="1:8">
      <c r="A158" s="135" t="s">
        <v>176</v>
      </c>
      <c r="B158" s="134">
        <v>165480</v>
      </c>
      <c r="C158" s="134">
        <v>78605</v>
      </c>
      <c r="D158" s="134">
        <v>86875</v>
      </c>
      <c r="E158" s="134">
        <v>77966</v>
      </c>
      <c r="F158" s="134">
        <v>114400</v>
      </c>
      <c r="G158" s="134">
        <v>19615</v>
      </c>
      <c r="H158" s="134">
        <v>377461</v>
      </c>
    </row>
    <row r="159" spans="1:8">
      <c r="A159" s="135"/>
      <c r="B159" s="134"/>
      <c r="C159" s="134"/>
      <c r="D159" s="134"/>
      <c r="E159" s="134"/>
      <c r="F159" s="134"/>
      <c r="G159" s="134"/>
      <c r="H159" s="134"/>
    </row>
    <row r="161" spans="1:12">
      <c r="A161" s="132" t="s">
        <v>363</v>
      </c>
    </row>
    <row r="162" spans="1:12">
      <c r="A162" s="133" t="s">
        <v>268</v>
      </c>
      <c r="B162" s="134"/>
      <c r="C162" s="134"/>
      <c r="D162" s="134"/>
      <c r="E162" s="134"/>
      <c r="F162" s="134"/>
      <c r="G162" s="134"/>
      <c r="H162" s="134"/>
    </row>
    <row r="163" spans="1:12">
      <c r="A163" s="135" t="s">
        <v>269</v>
      </c>
      <c r="B163" s="134">
        <f t="shared" ref="B163:B164" si="50">SUM(C163:D163)</f>
        <v>104753</v>
      </c>
      <c r="C163" s="134">
        <v>48110</v>
      </c>
      <c r="D163" s="134">
        <v>56643</v>
      </c>
      <c r="E163" s="134">
        <v>54146</v>
      </c>
      <c r="F163" s="134">
        <v>121360</v>
      </c>
      <c r="G163" s="134">
        <v>73769</v>
      </c>
      <c r="H163" s="134">
        <f t="shared" ref="H163:H164" si="51">SUM(C163:G163)</f>
        <v>354028</v>
      </c>
    </row>
    <row r="164" spans="1:12">
      <c r="A164" s="135" t="s">
        <v>270</v>
      </c>
      <c r="B164" s="137">
        <f t="shared" si="50"/>
        <v>78777</v>
      </c>
      <c r="C164" s="134">
        <v>43149</v>
      </c>
      <c r="D164" s="134">
        <v>35628</v>
      </c>
      <c r="E164" s="134">
        <v>32346</v>
      </c>
      <c r="F164" s="134">
        <v>50795</v>
      </c>
      <c r="G164" s="134">
        <v>23203</v>
      </c>
      <c r="H164" s="134">
        <f t="shared" si="51"/>
        <v>185121</v>
      </c>
    </row>
    <row r="165" spans="1:12">
      <c r="A165" s="133" t="s">
        <v>271</v>
      </c>
      <c r="B165" s="134"/>
      <c r="C165" s="134"/>
      <c r="D165" s="134"/>
      <c r="E165" s="134"/>
      <c r="F165" s="134"/>
      <c r="G165" s="134"/>
      <c r="H165" s="134"/>
    </row>
    <row r="166" spans="1:12">
      <c r="A166" s="135" t="s">
        <v>272</v>
      </c>
      <c r="B166" s="134">
        <f t="shared" ref="B166:B167" si="52">SUM(C166:D166)</f>
        <v>75376</v>
      </c>
      <c r="C166" s="134">
        <v>32361</v>
      </c>
      <c r="D166" s="134">
        <v>43015</v>
      </c>
      <c r="E166" s="134">
        <v>31439</v>
      </c>
      <c r="F166" s="134">
        <v>62145</v>
      </c>
      <c r="G166" s="134">
        <v>21210</v>
      </c>
      <c r="H166" s="134">
        <f t="shared" ref="H166:H167" si="53">SUM(C166:G166)</f>
        <v>190170</v>
      </c>
    </row>
    <row r="167" spans="1:12">
      <c r="A167" s="135" t="s">
        <v>273</v>
      </c>
      <c r="B167" s="137">
        <f t="shared" si="52"/>
        <v>6248</v>
      </c>
      <c r="C167" s="134">
        <v>3054</v>
      </c>
      <c r="D167" s="134">
        <v>3194</v>
      </c>
      <c r="E167" s="134">
        <v>2442</v>
      </c>
      <c r="F167" s="134">
        <v>2848</v>
      </c>
      <c r="G167" s="134">
        <v>1756</v>
      </c>
      <c r="H167" s="134">
        <f t="shared" si="53"/>
        <v>13294</v>
      </c>
    </row>
    <row r="169" spans="1:12">
      <c r="A169" s="132" t="s">
        <v>364</v>
      </c>
    </row>
    <row r="170" spans="1:12">
      <c r="A170" s="133" t="s">
        <v>268</v>
      </c>
      <c r="B170" s="134"/>
      <c r="C170" s="134"/>
      <c r="D170" s="134"/>
      <c r="E170" s="134"/>
      <c r="F170" s="134"/>
      <c r="G170" s="134"/>
      <c r="H170" s="134"/>
    </row>
    <row r="171" spans="1:12">
      <c r="A171" s="135" t="s">
        <v>269</v>
      </c>
      <c r="B171" s="134">
        <f t="shared" ref="B171:B172" si="54">SUM(C171:D171)</f>
        <v>109112</v>
      </c>
      <c r="C171" s="134">
        <v>52657</v>
      </c>
      <c r="D171" s="134">
        <v>56455</v>
      </c>
      <c r="E171" s="134">
        <v>53797</v>
      </c>
      <c r="F171" s="134">
        <v>126656</v>
      </c>
      <c r="G171" s="134">
        <v>73934</v>
      </c>
      <c r="H171" s="134">
        <f t="shared" ref="H171:H172" si="55">SUM(C171:G171)</f>
        <v>363499</v>
      </c>
    </row>
    <row r="172" spans="1:12">
      <c r="A172" s="135" t="s">
        <v>270</v>
      </c>
      <c r="B172" s="137">
        <f t="shared" si="54"/>
        <v>83418</v>
      </c>
      <c r="C172" s="134">
        <v>49081</v>
      </c>
      <c r="D172" s="134">
        <v>34337</v>
      </c>
      <c r="E172" s="134">
        <v>30755</v>
      </c>
      <c r="F172" s="134">
        <v>56091</v>
      </c>
      <c r="G172" s="134">
        <v>22009</v>
      </c>
      <c r="H172" s="134">
        <f t="shared" si="55"/>
        <v>192273</v>
      </c>
      <c r="L172" s="133"/>
    </row>
    <row r="173" spans="1:12">
      <c r="A173" s="133" t="s">
        <v>271</v>
      </c>
      <c r="B173" s="134"/>
      <c r="C173" s="134"/>
      <c r="D173" s="134"/>
      <c r="E173" s="134"/>
      <c r="F173" s="134"/>
      <c r="G173" s="134"/>
      <c r="H173" s="134"/>
    </row>
    <row r="174" spans="1:12">
      <c r="A174" s="135" t="s">
        <v>272</v>
      </c>
      <c r="B174" s="134">
        <f t="shared" ref="B174:B175" si="56">SUM(C174:D174)</f>
        <v>80619</v>
      </c>
      <c r="C174" s="134">
        <v>40023</v>
      </c>
      <c r="D174" s="134">
        <v>40596</v>
      </c>
      <c r="E174" s="134">
        <v>33670</v>
      </c>
      <c r="F174" s="134">
        <v>67728</v>
      </c>
      <c r="G174" s="134">
        <v>23082</v>
      </c>
      <c r="H174" s="134">
        <f t="shared" ref="H174:H175" si="57">SUM(C174:G174)</f>
        <v>205099</v>
      </c>
    </row>
    <row r="175" spans="1:12">
      <c r="A175" s="135" t="s">
        <v>273</v>
      </c>
      <c r="B175" s="137">
        <f t="shared" si="56"/>
        <v>5451</v>
      </c>
      <c r="C175" s="134">
        <v>3029</v>
      </c>
      <c r="D175" s="134">
        <v>2422</v>
      </c>
      <c r="E175" s="134">
        <v>2559</v>
      </c>
      <c r="F175" s="134">
        <v>4450</v>
      </c>
      <c r="G175" s="134">
        <v>1908</v>
      </c>
      <c r="H175" s="134">
        <f t="shared" si="57"/>
        <v>14368</v>
      </c>
    </row>
    <row r="177" spans="1:8">
      <c r="A177" s="132" t="s">
        <v>365</v>
      </c>
    </row>
    <row r="178" spans="1:8">
      <c r="A178" s="133" t="s">
        <v>268</v>
      </c>
      <c r="B178" s="134"/>
      <c r="C178" s="134"/>
      <c r="D178" s="134"/>
      <c r="E178" s="134"/>
      <c r="F178" s="134"/>
      <c r="G178" s="134"/>
      <c r="H178" s="134"/>
    </row>
    <row r="179" spans="1:8">
      <c r="A179" s="135" t="s">
        <v>269</v>
      </c>
      <c r="B179" s="134">
        <f t="shared" ref="B179:B180" si="58">SUM(C179:D179)</f>
        <v>110128</v>
      </c>
      <c r="C179" s="134">
        <v>49913</v>
      </c>
      <c r="D179" s="134">
        <v>60215</v>
      </c>
      <c r="E179" s="134">
        <v>61892</v>
      </c>
      <c r="F179" s="134">
        <v>142604</v>
      </c>
      <c r="G179" s="134">
        <v>85195</v>
      </c>
      <c r="H179" s="134">
        <f t="shared" ref="H179:H180" si="59">SUM(C179:G179)</f>
        <v>399819</v>
      </c>
    </row>
    <row r="180" spans="1:8">
      <c r="A180" s="135" t="s">
        <v>270</v>
      </c>
      <c r="B180" s="137">
        <f t="shared" si="58"/>
        <v>83010</v>
      </c>
      <c r="C180" s="134">
        <v>46397</v>
      </c>
      <c r="D180" s="134">
        <v>36613</v>
      </c>
      <c r="E180" s="134">
        <v>36467</v>
      </c>
      <c r="F180" s="134">
        <v>63503</v>
      </c>
      <c r="G180" s="134">
        <v>24403</v>
      </c>
      <c r="H180" s="134">
        <f t="shared" si="59"/>
        <v>207383</v>
      </c>
    </row>
    <row r="181" spans="1:8">
      <c r="A181" s="133" t="s">
        <v>271</v>
      </c>
      <c r="B181" s="134"/>
      <c r="C181" s="134"/>
      <c r="D181" s="134"/>
      <c r="E181" s="134"/>
      <c r="F181" s="134"/>
      <c r="G181" s="134"/>
      <c r="H181" s="134"/>
    </row>
    <row r="182" spans="1:8">
      <c r="A182" s="135" t="s">
        <v>272</v>
      </c>
      <c r="B182" s="134">
        <f t="shared" ref="B182:B183" si="60">SUM(C182:D182)</f>
        <v>85896</v>
      </c>
      <c r="C182" s="134">
        <v>40240</v>
      </c>
      <c r="D182" s="134">
        <v>45656</v>
      </c>
      <c r="E182" s="134">
        <v>40485</v>
      </c>
      <c r="F182" s="134">
        <v>78262</v>
      </c>
      <c r="G182" s="134">
        <v>29002</v>
      </c>
      <c r="H182" s="134">
        <f t="shared" ref="H182:H183" si="61">SUM(C182:G182)</f>
        <v>233645</v>
      </c>
    </row>
    <row r="183" spans="1:8">
      <c r="A183" s="135" t="s">
        <v>273</v>
      </c>
      <c r="B183" s="137">
        <f t="shared" si="60"/>
        <v>6239</v>
      </c>
      <c r="C183" s="134">
        <v>2935</v>
      </c>
      <c r="D183" s="134">
        <v>3304</v>
      </c>
      <c r="E183" s="134">
        <v>2159</v>
      </c>
      <c r="F183" s="134">
        <v>4077</v>
      </c>
      <c r="G183" s="134">
        <v>1571</v>
      </c>
      <c r="H183" s="134">
        <f t="shared" si="61"/>
        <v>14046</v>
      </c>
    </row>
    <row r="184" spans="1:8">
      <c r="A184" s="135"/>
      <c r="B184" s="134"/>
      <c r="C184" s="134"/>
      <c r="D184" s="134"/>
      <c r="E184" s="134"/>
      <c r="F184" s="134"/>
      <c r="G184" s="134"/>
      <c r="H184" s="134"/>
    </row>
    <row r="185" spans="1:8">
      <c r="A185" s="132" t="s">
        <v>366</v>
      </c>
    </row>
    <row r="186" spans="1:8">
      <c r="A186" s="133" t="s">
        <v>268</v>
      </c>
      <c r="B186" s="134"/>
      <c r="C186" s="134"/>
      <c r="D186" s="134"/>
      <c r="E186" s="134"/>
      <c r="F186" s="134"/>
      <c r="G186" s="134"/>
      <c r="H186" s="134"/>
    </row>
    <row r="187" spans="1:8">
      <c r="A187" s="135" t="s">
        <v>269</v>
      </c>
      <c r="B187" s="134">
        <f t="shared" ref="B187:B188" si="62">SUM(C187:D187)</f>
        <v>118571</v>
      </c>
      <c r="C187" s="134">
        <v>56903</v>
      </c>
      <c r="D187" s="134">
        <v>61668</v>
      </c>
      <c r="E187" s="134">
        <v>68858</v>
      </c>
      <c r="F187" s="134">
        <v>160164</v>
      </c>
      <c r="G187" s="134">
        <v>85143</v>
      </c>
      <c r="H187" s="134">
        <f t="shared" ref="H187:H188" si="63">SUM(C187:G187)</f>
        <v>432736</v>
      </c>
    </row>
    <row r="188" spans="1:8">
      <c r="A188" s="135" t="s">
        <v>270</v>
      </c>
      <c r="B188" s="137">
        <f t="shared" si="62"/>
        <v>93020</v>
      </c>
      <c r="C188" s="134">
        <v>53718</v>
      </c>
      <c r="D188" s="134">
        <v>39302</v>
      </c>
      <c r="E188" s="134">
        <v>36190</v>
      </c>
      <c r="F188" s="134">
        <v>75850</v>
      </c>
      <c r="G188" s="134">
        <v>26818</v>
      </c>
      <c r="H188" s="134">
        <f t="shared" si="63"/>
        <v>231878</v>
      </c>
    </row>
    <row r="189" spans="1:8">
      <c r="A189" s="133" t="s">
        <v>271</v>
      </c>
      <c r="B189" s="134"/>
      <c r="C189" s="134"/>
      <c r="D189" s="134"/>
      <c r="E189" s="134"/>
      <c r="F189" s="134"/>
      <c r="G189" s="134"/>
      <c r="H189" s="134"/>
    </row>
    <row r="190" spans="1:8">
      <c r="A190" s="135" t="s">
        <v>272</v>
      </c>
      <c r="B190" s="134">
        <f t="shared" ref="B190:B191" si="64">SUM(C190:D190)</f>
        <v>82015</v>
      </c>
      <c r="C190" s="134">
        <v>39714</v>
      </c>
      <c r="D190" s="134">
        <v>42301</v>
      </c>
      <c r="E190" s="134">
        <v>43736</v>
      </c>
      <c r="F190" s="134">
        <v>81006</v>
      </c>
      <c r="G190" s="134">
        <v>26309</v>
      </c>
      <c r="H190" s="134">
        <f t="shared" ref="H190:H191" si="65">SUM(C190:G190)</f>
        <v>233066</v>
      </c>
    </row>
    <row r="191" spans="1:8">
      <c r="A191" s="135" t="s">
        <v>273</v>
      </c>
      <c r="B191" s="137">
        <f t="shared" si="64"/>
        <v>3510</v>
      </c>
      <c r="C191" s="134">
        <v>1729</v>
      </c>
      <c r="D191" s="134">
        <v>1781</v>
      </c>
      <c r="E191" s="134">
        <v>2540</v>
      </c>
      <c r="F191" s="134">
        <v>4008</v>
      </c>
      <c r="G191" s="134">
        <v>2008</v>
      </c>
      <c r="H191" s="134">
        <f t="shared" si="65"/>
        <v>12066</v>
      </c>
    </row>
    <row r="193" spans="1:8">
      <c r="A193" s="132" t="s">
        <v>367</v>
      </c>
    </row>
    <row r="194" spans="1:8">
      <c r="A194" s="133" t="s">
        <v>268</v>
      </c>
      <c r="B194" s="134"/>
      <c r="C194" s="134"/>
      <c r="D194" s="134"/>
      <c r="E194" s="134"/>
      <c r="F194" s="134"/>
      <c r="G194" s="134"/>
      <c r="H194" s="134"/>
    </row>
    <row r="195" spans="1:8">
      <c r="A195" s="135" t="s">
        <v>269</v>
      </c>
      <c r="B195" s="134">
        <f t="shared" ref="B195:B196" si="66">SUM(C195:D195)</f>
        <v>132851</v>
      </c>
      <c r="C195" s="134">
        <v>64108</v>
      </c>
      <c r="D195" s="134">
        <v>68743</v>
      </c>
      <c r="E195" s="134">
        <v>55674</v>
      </c>
      <c r="F195" s="134">
        <v>173880</v>
      </c>
      <c r="G195" s="134">
        <v>78394</v>
      </c>
      <c r="H195" s="134">
        <f t="shared" ref="H195:H196" si="67">SUM(C195:G195)</f>
        <v>440799</v>
      </c>
    </row>
    <row r="196" spans="1:8">
      <c r="A196" s="135" t="s">
        <v>270</v>
      </c>
      <c r="B196" s="137">
        <f t="shared" si="66"/>
        <v>97615</v>
      </c>
      <c r="C196" s="134">
        <v>58415</v>
      </c>
      <c r="D196" s="134">
        <v>39200</v>
      </c>
      <c r="E196" s="134">
        <v>28897</v>
      </c>
      <c r="F196" s="134">
        <v>71032</v>
      </c>
      <c r="G196" s="134">
        <v>18745</v>
      </c>
      <c r="H196" s="134">
        <f t="shared" si="67"/>
        <v>216289</v>
      </c>
    </row>
    <row r="197" spans="1:8">
      <c r="A197" s="133" t="s">
        <v>271</v>
      </c>
      <c r="B197" s="134"/>
      <c r="C197" s="134"/>
      <c r="D197" s="134"/>
      <c r="E197" s="134"/>
      <c r="F197" s="134"/>
      <c r="G197" s="134"/>
      <c r="H197" s="134"/>
    </row>
    <row r="198" spans="1:8">
      <c r="A198" s="135" t="s">
        <v>272</v>
      </c>
      <c r="B198" s="134">
        <f t="shared" ref="B198:B199" si="68">SUM(C198:D198)</f>
        <v>100176</v>
      </c>
      <c r="C198" s="134">
        <v>50055</v>
      </c>
      <c r="D198" s="134">
        <v>50121</v>
      </c>
      <c r="E198" s="134">
        <v>45131</v>
      </c>
      <c r="F198" s="134">
        <v>90417</v>
      </c>
      <c r="G198" s="134">
        <v>24786</v>
      </c>
      <c r="H198" s="134">
        <f t="shared" ref="H198:H199" si="69">SUM(C198:G198)</f>
        <v>260510</v>
      </c>
    </row>
    <row r="199" spans="1:8">
      <c r="A199" s="135" t="s">
        <v>273</v>
      </c>
      <c r="B199" s="137">
        <f t="shared" si="68"/>
        <v>8468</v>
      </c>
      <c r="C199" s="134">
        <v>5263</v>
      </c>
      <c r="D199" s="134">
        <v>3205</v>
      </c>
      <c r="E199" s="134">
        <v>2801</v>
      </c>
      <c r="F199" s="134">
        <v>8578</v>
      </c>
      <c r="G199" s="134">
        <v>2587</v>
      </c>
      <c r="H199" s="134">
        <f t="shared" si="69"/>
        <v>22434</v>
      </c>
    </row>
    <row r="201" spans="1:8">
      <c r="A201" s="132" t="s">
        <v>368</v>
      </c>
    </row>
    <row r="202" spans="1:8">
      <c r="A202" s="133" t="s">
        <v>268</v>
      </c>
    </row>
    <row r="203" spans="1:8">
      <c r="A203" s="135" t="s">
        <v>269</v>
      </c>
      <c r="B203" s="134">
        <v>127629</v>
      </c>
      <c r="C203" s="134">
        <v>60536</v>
      </c>
      <c r="D203" s="134">
        <v>67093</v>
      </c>
      <c r="E203" s="134">
        <v>72868</v>
      </c>
      <c r="F203" s="134">
        <v>156100</v>
      </c>
      <c r="G203" s="134">
        <v>81466</v>
      </c>
      <c r="H203" s="134">
        <v>438063</v>
      </c>
    </row>
    <row r="204" spans="1:8">
      <c r="A204" s="135" t="s">
        <v>270</v>
      </c>
      <c r="B204" s="137">
        <v>90768</v>
      </c>
      <c r="C204" s="134">
        <v>53539</v>
      </c>
      <c r="D204" s="134">
        <v>37229</v>
      </c>
      <c r="E204" s="134">
        <v>33252</v>
      </c>
      <c r="F204" s="134">
        <v>55581</v>
      </c>
      <c r="G204" s="134">
        <v>17663</v>
      </c>
      <c r="H204" s="134">
        <v>197264</v>
      </c>
    </row>
    <row r="205" spans="1:8">
      <c r="A205" s="133" t="s">
        <v>271</v>
      </c>
      <c r="B205" s="134"/>
      <c r="C205" s="134"/>
      <c r="D205" s="134"/>
      <c r="E205" s="134"/>
      <c r="F205" s="134"/>
      <c r="G205" s="134"/>
      <c r="H205" s="134"/>
    </row>
    <row r="206" spans="1:8">
      <c r="A206" s="135" t="s">
        <v>272</v>
      </c>
      <c r="B206" s="134">
        <v>75177</v>
      </c>
      <c r="C206" s="134">
        <v>37587</v>
      </c>
      <c r="D206" s="134">
        <v>37590</v>
      </c>
      <c r="E206" s="134">
        <v>42287</v>
      </c>
      <c r="F206" s="134">
        <v>68286</v>
      </c>
      <c r="G206" s="134">
        <v>20810</v>
      </c>
      <c r="H206" s="134">
        <v>206560</v>
      </c>
    </row>
    <row r="207" spans="1:8">
      <c r="A207" s="135" t="s">
        <v>273</v>
      </c>
      <c r="B207" s="137">
        <v>6875</v>
      </c>
      <c r="C207" s="134">
        <v>3981</v>
      </c>
      <c r="D207" s="134">
        <v>2894</v>
      </c>
      <c r="E207" s="134">
        <v>3180</v>
      </c>
      <c r="F207" s="134">
        <v>6315</v>
      </c>
      <c r="G207" s="134">
        <v>1448</v>
      </c>
      <c r="H207" s="134">
        <v>17818</v>
      </c>
    </row>
    <row r="210" spans="1:8">
      <c r="A210" s="132" t="s">
        <v>369</v>
      </c>
    </row>
    <row r="211" spans="1:8">
      <c r="A211" s="133" t="s">
        <v>301</v>
      </c>
      <c r="B211" s="137">
        <f>SUM(B212:B214)</f>
        <v>234572</v>
      </c>
      <c r="C211" s="134">
        <f t="shared" ref="C211:H211" si="70">SUM(C212:C214)</f>
        <v>92610</v>
      </c>
      <c r="D211" s="134">
        <f t="shared" si="70"/>
        <v>141962</v>
      </c>
      <c r="E211" s="134">
        <f t="shared" si="70"/>
        <v>122169</v>
      </c>
      <c r="F211" s="134">
        <f t="shared" si="70"/>
        <v>172254</v>
      </c>
      <c r="G211" s="134">
        <f t="shared" si="70"/>
        <v>27733</v>
      </c>
      <c r="H211" s="134">
        <f t="shared" si="70"/>
        <v>556728</v>
      </c>
    </row>
    <row r="212" spans="1:8">
      <c r="A212" s="135" t="s">
        <v>302</v>
      </c>
      <c r="B212" s="134">
        <f t="shared" ref="B212:B214" si="71">SUM(C212:D212)</f>
        <v>12706</v>
      </c>
      <c r="C212" s="134">
        <v>4298</v>
      </c>
      <c r="D212" s="134">
        <v>8408</v>
      </c>
      <c r="E212" s="134">
        <v>6443</v>
      </c>
      <c r="F212" s="134">
        <v>13444</v>
      </c>
      <c r="G212" s="134">
        <v>3247</v>
      </c>
      <c r="H212" s="134">
        <f t="shared" ref="H212:H214" si="72">SUM(C212:G212)</f>
        <v>35840</v>
      </c>
    </row>
    <row r="213" spans="1:8">
      <c r="A213" s="135" t="s">
        <v>186</v>
      </c>
      <c r="B213" s="134">
        <f t="shared" si="71"/>
        <v>21791</v>
      </c>
      <c r="C213" s="134">
        <v>8851</v>
      </c>
      <c r="D213" s="134">
        <v>12940</v>
      </c>
      <c r="E213" s="134">
        <v>11412</v>
      </c>
      <c r="F213" s="134">
        <v>14176</v>
      </c>
      <c r="G213" s="134">
        <v>2185</v>
      </c>
      <c r="H213" s="134">
        <f t="shared" si="72"/>
        <v>49564</v>
      </c>
    </row>
    <row r="214" spans="1:8">
      <c r="A214" s="135" t="s">
        <v>187</v>
      </c>
      <c r="B214" s="134">
        <f t="shared" si="71"/>
        <v>200075</v>
      </c>
      <c r="C214" s="134">
        <v>79461</v>
      </c>
      <c r="D214" s="134">
        <v>120614</v>
      </c>
      <c r="E214" s="134">
        <v>104314</v>
      </c>
      <c r="F214" s="134">
        <v>144634</v>
      </c>
      <c r="G214" s="134">
        <v>22301</v>
      </c>
      <c r="H214" s="134">
        <f t="shared" si="72"/>
        <v>471324</v>
      </c>
    </row>
    <row r="215" spans="1:8">
      <c r="A215" s="133" t="s">
        <v>303</v>
      </c>
      <c r="B215" s="134">
        <f t="shared" ref="B215:H215" si="73">SUM(B216:B217)</f>
        <v>140620</v>
      </c>
      <c r="C215" s="134">
        <f t="shared" si="73"/>
        <v>45708</v>
      </c>
      <c r="D215" s="134">
        <f t="shared" si="73"/>
        <v>94912</v>
      </c>
      <c r="E215" s="134">
        <f t="shared" si="73"/>
        <v>73019.000000000015</v>
      </c>
      <c r="F215" s="134">
        <f t="shared" si="73"/>
        <v>140953</v>
      </c>
      <c r="G215" s="134">
        <f t="shared" si="73"/>
        <v>22030</v>
      </c>
      <c r="H215" s="134">
        <f t="shared" si="73"/>
        <v>376622</v>
      </c>
    </row>
    <row r="216" spans="1:8">
      <c r="A216" s="135" t="s">
        <v>304</v>
      </c>
      <c r="B216" s="137">
        <f t="shared" ref="B216:B219" si="74">SUM(C216:D216)</f>
        <v>127791.51163670218</v>
      </c>
      <c r="C216" s="134">
        <v>41692.568816077721</v>
      </c>
      <c r="D216" s="134">
        <v>86098.942820624463</v>
      </c>
      <c r="E216" s="134">
        <v>65903.414896810515</v>
      </c>
      <c r="F216" s="134">
        <v>126848.15924848618</v>
      </c>
      <c r="G216" s="134">
        <v>19642.975071069319</v>
      </c>
      <c r="H216" s="134">
        <f t="shared" ref="H216:H219" si="75">SUM(C216:G216)</f>
        <v>340186.06085306819</v>
      </c>
    </row>
    <row r="217" spans="1:8">
      <c r="A217" s="135" t="s">
        <v>305</v>
      </c>
      <c r="B217" s="137">
        <f t="shared" si="74"/>
        <v>12828.488363297813</v>
      </c>
      <c r="C217" s="134">
        <v>4015.4311839222783</v>
      </c>
      <c r="D217" s="134">
        <v>8813.0571793755353</v>
      </c>
      <c r="E217" s="134">
        <v>7115.5851031894936</v>
      </c>
      <c r="F217" s="134">
        <v>14104.840751513821</v>
      </c>
      <c r="G217" s="134">
        <v>2387.0249289306803</v>
      </c>
      <c r="H217" s="134">
        <f t="shared" si="75"/>
        <v>36435.939146931807</v>
      </c>
    </row>
    <row r="218" spans="1:8">
      <c r="A218" s="133" t="s">
        <v>306</v>
      </c>
      <c r="B218" s="137">
        <f t="shared" si="74"/>
        <v>1392</v>
      </c>
      <c r="C218" s="134">
        <v>474</v>
      </c>
      <c r="D218" s="134">
        <v>918</v>
      </c>
      <c r="E218" s="134">
        <v>1008</v>
      </c>
      <c r="F218" s="134">
        <v>1146</v>
      </c>
      <c r="G218" s="134">
        <v>684</v>
      </c>
      <c r="H218" s="134">
        <f t="shared" si="75"/>
        <v>4230</v>
      </c>
    </row>
    <row r="219" spans="1:8">
      <c r="A219" s="133" t="s">
        <v>307</v>
      </c>
      <c r="B219" s="137">
        <f t="shared" si="74"/>
        <v>8750</v>
      </c>
      <c r="C219" s="134">
        <v>1735</v>
      </c>
      <c r="D219" s="134">
        <v>7015</v>
      </c>
      <c r="E219" s="134">
        <v>8563</v>
      </c>
      <c r="F219" s="134">
        <v>27754</v>
      </c>
      <c r="G219" s="134">
        <v>5179</v>
      </c>
      <c r="H219" s="134">
        <f t="shared" si="75"/>
        <v>50246</v>
      </c>
    </row>
    <row r="221" spans="1:8">
      <c r="A221" s="132" t="s">
        <v>370</v>
      </c>
    </row>
    <row r="222" spans="1:8">
      <c r="A222" s="133" t="s">
        <v>301</v>
      </c>
      <c r="B222" s="137">
        <f>SUM(B223:B225)</f>
        <v>240338</v>
      </c>
      <c r="C222" s="134">
        <f>SUM(C223:C225)</f>
        <v>87582</v>
      </c>
      <c r="D222" s="134">
        <f t="shared" ref="D222:H222" si="76">SUM(D223:D225)</f>
        <v>152756</v>
      </c>
      <c r="E222" s="134">
        <f t="shared" si="76"/>
        <v>116080</v>
      </c>
      <c r="F222" s="134">
        <f t="shared" si="76"/>
        <v>156931</v>
      </c>
      <c r="G222" s="134">
        <f t="shared" si="76"/>
        <v>27169</v>
      </c>
      <c r="H222" s="134">
        <f t="shared" si="76"/>
        <v>540518</v>
      </c>
    </row>
    <row r="223" spans="1:8">
      <c r="A223" s="135" t="s">
        <v>302</v>
      </c>
      <c r="B223" s="134">
        <f t="shared" ref="B223:B225" si="77">SUM(C223:D223)</f>
        <v>18407</v>
      </c>
      <c r="C223" s="134">
        <v>5863</v>
      </c>
      <c r="D223" s="134">
        <v>12544</v>
      </c>
      <c r="E223" s="134">
        <v>8869</v>
      </c>
      <c r="F223" s="134">
        <v>17263</v>
      </c>
      <c r="G223" s="134">
        <v>4251</v>
      </c>
      <c r="H223" s="134">
        <f t="shared" ref="H223:H225" si="78">SUM(C223:G223)</f>
        <v>48790</v>
      </c>
    </row>
    <row r="224" spans="1:8">
      <c r="A224" s="135" t="s">
        <v>186</v>
      </c>
      <c r="B224" s="134">
        <f t="shared" si="77"/>
        <v>17690</v>
      </c>
      <c r="C224" s="134">
        <v>5771</v>
      </c>
      <c r="D224" s="134">
        <v>11919</v>
      </c>
      <c r="E224" s="134">
        <v>8402</v>
      </c>
      <c r="F224" s="134">
        <v>11807</v>
      </c>
      <c r="G224" s="134">
        <v>1460</v>
      </c>
      <c r="H224" s="134">
        <f t="shared" si="78"/>
        <v>39359</v>
      </c>
    </row>
    <row r="225" spans="1:14">
      <c r="A225" s="135" t="s">
        <v>187</v>
      </c>
      <c r="B225" s="134">
        <f t="shared" si="77"/>
        <v>204241</v>
      </c>
      <c r="C225" s="134">
        <v>75948</v>
      </c>
      <c r="D225" s="134">
        <v>128293</v>
      </c>
      <c r="E225" s="134">
        <v>98809</v>
      </c>
      <c r="F225" s="134">
        <v>127861</v>
      </c>
      <c r="G225" s="134">
        <v>21458</v>
      </c>
      <c r="H225" s="134">
        <f t="shared" si="78"/>
        <v>452369</v>
      </c>
    </row>
    <row r="226" spans="1:14">
      <c r="A226" s="133" t="s">
        <v>303</v>
      </c>
      <c r="B226" s="134">
        <f t="shared" ref="B226:H226" si="79">SUM(B227:B228)</f>
        <v>135165</v>
      </c>
      <c r="C226" s="134">
        <f t="shared" si="79"/>
        <v>45313</v>
      </c>
      <c r="D226" s="134">
        <f t="shared" si="79"/>
        <v>89852</v>
      </c>
      <c r="E226" s="134">
        <f t="shared" si="79"/>
        <v>82705</v>
      </c>
      <c r="F226" s="134">
        <f t="shared" si="79"/>
        <v>138123</v>
      </c>
      <c r="G226" s="134">
        <f t="shared" si="79"/>
        <v>21267</v>
      </c>
      <c r="H226" s="134">
        <f t="shared" si="79"/>
        <v>377259.99999999994</v>
      </c>
    </row>
    <row r="227" spans="1:14">
      <c r="A227" s="135" t="s">
        <v>304</v>
      </c>
      <c r="B227" s="137">
        <f t="shared" ref="B227:B230" si="80">SUM(C227:D227)</f>
        <v>122179.90725591133</v>
      </c>
      <c r="C227" s="134">
        <v>41153.611863973405</v>
      </c>
      <c r="D227" s="134">
        <v>81026.295391937922</v>
      </c>
      <c r="E227" s="134">
        <v>73249.7804545736</v>
      </c>
      <c r="F227" s="134">
        <v>122037.48003617331</v>
      </c>
      <c r="G227" s="134">
        <v>19963.327843182742</v>
      </c>
      <c r="H227" s="134">
        <f t="shared" ref="H227:H230" si="81">SUM(C227:G227)</f>
        <v>337430.49558984092</v>
      </c>
      <c r="J227" s="134"/>
      <c r="K227" s="134"/>
      <c r="L227" s="134"/>
      <c r="M227" s="134"/>
      <c r="N227" s="134"/>
    </row>
    <row r="228" spans="1:14">
      <c r="A228" s="135" t="s">
        <v>305</v>
      </c>
      <c r="B228" s="137">
        <f t="shared" si="80"/>
        <v>12985.092744088663</v>
      </c>
      <c r="C228" s="134">
        <v>4159.3881360265914</v>
      </c>
      <c r="D228" s="134">
        <v>8825.7046080620712</v>
      </c>
      <c r="E228" s="134">
        <v>9455.2195454263947</v>
      </c>
      <c r="F228" s="134">
        <v>16085.519963826697</v>
      </c>
      <c r="G228" s="134">
        <v>1303.6721568172593</v>
      </c>
      <c r="H228" s="134">
        <f t="shared" si="81"/>
        <v>39829.50441015901</v>
      </c>
      <c r="J228" s="134"/>
      <c r="K228" s="134"/>
      <c r="L228" s="134"/>
      <c r="M228" s="134"/>
      <c r="N228" s="134"/>
    </row>
    <row r="229" spans="1:14">
      <c r="A229" s="133" t="s">
        <v>306</v>
      </c>
      <c r="B229" s="137">
        <f t="shared" si="80"/>
        <v>3307</v>
      </c>
      <c r="C229" s="134">
        <v>1402</v>
      </c>
      <c r="D229" s="134">
        <v>1905</v>
      </c>
      <c r="E229" s="134">
        <v>1933</v>
      </c>
      <c r="F229" s="134">
        <v>2422</v>
      </c>
      <c r="G229" s="134">
        <v>84</v>
      </c>
      <c r="H229" s="134">
        <f t="shared" si="81"/>
        <v>7746</v>
      </c>
    </row>
    <row r="230" spans="1:14">
      <c r="A230" s="133" t="s">
        <v>307</v>
      </c>
      <c r="B230" s="137">
        <f t="shared" si="80"/>
        <v>11686</v>
      </c>
      <c r="C230" s="134">
        <v>3701</v>
      </c>
      <c r="D230" s="134">
        <v>7985</v>
      </c>
      <c r="E230" s="134">
        <v>10265</v>
      </c>
      <c r="F230" s="134">
        <v>30738</v>
      </c>
      <c r="G230" s="134">
        <v>6098</v>
      </c>
      <c r="H230" s="134">
        <f t="shared" si="81"/>
        <v>58787</v>
      </c>
    </row>
    <row r="232" spans="1:14">
      <c r="A232" s="132" t="s">
        <v>371</v>
      </c>
    </row>
    <row r="233" spans="1:14">
      <c r="A233" s="133" t="s">
        <v>301</v>
      </c>
      <c r="B233" s="137">
        <f>SUM(B234:B236)</f>
        <v>217488</v>
      </c>
      <c r="C233" s="134">
        <f>SUM(C234:C236)</f>
        <v>80544</v>
      </c>
      <c r="D233" s="134">
        <f t="shared" ref="D233:H233" si="82">SUM(D234:D236)</f>
        <v>136944</v>
      </c>
      <c r="E233" s="134">
        <f t="shared" si="82"/>
        <v>123659</v>
      </c>
      <c r="F233" s="134">
        <f t="shared" si="82"/>
        <v>165921</v>
      </c>
      <c r="G233" s="134">
        <f t="shared" si="82"/>
        <v>21622</v>
      </c>
      <c r="H233" s="134">
        <f t="shared" si="82"/>
        <v>528690</v>
      </c>
    </row>
    <row r="234" spans="1:14">
      <c r="A234" s="135" t="s">
        <v>302</v>
      </c>
      <c r="B234" s="134">
        <f t="shared" ref="B234:B236" si="83">SUM(C234:D234)</f>
        <v>22540</v>
      </c>
      <c r="C234" s="134">
        <v>6331</v>
      </c>
      <c r="D234" s="134">
        <v>16209</v>
      </c>
      <c r="E234" s="134">
        <v>15294</v>
      </c>
      <c r="F234" s="134">
        <v>23790</v>
      </c>
      <c r="G234" s="134">
        <v>3343</v>
      </c>
      <c r="H234" s="134">
        <f t="shared" ref="H234:H236" si="84">SUM(C234:G234)</f>
        <v>64967</v>
      </c>
    </row>
    <row r="235" spans="1:14">
      <c r="A235" s="135" t="s">
        <v>186</v>
      </c>
      <c r="B235" s="134">
        <f t="shared" si="83"/>
        <v>15818</v>
      </c>
      <c r="C235" s="134">
        <v>5908</v>
      </c>
      <c r="D235" s="134">
        <v>9910</v>
      </c>
      <c r="E235" s="134">
        <v>7595</v>
      </c>
      <c r="F235" s="134">
        <v>11341</v>
      </c>
      <c r="G235" s="134">
        <v>2007</v>
      </c>
      <c r="H235" s="134">
        <f t="shared" si="84"/>
        <v>36761</v>
      </c>
    </row>
    <row r="236" spans="1:14">
      <c r="A236" s="135" t="s">
        <v>187</v>
      </c>
      <c r="B236" s="134">
        <f t="shared" si="83"/>
        <v>179130</v>
      </c>
      <c r="C236" s="134">
        <v>68305</v>
      </c>
      <c r="D236" s="134">
        <v>110825</v>
      </c>
      <c r="E236" s="134">
        <v>100770</v>
      </c>
      <c r="F236" s="134">
        <v>130790</v>
      </c>
      <c r="G236" s="134">
        <v>16272</v>
      </c>
      <c r="H236" s="134">
        <f t="shared" si="84"/>
        <v>426962</v>
      </c>
    </row>
    <row r="237" spans="1:14">
      <c r="A237" s="133" t="s">
        <v>303</v>
      </c>
      <c r="B237" s="134">
        <f t="shared" ref="B237:H237" si="85">SUM(B238:B239)</f>
        <v>124926</v>
      </c>
      <c r="C237" s="134">
        <f>SUM(C238:C239)</f>
        <v>45888</v>
      </c>
      <c r="D237" s="134">
        <f t="shared" si="85"/>
        <v>79038</v>
      </c>
      <c r="E237" s="134">
        <f t="shared" si="85"/>
        <v>89914</v>
      </c>
      <c r="F237" s="134">
        <f t="shared" si="85"/>
        <v>136042</v>
      </c>
      <c r="G237" s="134">
        <f t="shared" si="85"/>
        <v>21060</v>
      </c>
      <c r="H237" s="134">
        <f t="shared" si="85"/>
        <v>371942</v>
      </c>
    </row>
    <row r="238" spans="1:14">
      <c r="A238" s="135" t="s">
        <v>304</v>
      </c>
      <c r="B238" s="137">
        <f t="shared" ref="B238:B241" si="86">SUM(C238:D238)</f>
        <v>113075.29505584719</v>
      </c>
      <c r="C238" s="134">
        <v>40177.100896930569</v>
      </c>
      <c r="D238" s="134">
        <v>72898.194158916624</v>
      </c>
      <c r="E238" s="134">
        <v>80026.911618669314</v>
      </c>
      <c r="F238" s="134">
        <v>121389.03306566771</v>
      </c>
      <c r="G238" s="134">
        <v>19880.864354457961</v>
      </c>
      <c r="H238" s="134">
        <f t="shared" ref="H238:H241" si="87">SUM(C238:G238)</f>
        <v>334372.10409464216</v>
      </c>
    </row>
    <row r="239" spans="1:14">
      <c r="A239" s="135" t="s">
        <v>305</v>
      </c>
      <c r="B239" s="137">
        <f t="shared" si="86"/>
        <v>11850.7049441528</v>
      </c>
      <c r="C239" s="134">
        <v>5710.8991030694269</v>
      </c>
      <c r="D239" s="134">
        <v>6139.8058410833737</v>
      </c>
      <c r="E239" s="134">
        <v>9887.0883813306864</v>
      </c>
      <c r="F239" s="134">
        <v>14652.966934332289</v>
      </c>
      <c r="G239" s="134">
        <v>1179.1356455420373</v>
      </c>
      <c r="H239" s="134">
        <f t="shared" si="87"/>
        <v>37569.895905357815</v>
      </c>
    </row>
    <row r="240" spans="1:14">
      <c r="A240" s="133" t="s">
        <v>306</v>
      </c>
      <c r="B240" s="137">
        <f t="shared" si="86"/>
        <v>2271</v>
      </c>
      <c r="C240" s="134">
        <v>1095</v>
      </c>
      <c r="D240" s="134">
        <v>1176</v>
      </c>
      <c r="E240" s="134">
        <v>2002</v>
      </c>
      <c r="F240" s="134">
        <v>1617</v>
      </c>
      <c r="G240" s="134">
        <v>799</v>
      </c>
      <c r="H240" s="134">
        <f t="shared" si="87"/>
        <v>6689</v>
      </c>
    </row>
    <row r="241" spans="1:8">
      <c r="A241" s="133" t="s">
        <v>307</v>
      </c>
      <c r="B241" s="137">
        <f t="shared" si="86"/>
        <v>14008</v>
      </c>
      <c r="C241" s="134">
        <v>4536</v>
      </c>
      <c r="D241" s="134">
        <v>9472</v>
      </c>
      <c r="E241" s="134">
        <v>14373</v>
      </c>
      <c r="F241" s="134">
        <v>28379</v>
      </c>
      <c r="G241" s="134">
        <v>5662</v>
      </c>
      <c r="H241" s="134">
        <f t="shared" si="87"/>
        <v>62422</v>
      </c>
    </row>
    <row r="243" spans="1:8">
      <c r="A243" s="132" t="s">
        <v>372</v>
      </c>
    </row>
    <row r="244" spans="1:8">
      <c r="A244" s="133" t="s">
        <v>301</v>
      </c>
      <c r="B244" s="137">
        <f>SUM(B245:B247)</f>
        <v>204983</v>
      </c>
      <c r="C244" s="134">
        <f>SUM(C245:C247)</f>
        <v>75742</v>
      </c>
      <c r="D244" s="134">
        <f t="shared" ref="D244:H244" si="88">SUM(D245:D247)</f>
        <v>129241</v>
      </c>
      <c r="E244" s="134">
        <f t="shared" si="88"/>
        <v>132251</v>
      </c>
      <c r="F244" s="134">
        <f t="shared" si="88"/>
        <v>154693</v>
      </c>
      <c r="G244" s="134">
        <f t="shared" si="88"/>
        <v>25503</v>
      </c>
      <c r="H244" s="134">
        <f t="shared" si="88"/>
        <v>517430</v>
      </c>
    </row>
    <row r="245" spans="1:8">
      <c r="A245" s="135" t="s">
        <v>302</v>
      </c>
      <c r="B245" s="134">
        <f t="shared" ref="B245:B247" si="89">SUM(C245:D245)</f>
        <v>18842</v>
      </c>
      <c r="C245" s="134">
        <v>7971</v>
      </c>
      <c r="D245" s="134">
        <v>10871</v>
      </c>
      <c r="E245" s="134">
        <v>11982</v>
      </c>
      <c r="F245" s="134">
        <v>17879</v>
      </c>
      <c r="G245" s="134">
        <v>3925</v>
      </c>
      <c r="H245" s="134">
        <f t="shared" ref="H245:H247" si="90">SUM(C245:G245)</f>
        <v>52628</v>
      </c>
    </row>
    <row r="246" spans="1:8">
      <c r="A246" s="135" t="s">
        <v>186</v>
      </c>
      <c r="B246" s="134">
        <f t="shared" si="89"/>
        <v>19383</v>
      </c>
      <c r="C246" s="134">
        <v>6362</v>
      </c>
      <c r="D246" s="134">
        <v>13021</v>
      </c>
      <c r="E246" s="134">
        <v>10639</v>
      </c>
      <c r="F246" s="134">
        <v>13122</v>
      </c>
      <c r="G246" s="134">
        <v>2577</v>
      </c>
      <c r="H246" s="134">
        <f t="shared" si="90"/>
        <v>45721</v>
      </c>
    </row>
    <row r="247" spans="1:8">
      <c r="A247" s="135" t="s">
        <v>187</v>
      </c>
      <c r="B247" s="134">
        <f t="shared" si="89"/>
        <v>166758</v>
      </c>
      <c r="C247" s="134">
        <v>61409</v>
      </c>
      <c r="D247" s="134">
        <v>105349</v>
      </c>
      <c r="E247" s="134">
        <v>109630</v>
      </c>
      <c r="F247" s="134">
        <v>123692</v>
      </c>
      <c r="G247" s="134">
        <v>19001</v>
      </c>
      <c r="H247" s="134">
        <f t="shared" si="90"/>
        <v>419081</v>
      </c>
    </row>
    <row r="248" spans="1:8">
      <c r="A248" s="133" t="s">
        <v>303</v>
      </c>
      <c r="B248" s="134">
        <f t="shared" ref="B248" si="91">SUM(B249:B250)</f>
        <v>133957</v>
      </c>
      <c r="C248" s="134">
        <f>SUM(C249:C250)</f>
        <v>47383</v>
      </c>
      <c r="D248" s="134">
        <f t="shared" ref="D248:H248" si="92">SUM(D249:D250)</f>
        <v>86574</v>
      </c>
      <c r="E248" s="134">
        <f t="shared" si="92"/>
        <v>100021</v>
      </c>
      <c r="F248" s="134">
        <f t="shared" si="92"/>
        <v>148094</v>
      </c>
      <c r="G248" s="134">
        <f t="shared" si="92"/>
        <v>21469</v>
      </c>
      <c r="H248" s="134">
        <f t="shared" si="92"/>
        <v>403541</v>
      </c>
    </row>
    <row r="249" spans="1:8">
      <c r="A249" s="135" t="s">
        <v>304</v>
      </c>
      <c r="B249" s="137">
        <f t="shared" ref="B249:B252" si="93">SUM(C249:D249)</f>
        <v>113751.55853889347</v>
      </c>
      <c r="C249" s="134">
        <v>41452.909942572078</v>
      </c>
      <c r="D249" s="134">
        <v>72298.648596321393</v>
      </c>
      <c r="E249" s="134">
        <v>82050.217274848837</v>
      </c>
      <c r="F249" s="134">
        <v>122993.86232607797</v>
      </c>
      <c r="G249" s="134">
        <v>19254.990481554491</v>
      </c>
      <c r="H249" s="134">
        <f t="shared" ref="H249:H252" si="94">SUM(C249:G249)</f>
        <v>338050.62862137478</v>
      </c>
    </row>
    <row r="250" spans="1:8">
      <c r="A250" s="135" t="s">
        <v>305</v>
      </c>
      <c r="B250" s="137">
        <f t="shared" si="93"/>
        <v>20205.441461106529</v>
      </c>
      <c r="C250" s="134">
        <v>5930.0900574279249</v>
      </c>
      <c r="D250" s="134">
        <v>14275.351403678605</v>
      </c>
      <c r="E250" s="134">
        <v>17970.782725151163</v>
      </c>
      <c r="F250" s="134">
        <v>25100.137673922029</v>
      </c>
      <c r="G250" s="134">
        <v>2214.0095184455085</v>
      </c>
      <c r="H250" s="134">
        <f t="shared" si="94"/>
        <v>65490.371378625226</v>
      </c>
    </row>
    <row r="251" spans="1:8">
      <c r="A251" s="133" t="s">
        <v>306</v>
      </c>
      <c r="B251" s="137">
        <f t="shared" si="93"/>
        <v>2168</v>
      </c>
      <c r="C251" s="134">
        <v>669</v>
      </c>
      <c r="D251" s="134">
        <v>1499</v>
      </c>
      <c r="E251" s="134">
        <v>1389</v>
      </c>
      <c r="F251" s="134">
        <v>1773</v>
      </c>
      <c r="G251" s="134">
        <v>319</v>
      </c>
      <c r="H251" s="134">
        <f t="shared" si="94"/>
        <v>5649</v>
      </c>
    </row>
    <row r="252" spans="1:8">
      <c r="A252" s="133" t="s">
        <v>307</v>
      </c>
      <c r="B252" s="137">
        <f t="shared" si="93"/>
        <v>11451</v>
      </c>
      <c r="C252" s="134">
        <v>5128</v>
      </c>
      <c r="D252" s="134">
        <v>6323</v>
      </c>
      <c r="E252" s="134">
        <v>8623</v>
      </c>
      <c r="F252" s="134">
        <v>26351</v>
      </c>
      <c r="G252" s="134">
        <v>3125</v>
      </c>
      <c r="H252" s="134">
        <f t="shared" si="94"/>
        <v>49550</v>
      </c>
    </row>
    <row r="254" spans="1:8">
      <c r="A254" s="132" t="s">
        <v>373</v>
      </c>
    </row>
    <row r="255" spans="1:8">
      <c r="A255" s="133" t="s">
        <v>301</v>
      </c>
      <c r="B255" s="137">
        <f>SUM(B256:B258)</f>
        <v>217346</v>
      </c>
      <c r="C255" s="134">
        <f>SUM(C256:C258)</f>
        <v>83649</v>
      </c>
      <c r="D255" s="134">
        <f t="shared" ref="D255:H255" si="95">SUM(D256:D258)</f>
        <v>133697</v>
      </c>
      <c r="E255" s="134">
        <f t="shared" si="95"/>
        <v>110200</v>
      </c>
      <c r="F255" s="134">
        <f t="shared" si="95"/>
        <v>150806</v>
      </c>
      <c r="G255" s="134">
        <f t="shared" si="95"/>
        <v>20482</v>
      </c>
      <c r="H255" s="134">
        <f t="shared" si="95"/>
        <v>498834</v>
      </c>
    </row>
    <row r="256" spans="1:8">
      <c r="A256" s="135" t="s">
        <v>302</v>
      </c>
      <c r="B256" s="134">
        <f t="shared" ref="B256:B258" si="96">SUM(C256:D256)</f>
        <v>18568</v>
      </c>
      <c r="C256" s="134">
        <v>8692</v>
      </c>
      <c r="D256" s="134">
        <v>9876</v>
      </c>
      <c r="E256" s="134">
        <v>10561</v>
      </c>
      <c r="F256" s="134">
        <v>14159</v>
      </c>
      <c r="G256" s="134">
        <v>2200</v>
      </c>
      <c r="H256" s="134">
        <f t="shared" ref="H256:H258" si="97">SUM(C256:G256)</f>
        <v>45488</v>
      </c>
    </row>
    <row r="257" spans="1:8">
      <c r="A257" s="135" t="s">
        <v>186</v>
      </c>
      <c r="B257" s="134">
        <f t="shared" si="96"/>
        <v>23819</v>
      </c>
      <c r="C257" s="134">
        <v>8988</v>
      </c>
      <c r="D257" s="134">
        <v>14831</v>
      </c>
      <c r="E257" s="134">
        <v>13526</v>
      </c>
      <c r="F257" s="134">
        <v>15162</v>
      </c>
      <c r="G257" s="134">
        <v>2759</v>
      </c>
      <c r="H257" s="134">
        <f t="shared" si="97"/>
        <v>55266</v>
      </c>
    </row>
    <row r="258" spans="1:8">
      <c r="A258" s="135" t="s">
        <v>187</v>
      </c>
      <c r="B258" s="134">
        <f t="shared" si="96"/>
        <v>174959</v>
      </c>
      <c r="C258" s="134">
        <v>65969</v>
      </c>
      <c r="D258" s="134">
        <v>108990</v>
      </c>
      <c r="E258" s="134">
        <v>86113</v>
      </c>
      <c r="F258" s="134">
        <v>121485</v>
      </c>
      <c r="G258" s="134">
        <v>15523</v>
      </c>
      <c r="H258" s="134">
        <f t="shared" si="97"/>
        <v>398080</v>
      </c>
    </row>
    <row r="259" spans="1:8">
      <c r="A259" s="133" t="s">
        <v>303</v>
      </c>
      <c r="B259" s="134">
        <f t="shared" ref="B259" si="98">SUM(B260:B261)</f>
        <v>148192</v>
      </c>
      <c r="C259" s="134">
        <f>SUM(C260:C261)</f>
        <v>55989</v>
      </c>
      <c r="D259" s="134">
        <f t="shared" ref="D259:H259" si="99">SUM(D260:D261)</f>
        <v>92203</v>
      </c>
      <c r="E259" s="134">
        <f t="shared" si="99"/>
        <v>93841</v>
      </c>
      <c r="F259" s="134">
        <f t="shared" si="99"/>
        <v>142712</v>
      </c>
      <c r="G259" s="134">
        <f t="shared" si="99"/>
        <v>19583</v>
      </c>
      <c r="H259" s="134">
        <f t="shared" si="99"/>
        <v>404328</v>
      </c>
    </row>
    <row r="260" spans="1:8">
      <c r="A260" s="135" t="s">
        <v>304</v>
      </c>
      <c r="B260" s="137">
        <f t="shared" ref="B260:B263" si="100">SUM(C260:D260)</f>
        <v>119210.79375488732</v>
      </c>
      <c r="C260" s="134">
        <v>46174.156410001495</v>
      </c>
      <c r="D260" s="134">
        <v>73036.637344885821</v>
      </c>
      <c r="E260" s="134">
        <v>80221.513068235479</v>
      </c>
      <c r="F260" s="134">
        <v>119674.27173979642</v>
      </c>
      <c r="G260" s="134">
        <v>14246.20455491467</v>
      </c>
      <c r="H260" s="134">
        <f t="shared" ref="H260:H263" si="101">SUM(C260:G260)</f>
        <v>333352.78311783384</v>
      </c>
    </row>
    <row r="261" spans="1:8">
      <c r="A261" s="135" t="s">
        <v>305</v>
      </c>
      <c r="B261" s="137">
        <f t="shared" si="100"/>
        <v>28981.206245112688</v>
      </c>
      <c r="C261" s="134">
        <v>9814.8435899985088</v>
      </c>
      <c r="D261" s="134">
        <v>19166.362655114179</v>
      </c>
      <c r="E261" s="134">
        <v>13619.486931764515</v>
      </c>
      <c r="F261" s="134">
        <v>23037.728260203592</v>
      </c>
      <c r="G261" s="134">
        <v>5336.7954450853304</v>
      </c>
      <c r="H261" s="134">
        <f t="shared" si="101"/>
        <v>70975.216882166133</v>
      </c>
    </row>
    <row r="262" spans="1:8">
      <c r="A262" s="133" t="s">
        <v>306</v>
      </c>
      <c r="B262" s="137">
        <f t="shared" si="100"/>
        <v>2121</v>
      </c>
      <c r="C262" s="134">
        <v>412</v>
      </c>
      <c r="D262" s="134">
        <v>1709</v>
      </c>
      <c r="E262" s="134">
        <v>1061</v>
      </c>
      <c r="F262" s="134">
        <v>1749</v>
      </c>
      <c r="G262" s="134">
        <v>142</v>
      </c>
      <c r="H262" s="134">
        <f t="shared" si="101"/>
        <v>5073</v>
      </c>
    </row>
    <row r="263" spans="1:8">
      <c r="A263" s="133" t="s">
        <v>307</v>
      </c>
      <c r="B263" s="137">
        <f t="shared" si="100"/>
        <v>10759</v>
      </c>
      <c r="C263" s="134">
        <v>3926</v>
      </c>
      <c r="D263" s="134">
        <v>6833</v>
      </c>
      <c r="E263" s="134">
        <v>8560</v>
      </c>
      <c r="F263" s="134">
        <v>22741</v>
      </c>
      <c r="G263" s="134">
        <v>3100</v>
      </c>
      <c r="H263" s="134">
        <f t="shared" si="101"/>
        <v>45160</v>
      </c>
    </row>
    <row r="265" spans="1:8">
      <c r="A265" s="132" t="s">
        <v>374</v>
      </c>
    </row>
    <row r="266" spans="1:8">
      <c r="A266" s="133" t="s">
        <v>301</v>
      </c>
      <c r="B266" s="137">
        <v>222898</v>
      </c>
      <c r="C266" s="134">
        <v>93496</v>
      </c>
      <c r="D266" s="134">
        <v>129402</v>
      </c>
      <c r="E266" s="134">
        <v>123220</v>
      </c>
      <c r="F266" s="134">
        <v>166268</v>
      </c>
      <c r="G266" s="134">
        <v>26862</v>
      </c>
      <c r="H266" s="134">
        <v>539248</v>
      </c>
    </row>
    <row r="267" spans="1:8">
      <c r="A267" s="135" t="s">
        <v>302</v>
      </c>
      <c r="B267" s="134">
        <v>19227</v>
      </c>
      <c r="C267" s="134">
        <v>7934</v>
      </c>
      <c r="D267" s="134">
        <v>11293</v>
      </c>
      <c r="E267" s="134">
        <v>10536</v>
      </c>
      <c r="F267" s="134">
        <v>16854</v>
      </c>
      <c r="G267" s="134">
        <v>2629</v>
      </c>
      <c r="H267" s="134">
        <v>49246</v>
      </c>
    </row>
    <row r="268" spans="1:8">
      <c r="A268" s="135" t="s">
        <v>186</v>
      </c>
      <c r="B268" s="134">
        <v>20326</v>
      </c>
      <c r="C268" s="134">
        <v>8038</v>
      </c>
      <c r="D268" s="134">
        <v>12288</v>
      </c>
      <c r="E268" s="134">
        <v>14220</v>
      </c>
      <c r="F268" s="134">
        <v>16787</v>
      </c>
      <c r="G268" s="134">
        <v>2976</v>
      </c>
      <c r="H268" s="134">
        <v>54309</v>
      </c>
    </row>
    <row r="269" spans="1:8">
      <c r="A269" s="135" t="s">
        <v>187</v>
      </c>
      <c r="B269" s="134">
        <v>183345</v>
      </c>
      <c r="C269" s="134">
        <v>77524</v>
      </c>
      <c r="D269" s="134">
        <v>105821</v>
      </c>
      <c r="E269" s="134">
        <v>98464</v>
      </c>
      <c r="F269" s="134">
        <v>132627</v>
      </c>
      <c r="G269" s="134">
        <v>21257</v>
      </c>
      <c r="H269" s="134">
        <v>435693</v>
      </c>
    </row>
    <row r="270" spans="1:8">
      <c r="A270" s="133" t="s">
        <v>303</v>
      </c>
      <c r="B270" s="134">
        <v>143837</v>
      </c>
      <c r="C270" s="134">
        <v>57966</v>
      </c>
      <c r="D270" s="134">
        <v>85871</v>
      </c>
      <c r="E270" s="134">
        <v>89365</v>
      </c>
      <c r="F270" s="134">
        <v>144769</v>
      </c>
      <c r="G270" s="134">
        <v>20729</v>
      </c>
      <c r="H270" s="134">
        <v>398700</v>
      </c>
    </row>
    <row r="271" spans="1:8">
      <c r="A271" s="135" t="s">
        <v>304</v>
      </c>
      <c r="B271" s="137">
        <v>122675.08684488069</v>
      </c>
      <c r="C271" s="134">
        <v>52240.269113439121</v>
      </c>
      <c r="D271" s="134">
        <v>70434.817731441566</v>
      </c>
      <c r="E271" s="134">
        <v>71349.293642858174</v>
      </c>
      <c r="F271" s="134">
        <v>118618.20511469633</v>
      </c>
      <c r="G271" s="134">
        <v>15825.807788232627</v>
      </c>
      <c r="H271" s="134">
        <v>328468.39339066786</v>
      </c>
    </row>
    <row r="272" spans="1:8">
      <c r="A272" s="135" t="s">
        <v>305</v>
      </c>
      <c r="B272" s="137">
        <v>21161.91315511932</v>
      </c>
      <c r="C272" s="134">
        <v>5725.7308865608811</v>
      </c>
      <c r="D272" s="134">
        <v>15436.182268558439</v>
      </c>
      <c r="E272" s="134">
        <v>18015.706357141822</v>
      </c>
      <c r="F272" s="134">
        <v>26150.794885303669</v>
      </c>
      <c r="G272" s="134">
        <v>4903.192211767373</v>
      </c>
      <c r="H272" s="134">
        <v>70231.606609332172</v>
      </c>
    </row>
    <row r="273" spans="1:8">
      <c r="A273" s="133" t="s">
        <v>306</v>
      </c>
      <c r="B273" s="137">
        <v>2165</v>
      </c>
      <c r="C273" s="134">
        <v>848</v>
      </c>
      <c r="D273" s="134">
        <v>1317</v>
      </c>
      <c r="E273" s="134">
        <v>839</v>
      </c>
      <c r="F273" s="134">
        <v>745</v>
      </c>
      <c r="G273" s="134">
        <v>196</v>
      </c>
      <c r="H273" s="134">
        <v>3945</v>
      </c>
    </row>
    <row r="274" spans="1:8">
      <c r="A274" s="133" t="s">
        <v>307</v>
      </c>
      <c r="B274" s="137">
        <v>9536</v>
      </c>
      <c r="C274" s="134">
        <v>3356</v>
      </c>
      <c r="D274" s="134">
        <v>6180</v>
      </c>
      <c r="E274" s="134">
        <v>7199</v>
      </c>
      <c r="F274" s="134">
        <v>20717</v>
      </c>
      <c r="G274" s="134">
        <v>4284</v>
      </c>
      <c r="H274" s="134">
        <v>41736</v>
      </c>
    </row>
    <row r="275" spans="1:8" ht="9" customHeight="1"/>
    <row r="276" spans="1:8" ht="9" customHeight="1"/>
    <row r="277" spans="1:8">
      <c r="A277" s="132" t="s">
        <v>375</v>
      </c>
    </row>
    <row r="278" spans="1:8">
      <c r="A278" s="133" t="s">
        <v>309</v>
      </c>
      <c r="B278" s="137">
        <f t="shared" ref="B278" si="102">SUM(C278:D278)</f>
        <v>223258</v>
      </c>
      <c r="C278" s="134">
        <f t="shared" ref="C278:H278" si="103">C213+C214+C218</f>
        <v>88786</v>
      </c>
      <c r="D278" s="134">
        <f t="shared" si="103"/>
        <v>134472</v>
      </c>
      <c r="E278" s="134">
        <f t="shared" si="103"/>
        <v>116734</v>
      </c>
      <c r="F278" s="134">
        <f t="shared" si="103"/>
        <v>159956</v>
      </c>
      <c r="G278" s="134">
        <f t="shared" si="103"/>
        <v>25170</v>
      </c>
      <c r="H278" s="134">
        <f t="shared" si="103"/>
        <v>525118</v>
      </c>
    </row>
    <row r="279" spans="1:8">
      <c r="A279" s="133" t="s">
        <v>310</v>
      </c>
      <c r="B279" s="137">
        <f t="shared" ref="B279:B282" si="104">SUM(C279:D279)</f>
        <v>8954</v>
      </c>
      <c r="C279" s="134">
        <v>3666</v>
      </c>
      <c r="D279" s="134">
        <v>5288</v>
      </c>
      <c r="E279" s="134">
        <v>2713</v>
      </c>
      <c r="F279" s="134">
        <v>4468</v>
      </c>
      <c r="G279" s="134">
        <v>309</v>
      </c>
      <c r="H279" s="134">
        <f t="shared" ref="H279:H281" si="105">SUM(C279:G279)</f>
        <v>16444</v>
      </c>
    </row>
    <row r="280" spans="1:8">
      <c r="A280" s="133" t="s">
        <v>311</v>
      </c>
      <c r="B280" s="137">
        <f t="shared" si="104"/>
        <v>8954</v>
      </c>
      <c r="C280" s="134">
        <v>3666</v>
      </c>
      <c r="D280" s="134">
        <v>5288</v>
      </c>
      <c r="E280" s="134">
        <v>2713</v>
      </c>
      <c r="F280" s="134">
        <v>4468</v>
      </c>
      <c r="G280" s="134">
        <v>309</v>
      </c>
      <c r="H280" s="134">
        <f t="shared" si="105"/>
        <v>16444</v>
      </c>
    </row>
    <row r="281" spans="1:8">
      <c r="A281" s="133" t="s">
        <v>312</v>
      </c>
      <c r="B281" s="137">
        <f t="shared" si="104"/>
        <v>18615</v>
      </c>
      <c r="C281" s="134">
        <v>4818</v>
      </c>
      <c r="D281" s="134">
        <v>13797</v>
      </c>
      <c r="E281" s="134">
        <v>20826</v>
      </c>
      <c r="F281" s="134">
        <v>137763</v>
      </c>
      <c r="G281" s="134">
        <v>105703</v>
      </c>
      <c r="H281" s="134">
        <f t="shared" si="105"/>
        <v>282907</v>
      </c>
    </row>
    <row r="282" spans="1:8">
      <c r="A282" s="133" t="s">
        <v>313</v>
      </c>
      <c r="B282" s="134">
        <f t="shared" si="104"/>
        <v>0</v>
      </c>
      <c r="C282" s="143" t="s">
        <v>314</v>
      </c>
      <c r="D282" s="143" t="s">
        <v>314</v>
      </c>
      <c r="E282" s="143" t="s">
        <v>314</v>
      </c>
      <c r="F282" s="143" t="s">
        <v>314</v>
      </c>
      <c r="G282" s="143" t="s">
        <v>314</v>
      </c>
      <c r="H282" s="143" t="s">
        <v>314</v>
      </c>
    </row>
    <row r="284" spans="1:8">
      <c r="A284" s="132" t="s">
        <v>376</v>
      </c>
    </row>
    <row r="285" spans="1:8">
      <c r="A285" s="133" t="s">
        <v>309</v>
      </c>
      <c r="B285" s="137">
        <f t="shared" ref="B285" si="106">SUM(C285:D285)</f>
        <v>225238</v>
      </c>
      <c r="C285" s="134">
        <f t="shared" ref="C285:H285" si="107">C224+C225+C229</f>
        <v>83121</v>
      </c>
      <c r="D285" s="134">
        <f t="shared" si="107"/>
        <v>142117</v>
      </c>
      <c r="E285" s="134">
        <f t="shared" si="107"/>
        <v>109144</v>
      </c>
      <c r="F285" s="134">
        <f t="shared" si="107"/>
        <v>142090</v>
      </c>
      <c r="G285" s="134">
        <f t="shared" si="107"/>
        <v>23002</v>
      </c>
      <c r="H285" s="134">
        <f t="shared" si="107"/>
        <v>499474</v>
      </c>
    </row>
    <row r="286" spans="1:8">
      <c r="A286" s="133" t="s">
        <v>310</v>
      </c>
      <c r="B286" s="137">
        <f t="shared" ref="B286:B289" si="108">SUM(C286:D286)</f>
        <v>7048</v>
      </c>
      <c r="C286" s="134">
        <v>4050</v>
      </c>
      <c r="D286" s="134">
        <v>2998</v>
      </c>
      <c r="E286" s="134">
        <v>2230</v>
      </c>
      <c r="F286" s="134">
        <v>2923</v>
      </c>
      <c r="G286" s="134">
        <v>145</v>
      </c>
      <c r="H286" s="134">
        <f t="shared" ref="H286:H288" si="109">SUM(C286:G286)</f>
        <v>12346</v>
      </c>
    </row>
    <row r="287" spans="1:8">
      <c r="A287" s="133" t="s">
        <v>311</v>
      </c>
      <c r="B287" s="137">
        <f t="shared" si="108"/>
        <v>7048</v>
      </c>
      <c r="C287" s="134">
        <v>4050</v>
      </c>
      <c r="D287" s="134">
        <v>2998</v>
      </c>
      <c r="E287" s="134">
        <v>2230</v>
      </c>
      <c r="F287" s="134">
        <v>2923</v>
      </c>
      <c r="G287" s="134">
        <v>145</v>
      </c>
      <c r="H287" s="134">
        <f t="shared" si="109"/>
        <v>12346</v>
      </c>
    </row>
    <row r="288" spans="1:8">
      <c r="A288" s="133" t="s">
        <v>312</v>
      </c>
      <c r="B288" s="137">
        <f t="shared" si="108"/>
        <v>22343</v>
      </c>
      <c r="C288" s="134">
        <v>4435</v>
      </c>
      <c r="D288" s="134">
        <v>17908</v>
      </c>
      <c r="E288" s="134">
        <v>21065</v>
      </c>
      <c r="F288" s="134">
        <v>145861</v>
      </c>
      <c r="G288" s="134">
        <v>113327</v>
      </c>
      <c r="H288" s="134">
        <f t="shared" si="109"/>
        <v>302596</v>
      </c>
    </row>
    <row r="289" spans="1:8">
      <c r="A289" s="133" t="s">
        <v>313</v>
      </c>
      <c r="B289" s="134">
        <f t="shared" si="108"/>
        <v>0</v>
      </c>
      <c r="C289" s="143" t="s">
        <v>314</v>
      </c>
      <c r="D289" s="143" t="s">
        <v>314</v>
      </c>
      <c r="E289" s="143" t="s">
        <v>314</v>
      </c>
      <c r="F289" s="143" t="s">
        <v>314</v>
      </c>
      <c r="G289" s="143" t="s">
        <v>314</v>
      </c>
      <c r="H289" s="143" t="s">
        <v>314</v>
      </c>
    </row>
    <row r="291" spans="1:8">
      <c r="A291" s="132" t="s">
        <v>377</v>
      </c>
    </row>
    <row r="292" spans="1:8">
      <c r="A292" s="133" t="s">
        <v>309</v>
      </c>
      <c r="B292" s="137">
        <f t="shared" ref="B292" si="110">SUM(C292:D292)</f>
        <v>197219</v>
      </c>
      <c r="C292" s="134">
        <f t="shared" ref="C292:H292" si="111">C235+C236+C240</f>
        <v>75308</v>
      </c>
      <c r="D292" s="134">
        <f t="shared" si="111"/>
        <v>121911</v>
      </c>
      <c r="E292" s="134">
        <f t="shared" si="111"/>
        <v>110367</v>
      </c>
      <c r="F292" s="134">
        <f t="shared" si="111"/>
        <v>143748</v>
      </c>
      <c r="G292" s="134">
        <f t="shared" si="111"/>
        <v>19078</v>
      </c>
      <c r="H292" s="134">
        <f t="shared" si="111"/>
        <v>470412</v>
      </c>
    </row>
    <row r="293" spans="1:8">
      <c r="A293" s="133" t="s">
        <v>310</v>
      </c>
      <c r="B293" s="137">
        <f t="shared" ref="B293:B296" si="112">SUM(C293:D293)</f>
        <v>6488</v>
      </c>
      <c r="C293" s="134">
        <v>2144</v>
      </c>
      <c r="D293" s="134">
        <v>4344</v>
      </c>
      <c r="E293" s="134">
        <v>4032</v>
      </c>
      <c r="F293" s="134">
        <v>2724</v>
      </c>
      <c r="G293" s="134">
        <v>70</v>
      </c>
      <c r="H293" s="134">
        <f t="shared" ref="H293:H295" si="113">SUM(C293:G293)</f>
        <v>13314</v>
      </c>
    </row>
    <row r="294" spans="1:8">
      <c r="A294" s="133" t="s">
        <v>311</v>
      </c>
      <c r="B294" s="137">
        <f t="shared" si="112"/>
        <v>6488</v>
      </c>
      <c r="C294" s="134">
        <v>2144</v>
      </c>
      <c r="D294" s="134">
        <v>4344</v>
      </c>
      <c r="E294" s="134">
        <v>4032</v>
      </c>
      <c r="F294" s="134">
        <v>2724</v>
      </c>
      <c r="G294" s="134">
        <v>70</v>
      </c>
      <c r="H294" s="134">
        <f t="shared" si="113"/>
        <v>13314</v>
      </c>
    </row>
    <row r="295" spans="1:8">
      <c r="A295" s="133" t="s">
        <v>312</v>
      </c>
      <c r="B295" s="137">
        <f t="shared" si="112"/>
        <v>22119</v>
      </c>
      <c r="C295" s="134">
        <v>6479</v>
      </c>
      <c r="D295" s="134">
        <v>15640</v>
      </c>
      <c r="E295" s="134">
        <v>29116</v>
      </c>
      <c r="F295" s="134">
        <v>135844</v>
      </c>
      <c r="G295" s="134">
        <v>117585</v>
      </c>
      <c r="H295" s="134">
        <f t="shared" si="113"/>
        <v>304664</v>
      </c>
    </row>
    <row r="296" spans="1:8">
      <c r="A296" s="133" t="s">
        <v>313</v>
      </c>
      <c r="B296" s="134">
        <f t="shared" si="112"/>
        <v>0</v>
      </c>
      <c r="C296" s="143" t="s">
        <v>314</v>
      </c>
      <c r="D296" s="143" t="s">
        <v>314</v>
      </c>
      <c r="E296" s="143" t="s">
        <v>314</v>
      </c>
      <c r="F296" s="143" t="s">
        <v>314</v>
      </c>
      <c r="G296" s="143" t="s">
        <v>314</v>
      </c>
      <c r="H296" s="143" t="s">
        <v>314</v>
      </c>
    </row>
    <row r="298" spans="1:8">
      <c r="A298" s="132" t="s">
        <v>378</v>
      </c>
    </row>
    <row r="299" spans="1:8">
      <c r="A299" s="133" t="s">
        <v>309</v>
      </c>
      <c r="B299" s="137">
        <f t="shared" ref="B299" si="114">SUM(C299:D299)</f>
        <v>188309</v>
      </c>
      <c r="C299" s="134">
        <f>C246+C247+C251</f>
        <v>68440</v>
      </c>
      <c r="D299" s="134">
        <f>D246+D247+D251</f>
        <v>119869</v>
      </c>
      <c r="E299" s="134">
        <f>E246+E247+E251</f>
        <v>121658</v>
      </c>
      <c r="F299" s="134">
        <f>F246+F247+F251</f>
        <v>138587</v>
      </c>
      <c r="G299" s="134">
        <f>G246+G247+G251</f>
        <v>21897</v>
      </c>
      <c r="H299" s="134">
        <f>H242+H243+H247</f>
        <v>419081</v>
      </c>
    </row>
    <row r="300" spans="1:8">
      <c r="A300" s="133" t="s">
        <v>310</v>
      </c>
      <c r="B300" s="137">
        <f t="shared" ref="B300:B303" si="115">SUM(C300:D300)</f>
        <v>5975</v>
      </c>
      <c r="C300" s="134">
        <v>2225</v>
      </c>
      <c r="D300" s="134">
        <v>3750</v>
      </c>
      <c r="E300" s="134">
        <v>1960</v>
      </c>
      <c r="F300" s="134">
        <v>4111</v>
      </c>
      <c r="G300" s="134">
        <v>300</v>
      </c>
      <c r="H300" s="134">
        <f t="shared" ref="H300:H302" si="116">SUM(C300:G300)</f>
        <v>12346</v>
      </c>
    </row>
    <row r="301" spans="1:8">
      <c r="A301" s="133" t="s">
        <v>311</v>
      </c>
      <c r="B301" s="137">
        <f t="shared" si="115"/>
        <v>5975</v>
      </c>
      <c r="C301" s="134">
        <v>2225</v>
      </c>
      <c r="D301" s="134">
        <v>3750</v>
      </c>
      <c r="E301" s="134">
        <v>1960</v>
      </c>
      <c r="F301" s="134">
        <v>4111</v>
      </c>
      <c r="G301" s="134">
        <v>300</v>
      </c>
      <c r="H301" s="134">
        <f t="shared" si="116"/>
        <v>12346</v>
      </c>
    </row>
    <row r="302" spans="1:8">
      <c r="A302" s="133" t="s">
        <v>312</v>
      </c>
      <c r="B302" s="137">
        <f t="shared" si="115"/>
        <v>25691</v>
      </c>
      <c r="C302" s="134">
        <v>6210</v>
      </c>
      <c r="D302" s="134">
        <v>19481</v>
      </c>
      <c r="E302" s="134">
        <v>26015</v>
      </c>
      <c r="F302" s="134">
        <v>141384</v>
      </c>
      <c r="G302" s="134">
        <v>124641</v>
      </c>
      <c r="H302" s="134">
        <f t="shared" si="116"/>
        <v>317731</v>
      </c>
    </row>
    <row r="303" spans="1:8">
      <c r="A303" s="133" t="s">
        <v>313</v>
      </c>
      <c r="B303" s="134">
        <f t="shared" si="115"/>
        <v>0</v>
      </c>
      <c r="C303" s="143" t="s">
        <v>314</v>
      </c>
      <c r="D303" s="143" t="s">
        <v>314</v>
      </c>
      <c r="E303" s="143" t="s">
        <v>314</v>
      </c>
      <c r="F303" s="143" t="s">
        <v>314</v>
      </c>
      <c r="G303" s="143" t="s">
        <v>314</v>
      </c>
      <c r="H303" s="143" t="s">
        <v>314</v>
      </c>
    </row>
    <row r="305" spans="1:8">
      <c r="A305" s="132" t="s">
        <v>379</v>
      </c>
    </row>
    <row r="306" spans="1:8">
      <c r="A306" s="133" t="s">
        <v>309</v>
      </c>
      <c r="B306" s="137">
        <f>SUM(C306:D306)</f>
        <v>200899</v>
      </c>
      <c r="C306" s="134">
        <f>C257+C262+C258</f>
        <v>75369</v>
      </c>
      <c r="D306" s="134">
        <f>D257+D262+D258</f>
        <v>125530</v>
      </c>
      <c r="E306" s="134">
        <f>E257+E262+E258</f>
        <v>100700</v>
      </c>
      <c r="F306" s="134">
        <f>F257+F262+F258</f>
        <v>138396</v>
      </c>
      <c r="G306" s="134">
        <f>G257+G262+G258</f>
        <v>18424</v>
      </c>
      <c r="H306" s="134">
        <f t="shared" ref="H306:H309" si="117">SUM(C306:G306)</f>
        <v>458419</v>
      </c>
    </row>
    <row r="307" spans="1:8">
      <c r="A307" s="133" t="s">
        <v>310</v>
      </c>
      <c r="B307" s="137">
        <f t="shared" ref="B307:B310" si="118">SUM(C307:D307)</f>
        <v>8716</v>
      </c>
      <c r="C307" s="134">
        <v>4418</v>
      </c>
      <c r="D307" s="134">
        <v>4298</v>
      </c>
      <c r="E307" s="134">
        <v>2460</v>
      </c>
      <c r="F307" s="134">
        <v>4104</v>
      </c>
      <c r="G307" s="134">
        <v>39</v>
      </c>
      <c r="H307" s="134">
        <f t="shared" si="117"/>
        <v>15319</v>
      </c>
    </row>
    <row r="308" spans="1:8">
      <c r="A308" s="133" t="s">
        <v>311</v>
      </c>
      <c r="B308" s="137">
        <f t="shared" si="118"/>
        <v>8716</v>
      </c>
      <c r="C308" s="134">
        <v>4418</v>
      </c>
      <c r="D308" s="134">
        <v>4298</v>
      </c>
      <c r="E308" s="134">
        <v>2460</v>
      </c>
      <c r="F308" s="134">
        <v>4104</v>
      </c>
      <c r="G308" s="134">
        <v>39</v>
      </c>
      <c r="H308" s="134">
        <f t="shared" si="117"/>
        <v>15319</v>
      </c>
    </row>
    <row r="309" spans="1:8">
      <c r="A309" s="133" t="s">
        <v>312</v>
      </c>
      <c r="B309" s="137">
        <f t="shared" si="118"/>
        <v>25726</v>
      </c>
      <c r="C309" s="134">
        <v>6524</v>
      </c>
      <c r="D309" s="134">
        <v>19202</v>
      </c>
      <c r="E309" s="134">
        <v>27876</v>
      </c>
      <c r="F309" s="134">
        <v>153861</v>
      </c>
      <c r="G309" s="134">
        <v>106452</v>
      </c>
      <c r="H309" s="134">
        <f t="shared" si="117"/>
        <v>313915</v>
      </c>
    </row>
    <row r="310" spans="1:8">
      <c r="A310" s="133" t="s">
        <v>313</v>
      </c>
      <c r="B310" s="134">
        <f t="shared" si="118"/>
        <v>0</v>
      </c>
      <c r="C310" s="143" t="s">
        <v>314</v>
      </c>
      <c r="D310" s="143" t="s">
        <v>314</v>
      </c>
      <c r="E310" s="143" t="s">
        <v>314</v>
      </c>
      <c r="F310" s="143" t="s">
        <v>314</v>
      </c>
      <c r="G310" s="143" t="s">
        <v>314</v>
      </c>
      <c r="H310" s="143" t="s">
        <v>314</v>
      </c>
    </row>
    <row r="312" spans="1:8">
      <c r="A312" s="132" t="s">
        <v>380</v>
      </c>
    </row>
    <row r="313" spans="1:8">
      <c r="A313" s="133" t="s">
        <v>309</v>
      </c>
      <c r="B313" s="137">
        <v>205836</v>
      </c>
      <c r="C313" s="134">
        <v>86410</v>
      </c>
      <c r="D313" s="134">
        <v>119426</v>
      </c>
      <c r="E313" s="134">
        <v>113523</v>
      </c>
      <c r="F313" s="134">
        <v>150159</v>
      </c>
      <c r="G313" s="134">
        <v>24429</v>
      </c>
      <c r="H313" s="134">
        <v>493947</v>
      </c>
    </row>
    <row r="314" spans="1:8">
      <c r="A314" s="133" t="s">
        <v>310</v>
      </c>
      <c r="B314" s="137">
        <v>6044</v>
      </c>
      <c r="C314" s="134">
        <v>2586</v>
      </c>
      <c r="D314" s="134">
        <v>3458</v>
      </c>
      <c r="E314" s="134">
        <v>4185</v>
      </c>
      <c r="F314" s="134">
        <v>2936</v>
      </c>
      <c r="G314" s="134">
        <v>264</v>
      </c>
      <c r="H314" s="134">
        <v>13429</v>
      </c>
    </row>
    <row r="315" spans="1:8">
      <c r="A315" s="133" t="s">
        <v>311</v>
      </c>
      <c r="B315" s="137">
        <v>6044</v>
      </c>
      <c r="C315" s="134">
        <v>2586</v>
      </c>
      <c r="D315" s="134">
        <v>3458</v>
      </c>
      <c r="E315" s="134">
        <v>4185</v>
      </c>
      <c r="F315" s="134">
        <v>2936</v>
      </c>
      <c r="G315" s="134">
        <v>264</v>
      </c>
      <c r="H315" s="134">
        <v>13429</v>
      </c>
    </row>
    <row r="316" spans="1:8">
      <c r="A316" s="133" t="s">
        <v>312</v>
      </c>
      <c r="B316" s="137">
        <v>13429</v>
      </c>
      <c r="C316" s="134">
        <v>5362</v>
      </c>
      <c r="D316" s="134">
        <v>8067</v>
      </c>
      <c r="E316" s="134">
        <v>13429</v>
      </c>
      <c r="F316" s="134">
        <v>142979</v>
      </c>
      <c r="G316" s="134">
        <v>101185</v>
      </c>
      <c r="H316" s="134">
        <v>271022</v>
      </c>
    </row>
    <row r="317" spans="1:8">
      <c r="A317" s="133" t="s">
        <v>313</v>
      </c>
      <c r="B317" s="134">
        <v>0</v>
      </c>
      <c r="C317" s="143" t="s">
        <v>314</v>
      </c>
      <c r="D317" s="143" t="s">
        <v>314</v>
      </c>
      <c r="E317" s="143" t="s">
        <v>314</v>
      </c>
      <c r="F317" s="143" t="s">
        <v>314</v>
      </c>
      <c r="G317" s="143" t="s">
        <v>314</v>
      </c>
      <c r="H317" s="143" t="s">
        <v>314</v>
      </c>
    </row>
    <row r="320" spans="1:8">
      <c r="A320" s="132" t="s">
        <v>381</v>
      </c>
    </row>
    <row r="321" spans="1:8">
      <c r="A321" s="133" t="s">
        <v>295</v>
      </c>
      <c r="B321" s="141"/>
      <c r="C321" s="141"/>
      <c r="D321" s="141"/>
      <c r="E321" s="141"/>
      <c r="F321" s="141"/>
      <c r="G321" s="141"/>
      <c r="H321" s="141"/>
    </row>
    <row r="322" spans="1:8">
      <c r="A322" s="138" t="s">
        <v>111</v>
      </c>
      <c r="B322" s="137">
        <f>SUM(C322:D322)</f>
        <v>100526</v>
      </c>
      <c r="C322" s="134">
        <v>31925</v>
      </c>
      <c r="D322" s="134">
        <v>68601</v>
      </c>
      <c r="E322" s="134">
        <v>60112</v>
      </c>
      <c r="F322" s="134">
        <v>115868</v>
      </c>
      <c r="G322" s="134">
        <v>19420</v>
      </c>
      <c r="H322" s="134">
        <f>SUM(C322:G322)</f>
        <v>295926</v>
      </c>
    </row>
    <row r="323" spans="1:8">
      <c r="A323" s="138" t="s">
        <v>296</v>
      </c>
      <c r="B323" s="137">
        <f>SUM(C323:D323)</f>
        <v>140620</v>
      </c>
      <c r="C323" s="134">
        <v>45708</v>
      </c>
      <c r="D323" s="134">
        <v>94912</v>
      </c>
      <c r="E323" s="134">
        <v>73019.000000000015</v>
      </c>
      <c r="F323" s="134">
        <v>140953</v>
      </c>
      <c r="G323" s="134">
        <v>22030</v>
      </c>
      <c r="H323" s="134">
        <f>SUM(C323:G323)</f>
        <v>376622</v>
      </c>
    </row>
    <row r="324" spans="1:8">
      <c r="A324" s="133" t="s">
        <v>382</v>
      </c>
      <c r="B324" s="137">
        <f t="shared" ref="B324:B325" si="119">SUM(C324:D324)</f>
        <v>59550</v>
      </c>
      <c r="C324" s="134">
        <v>25298</v>
      </c>
      <c r="D324" s="134">
        <v>34252</v>
      </c>
      <c r="E324" s="134">
        <v>29063</v>
      </c>
      <c r="F324" s="134">
        <v>54064</v>
      </c>
      <c r="G324" s="134">
        <v>13188</v>
      </c>
      <c r="H324" s="134">
        <f t="shared" ref="H324:H325" si="120">SUM(C324:G324)</f>
        <v>155865</v>
      </c>
    </row>
    <row r="325" spans="1:8">
      <c r="A325" s="133" t="s">
        <v>383</v>
      </c>
      <c r="B325" s="137">
        <f t="shared" si="119"/>
        <v>312736</v>
      </c>
      <c r="C325" s="134">
        <v>117202</v>
      </c>
      <c r="D325" s="134">
        <v>195534</v>
      </c>
      <c r="E325" s="134">
        <v>203308</v>
      </c>
      <c r="F325" s="134">
        <v>515916</v>
      </c>
      <c r="G325" s="134">
        <v>257756</v>
      </c>
      <c r="H325" s="134">
        <f t="shared" si="120"/>
        <v>1289716</v>
      </c>
    </row>
    <row r="327" spans="1:8">
      <c r="A327" s="132" t="s">
        <v>384</v>
      </c>
    </row>
    <row r="328" spans="1:8">
      <c r="A328" s="133" t="s">
        <v>295</v>
      </c>
      <c r="B328" s="141"/>
      <c r="C328" s="141"/>
      <c r="D328" s="141"/>
      <c r="E328" s="141"/>
      <c r="F328" s="141"/>
      <c r="G328" s="141"/>
      <c r="H328" s="141"/>
    </row>
    <row r="329" spans="1:8">
      <c r="A329" s="138" t="s">
        <v>111</v>
      </c>
      <c r="B329" s="137">
        <f>SUM(C329:D329)</f>
        <v>102591</v>
      </c>
      <c r="C329" s="134">
        <v>33119</v>
      </c>
      <c r="D329" s="134">
        <v>69472</v>
      </c>
      <c r="E329" s="134">
        <v>62997</v>
      </c>
      <c r="F329" s="134">
        <v>114500</v>
      </c>
      <c r="G329" s="134">
        <v>18154</v>
      </c>
      <c r="H329" s="134">
        <f>SUM(C329:G329)</f>
        <v>298242</v>
      </c>
    </row>
    <row r="330" spans="1:8">
      <c r="A330" s="138" t="s">
        <v>296</v>
      </c>
      <c r="B330" s="137">
        <f>SUM(C330:D330)</f>
        <v>135249.00000000015</v>
      </c>
      <c r="C330" s="134">
        <v>45313.000000000036</v>
      </c>
      <c r="D330" s="134">
        <v>89936.000000000102</v>
      </c>
      <c r="E330" s="134">
        <v>82705.000000000073</v>
      </c>
      <c r="F330" s="134">
        <v>138122.99999999988</v>
      </c>
      <c r="G330" s="134">
        <v>21267</v>
      </c>
      <c r="H330" s="134">
        <f>SUM(C330:G330)</f>
        <v>377344.00000000012</v>
      </c>
    </row>
    <row r="331" spans="1:8">
      <c r="A331" s="133" t="s">
        <v>382</v>
      </c>
      <c r="B331" s="137">
        <f t="shared" ref="B331:B332" si="121">SUM(C331:D331)</f>
        <v>59612</v>
      </c>
      <c r="C331" s="134">
        <v>25493</v>
      </c>
      <c r="D331" s="134">
        <v>34119</v>
      </c>
      <c r="E331" s="134">
        <v>27259</v>
      </c>
      <c r="F331" s="134">
        <v>57025</v>
      </c>
      <c r="G331" s="134">
        <v>10464</v>
      </c>
      <c r="H331" s="134">
        <f t="shared" ref="H331:H332" si="122">SUM(C331:G331)</f>
        <v>154360</v>
      </c>
    </row>
    <row r="332" spans="1:8">
      <c r="A332" s="133" t="s">
        <v>383</v>
      </c>
      <c r="B332" s="137">
        <f t="shared" si="121"/>
        <v>319640</v>
      </c>
      <c r="C332" s="134">
        <v>124085</v>
      </c>
      <c r="D332" s="134">
        <v>195555</v>
      </c>
      <c r="E332" s="134">
        <v>211474</v>
      </c>
      <c r="F332" s="134">
        <v>530850</v>
      </c>
      <c r="G332" s="134">
        <v>265590</v>
      </c>
      <c r="H332" s="134">
        <f t="shared" si="122"/>
        <v>1327554</v>
      </c>
    </row>
    <row r="334" spans="1:8">
      <c r="A334" s="132" t="s">
        <v>385</v>
      </c>
    </row>
    <row r="335" spans="1:8">
      <c r="A335" s="133" t="s">
        <v>295</v>
      </c>
      <c r="B335" s="141"/>
      <c r="C335" s="141"/>
      <c r="D335" s="141"/>
      <c r="E335" s="141"/>
      <c r="F335" s="141"/>
      <c r="G335" s="141"/>
      <c r="H335" s="141"/>
    </row>
    <row r="336" spans="1:8">
      <c r="A336" s="138" t="s">
        <v>111</v>
      </c>
      <c r="B336" s="137">
        <f>SUM(C336:D336)</f>
        <v>95237</v>
      </c>
      <c r="C336" s="134">
        <v>34840</v>
      </c>
      <c r="D336" s="134">
        <v>60397</v>
      </c>
      <c r="E336" s="134">
        <v>70054</v>
      </c>
      <c r="F336" s="134">
        <v>112954</v>
      </c>
      <c r="G336" s="134">
        <v>18560</v>
      </c>
      <c r="H336" s="134">
        <f>SUM(C336:G336)</f>
        <v>296805</v>
      </c>
    </row>
    <row r="337" spans="1:8">
      <c r="A337" s="138" t="s">
        <v>296</v>
      </c>
      <c r="B337" s="137">
        <f>SUM(C337:D337)</f>
        <v>124926.00000000003</v>
      </c>
      <c r="C337" s="134">
        <v>45888.000000000029</v>
      </c>
      <c r="D337" s="134">
        <v>79038</v>
      </c>
      <c r="E337" s="134">
        <v>89914.000000000073</v>
      </c>
      <c r="F337" s="134">
        <v>136042.00000000017</v>
      </c>
      <c r="G337" s="134">
        <v>21059.999999999996</v>
      </c>
      <c r="H337" s="134">
        <f>SUM(C337:G337)</f>
        <v>371942.00000000029</v>
      </c>
    </row>
    <row r="338" spans="1:8">
      <c r="A338" s="133" t="s">
        <v>382</v>
      </c>
      <c r="B338" s="137">
        <f t="shared" ref="B338:B339" si="123">SUM(C338:D338)</f>
        <v>59141</v>
      </c>
      <c r="C338" s="134">
        <v>26403</v>
      </c>
      <c r="D338" s="134">
        <v>32738</v>
      </c>
      <c r="E338" s="134">
        <v>26520</v>
      </c>
      <c r="F338" s="134">
        <v>50480</v>
      </c>
      <c r="G338" s="134">
        <v>12368</v>
      </c>
      <c r="H338" s="134">
        <f t="shared" ref="H338:H339" si="124">SUM(C338:G338)</f>
        <v>148509</v>
      </c>
    </row>
    <row r="339" spans="1:8">
      <c r="A339" s="133" t="s">
        <v>383</v>
      </c>
      <c r="B339" s="137">
        <f t="shared" si="123"/>
        <v>314095</v>
      </c>
      <c r="C339" s="134">
        <v>125619</v>
      </c>
      <c r="D339" s="134">
        <v>188476</v>
      </c>
      <c r="E339" s="134">
        <v>229117</v>
      </c>
      <c r="F339" s="134">
        <v>543186</v>
      </c>
      <c r="G339" s="134">
        <v>271560</v>
      </c>
      <c r="H339" s="134">
        <f t="shared" si="124"/>
        <v>1357958</v>
      </c>
    </row>
    <row r="341" spans="1:8">
      <c r="A341" s="132" t="s">
        <v>386</v>
      </c>
    </row>
    <row r="342" spans="1:8">
      <c r="A342" s="133" t="s">
        <v>295</v>
      </c>
      <c r="B342" s="141"/>
      <c r="C342" s="141"/>
      <c r="D342" s="141"/>
      <c r="E342" s="141"/>
      <c r="F342" s="141"/>
      <c r="G342" s="141"/>
      <c r="H342" s="141"/>
    </row>
    <row r="343" spans="1:8">
      <c r="A343" s="138" t="s">
        <v>111</v>
      </c>
      <c r="B343" s="137">
        <f>SUM(C343:D343)</f>
        <v>99752</v>
      </c>
      <c r="C343" s="134">
        <v>35497</v>
      </c>
      <c r="D343" s="134">
        <v>64255</v>
      </c>
      <c r="E343" s="134">
        <v>78596</v>
      </c>
      <c r="F343" s="134">
        <v>119008</v>
      </c>
      <c r="G343" s="134">
        <v>19543</v>
      </c>
      <c r="H343" s="134">
        <f>SUM(C343:G343)</f>
        <v>316899</v>
      </c>
    </row>
    <row r="344" spans="1:8">
      <c r="A344" s="138" t="s">
        <v>296</v>
      </c>
      <c r="B344" s="137">
        <f>SUM(C344:D344)</f>
        <v>133957</v>
      </c>
      <c r="C344" s="134">
        <v>47383</v>
      </c>
      <c r="D344" s="134">
        <v>86574</v>
      </c>
      <c r="E344" s="134">
        <v>100021</v>
      </c>
      <c r="F344" s="134">
        <v>148094</v>
      </c>
      <c r="G344" s="134">
        <v>21469</v>
      </c>
      <c r="H344" s="134">
        <f>SUM(C344:G344)</f>
        <v>403541</v>
      </c>
    </row>
    <row r="345" spans="1:8">
      <c r="A345" s="133" t="s">
        <v>382</v>
      </c>
      <c r="B345" s="137">
        <f t="shared" ref="B345:B347" si="125">SUM(C345:D345)</f>
        <v>63042</v>
      </c>
      <c r="C345" s="134">
        <v>27796</v>
      </c>
      <c r="D345" s="134">
        <v>35246</v>
      </c>
      <c r="E345" s="134">
        <v>29352</v>
      </c>
      <c r="F345" s="134">
        <v>55448</v>
      </c>
      <c r="G345" s="134">
        <v>14813</v>
      </c>
      <c r="H345" s="134">
        <f t="shared" ref="H345:H347" si="126">SUM(C345:G345)</f>
        <v>162655</v>
      </c>
    </row>
    <row r="346" spans="1:8">
      <c r="A346" s="133" t="s">
        <v>383</v>
      </c>
      <c r="B346" s="137">
        <f t="shared" si="125"/>
        <v>319378</v>
      </c>
      <c r="C346" s="134">
        <v>132696</v>
      </c>
      <c r="D346" s="134">
        <v>186682</v>
      </c>
      <c r="E346" s="134">
        <v>230876</v>
      </c>
      <c r="F346" s="134">
        <v>550604</v>
      </c>
      <c r="G346" s="134">
        <v>275142</v>
      </c>
      <c r="H346" s="134">
        <f t="shared" si="126"/>
        <v>1376000</v>
      </c>
    </row>
    <row r="347" spans="1:8">
      <c r="A347" s="133" t="s">
        <v>387</v>
      </c>
      <c r="B347" s="137">
        <f t="shared" si="125"/>
        <v>140746</v>
      </c>
      <c r="C347" s="134">
        <v>38532</v>
      </c>
      <c r="D347" s="134">
        <v>102214</v>
      </c>
      <c r="E347" s="134">
        <v>137622</v>
      </c>
      <c r="F347" s="134">
        <v>245572</v>
      </c>
      <c r="G347" s="134">
        <v>101738</v>
      </c>
      <c r="H347" s="134">
        <f t="shared" si="126"/>
        <v>625678</v>
      </c>
    </row>
    <row r="348" spans="1:8">
      <c r="A348" s="133"/>
      <c r="B348" s="142"/>
      <c r="C348" s="134"/>
      <c r="D348" s="134"/>
      <c r="E348" s="134"/>
      <c r="F348" s="134"/>
      <c r="G348" s="134"/>
      <c r="H348" s="134"/>
    </row>
    <row r="349" spans="1:8">
      <c r="A349" s="132" t="s">
        <v>388</v>
      </c>
    </row>
    <row r="350" spans="1:8">
      <c r="A350" s="133" t="s">
        <v>295</v>
      </c>
      <c r="B350" s="141"/>
      <c r="C350" s="141"/>
      <c r="D350" s="141"/>
      <c r="E350" s="141"/>
      <c r="F350" s="141"/>
      <c r="G350" s="141"/>
      <c r="H350" s="141"/>
    </row>
    <row r="351" spans="1:8">
      <c r="A351" s="138" t="s">
        <v>111</v>
      </c>
      <c r="B351" s="137">
        <f>SUM(C351:D351)</f>
        <v>109229</v>
      </c>
      <c r="C351" s="134">
        <v>40585</v>
      </c>
      <c r="D351" s="134">
        <v>68644</v>
      </c>
      <c r="E351" s="134">
        <v>71850</v>
      </c>
      <c r="F351" s="134">
        <v>117604</v>
      </c>
      <c r="G351" s="134">
        <v>17913</v>
      </c>
      <c r="H351" s="134">
        <f>SUM(C351:G351)</f>
        <v>316596</v>
      </c>
    </row>
    <row r="352" spans="1:8">
      <c r="A352" s="138" t="s">
        <v>296</v>
      </c>
      <c r="B352" s="137">
        <f>SUM(C352:D352)</f>
        <v>148192.00000000006</v>
      </c>
      <c r="C352" s="134">
        <v>55989.000000000051</v>
      </c>
      <c r="D352" s="134">
        <v>92203</v>
      </c>
      <c r="E352" s="134">
        <v>93841.000000000015</v>
      </c>
      <c r="F352" s="134">
        <v>142711.99999999965</v>
      </c>
      <c r="G352" s="134">
        <v>19582.999999999989</v>
      </c>
      <c r="H352" s="134">
        <f>SUM(C352:G352)</f>
        <v>404327.99999999971</v>
      </c>
    </row>
    <row r="353" spans="1:8">
      <c r="A353" s="133" t="s">
        <v>382</v>
      </c>
      <c r="B353" s="137">
        <f t="shared" ref="B353:B355" si="127">SUM(C353:D353)</f>
        <v>70616</v>
      </c>
      <c r="C353" s="134">
        <v>30460</v>
      </c>
      <c r="D353" s="134">
        <v>40156</v>
      </c>
      <c r="E353" s="134">
        <v>35048</v>
      </c>
      <c r="F353" s="134">
        <v>55660</v>
      </c>
      <c r="G353" s="134">
        <v>11286</v>
      </c>
      <c r="H353" s="134">
        <f t="shared" ref="H353:H355" si="128">SUM(C353:G353)</f>
        <v>172610</v>
      </c>
    </row>
    <row r="354" spans="1:8">
      <c r="A354" s="133" t="s">
        <v>383</v>
      </c>
      <c r="B354" s="137">
        <f t="shared" si="127"/>
        <v>351174</v>
      </c>
      <c r="C354" s="134">
        <v>144843</v>
      </c>
      <c r="D354" s="134">
        <v>206331</v>
      </c>
      <c r="E354" s="134">
        <v>218980</v>
      </c>
      <c r="F354" s="134">
        <v>570035</v>
      </c>
      <c r="G354" s="134">
        <v>285108</v>
      </c>
      <c r="H354" s="134">
        <f t="shared" si="128"/>
        <v>1425297</v>
      </c>
    </row>
    <row r="355" spans="1:8">
      <c r="A355" s="133" t="s">
        <v>387</v>
      </c>
      <c r="B355" s="137">
        <f t="shared" si="127"/>
        <v>147014</v>
      </c>
      <c r="C355" s="134">
        <v>40974</v>
      </c>
      <c r="D355" s="134">
        <v>106040</v>
      </c>
      <c r="E355" s="134">
        <v>124712</v>
      </c>
      <c r="F355" s="134">
        <v>249301</v>
      </c>
      <c r="G355" s="134">
        <v>97470</v>
      </c>
      <c r="H355" s="134">
        <f t="shared" si="128"/>
        <v>618497</v>
      </c>
    </row>
    <row r="356" spans="1:8">
      <c r="A356" s="133"/>
      <c r="B356" s="142"/>
      <c r="C356" s="134"/>
      <c r="D356" s="134"/>
      <c r="E356" s="134"/>
      <c r="F356" s="134"/>
      <c r="G356" s="134"/>
      <c r="H356" s="134"/>
    </row>
    <row r="357" spans="1:8">
      <c r="A357" s="132" t="s">
        <v>389</v>
      </c>
      <c r="B357" s="142"/>
      <c r="C357" s="134"/>
      <c r="D357" s="134"/>
      <c r="E357" s="134"/>
      <c r="F357" s="134"/>
      <c r="G357" s="134"/>
      <c r="H357" s="134"/>
    </row>
    <row r="358" spans="1:8">
      <c r="A358" s="133" t="s">
        <v>295</v>
      </c>
      <c r="B358" s="142"/>
      <c r="C358" s="134"/>
      <c r="D358" s="134"/>
      <c r="E358" s="134"/>
      <c r="F358" s="134"/>
      <c r="G358" s="134"/>
      <c r="H358" s="134"/>
    </row>
    <row r="359" spans="1:8">
      <c r="A359" s="138" t="s">
        <v>111</v>
      </c>
      <c r="B359" s="137">
        <v>108698</v>
      </c>
      <c r="C359" s="134">
        <v>43129</v>
      </c>
      <c r="D359" s="134">
        <v>65569</v>
      </c>
      <c r="E359" s="134">
        <v>68828</v>
      </c>
      <c r="F359" s="134">
        <v>121990</v>
      </c>
      <c r="G359" s="134">
        <v>19397</v>
      </c>
      <c r="H359" s="134">
        <v>318913</v>
      </c>
    </row>
    <row r="360" spans="1:8">
      <c r="A360" s="138" t="s">
        <v>296</v>
      </c>
      <c r="B360" s="137">
        <v>143836.99999999994</v>
      </c>
      <c r="C360" s="134">
        <v>57965.999999999993</v>
      </c>
      <c r="D360" s="134">
        <v>85870.999999999942</v>
      </c>
      <c r="E360" s="134">
        <v>89365.000000000058</v>
      </c>
      <c r="F360" s="134">
        <v>144768.99999999994</v>
      </c>
      <c r="G360" s="134">
        <v>20857.000000000004</v>
      </c>
      <c r="H360" s="134">
        <v>398827.99999999994</v>
      </c>
    </row>
    <row r="361" spans="1:8">
      <c r="A361" s="133" t="s">
        <v>382</v>
      </c>
      <c r="B361" s="137">
        <v>74107</v>
      </c>
      <c r="C361" s="134">
        <v>34747</v>
      </c>
      <c r="D361" s="134">
        <v>39360</v>
      </c>
      <c r="E361" s="134">
        <v>37160</v>
      </c>
      <c r="F361" s="134">
        <v>59781</v>
      </c>
      <c r="G361" s="134">
        <v>18181</v>
      </c>
      <c r="H361" s="134">
        <v>189229</v>
      </c>
    </row>
    <row r="362" spans="1:8">
      <c r="A362" s="133" t="s">
        <v>383</v>
      </c>
      <c r="B362" s="137">
        <v>353084</v>
      </c>
      <c r="C362" s="134">
        <v>156244</v>
      </c>
      <c r="D362" s="134">
        <v>196840</v>
      </c>
      <c r="E362" s="134">
        <v>231716</v>
      </c>
      <c r="F362" s="134">
        <v>584911</v>
      </c>
      <c r="G362" s="134">
        <v>292424</v>
      </c>
      <c r="H362" s="134">
        <v>1462135</v>
      </c>
    </row>
    <row r="363" spans="1:8">
      <c r="A363" s="133" t="s">
        <v>387</v>
      </c>
      <c r="B363" s="137">
        <v>145225</v>
      </c>
      <c r="C363" s="134">
        <v>43055</v>
      </c>
      <c r="D363" s="134">
        <v>102170</v>
      </c>
      <c r="E363" s="134">
        <v>133141</v>
      </c>
      <c r="F363" s="134">
        <v>258066</v>
      </c>
      <c r="G363" s="134">
        <v>105319</v>
      </c>
      <c r="H363" s="134">
        <v>641751</v>
      </c>
    </row>
    <row r="364" spans="1:8" ht="9.75" customHeight="1">
      <c r="A364" s="133"/>
      <c r="B364" s="142"/>
      <c r="C364" s="134"/>
      <c r="D364" s="134"/>
      <c r="E364" s="134"/>
      <c r="F364" s="134"/>
      <c r="G364" s="134"/>
      <c r="H364" s="134"/>
    </row>
    <row r="365" spans="1:8" ht="9.75" customHeight="1"/>
    <row r="366" spans="1:8">
      <c r="A366" s="132" t="s">
        <v>390</v>
      </c>
    </row>
    <row r="367" spans="1:8">
      <c r="A367" s="133" t="s">
        <v>316</v>
      </c>
      <c r="B367" s="134">
        <f t="shared" ref="B367:B370" si="129">SUM(C367:D367)</f>
        <v>48123</v>
      </c>
      <c r="C367" s="134">
        <v>15246</v>
      </c>
      <c r="D367" s="134">
        <v>32877</v>
      </c>
      <c r="E367" s="134">
        <v>27102</v>
      </c>
      <c r="F367" s="134">
        <v>44427</v>
      </c>
      <c r="G367" s="134">
        <v>10958</v>
      </c>
      <c r="H367" s="134">
        <f t="shared" ref="H367:H370" si="130">SUM(C367:G367)</f>
        <v>130610</v>
      </c>
    </row>
    <row r="368" spans="1:8">
      <c r="A368" s="133" t="s">
        <v>318</v>
      </c>
      <c r="B368" s="137">
        <f t="shared" si="129"/>
        <v>73492</v>
      </c>
      <c r="C368" s="134">
        <v>27234</v>
      </c>
      <c r="D368" s="134">
        <v>46258</v>
      </c>
      <c r="E368" s="134">
        <v>49333</v>
      </c>
      <c r="F368" s="134">
        <v>56356</v>
      </c>
      <c r="G368" s="134">
        <v>13046</v>
      </c>
      <c r="H368" s="134">
        <f t="shared" si="130"/>
        <v>192227</v>
      </c>
    </row>
    <row r="369" spans="1:8">
      <c r="A369" s="133" t="s">
        <v>320</v>
      </c>
      <c r="B369" s="134">
        <f t="shared" si="129"/>
        <v>3179</v>
      </c>
      <c r="C369" s="134">
        <v>1398</v>
      </c>
      <c r="D369" s="134">
        <v>1781</v>
      </c>
      <c r="E369" s="134">
        <v>2553</v>
      </c>
      <c r="F369" s="134">
        <v>903</v>
      </c>
      <c r="G369" s="134">
        <v>163</v>
      </c>
      <c r="H369" s="134">
        <f t="shared" si="130"/>
        <v>6798</v>
      </c>
    </row>
    <row r="370" spans="1:8">
      <c r="A370" s="133" t="s">
        <v>321</v>
      </c>
      <c r="B370" s="134">
        <f t="shared" si="129"/>
        <v>31927.5</v>
      </c>
      <c r="C370" s="134">
        <v>10361.25</v>
      </c>
      <c r="D370" s="134">
        <v>21566.25</v>
      </c>
      <c r="E370" s="134">
        <v>16433.75</v>
      </c>
      <c r="F370" s="134">
        <v>27748.75</v>
      </c>
      <c r="G370" s="134">
        <v>8208.75</v>
      </c>
      <c r="H370" s="134">
        <f t="shared" si="130"/>
        <v>84318.75</v>
      </c>
    </row>
    <row r="371" spans="1:8" ht="9.75" customHeight="1"/>
    <row r="372" spans="1:8">
      <c r="A372" s="132" t="s">
        <v>391</v>
      </c>
    </row>
    <row r="373" spans="1:8">
      <c r="A373" s="133" t="s">
        <v>316</v>
      </c>
      <c r="B373" s="134">
        <f t="shared" ref="B373:B376" si="131">SUM(C373:D373)</f>
        <v>42128</v>
      </c>
      <c r="C373" s="134">
        <v>14696</v>
      </c>
      <c r="D373" s="134">
        <v>27432</v>
      </c>
      <c r="E373" s="134">
        <v>27569</v>
      </c>
      <c r="F373" s="134">
        <v>40775</v>
      </c>
      <c r="G373" s="134">
        <v>9055</v>
      </c>
      <c r="H373" s="134">
        <f t="shared" ref="H373:H376" si="132">SUM(C373:G373)</f>
        <v>119527</v>
      </c>
    </row>
    <row r="374" spans="1:8">
      <c r="A374" s="133" t="s">
        <v>318</v>
      </c>
      <c r="B374" s="137">
        <f t="shared" si="131"/>
        <v>78519</v>
      </c>
      <c r="C374" s="134">
        <v>28284</v>
      </c>
      <c r="D374" s="134">
        <v>50235</v>
      </c>
      <c r="E374" s="134">
        <v>45629</v>
      </c>
      <c r="F374" s="134">
        <v>55951</v>
      </c>
      <c r="G374" s="134">
        <v>9639</v>
      </c>
      <c r="H374" s="134">
        <f t="shared" si="132"/>
        <v>189738</v>
      </c>
    </row>
    <row r="375" spans="1:8">
      <c r="A375" s="133" t="s">
        <v>320</v>
      </c>
      <c r="B375" s="134">
        <f t="shared" si="131"/>
        <v>4169</v>
      </c>
      <c r="C375" s="134">
        <v>1804</v>
      </c>
      <c r="D375" s="134">
        <v>2365</v>
      </c>
      <c r="E375" s="134">
        <v>1949</v>
      </c>
      <c r="F375" s="134">
        <v>1134</v>
      </c>
      <c r="G375" s="134">
        <v>85</v>
      </c>
      <c r="H375" s="134">
        <f t="shared" si="132"/>
        <v>7337</v>
      </c>
    </row>
    <row r="376" spans="1:8">
      <c r="A376" s="133" t="s">
        <v>321</v>
      </c>
      <c r="B376" s="134">
        <f t="shared" si="131"/>
        <v>24418.75</v>
      </c>
      <c r="C376" s="134">
        <v>8313.75</v>
      </c>
      <c r="D376" s="134">
        <v>16105</v>
      </c>
      <c r="E376" s="134">
        <v>18965</v>
      </c>
      <c r="F376" s="134">
        <v>25500</v>
      </c>
      <c r="G376" s="134">
        <v>3332.5</v>
      </c>
      <c r="H376" s="134">
        <f t="shared" si="132"/>
        <v>72216.25</v>
      </c>
    </row>
    <row r="377" spans="1:8" ht="9.75" customHeight="1"/>
    <row r="378" spans="1:8">
      <c r="A378" s="132" t="s">
        <v>392</v>
      </c>
    </row>
    <row r="379" spans="1:8">
      <c r="A379" s="133" t="s">
        <v>316</v>
      </c>
      <c r="B379" s="134">
        <f t="shared" ref="B379:B382" si="133">SUM(C379:D379)</f>
        <v>43844</v>
      </c>
      <c r="C379" s="134">
        <v>15474</v>
      </c>
      <c r="D379" s="134">
        <v>28370</v>
      </c>
      <c r="E379" s="134">
        <v>28421</v>
      </c>
      <c r="F379" s="134">
        <v>33474</v>
      </c>
      <c r="G379" s="134">
        <v>8255</v>
      </c>
      <c r="H379" s="134">
        <f t="shared" ref="H379:H382" si="134">SUM(C379:G379)</f>
        <v>113994</v>
      </c>
    </row>
    <row r="380" spans="1:8">
      <c r="A380" s="133" t="s">
        <v>318</v>
      </c>
      <c r="B380" s="137">
        <f t="shared" si="133"/>
        <v>71229</v>
      </c>
      <c r="C380" s="134">
        <v>27346</v>
      </c>
      <c r="D380" s="134">
        <v>43883</v>
      </c>
      <c r="E380" s="134">
        <v>42306</v>
      </c>
      <c r="F380" s="134">
        <v>56179</v>
      </c>
      <c r="G380" s="134">
        <v>7670</v>
      </c>
      <c r="H380" s="134">
        <f t="shared" si="134"/>
        <v>177384</v>
      </c>
    </row>
    <row r="381" spans="1:8">
      <c r="A381" s="133" t="s">
        <v>320</v>
      </c>
      <c r="B381" s="134">
        <f t="shared" si="133"/>
        <v>4269</v>
      </c>
      <c r="C381" s="134">
        <v>3125</v>
      </c>
      <c r="D381" s="134">
        <v>1144</v>
      </c>
      <c r="E381" s="134">
        <v>1573</v>
      </c>
      <c r="F381" s="134">
        <v>507</v>
      </c>
      <c r="G381" s="134">
        <v>311</v>
      </c>
      <c r="H381" s="134">
        <f t="shared" si="134"/>
        <v>6660</v>
      </c>
    </row>
    <row r="382" spans="1:8">
      <c r="A382" s="133" t="s">
        <v>321</v>
      </c>
      <c r="B382" s="134">
        <f t="shared" si="133"/>
        <v>30823.75</v>
      </c>
      <c r="C382" s="134">
        <v>12496.25</v>
      </c>
      <c r="D382" s="134">
        <v>18327.5</v>
      </c>
      <c r="E382" s="134">
        <v>19771.25</v>
      </c>
      <c r="F382" s="134">
        <v>21423.75</v>
      </c>
      <c r="G382" s="134">
        <v>5675</v>
      </c>
      <c r="H382" s="134">
        <f t="shared" si="134"/>
        <v>77693.75</v>
      </c>
    </row>
    <row r="383" spans="1:8" ht="9.75" customHeight="1"/>
    <row r="384" spans="1:8">
      <c r="A384" s="132" t="s">
        <v>393</v>
      </c>
    </row>
    <row r="385" spans="1:8">
      <c r="A385" s="133" t="s">
        <v>316</v>
      </c>
      <c r="B385" s="134">
        <f t="shared" ref="B385:B388" si="135">SUM(C385:D385)</f>
        <v>50222</v>
      </c>
      <c r="C385" s="134">
        <v>18528</v>
      </c>
      <c r="D385" s="134">
        <v>31694</v>
      </c>
      <c r="E385" s="134">
        <v>26124</v>
      </c>
      <c r="F385" s="134">
        <v>33165</v>
      </c>
      <c r="G385" s="134">
        <v>8800</v>
      </c>
      <c r="H385" s="134">
        <f t="shared" ref="H385:H388" si="136">SUM(C385:G385)</f>
        <v>118311</v>
      </c>
    </row>
    <row r="386" spans="1:8">
      <c r="A386" s="133" t="s">
        <v>318</v>
      </c>
      <c r="B386" s="137">
        <f t="shared" si="135"/>
        <v>66094</v>
      </c>
      <c r="C386" s="134">
        <v>26720</v>
      </c>
      <c r="D386" s="134">
        <v>39374</v>
      </c>
      <c r="E386" s="134">
        <v>41222</v>
      </c>
      <c r="F386" s="134">
        <v>48737</v>
      </c>
      <c r="G386" s="134">
        <v>7753</v>
      </c>
      <c r="H386" s="134">
        <f t="shared" si="136"/>
        <v>163806</v>
      </c>
    </row>
    <row r="387" spans="1:8">
      <c r="A387" s="133" t="s">
        <v>320</v>
      </c>
      <c r="B387" s="134">
        <f t="shared" si="135"/>
        <v>3527</v>
      </c>
      <c r="C387" s="134">
        <v>1410</v>
      </c>
      <c r="D387" s="134">
        <v>2117</v>
      </c>
      <c r="E387" s="134">
        <v>1444</v>
      </c>
      <c r="F387" s="134">
        <v>363</v>
      </c>
      <c r="G387" s="134">
        <v>18</v>
      </c>
      <c r="H387" s="134">
        <f t="shared" si="136"/>
        <v>5352</v>
      </c>
    </row>
    <row r="388" spans="1:8">
      <c r="A388" s="133" t="s">
        <v>321</v>
      </c>
      <c r="B388" s="134">
        <f t="shared" si="135"/>
        <v>29260</v>
      </c>
      <c r="C388" s="134">
        <v>10752.5</v>
      </c>
      <c r="D388" s="134">
        <v>18507.5</v>
      </c>
      <c r="E388" s="134">
        <v>15018.75</v>
      </c>
      <c r="F388" s="134">
        <v>19440</v>
      </c>
      <c r="G388" s="134">
        <v>3966.25</v>
      </c>
      <c r="H388" s="134">
        <f t="shared" si="136"/>
        <v>67685</v>
      </c>
    </row>
    <row r="389" spans="1:8" ht="9.75" customHeight="1"/>
    <row r="390" spans="1:8">
      <c r="A390" s="132" t="s">
        <v>394</v>
      </c>
    </row>
    <row r="391" spans="1:8">
      <c r="A391" s="133" t="s">
        <v>316</v>
      </c>
      <c r="B391" s="134">
        <f t="shared" ref="B391:B396" si="137">SUM(C391:D391)</f>
        <v>41344</v>
      </c>
      <c r="C391" s="134">
        <v>14364</v>
      </c>
      <c r="D391" s="134">
        <v>26980</v>
      </c>
      <c r="E391" s="134">
        <v>23844</v>
      </c>
      <c r="F391" s="134">
        <v>33738</v>
      </c>
      <c r="G391" s="134">
        <v>9743</v>
      </c>
      <c r="H391" s="134">
        <f t="shared" ref="H391:H396" si="138">SUM(C391:G391)</f>
        <v>108669</v>
      </c>
    </row>
    <row r="392" spans="1:8">
      <c r="A392" s="133" t="s">
        <v>317</v>
      </c>
      <c r="B392" s="134">
        <f t="shared" si="137"/>
        <v>126642</v>
      </c>
      <c r="C392" s="134">
        <v>47339</v>
      </c>
      <c r="D392" s="134">
        <v>79303</v>
      </c>
      <c r="E392" s="134">
        <v>67869</v>
      </c>
      <c r="F392" s="134">
        <v>95945</v>
      </c>
      <c r="G392" s="134">
        <v>26593</v>
      </c>
      <c r="H392" s="134">
        <f t="shared" si="138"/>
        <v>317049</v>
      </c>
    </row>
    <row r="393" spans="1:8">
      <c r="A393" s="135" t="s">
        <v>318</v>
      </c>
      <c r="B393" s="137">
        <f t="shared" si="137"/>
        <v>75267</v>
      </c>
      <c r="C393" s="134">
        <v>26577</v>
      </c>
      <c r="D393" s="134">
        <v>48690</v>
      </c>
      <c r="E393" s="134">
        <v>38874</v>
      </c>
      <c r="F393" s="134">
        <v>48566</v>
      </c>
      <c r="G393" s="134">
        <v>7488</v>
      </c>
      <c r="H393" s="134">
        <f t="shared" si="138"/>
        <v>170195</v>
      </c>
    </row>
    <row r="394" spans="1:8">
      <c r="A394" s="133" t="s">
        <v>319</v>
      </c>
      <c r="B394" s="134">
        <f t="shared" si="137"/>
        <v>187790</v>
      </c>
      <c r="C394" s="134">
        <v>70530</v>
      </c>
      <c r="D394" s="134">
        <v>117260</v>
      </c>
      <c r="E394" s="134">
        <v>100545</v>
      </c>
      <c r="F394" s="134">
        <v>154918</v>
      </c>
      <c r="G394" s="134">
        <v>40903</v>
      </c>
      <c r="H394" s="134">
        <f t="shared" si="138"/>
        <v>484156</v>
      </c>
    </row>
    <row r="395" spans="1:8">
      <c r="A395" s="135" t="s">
        <v>320</v>
      </c>
      <c r="B395" s="134">
        <f t="shared" si="137"/>
        <v>1276</v>
      </c>
      <c r="C395" s="134">
        <v>814</v>
      </c>
      <c r="D395" s="134">
        <v>462</v>
      </c>
      <c r="E395" s="134">
        <v>2109</v>
      </c>
      <c r="F395" s="134">
        <v>745</v>
      </c>
      <c r="G395" s="134">
        <v>0</v>
      </c>
      <c r="H395" s="134">
        <f t="shared" si="138"/>
        <v>4130</v>
      </c>
    </row>
    <row r="396" spans="1:8">
      <c r="A396" s="133" t="s">
        <v>321</v>
      </c>
      <c r="B396" s="134">
        <f t="shared" si="137"/>
        <v>24735</v>
      </c>
      <c r="C396" s="134">
        <v>9007.5</v>
      </c>
      <c r="D396" s="134">
        <v>15727.5</v>
      </c>
      <c r="E396" s="134">
        <v>14683.75</v>
      </c>
      <c r="F396" s="134">
        <v>21417.5</v>
      </c>
      <c r="G396" s="134">
        <v>6893.75</v>
      </c>
      <c r="H396" s="134">
        <f t="shared" si="138"/>
        <v>67730</v>
      </c>
    </row>
    <row r="397" spans="1:8" ht="9.75" customHeight="1"/>
    <row r="398" spans="1:8" ht="13.5" customHeight="1">
      <c r="A398" s="132" t="s">
        <v>395</v>
      </c>
    </row>
    <row r="399" spans="1:8" ht="13.5" customHeight="1">
      <c r="A399" s="133" t="s">
        <v>316</v>
      </c>
      <c r="B399" s="134">
        <v>46190</v>
      </c>
      <c r="C399" s="134">
        <v>17308</v>
      </c>
      <c r="D399" s="134">
        <v>28882</v>
      </c>
      <c r="E399" s="134">
        <v>27791</v>
      </c>
      <c r="F399" s="134">
        <v>38677</v>
      </c>
      <c r="G399" s="134">
        <v>10691</v>
      </c>
      <c r="H399" s="134">
        <v>123349</v>
      </c>
    </row>
    <row r="400" spans="1:8" ht="13.5" customHeight="1">
      <c r="A400" s="133" t="s">
        <v>317</v>
      </c>
      <c r="B400" s="134">
        <v>126597</v>
      </c>
      <c r="C400" s="134">
        <v>50545</v>
      </c>
      <c r="D400" s="134">
        <v>76052</v>
      </c>
      <c r="E400" s="134">
        <v>76157</v>
      </c>
      <c r="F400" s="134">
        <v>107784</v>
      </c>
      <c r="G400" s="134">
        <v>32306</v>
      </c>
      <c r="H400" s="134">
        <v>342844</v>
      </c>
    </row>
    <row r="401" spans="1:8" ht="13.5" customHeight="1">
      <c r="A401" s="135" t="s">
        <v>318</v>
      </c>
      <c r="B401" s="137">
        <v>75154</v>
      </c>
      <c r="C401" s="134">
        <v>31150</v>
      </c>
      <c r="D401" s="134">
        <v>44004</v>
      </c>
      <c r="E401" s="134">
        <v>44197</v>
      </c>
      <c r="F401" s="134">
        <v>58566</v>
      </c>
      <c r="G401" s="134">
        <v>11420</v>
      </c>
      <c r="H401" s="134">
        <v>189337</v>
      </c>
    </row>
    <row r="402" spans="1:8" ht="13.5" customHeight="1">
      <c r="A402" s="133" t="s">
        <v>319</v>
      </c>
      <c r="B402" s="134">
        <v>192052</v>
      </c>
      <c r="C402" s="134">
        <v>80468</v>
      </c>
      <c r="D402" s="134">
        <v>111584</v>
      </c>
      <c r="E402" s="134">
        <v>106581</v>
      </c>
      <c r="F402" s="134">
        <v>159939</v>
      </c>
      <c r="G402" s="134">
        <v>50965</v>
      </c>
      <c r="H402" s="134">
        <v>509537</v>
      </c>
    </row>
    <row r="403" spans="1:8" ht="13.5" customHeight="1">
      <c r="A403" s="135" t="s">
        <v>320</v>
      </c>
      <c r="B403" s="134">
        <v>1768</v>
      </c>
      <c r="C403" s="134">
        <v>716</v>
      </c>
      <c r="D403" s="134">
        <v>1052</v>
      </c>
      <c r="E403" s="134">
        <v>773</v>
      </c>
      <c r="F403" s="134">
        <v>1005</v>
      </c>
      <c r="G403" s="134">
        <v>0</v>
      </c>
      <c r="H403" s="134">
        <v>3546</v>
      </c>
    </row>
    <row r="404" spans="1:8" ht="13.5" customHeight="1">
      <c r="A404" s="133" t="s">
        <v>321</v>
      </c>
      <c r="B404" s="134">
        <v>27432.5</v>
      </c>
      <c r="C404" s="134">
        <v>10107.5</v>
      </c>
      <c r="D404" s="134">
        <v>17325</v>
      </c>
      <c r="E404" s="134">
        <v>18811.25</v>
      </c>
      <c r="F404" s="134">
        <v>24315</v>
      </c>
      <c r="G404" s="134">
        <v>5915</v>
      </c>
      <c r="H404" s="134">
        <v>76473.75</v>
      </c>
    </row>
    <row r="405" spans="1:8" ht="9.75" customHeight="1"/>
    <row r="406" spans="1:8" ht="9.75" customHeight="1">
      <c r="A406" s="132"/>
    </row>
    <row r="407" spans="1:8">
      <c r="A407" s="148" t="s">
        <v>396</v>
      </c>
    </row>
    <row r="408" spans="1:8">
      <c r="A408" s="133" t="s">
        <v>284</v>
      </c>
      <c r="B408" s="137">
        <f t="shared" ref="B408" si="139">SUM(C408:D408)</f>
        <v>642.08705947665999</v>
      </c>
      <c r="C408" s="134">
        <v>45.293937580056387</v>
      </c>
      <c r="D408" s="134">
        <v>596.79312189660357</v>
      </c>
      <c r="E408" s="134">
        <v>917.93264873817191</v>
      </c>
      <c r="F408" s="134">
        <v>2897.3845699363274</v>
      </c>
      <c r="G408" s="134">
        <v>1529.066903101148</v>
      </c>
      <c r="H408" s="134">
        <f t="shared" ref="H408" si="140">SUM(C408:G408)</f>
        <v>5986.4711812523074</v>
      </c>
    </row>
    <row r="410" spans="1:8">
      <c r="A410" s="132" t="s">
        <v>397</v>
      </c>
    </row>
    <row r="411" spans="1:8">
      <c r="A411" s="133" t="s">
        <v>284</v>
      </c>
      <c r="B411" s="137">
        <f t="shared" ref="B411" si="141">SUM(C411:D411)</f>
        <v>625.59471931085295</v>
      </c>
      <c r="C411" s="134">
        <v>56.37018607152703</v>
      </c>
      <c r="D411" s="134">
        <v>569.22453323932586</v>
      </c>
      <c r="E411" s="134">
        <v>913.06563800794549</v>
      </c>
      <c r="F411" s="134">
        <v>2912.8002190494699</v>
      </c>
      <c r="G411" s="134">
        <v>1599.2394524064555</v>
      </c>
      <c r="H411" s="134">
        <f t="shared" ref="H411" si="142">SUM(C411:G411)</f>
        <v>6050.7000287747242</v>
      </c>
    </row>
    <row r="413" spans="1:8">
      <c r="A413" s="132" t="s">
        <v>398</v>
      </c>
    </row>
    <row r="414" spans="1:8">
      <c r="A414" s="133" t="s">
        <v>284</v>
      </c>
      <c r="B414" s="137">
        <f t="shared" ref="B414" si="143">SUM(C414:D414)</f>
        <v>598.01065325044419</v>
      </c>
      <c r="C414" s="134">
        <v>58.680657281005757</v>
      </c>
      <c r="D414" s="134">
        <v>539.32999596943841</v>
      </c>
      <c r="E414" s="134">
        <v>1002.4102267276799</v>
      </c>
      <c r="F414" s="134">
        <v>3032.0950888515458</v>
      </c>
      <c r="G414" s="134">
        <v>1645.0005532817167</v>
      </c>
      <c r="H414" s="134">
        <f t="shared" ref="H414" si="144">SUM(C414:G414)</f>
        <v>6277.5165221113866</v>
      </c>
    </row>
    <row r="415" spans="1:8">
      <c r="A415" s="132"/>
      <c r="B415" s="137"/>
      <c r="C415" s="134"/>
      <c r="D415" s="134"/>
      <c r="E415" s="134"/>
      <c r="F415" s="134"/>
      <c r="G415" s="134"/>
      <c r="H415" s="134"/>
    </row>
    <row r="416" spans="1:8">
      <c r="A416" s="132" t="s">
        <v>399</v>
      </c>
    </row>
    <row r="417" spans="1:8">
      <c r="A417" s="133" t="s">
        <v>284</v>
      </c>
      <c r="B417" s="137">
        <f t="shared" ref="B417" si="145">SUM(C417:D417)</f>
        <v>584.5726887112404</v>
      </c>
      <c r="C417" s="134">
        <v>57.338329941860465</v>
      </c>
      <c r="D417" s="134">
        <v>527.23435876937992</v>
      </c>
      <c r="E417" s="134">
        <v>1068.8574556686046</v>
      </c>
      <c r="F417" s="134">
        <v>3120.1899484011628</v>
      </c>
      <c r="G417" s="134">
        <v>1689.4478137112403</v>
      </c>
      <c r="H417" s="134">
        <f t="shared" ref="H417" si="146">SUM(C417:G417)</f>
        <v>6463.0679064922479</v>
      </c>
    </row>
    <row r="418" spans="1:8">
      <c r="A418" s="133"/>
      <c r="B418" s="134"/>
      <c r="C418" s="134"/>
      <c r="D418" s="134"/>
      <c r="E418" s="134"/>
      <c r="F418" s="134"/>
      <c r="G418" s="134"/>
      <c r="H418" s="134"/>
    </row>
    <row r="419" spans="1:8">
      <c r="A419" s="132" t="s">
        <v>400</v>
      </c>
    </row>
    <row r="420" spans="1:8">
      <c r="A420" s="133" t="s">
        <v>284</v>
      </c>
      <c r="B420" s="137">
        <f t="shared" ref="B420" si="147">SUM(C420:D420)</f>
        <v>564.35396950015797</v>
      </c>
      <c r="C420" s="134">
        <v>55.355158959851877</v>
      </c>
      <c r="D420" s="134">
        <v>508.99881054030607</v>
      </c>
      <c r="E420" s="134">
        <v>1031.8886933740828</v>
      </c>
      <c r="F420" s="134">
        <v>3012.2713855428024</v>
      </c>
      <c r="G420" s="134">
        <v>1631.0145826916544</v>
      </c>
      <c r="H420" s="134">
        <f t="shared" ref="H420" si="148">SUM(C420:G420)</f>
        <v>6239.5286311086975</v>
      </c>
    </row>
    <row r="421" spans="1:8">
      <c r="A421" s="133"/>
      <c r="B421" s="134"/>
      <c r="C421" s="134"/>
      <c r="D421" s="134"/>
      <c r="E421" s="134"/>
      <c r="F421" s="134"/>
      <c r="G421" s="134"/>
      <c r="H421" s="134"/>
    </row>
    <row r="422" spans="1:8">
      <c r="A422" s="132" t="s">
        <v>401</v>
      </c>
      <c r="B422" s="134"/>
      <c r="C422" s="134"/>
      <c r="D422" s="134"/>
      <c r="E422" s="134"/>
      <c r="F422" s="134"/>
      <c r="G422" s="134"/>
      <c r="H422" s="134"/>
    </row>
    <row r="423" spans="1:8">
      <c r="A423" s="133" t="s">
        <v>284</v>
      </c>
      <c r="B423" s="137">
        <f t="shared" ref="B423" si="149">SUM(C423:D423)</f>
        <v>495.563172803241</v>
      </c>
      <c r="C423" s="134">
        <v>36.012873640258938</v>
      </c>
      <c r="D423" s="134">
        <v>459.55029916298207</v>
      </c>
      <c r="E423" s="134">
        <v>935.77017580455993</v>
      </c>
      <c r="F423" s="134">
        <v>3165.2673574373548</v>
      </c>
      <c r="G423" s="134">
        <v>1630.5371517221961</v>
      </c>
      <c r="H423" s="134">
        <f t="shared" ref="H423" si="150">SUM(C423:G423)</f>
        <v>6227.1378577673513</v>
      </c>
    </row>
    <row r="424" spans="1:8">
      <c r="A424" s="133"/>
      <c r="B424" s="134"/>
      <c r="C424" s="134"/>
      <c r="D424" s="134"/>
      <c r="E424" s="134"/>
      <c r="F424" s="134"/>
      <c r="G424" s="134"/>
      <c r="H424" s="134"/>
    </row>
    <row r="426" spans="1:8">
      <c r="A426" s="132" t="s">
        <v>402</v>
      </c>
    </row>
    <row r="427" spans="1:8">
      <c r="A427" s="133" t="s">
        <v>286</v>
      </c>
    </row>
    <row r="428" spans="1:8">
      <c r="A428" s="135" t="s">
        <v>287</v>
      </c>
      <c r="B428" s="134">
        <f t="shared" ref="B428:B429" si="151">SUM(C428:D428)</f>
        <v>41032</v>
      </c>
      <c r="C428" s="134">
        <v>16559</v>
      </c>
      <c r="D428" s="134">
        <v>24473</v>
      </c>
      <c r="E428" s="134">
        <v>17474</v>
      </c>
      <c r="F428" s="134">
        <v>31080</v>
      </c>
      <c r="G428" s="134">
        <v>11332</v>
      </c>
      <c r="H428" s="134">
        <f t="shared" ref="H428:H429" si="152">SUM(C428:G428)</f>
        <v>100918</v>
      </c>
    </row>
    <row r="429" spans="1:8">
      <c r="A429" s="135" t="s">
        <v>288</v>
      </c>
      <c r="B429" s="134">
        <f t="shared" si="151"/>
        <v>10531</v>
      </c>
      <c r="C429" s="134">
        <v>4370</v>
      </c>
      <c r="D429" s="134">
        <v>6161</v>
      </c>
      <c r="E429" s="134">
        <v>4008</v>
      </c>
      <c r="F429" s="134">
        <v>5430</v>
      </c>
      <c r="G429" s="134">
        <v>867</v>
      </c>
      <c r="H429" s="134">
        <f t="shared" si="152"/>
        <v>20836</v>
      </c>
    </row>
    <row r="430" spans="1:8">
      <c r="A430" s="133" t="s">
        <v>289</v>
      </c>
    </row>
    <row r="431" spans="1:8">
      <c r="A431" s="135" t="s">
        <v>287</v>
      </c>
      <c r="B431" s="137">
        <f t="shared" ref="B431:B432" si="153">SUM(C431:D431)</f>
        <v>33880</v>
      </c>
      <c r="C431" s="134">
        <v>14107</v>
      </c>
      <c r="D431" s="134">
        <v>19773</v>
      </c>
      <c r="E431" s="134">
        <v>15387</v>
      </c>
      <c r="F431" s="134">
        <v>27353</v>
      </c>
      <c r="G431" s="134">
        <v>10023</v>
      </c>
      <c r="H431" s="134">
        <f t="shared" ref="H431:H432" si="154">SUM(C431:G431)</f>
        <v>86643</v>
      </c>
    </row>
    <row r="432" spans="1:8">
      <c r="A432" s="135" t="s">
        <v>288</v>
      </c>
      <c r="B432" s="137">
        <f t="shared" si="153"/>
        <v>6500</v>
      </c>
      <c r="C432" s="134">
        <v>2606</v>
      </c>
      <c r="D432" s="134">
        <v>3894</v>
      </c>
      <c r="E432" s="134">
        <v>2488</v>
      </c>
      <c r="F432" s="134">
        <v>3548</v>
      </c>
      <c r="G432" s="134">
        <v>741</v>
      </c>
      <c r="H432" s="134">
        <f t="shared" si="154"/>
        <v>13277</v>
      </c>
    </row>
    <row r="434" spans="1:8">
      <c r="A434" s="132" t="s">
        <v>403</v>
      </c>
    </row>
    <row r="435" spans="1:8">
      <c r="A435" s="133" t="s">
        <v>286</v>
      </c>
    </row>
    <row r="436" spans="1:8">
      <c r="A436" s="135" t="s">
        <v>287</v>
      </c>
      <c r="B436" s="134">
        <f t="shared" ref="B436:B437" si="155">SUM(C436:D436)</f>
        <v>42413</v>
      </c>
      <c r="C436" s="134">
        <v>19750</v>
      </c>
      <c r="D436" s="134">
        <v>22663</v>
      </c>
      <c r="E436" s="134">
        <v>16732</v>
      </c>
      <c r="F436" s="134">
        <v>36687</v>
      </c>
      <c r="G436" s="134">
        <v>10404</v>
      </c>
      <c r="H436" s="134">
        <f t="shared" ref="H436:H437" si="156">SUM(C436:G436)</f>
        <v>106236</v>
      </c>
    </row>
    <row r="437" spans="1:8">
      <c r="A437" s="135" t="s">
        <v>288</v>
      </c>
      <c r="B437" s="134">
        <f t="shared" si="155"/>
        <v>7865</v>
      </c>
      <c r="C437" s="134">
        <v>3420</v>
      </c>
      <c r="D437" s="134">
        <v>4445</v>
      </c>
      <c r="E437" s="134">
        <v>3996</v>
      </c>
      <c r="F437" s="134">
        <v>5563</v>
      </c>
      <c r="G437" s="134">
        <v>1065</v>
      </c>
      <c r="H437" s="134">
        <f t="shared" si="156"/>
        <v>18489</v>
      </c>
    </row>
    <row r="438" spans="1:8">
      <c r="A438" s="133" t="s">
        <v>289</v>
      </c>
    </row>
    <row r="439" spans="1:8">
      <c r="A439" s="135" t="s">
        <v>287</v>
      </c>
      <c r="B439" s="137">
        <f t="shared" ref="B439:B440" si="157">SUM(C439:D439)</f>
        <v>38093</v>
      </c>
      <c r="C439" s="134">
        <v>18035</v>
      </c>
      <c r="D439" s="134">
        <v>20058</v>
      </c>
      <c r="E439" s="134">
        <v>15413</v>
      </c>
      <c r="F439" s="134">
        <v>34069</v>
      </c>
      <c r="G439" s="134">
        <v>9238</v>
      </c>
      <c r="H439" s="134">
        <f t="shared" ref="H439:H440" si="158">SUM(C439:G439)</f>
        <v>96813</v>
      </c>
    </row>
    <row r="440" spans="1:8">
      <c r="A440" s="135" t="s">
        <v>288</v>
      </c>
      <c r="B440" s="137">
        <f t="shared" si="157"/>
        <v>6867</v>
      </c>
      <c r="C440" s="134">
        <v>3241</v>
      </c>
      <c r="D440" s="134">
        <v>3626</v>
      </c>
      <c r="E440" s="134">
        <v>3736</v>
      </c>
      <c r="F440" s="134">
        <v>4931</v>
      </c>
      <c r="G440" s="134">
        <v>929</v>
      </c>
      <c r="H440" s="134">
        <f t="shared" si="158"/>
        <v>16463</v>
      </c>
    </row>
    <row r="442" spans="1:8">
      <c r="A442" s="132" t="s">
        <v>404</v>
      </c>
    </row>
    <row r="443" spans="1:8">
      <c r="A443" s="133" t="s">
        <v>286</v>
      </c>
    </row>
    <row r="444" spans="1:8">
      <c r="A444" s="135" t="s">
        <v>287</v>
      </c>
      <c r="B444" s="134">
        <f t="shared" ref="B444:B445" si="159">SUM(C444:D444)</f>
        <v>43170</v>
      </c>
      <c r="C444" s="134">
        <v>20819</v>
      </c>
      <c r="D444" s="134">
        <v>22351</v>
      </c>
      <c r="E444" s="134">
        <v>22742</v>
      </c>
      <c r="F444" s="134">
        <v>38107</v>
      </c>
      <c r="G444" s="134">
        <v>15272</v>
      </c>
      <c r="H444" s="134">
        <f t="shared" ref="H444:H445" si="160">SUM(C444:G444)</f>
        <v>119291</v>
      </c>
    </row>
    <row r="445" spans="1:8">
      <c r="A445" s="135" t="s">
        <v>288</v>
      </c>
      <c r="B445" s="134">
        <f t="shared" si="159"/>
        <v>8781</v>
      </c>
      <c r="C445" s="134">
        <v>4169</v>
      </c>
      <c r="D445" s="134">
        <v>4612</v>
      </c>
      <c r="E445" s="134">
        <v>3340</v>
      </c>
      <c r="F445" s="134">
        <v>6855</v>
      </c>
      <c r="G445" s="134">
        <v>1609</v>
      </c>
      <c r="H445" s="134">
        <f t="shared" si="160"/>
        <v>20585</v>
      </c>
    </row>
    <row r="446" spans="1:8">
      <c r="A446" s="133" t="s">
        <v>289</v>
      </c>
    </row>
    <row r="447" spans="1:8">
      <c r="A447" s="135" t="s">
        <v>287</v>
      </c>
      <c r="B447" s="137">
        <f t="shared" ref="B447:B448" si="161">SUM(C447:D447)</f>
        <v>36433</v>
      </c>
      <c r="C447" s="134">
        <v>17315</v>
      </c>
      <c r="D447" s="134">
        <v>19118</v>
      </c>
      <c r="E447" s="134">
        <v>18500</v>
      </c>
      <c r="F447" s="134">
        <v>34899</v>
      </c>
      <c r="G447" s="134">
        <v>13803</v>
      </c>
      <c r="H447" s="134">
        <f t="shared" ref="H447:H448" si="162">SUM(C447:G447)</f>
        <v>103635</v>
      </c>
    </row>
    <row r="448" spans="1:8">
      <c r="A448" s="135" t="s">
        <v>288</v>
      </c>
      <c r="B448" s="137">
        <f t="shared" si="161"/>
        <v>7759</v>
      </c>
      <c r="C448" s="134">
        <v>3714</v>
      </c>
      <c r="D448" s="134">
        <v>4045</v>
      </c>
      <c r="E448" s="134">
        <v>3085</v>
      </c>
      <c r="F448" s="134">
        <v>5993</v>
      </c>
      <c r="G448" s="134">
        <v>1294</v>
      </c>
      <c r="H448" s="134">
        <f t="shared" si="162"/>
        <v>18131</v>
      </c>
    </row>
    <row r="450" spans="1:8">
      <c r="A450" s="132" t="s">
        <v>405</v>
      </c>
    </row>
    <row r="451" spans="1:8">
      <c r="A451" s="133" t="s">
        <v>286</v>
      </c>
    </row>
    <row r="452" spans="1:8">
      <c r="A452" s="135" t="s">
        <v>287</v>
      </c>
      <c r="B452" s="134">
        <f t="shared" ref="B452:B453" si="163">SUM(C452:D452)</f>
        <v>44602</v>
      </c>
      <c r="C452" s="134">
        <v>21302</v>
      </c>
      <c r="D452" s="134">
        <v>23300</v>
      </c>
      <c r="E452" s="134">
        <v>22727</v>
      </c>
      <c r="F452" s="134">
        <v>42707</v>
      </c>
      <c r="G452" s="134">
        <v>10609</v>
      </c>
      <c r="H452" s="134">
        <f t="shared" ref="H452:H453" si="164">SUM(C452:G452)</f>
        <v>120645</v>
      </c>
    </row>
    <row r="453" spans="1:8">
      <c r="A453" s="135" t="s">
        <v>288</v>
      </c>
      <c r="B453" s="134">
        <f t="shared" si="163"/>
        <v>7150</v>
      </c>
      <c r="C453" s="134">
        <v>3332</v>
      </c>
      <c r="D453" s="134">
        <v>3818</v>
      </c>
      <c r="E453" s="134">
        <v>3384</v>
      </c>
      <c r="F453" s="134">
        <v>7190</v>
      </c>
      <c r="G453" s="134">
        <v>1573</v>
      </c>
      <c r="H453" s="134">
        <f t="shared" si="164"/>
        <v>19297</v>
      </c>
    </row>
    <row r="454" spans="1:8">
      <c r="A454" s="133" t="s">
        <v>289</v>
      </c>
    </row>
    <row r="455" spans="1:8">
      <c r="A455" s="135" t="s">
        <v>287</v>
      </c>
      <c r="B455" s="137">
        <f t="shared" ref="B455:B456" si="165">SUM(C455:D455)</f>
        <v>39204</v>
      </c>
      <c r="C455" s="134">
        <v>18209</v>
      </c>
      <c r="D455" s="134">
        <v>20995</v>
      </c>
      <c r="E455" s="134">
        <v>19262</v>
      </c>
      <c r="F455" s="134">
        <v>38829</v>
      </c>
      <c r="G455" s="134">
        <v>8569</v>
      </c>
      <c r="H455" s="134">
        <f t="shared" ref="H455:H456" si="166">SUM(C455:G455)</f>
        <v>105864</v>
      </c>
    </row>
    <row r="456" spans="1:8">
      <c r="A456" s="135" t="s">
        <v>288</v>
      </c>
      <c r="B456" s="137">
        <f t="shared" si="165"/>
        <v>6357</v>
      </c>
      <c r="C456" s="134">
        <v>2797</v>
      </c>
      <c r="D456" s="134">
        <v>3560</v>
      </c>
      <c r="E456" s="134">
        <v>3019</v>
      </c>
      <c r="F456" s="134">
        <v>6962</v>
      </c>
      <c r="G456" s="134">
        <v>856</v>
      </c>
      <c r="H456" s="134">
        <f t="shared" si="166"/>
        <v>17194</v>
      </c>
    </row>
    <row r="458" spans="1:8">
      <c r="A458" s="132" t="s">
        <v>406</v>
      </c>
    </row>
    <row r="459" spans="1:8">
      <c r="A459" s="133" t="s">
        <v>286</v>
      </c>
    </row>
    <row r="460" spans="1:8">
      <c r="A460" s="135" t="s">
        <v>287</v>
      </c>
      <c r="B460" s="134">
        <f t="shared" ref="B460:B461" si="167">SUM(C460:D460)</f>
        <v>51498</v>
      </c>
      <c r="C460" s="134">
        <v>25917</v>
      </c>
      <c r="D460" s="134">
        <v>25581</v>
      </c>
      <c r="E460" s="134">
        <v>24468</v>
      </c>
      <c r="F460" s="134">
        <v>48832</v>
      </c>
      <c r="G460" s="134">
        <v>12262</v>
      </c>
      <c r="H460" s="134">
        <f t="shared" ref="H460:H461" si="168">SUM(C460:G460)</f>
        <v>137060</v>
      </c>
    </row>
    <row r="461" spans="1:8">
      <c r="A461" s="135" t="s">
        <v>288</v>
      </c>
      <c r="B461" s="134">
        <f t="shared" si="167"/>
        <v>10260</v>
      </c>
      <c r="C461" s="134">
        <v>6458</v>
      </c>
      <c r="D461" s="134">
        <v>3802</v>
      </c>
      <c r="E461" s="134">
        <v>3347</v>
      </c>
      <c r="F461" s="134">
        <v>8403</v>
      </c>
      <c r="G461" s="134">
        <v>1777</v>
      </c>
      <c r="H461" s="134">
        <f t="shared" si="168"/>
        <v>23787</v>
      </c>
    </row>
    <row r="462" spans="1:8">
      <c r="A462" s="133" t="s">
        <v>289</v>
      </c>
    </row>
    <row r="463" spans="1:8">
      <c r="A463" s="135" t="s">
        <v>287</v>
      </c>
      <c r="B463" s="137">
        <f t="shared" ref="B463:B464" si="169">SUM(C463:D463)</f>
        <v>44626</v>
      </c>
      <c r="C463" s="134">
        <v>23196</v>
      </c>
      <c r="D463" s="134">
        <v>21430</v>
      </c>
      <c r="E463" s="134">
        <v>21411</v>
      </c>
      <c r="F463" s="134">
        <v>45493</v>
      </c>
      <c r="G463" s="134">
        <v>11359</v>
      </c>
      <c r="H463" s="134">
        <f t="shared" ref="H463:H464" si="170">SUM(C463:G463)</f>
        <v>122889</v>
      </c>
    </row>
    <row r="464" spans="1:8">
      <c r="A464" s="135" t="s">
        <v>288</v>
      </c>
      <c r="B464" s="137">
        <f t="shared" si="169"/>
        <v>9189</v>
      </c>
      <c r="C464" s="134">
        <v>5541</v>
      </c>
      <c r="D464" s="134">
        <v>3648</v>
      </c>
      <c r="E464" s="134">
        <v>3151</v>
      </c>
      <c r="F464" s="134">
        <v>7279</v>
      </c>
      <c r="G464" s="134">
        <v>1777</v>
      </c>
      <c r="H464" s="134">
        <f t="shared" si="170"/>
        <v>21396</v>
      </c>
    </row>
    <row r="466" spans="1:8">
      <c r="A466" s="132" t="s">
        <v>407</v>
      </c>
    </row>
    <row r="467" spans="1:8">
      <c r="A467" s="133" t="s">
        <v>286</v>
      </c>
    </row>
    <row r="468" spans="1:8">
      <c r="A468" s="135" t="s">
        <v>287</v>
      </c>
      <c r="B468" s="134">
        <v>37834</v>
      </c>
      <c r="C468" s="134">
        <v>19989</v>
      </c>
      <c r="D468" s="134">
        <v>17845</v>
      </c>
      <c r="E468" s="134">
        <v>22512</v>
      </c>
      <c r="F468" s="134">
        <v>35435</v>
      </c>
      <c r="G468" s="134">
        <v>8709</v>
      </c>
      <c r="H468" s="134">
        <v>104490</v>
      </c>
    </row>
    <row r="469" spans="1:8">
      <c r="A469" s="135" t="s">
        <v>288</v>
      </c>
      <c r="B469" s="134">
        <v>8143</v>
      </c>
      <c r="C469" s="134">
        <v>5248</v>
      </c>
      <c r="D469" s="134">
        <v>2895</v>
      </c>
      <c r="E469" s="134">
        <v>3407</v>
      </c>
      <c r="F469" s="134">
        <v>4213</v>
      </c>
      <c r="G469" s="134">
        <v>1182</v>
      </c>
      <c r="H469" s="134">
        <v>16945</v>
      </c>
    </row>
    <row r="470" spans="1:8">
      <c r="A470" s="133" t="s">
        <v>289</v>
      </c>
      <c r="B470" s="134"/>
      <c r="C470" s="134"/>
      <c r="D470" s="134"/>
      <c r="E470" s="134"/>
      <c r="F470" s="134"/>
      <c r="G470" s="134"/>
      <c r="H470" s="134"/>
    </row>
    <row r="471" spans="1:8">
      <c r="A471" s="135" t="s">
        <v>287</v>
      </c>
      <c r="B471" s="137">
        <v>33038</v>
      </c>
      <c r="C471" s="134">
        <v>16989</v>
      </c>
      <c r="D471" s="134">
        <v>16049</v>
      </c>
      <c r="E471" s="134">
        <v>20150</v>
      </c>
      <c r="F471" s="134">
        <v>32239</v>
      </c>
      <c r="G471" s="134">
        <v>7781</v>
      </c>
      <c r="H471" s="134">
        <v>93208</v>
      </c>
    </row>
    <row r="472" spans="1:8">
      <c r="A472" s="135" t="s">
        <v>288</v>
      </c>
      <c r="B472" s="137">
        <v>7153</v>
      </c>
      <c r="C472" s="134">
        <v>4633</v>
      </c>
      <c r="D472" s="134">
        <v>2520</v>
      </c>
      <c r="E472" s="134">
        <v>2916</v>
      </c>
      <c r="F472" s="134">
        <v>3783</v>
      </c>
      <c r="G472" s="134">
        <v>1182</v>
      </c>
      <c r="H472" s="134">
        <v>15034</v>
      </c>
    </row>
    <row r="475" spans="1:8">
      <c r="A475" s="132" t="s">
        <v>408</v>
      </c>
    </row>
    <row r="476" spans="1:8">
      <c r="A476" s="135" t="s">
        <v>269</v>
      </c>
      <c r="B476" s="134">
        <f t="shared" ref="B476:B481" si="171">SUM(C476:D476)</f>
        <v>104753</v>
      </c>
      <c r="C476" s="134">
        <v>48110</v>
      </c>
      <c r="D476" s="134">
        <v>56643</v>
      </c>
      <c r="E476" s="134">
        <v>54146</v>
      </c>
      <c r="F476" s="134">
        <v>121360</v>
      </c>
      <c r="G476" s="134">
        <v>73769</v>
      </c>
      <c r="H476" s="134">
        <f t="shared" ref="H476:H481" si="172">SUM(C476:G476)</f>
        <v>354028</v>
      </c>
    </row>
    <row r="477" spans="1:8">
      <c r="A477" s="135" t="s">
        <v>326</v>
      </c>
      <c r="B477" s="134">
        <f>B476*0.1</f>
        <v>10475.300000000001</v>
      </c>
      <c r="C477" s="134">
        <f t="shared" ref="C477:H477" si="173">C476*0.1</f>
        <v>4811</v>
      </c>
      <c r="D477" s="134">
        <f t="shared" si="173"/>
        <v>5664.3</v>
      </c>
      <c r="E477" s="134">
        <f t="shared" si="173"/>
        <v>5414.6</v>
      </c>
      <c r="F477" s="134">
        <f t="shared" si="173"/>
        <v>12136</v>
      </c>
      <c r="G477" s="134">
        <f t="shared" si="173"/>
        <v>7376.9000000000005</v>
      </c>
      <c r="H477" s="134">
        <f t="shared" si="173"/>
        <v>35402.800000000003</v>
      </c>
    </row>
    <row r="478" spans="1:8" ht="15.75" customHeight="1">
      <c r="A478" s="135" t="s">
        <v>327</v>
      </c>
      <c r="B478" s="137">
        <f t="shared" si="171"/>
        <v>22909</v>
      </c>
      <c r="C478" s="134">
        <v>10509</v>
      </c>
      <c r="D478" s="134">
        <v>12400</v>
      </c>
      <c r="E478" s="134">
        <v>9522</v>
      </c>
      <c r="F478" s="134">
        <v>24200</v>
      </c>
      <c r="G478" s="134">
        <v>8274</v>
      </c>
      <c r="H478" s="134">
        <f t="shared" si="172"/>
        <v>64905</v>
      </c>
    </row>
    <row r="479" spans="1:8" ht="18.75">
      <c r="A479" s="135" t="s">
        <v>328</v>
      </c>
      <c r="B479" s="137">
        <f t="shared" si="171"/>
        <v>5722</v>
      </c>
      <c r="C479" s="134">
        <v>3505</v>
      </c>
      <c r="D479" s="134">
        <v>2217</v>
      </c>
      <c r="E479" s="134">
        <v>1402</v>
      </c>
      <c r="F479" s="134">
        <v>5909</v>
      </c>
      <c r="G479" s="134">
        <v>1763</v>
      </c>
      <c r="H479" s="134">
        <f t="shared" si="172"/>
        <v>14796</v>
      </c>
    </row>
    <row r="480" spans="1:8">
      <c r="A480" s="135" t="s">
        <v>329</v>
      </c>
      <c r="B480" s="137">
        <f t="shared" si="171"/>
        <v>13355</v>
      </c>
      <c r="C480" s="134">
        <v>9772</v>
      </c>
      <c r="D480" s="134">
        <v>3583</v>
      </c>
      <c r="E480" s="134">
        <v>7380</v>
      </c>
      <c r="F480" s="134">
        <v>18229</v>
      </c>
      <c r="G480" s="134">
        <v>9462</v>
      </c>
      <c r="H480" s="134">
        <f t="shared" si="172"/>
        <v>48426</v>
      </c>
    </row>
    <row r="481" spans="1:8">
      <c r="A481" s="135" t="s">
        <v>330</v>
      </c>
      <c r="B481" s="137">
        <f t="shared" si="171"/>
        <v>42949</v>
      </c>
      <c r="C481" s="134">
        <v>22961</v>
      </c>
      <c r="D481" s="134">
        <v>19988</v>
      </c>
      <c r="E481" s="134">
        <v>18737</v>
      </c>
      <c r="F481" s="134">
        <v>33261</v>
      </c>
      <c r="G481" s="134">
        <v>25062</v>
      </c>
      <c r="H481" s="134">
        <f t="shared" si="172"/>
        <v>120009</v>
      </c>
    </row>
    <row r="483" spans="1:8">
      <c r="A483" s="132" t="s">
        <v>409</v>
      </c>
    </row>
    <row r="484" spans="1:8">
      <c r="A484" s="135" t="s">
        <v>269</v>
      </c>
      <c r="B484" s="134">
        <f t="shared" ref="B484:B489" si="174">SUM(C484:D484)</f>
        <v>109112</v>
      </c>
      <c r="C484" s="134">
        <v>52657</v>
      </c>
      <c r="D484" s="134">
        <v>56455</v>
      </c>
      <c r="E484" s="134">
        <v>53797</v>
      </c>
      <c r="F484" s="134">
        <v>126656</v>
      </c>
      <c r="G484" s="134">
        <v>73934</v>
      </c>
      <c r="H484" s="134">
        <f t="shared" ref="H484:H489" si="175">SUM(C484:G484)</f>
        <v>363499</v>
      </c>
    </row>
    <row r="485" spans="1:8">
      <c r="A485" s="135" t="s">
        <v>326</v>
      </c>
      <c r="B485" s="134">
        <f>B484*0.1</f>
        <v>10911.2</v>
      </c>
      <c r="C485" s="134">
        <f t="shared" ref="C485:H485" si="176">C484*0.1</f>
        <v>5265.7000000000007</v>
      </c>
      <c r="D485" s="134">
        <f t="shared" si="176"/>
        <v>5645.5</v>
      </c>
      <c r="E485" s="134">
        <f t="shared" si="176"/>
        <v>5379.7000000000007</v>
      </c>
      <c r="F485" s="134">
        <f t="shared" si="176"/>
        <v>12665.6</v>
      </c>
      <c r="G485" s="134">
        <f t="shared" si="176"/>
        <v>7393.4000000000005</v>
      </c>
      <c r="H485" s="134">
        <f t="shared" si="176"/>
        <v>36349.9</v>
      </c>
    </row>
    <row r="486" spans="1:8" ht="15.75" customHeight="1">
      <c r="A486" s="135" t="s">
        <v>327</v>
      </c>
      <c r="B486" s="137">
        <f t="shared" si="174"/>
        <v>26241</v>
      </c>
      <c r="C486" s="134">
        <v>14269</v>
      </c>
      <c r="D486" s="134">
        <v>11972</v>
      </c>
      <c r="E486" s="134">
        <v>12503</v>
      </c>
      <c r="F486" s="134">
        <v>26047</v>
      </c>
      <c r="G486" s="134">
        <v>11386</v>
      </c>
      <c r="H486" s="134">
        <f t="shared" si="175"/>
        <v>76177</v>
      </c>
    </row>
    <row r="487" spans="1:8" ht="18.75">
      <c r="A487" s="135" t="s">
        <v>328</v>
      </c>
      <c r="B487" s="137">
        <f t="shared" si="174"/>
        <v>6893</v>
      </c>
      <c r="C487" s="134">
        <v>4384</v>
      </c>
      <c r="D487" s="134">
        <v>2509</v>
      </c>
      <c r="E487" s="134">
        <v>3526</v>
      </c>
      <c r="F487" s="134">
        <v>7219</v>
      </c>
      <c r="G487" s="134">
        <v>3002</v>
      </c>
      <c r="H487" s="134">
        <f t="shared" si="175"/>
        <v>20640</v>
      </c>
    </row>
    <row r="488" spans="1:8">
      <c r="A488" s="135" t="s">
        <v>329</v>
      </c>
      <c r="B488" s="137">
        <f t="shared" si="174"/>
        <v>17069</v>
      </c>
      <c r="C488" s="134">
        <v>12872</v>
      </c>
      <c r="D488" s="134">
        <v>4197</v>
      </c>
      <c r="E488" s="134">
        <v>7390</v>
      </c>
      <c r="F488" s="134">
        <v>14598</v>
      </c>
      <c r="G488" s="134">
        <v>10473</v>
      </c>
      <c r="H488" s="134">
        <f t="shared" si="175"/>
        <v>49530</v>
      </c>
    </row>
    <row r="489" spans="1:8">
      <c r="A489" s="135" t="s">
        <v>330</v>
      </c>
      <c r="B489" s="137">
        <f t="shared" si="174"/>
        <v>45794</v>
      </c>
      <c r="C489" s="134">
        <v>26908</v>
      </c>
      <c r="D489" s="134">
        <v>18886</v>
      </c>
      <c r="E489" s="134">
        <v>16749</v>
      </c>
      <c r="F489" s="134">
        <v>30947</v>
      </c>
      <c r="G489" s="134">
        <v>21824</v>
      </c>
      <c r="H489" s="134">
        <f t="shared" si="175"/>
        <v>115314</v>
      </c>
    </row>
    <row r="491" spans="1:8">
      <c r="A491" s="132" t="s">
        <v>410</v>
      </c>
    </row>
    <row r="492" spans="1:8">
      <c r="A492" s="135" t="s">
        <v>269</v>
      </c>
      <c r="B492" s="134">
        <f t="shared" ref="B492:B497" si="177">SUM(C492:D492)</f>
        <v>110128</v>
      </c>
      <c r="C492" s="134">
        <v>49913</v>
      </c>
      <c r="D492" s="134">
        <v>60215</v>
      </c>
      <c r="E492" s="134">
        <v>61892</v>
      </c>
      <c r="F492" s="134">
        <v>142604</v>
      </c>
      <c r="G492" s="134">
        <v>85195</v>
      </c>
      <c r="H492" s="134">
        <f t="shared" ref="H492:H497" si="178">SUM(C492:G492)</f>
        <v>399819</v>
      </c>
    </row>
    <row r="493" spans="1:8">
      <c r="A493" s="135" t="s">
        <v>326</v>
      </c>
      <c r="B493" s="134">
        <f>B492*0.1</f>
        <v>11012.800000000001</v>
      </c>
      <c r="C493" s="134">
        <f t="shared" ref="C493:H493" si="179">C492*0.1</f>
        <v>4991.3</v>
      </c>
      <c r="D493" s="134">
        <f t="shared" si="179"/>
        <v>6021.5</v>
      </c>
      <c r="E493" s="134">
        <f t="shared" si="179"/>
        <v>6189.2000000000007</v>
      </c>
      <c r="F493" s="134">
        <f t="shared" si="179"/>
        <v>14260.400000000001</v>
      </c>
      <c r="G493" s="134">
        <f t="shared" si="179"/>
        <v>8519.5</v>
      </c>
      <c r="H493" s="134">
        <f t="shared" si="179"/>
        <v>39981.9</v>
      </c>
    </row>
    <row r="494" spans="1:8" ht="15.75" customHeight="1">
      <c r="A494" s="135" t="s">
        <v>327</v>
      </c>
      <c r="B494" s="137">
        <f t="shared" si="177"/>
        <v>31817</v>
      </c>
      <c r="C494" s="134">
        <v>15565</v>
      </c>
      <c r="D494" s="134">
        <v>16252</v>
      </c>
      <c r="E494" s="134">
        <v>11334</v>
      </c>
      <c r="F494" s="134">
        <v>34853</v>
      </c>
      <c r="G494" s="134">
        <v>11872</v>
      </c>
      <c r="H494" s="134">
        <f t="shared" si="178"/>
        <v>89876</v>
      </c>
    </row>
    <row r="495" spans="1:8" ht="18.75">
      <c r="A495" s="135" t="s">
        <v>328</v>
      </c>
      <c r="B495" s="137">
        <f t="shared" si="177"/>
        <v>9422</v>
      </c>
      <c r="C495" s="134">
        <v>4501</v>
      </c>
      <c r="D495" s="134">
        <v>4921</v>
      </c>
      <c r="E495" s="134">
        <v>2779</v>
      </c>
      <c r="F495" s="134">
        <v>9371</v>
      </c>
      <c r="G495" s="134">
        <v>3870</v>
      </c>
      <c r="H495" s="134">
        <f t="shared" si="178"/>
        <v>25442</v>
      </c>
    </row>
    <row r="496" spans="1:8">
      <c r="A496" s="135" t="s">
        <v>329</v>
      </c>
      <c r="B496" s="137">
        <f t="shared" si="177"/>
        <v>16535</v>
      </c>
      <c r="C496" s="134">
        <v>11748</v>
      </c>
      <c r="D496" s="134">
        <v>4787</v>
      </c>
      <c r="E496" s="134">
        <v>9320</v>
      </c>
      <c r="F496" s="134">
        <v>16694</v>
      </c>
      <c r="G496" s="134">
        <v>11612</v>
      </c>
      <c r="H496" s="134">
        <f t="shared" si="178"/>
        <v>54161</v>
      </c>
    </row>
    <row r="497" spans="1:8">
      <c r="A497" s="135" t="s">
        <v>330</v>
      </c>
      <c r="B497" s="137">
        <f t="shared" si="177"/>
        <v>48424</v>
      </c>
      <c r="C497" s="134">
        <v>26227</v>
      </c>
      <c r="D497" s="134">
        <v>22197</v>
      </c>
      <c r="E497" s="134">
        <v>21572</v>
      </c>
      <c r="F497" s="134">
        <v>35914</v>
      </c>
      <c r="G497" s="134">
        <v>27247</v>
      </c>
      <c r="H497" s="134">
        <f t="shared" si="178"/>
        <v>133157</v>
      </c>
    </row>
    <row r="499" spans="1:8">
      <c r="A499" s="132" t="s">
        <v>411</v>
      </c>
    </row>
    <row r="500" spans="1:8">
      <c r="A500" s="135" t="s">
        <v>269</v>
      </c>
      <c r="B500" s="134">
        <f t="shared" ref="B500" si="180">SUM(C500:D500)</f>
        <v>118571</v>
      </c>
      <c r="C500" s="134">
        <v>56903</v>
      </c>
      <c r="D500" s="134">
        <v>61668</v>
      </c>
      <c r="E500" s="134">
        <v>68858</v>
      </c>
      <c r="F500" s="134">
        <v>160164</v>
      </c>
      <c r="G500" s="134">
        <v>85143</v>
      </c>
      <c r="H500" s="134">
        <f t="shared" ref="H500" si="181">SUM(C500:G500)</f>
        <v>432736</v>
      </c>
    </row>
    <row r="501" spans="1:8">
      <c r="A501" s="135" t="s">
        <v>326</v>
      </c>
      <c r="B501" s="134">
        <f>B500*0.1</f>
        <v>11857.1</v>
      </c>
      <c r="C501" s="134">
        <f t="shared" ref="C501:H501" si="182">C500*0.1</f>
        <v>5690.3</v>
      </c>
      <c r="D501" s="134">
        <f t="shared" si="182"/>
        <v>6166.8</v>
      </c>
      <c r="E501" s="134">
        <f t="shared" si="182"/>
        <v>6885.8</v>
      </c>
      <c r="F501" s="134">
        <f t="shared" si="182"/>
        <v>16016.400000000001</v>
      </c>
      <c r="G501" s="134">
        <f t="shared" si="182"/>
        <v>8514.3000000000011</v>
      </c>
      <c r="H501" s="134">
        <f t="shared" si="182"/>
        <v>43273.600000000006</v>
      </c>
    </row>
    <row r="502" spans="1:8" ht="15.75" customHeight="1">
      <c r="A502" s="135" t="s">
        <v>327</v>
      </c>
      <c r="B502" s="137">
        <f t="shared" ref="B502:B505" si="183">SUM(C502:D502)</f>
        <v>27219</v>
      </c>
      <c r="C502" s="134">
        <v>14325</v>
      </c>
      <c r="D502" s="134">
        <v>12894</v>
      </c>
      <c r="E502" s="134">
        <v>16152</v>
      </c>
      <c r="F502" s="134">
        <v>31805</v>
      </c>
      <c r="G502" s="134">
        <v>14120</v>
      </c>
      <c r="H502" s="134">
        <f t="shared" ref="H502:H505" si="184">SUM(C502:G502)</f>
        <v>89296</v>
      </c>
    </row>
    <row r="503" spans="1:8" ht="18.75">
      <c r="A503" s="135" t="s">
        <v>328</v>
      </c>
      <c r="B503" s="137">
        <f t="shared" si="183"/>
        <v>7526</v>
      </c>
      <c r="C503" s="134">
        <v>3927</v>
      </c>
      <c r="D503" s="134">
        <v>3599</v>
      </c>
      <c r="E503" s="134">
        <v>5027</v>
      </c>
      <c r="F503" s="134">
        <v>9715</v>
      </c>
      <c r="G503" s="134">
        <v>3510</v>
      </c>
      <c r="H503" s="134">
        <f t="shared" si="184"/>
        <v>25778</v>
      </c>
    </row>
    <row r="504" spans="1:8">
      <c r="A504" s="135" t="s">
        <v>329</v>
      </c>
      <c r="B504" s="137">
        <f t="shared" si="183"/>
        <v>18132</v>
      </c>
      <c r="C504" s="134">
        <v>11378</v>
      </c>
      <c r="D504" s="134">
        <v>6754</v>
      </c>
      <c r="E504" s="134">
        <v>10574</v>
      </c>
      <c r="F504" s="134">
        <v>19936</v>
      </c>
      <c r="G504" s="134">
        <v>7578</v>
      </c>
      <c r="H504" s="134">
        <f t="shared" si="184"/>
        <v>56220</v>
      </c>
    </row>
    <row r="505" spans="1:8">
      <c r="A505" s="135" t="s">
        <v>330</v>
      </c>
      <c r="B505" s="137">
        <f t="shared" si="183"/>
        <v>48077</v>
      </c>
      <c r="C505" s="134">
        <v>26377</v>
      </c>
      <c r="D505" s="134">
        <v>21700</v>
      </c>
      <c r="E505" s="134">
        <v>25226</v>
      </c>
      <c r="F505" s="134">
        <v>36910</v>
      </c>
      <c r="G505" s="134">
        <v>26121</v>
      </c>
      <c r="H505" s="134">
        <f t="shared" si="184"/>
        <v>136334</v>
      </c>
    </row>
    <row r="507" spans="1:8">
      <c r="A507" s="132" t="s">
        <v>412</v>
      </c>
    </row>
    <row r="508" spans="1:8">
      <c r="A508" s="135" t="s">
        <v>269</v>
      </c>
      <c r="B508" s="134">
        <f t="shared" ref="B508" si="185">SUM(C508:D508)</f>
        <v>132851</v>
      </c>
      <c r="C508" s="134">
        <v>64108</v>
      </c>
      <c r="D508" s="134">
        <v>68743</v>
      </c>
      <c r="E508" s="134">
        <v>55674</v>
      </c>
      <c r="F508" s="134">
        <v>173880</v>
      </c>
      <c r="G508" s="134">
        <v>78394</v>
      </c>
      <c r="H508" s="134">
        <f t="shared" ref="H508" si="186">SUM(C508:G508)</f>
        <v>440799</v>
      </c>
    </row>
    <row r="509" spans="1:8">
      <c r="A509" s="135" t="s">
        <v>326</v>
      </c>
      <c r="B509" s="134">
        <f>B508*0.1</f>
        <v>13285.1</v>
      </c>
      <c r="C509" s="134">
        <f>C508*0.1</f>
        <v>6410.8</v>
      </c>
      <c r="D509" s="134">
        <f t="shared" ref="D509:H509" si="187">D508*0.1</f>
        <v>6874.3</v>
      </c>
      <c r="E509" s="134">
        <f t="shared" si="187"/>
        <v>5567.4000000000005</v>
      </c>
      <c r="F509" s="134">
        <f t="shared" si="187"/>
        <v>17388</v>
      </c>
      <c r="G509" s="134">
        <f t="shared" si="187"/>
        <v>7839.4000000000005</v>
      </c>
      <c r="H509" s="134">
        <f t="shared" si="187"/>
        <v>44079.9</v>
      </c>
    </row>
    <row r="510" spans="1:8" ht="15.75" customHeight="1">
      <c r="A510" s="135" t="s">
        <v>327</v>
      </c>
      <c r="B510" s="137">
        <f t="shared" ref="B510:B513" si="188">SUM(C510:D510)</f>
        <v>37593</v>
      </c>
      <c r="C510" s="134">
        <v>19564</v>
      </c>
      <c r="D510" s="134">
        <v>18029</v>
      </c>
      <c r="E510" s="134">
        <v>15229</v>
      </c>
      <c r="F510" s="134">
        <v>35814</v>
      </c>
      <c r="G510" s="134">
        <v>11505</v>
      </c>
      <c r="H510" s="134">
        <f t="shared" ref="H510:H513" si="189">SUM(C510:G510)</f>
        <v>100141</v>
      </c>
    </row>
    <row r="511" spans="1:8" ht="18.75">
      <c r="A511" s="135" t="s">
        <v>328</v>
      </c>
      <c r="B511" s="137">
        <f t="shared" si="188"/>
        <v>10427</v>
      </c>
      <c r="C511" s="134">
        <v>5979</v>
      </c>
      <c r="D511" s="134">
        <v>4448</v>
      </c>
      <c r="E511" s="134">
        <v>4228</v>
      </c>
      <c r="F511" s="134">
        <v>11157</v>
      </c>
      <c r="G511" s="134">
        <v>3232</v>
      </c>
      <c r="H511" s="134">
        <f t="shared" si="189"/>
        <v>29044</v>
      </c>
    </row>
    <row r="512" spans="1:8">
      <c r="A512" s="135" t="s">
        <v>329</v>
      </c>
      <c r="B512" s="137">
        <f t="shared" si="188"/>
        <v>20727</v>
      </c>
      <c r="C512" s="134">
        <v>15558</v>
      </c>
      <c r="D512" s="134">
        <v>5169</v>
      </c>
      <c r="E512" s="134">
        <v>10670</v>
      </c>
      <c r="F512" s="134">
        <v>17770</v>
      </c>
      <c r="G512" s="134">
        <v>13105</v>
      </c>
      <c r="H512" s="134">
        <f t="shared" si="189"/>
        <v>62272</v>
      </c>
    </row>
    <row r="513" spans="1:8">
      <c r="A513" s="135" t="s">
        <v>330</v>
      </c>
      <c r="B513" s="137">
        <f t="shared" si="188"/>
        <v>49232</v>
      </c>
      <c r="C513" s="134">
        <v>27883</v>
      </c>
      <c r="D513" s="134">
        <v>21349</v>
      </c>
      <c r="E513" s="134">
        <v>18417</v>
      </c>
      <c r="F513" s="134">
        <v>47264</v>
      </c>
      <c r="G513" s="134">
        <v>29367</v>
      </c>
      <c r="H513" s="134">
        <f t="shared" si="189"/>
        <v>144280</v>
      </c>
    </row>
    <row r="515" spans="1:8">
      <c r="A515" s="132" t="s">
        <v>413</v>
      </c>
    </row>
    <row r="516" spans="1:8">
      <c r="A516" s="135" t="s">
        <v>269</v>
      </c>
      <c r="B516" s="134">
        <f t="shared" ref="B516" si="190">SUM(C516:D516)</f>
        <v>127629</v>
      </c>
      <c r="C516" s="134">
        <v>60536</v>
      </c>
      <c r="D516" s="134">
        <v>67093</v>
      </c>
      <c r="E516" s="134">
        <v>72868</v>
      </c>
      <c r="F516" s="134">
        <v>156100</v>
      </c>
      <c r="G516" s="134">
        <v>81466</v>
      </c>
      <c r="H516" s="134">
        <f t="shared" ref="H516" si="191">SUM(C516:G516)</f>
        <v>438063</v>
      </c>
    </row>
    <row r="517" spans="1:8">
      <c r="A517" s="135" t="s">
        <v>326</v>
      </c>
      <c r="B517" s="134">
        <f>B516*0.1</f>
        <v>12762.900000000001</v>
      </c>
      <c r="C517" s="134">
        <f>C516*0.1</f>
        <v>6053.6</v>
      </c>
      <c r="D517" s="134">
        <f t="shared" ref="D517:H517" si="192">D516*0.1</f>
        <v>6709.3</v>
      </c>
      <c r="E517" s="134">
        <f t="shared" si="192"/>
        <v>7286.8</v>
      </c>
      <c r="F517" s="134">
        <f t="shared" si="192"/>
        <v>15610</v>
      </c>
      <c r="G517" s="134">
        <f t="shared" si="192"/>
        <v>8146.6</v>
      </c>
      <c r="H517" s="134">
        <f t="shared" si="192"/>
        <v>43806.3</v>
      </c>
    </row>
    <row r="518" spans="1:8">
      <c r="A518" s="135" t="s">
        <v>327</v>
      </c>
      <c r="B518" s="137">
        <f t="shared" ref="B518:B521" si="193">SUM(C518:D518)</f>
        <v>28376</v>
      </c>
      <c r="C518" s="134">
        <v>13995</v>
      </c>
      <c r="D518" s="134">
        <v>14381</v>
      </c>
      <c r="E518" s="134">
        <v>14669</v>
      </c>
      <c r="F518" s="134">
        <v>28485</v>
      </c>
      <c r="G518" s="134">
        <v>10944</v>
      </c>
      <c r="H518" s="134">
        <f t="shared" ref="H518:H521" si="194">SUM(C518:G518)</f>
        <v>82474</v>
      </c>
    </row>
    <row r="519" spans="1:8" ht="18.75">
      <c r="A519" s="135" t="s">
        <v>328</v>
      </c>
      <c r="B519" s="137">
        <f t="shared" si="193"/>
        <v>7816</v>
      </c>
      <c r="C519" s="134">
        <v>3388</v>
      </c>
      <c r="D519" s="134">
        <v>4428</v>
      </c>
      <c r="E519" s="134">
        <v>4742</v>
      </c>
      <c r="F519" s="134">
        <v>8874</v>
      </c>
      <c r="G519" s="134">
        <v>2391</v>
      </c>
      <c r="H519" s="134">
        <f t="shared" si="194"/>
        <v>23823</v>
      </c>
    </row>
    <row r="520" spans="1:8">
      <c r="A520" s="135" t="s">
        <v>329</v>
      </c>
      <c r="B520" s="137">
        <f t="shared" si="193"/>
        <v>20208</v>
      </c>
      <c r="C520" s="134">
        <v>14389</v>
      </c>
      <c r="D520" s="134">
        <v>5819</v>
      </c>
      <c r="E520" s="134">
        <v>13358</v>
      </c>
      <c r="F520" s="134">
        <v>17357</v>
      </c>
      <c r="G520" s="134">
        <v>11538</v>
      </c>
      <c r="H520" s="134">
        <f t="shared" si="194"/>
        <v>62461</v>
      </c>
    </row>
    <row r="521" spans="1:8">
      <c r="A521" s="135" t="s">
        <v>330</v>
      </c>
      <c r="B521" s="137">
        <f t="shared" si="193"/>
        <v>50555</v>
      </c>
      <c r="C521" s="134">
        <v>27143</v>
      </c>
      <c r="D521" s="134">
        <v>23412</v>
      </c>
      <c r="E521" s="134">
        <v>25696</v>
      </c>
      <c r="F521" s="134">
        <v>44779</v>
      </c>
      <c r="G521" s="134">
        <v>35080</v>
      </c>
      <c r="H521" s="134">
        <f t="shared" si="194"/>
        <v>156110</v>
      </c>
    </row>
    <row r="524" spans="1:8">
      <c r="A524" s="132" t="s">
        <v>414</v>
      </c>
    </row>
    <row r="525" spans="1:8">
      <c r="A525" s="135" t="s">
        <v>340</v>
      </c>
      <c r="B525" s="137">
        <f>SUM(B526:B527)</f>
        <v>87955</v>
      </c>
      <c r="C525" s="134">
        <f t="shared" ref="C525:H525" si="195">SUM(C526:C527)</f>
        <v>29664</v>
      </c>
      <c r="D525" s="134">
        <f t="shared" si="195"/>
        <v>58291</v>
      </c>
      <c r="E525" s="134">
        <f t="shared" si="195"/>
        <v>57226</v>
      </c>
      <c r="F525" s="134">
        <f t="shared" si="195"/>
        <v>145440</v>
      </c>
      <c r="G525" s="134">
        <f t="shared" si="195"/>
        <v>50223</v>
      </c>
      <c r="H525" s="134">
        <f t="shared" si="195"/>
        <v>340844</v>
      </c>
    </row>
    <row r="526" spans="1:8">
      <c r="A526" s="138" t="s">
        <v>341</v>
      </c>
      <c r="B526" s="134">
        <f t="shared" ref="B526:B527" si="196">SUM(C526:D526)</f>
        <v>3481</v>
      </c>
      <c r="C526" s="134">
        <v>1094</v>
      </c>
      <c r="D526" s="134">
        <v>2387</v>
      </c>
      <c r="E526" s="134">
        <v>4288</v>
      </c>
      <c r="F526" s="134">
        <v>13212</v>
      </c>
      <c r="G526" s="134">
        <v>6367</v>
      </c>
      <c r="H526" s="134">
        <f t="shared" ref="H526:H527" si="197">SUM(C526:G526)</f>
        <v>27348</v>
      </c>
    </row>
    <row r="527" spans="1:8">
      <c r="A527" s="138" t="s">
        <v>342</v>
      </c>
      <c r="B527" s="134">
        <f t="shared" si="196"/>
        <v>84474</v>
      </c>
      <c r="C527" s="134">
        <v>28570</v>
      </c>
      <c r="D527" s="134">
        <v>55904</v>
      </c>
      <c r="E527" s="134">
        <v>52938</v>
      </c>
      <c r="F527" s="134">
        <v>132228</v>
      </c>
      <c r="G527" s="134">
        <v>43856</v>
      </c>
      <c r="H527" s="134">
        <f t="shared" si="197"/>
        <v>313496</v>
      </c>
    </row>
    <row r="529" spans="1:8">
      <c r="A529" s="132" t="s">
        <v>415</v>
      </c>
    </row>
    <row r="530" spans="1:8">
      <c r="A530" s="135" t="s">
        <v>340</v>
      </c>
      <c r="B530" s="137">
        <f>SUM(B531:B532)</f>
        <v>92638</v>
      </c>
      <c r="C530" s="134">
        <f t="shared" ref="C530:H530" si="198">SUM(C531:C532)</f>
        <v>32215</v>
      </c>
      <c r="D530" s="134">
        <f t="shared" si="198"/>
        <v>60423</v>
      </c>
      <c r="E530" s="134">
        <f t="shared" si="198"/>
        <v>62510</v>
      </c>
      <c r="F530" s="134">
        <f t="shared" si="198"/>
        <v>163167</v>
      </c>
      <c r="G530" s="134">
        <f t="shared" si="198"/>
        <v>62232</v>
      </c>
      <c r="H530" s="134">
        <f t="shared" si="198"/>
        <v>380547</v>
      </c>
    </row>
    <row r="531" spans="1:8">
      <c r="A531" s="138" t="s">
        <v>341</v>
      </c>
      <c r="B531" s="134">
        <f t="shared" ref="B531:B532" si="199">SUM(C531:D531)</f>
        <v>2701</v>
      </c>
      <c r="C531" s="134">
        <v>213</v>
      </c>
      <c r="D531" s="134">
        <v>2488</v>
      </c>
      <c r="E531" s="134">
        <v>5260</v>
      </c>
      <c r="F531" s="134">
        <v>17856</v>
      </c>
      <c r="G531" s="134">
        <v>14792</v>
      </c>
      <c r="H531" s="134">
        <f t="shared" ref="H531:H532" si="200">SUM(C531:G531)</f>
        <v>40609</v>
      </c>
    </row>
    <row r="532" spans="1:8">
      <c r="A532" s="138" t="s">
        <v>342</v>
      </c>
      <c r="B532" s="134">
        <f t="shared" si="199"/>
        <v>89937</v>
      </c>
      <c r="C532" s="134">
        <v>32002</v>
      </c>
      <c r="D532" s="134">
        <v>57935</v>
      </c>
      <c r="E532" s="134">
        <v>57250</v>
      </c>
      <c r="F532" s="134">
        <v>145311</v>
      </c>
      <c r="G532" s="134">
        <v>47440</v>
      </c>
      <c r="H532" s="134">
        <f t="shared" si="200"/>
        <v>339938</v>
      </c>
    </row>
    <row r="534" spans="1:8">
      <c r="A534" s="132" t="s">
        <v>416</v>
      </c>
    </row>
    <row r="535" spans="1:8">
      <c r="A535" s="135" t="s">
        <v>340</v>
      </c>
      <c r="B535" s="137">
        <f>SUM(B536:B537)</f>
        <v>96216</v>
      </c>
      <c r="C535" s="134">
        <f t="shared" ref="C535:H535" si="201">SUM(C536:C537)</f>
        <v>34629</v>
      </c>
      <c r="D535" s="134">
        <f t="shared" si="201"/>
        <v>61587</v>
      </c>
      <c r="E535" s="134">
        <f t="shared" si="201"/>
        <v>63128</v>
      </c>
      <c r="F535" s="134">
        <f t="shared" si="201"/>
        <v>155893</v>
      </c>
      <c r="G535" s="134">
        <f t="shared" si="201"/>
        <v>65588</v>
      </c>
      <c r="H535" s="134">
        <f t="shared" si="201"/>
        <v>380825</v>
      </c>
    </row>
    <row r="536" spans="1:8">
      <c r="A536" s="138" t="s">
        <v>341</v>
      </c>
      <c r="B536" s="134">
        <f t="shared" ref="B536:B537" si="202">SUM(C536:D536)</f>
        <v>3430</v>
      </c>
      <c r="C536" s="134">
        <v>689</v>
      </c>
      <c r="D536" s="134">
        <v>2741</v>
      </c>
      <c r="E536" s="134">
        <v>4359</v>
      </c>
      <c r="F536" s="134">
        <v>13673</v>
      </c>
      <c r="G536" s="134">
        <v>14776</v>
      </c>
      <c r="H536" s="134">
        <f t="shared" ref="H536:H537" si="203">SUM(C536:G536)</f>
        <v>36238</v>
      </c>
    </row>
    <row r="537" spans="1:8">
      <c r="A537" s="138" t="s">
        <v>342</v>
      </c>
      <c r="B537" s="134">
        <f t="shared" si="202"/>
        <v>92786</v>
      </c>
      <c r="C537" s="134">
        <v>33940</v>
      </c>
      <c r="D537" s="134">
        <v>58846</v>
      </c>
      <c r="E537" s="134">
        <v>58769</v>
      </c>
      <c r="F537" s="134">
        <v>142220</v>
      </c>
      <c r="G537" s="134">
        <v>50812</v>
      </c>
      <c r="H537" s="134">
        <f t="shared" si="203"/>
        <v>344587</v>
      </c>
    </row>
    <row r="539" spans="1:8">
      <c r="A539" s="132" t="s">
        <v>417</v>
      </c>
    </row>
    <row r="540" spans="1:8">
      <c r="A540" s="135" t="s">
        <v>340</v>
      </c>
      <c r="B540" s="137">
        <f>SUM(B541:B542)</f>
        <v>94057</v>
      </c>
      <c r="C540" s="134">
        <f t="shared" ref="C540:H540" si="204">SUM(C541:C542)</f>
        <v>35499</v>
      </c>
      <c r="D540" s="134">
        <f t="shared" si="204"/>
        <v>58558</v>
      </c>
      <c r="E540" s="134">
        <f t="shared" si="204"/>
        <v>66278</v>
      </c>
      <c r="F540" s="134">
        <f t="shared" si="204"/>
        <v>171103</v>
      </c>
      <c r="G540" s="134">
        <f t="shared" si="204"/>
        <v>70884</v>
      </c>
      <c r="H540" s="134">
        <f t="shared" si="204"/>
        <v>402322</v>
      </c>
    </row>
    <row r="541" spans="1:8">
      <c r="A541" s="138" t="s">
        <v>341</v>
      </c>
      <c r="B541" s="134">
        <f t="shared" ref="B541:B542" si="205">SUM(C541:D541)</f>
        <v>2925</v>
      </c>
      <c r="C541" s="134">
        <v>944</v>
      </c>
      <c r="D541" s="134">
        <v>1981</v>
      </c>
      <c r="E541" s="134">
        <v>5624</v>
      </c>
      <c r="F541" s="134">
        <v>18966</v>
      </c>
      <c r="G541" s="134">
        <v>13586</v>
      </c>
      <c r="H541" s="134">
        <f t="shared" ref="H541:H542" si="206">SUM(C541:G541)</f>
        <v>41101</v>
      </c>
    </row>
    <row r="542" spans="1:8">
      <c r="A542" s="138" t="s">
        <v>342</v>
      </c>
      <c r="B542" s="134">
        <f t="shared" si="205"/>
        <v>91132</v>
      </c>
      <c r="C542" s="134">
        <v>34555</v>
      </c>
      <c r="D542" s="134">
        <v>56577</v>
      </c>
      <c r="E542" s="134">
        <v>60654</v>
      </c>
      <c r="F542" s="134">
        <v>152137</v>
      </c>
      <c r="G542" s="134">
        <v>57298</v>
      </c>
      <c r="H542" s="134">
        <f t="shared" si="206"/>
        <v>361221</v>
      </c>
    </row>
    <row r="544" spans="1:8">
      <c r="A544" s="132" t="s">
        <v>418</v>
      </c>
    </row>
    <row r="545" spans="1:8">
      <c r="A545" s="135" t="s">
        <v>340</v>
      </c>
      <c r="B545" s="137">
        <f>SUM(B546:B547)</f>
        <v>105225</v>
      </c>
      <c r="C545" s="134">
        <f t="shared" ref="C545:H545" si="207">SUM(C546:C547)</f>
        <v>36975</v>
      </c>
      <c r="D545" s="134">
        <f t="shared" si="207"/>
        <v>68250</v>
      </c>
      <c r="E545" s="134">
        <f t="shared" si="207"/>
        <v>63071</v>
      </c>
      <c r="F545" s="134">
        <f t="shared" si="207"/>
        <v>188119</v>
      </c>
      <c r="G545" s="134">
        <f t="shared" si="207"/>
        <v>92595</v>
      </c>
      <c r="H545" s="134">
        <f t="shared" si="207"/>
        <v>449010</v>
      </c>
    </row>
    <row r="546" spans="1:8">
      <c r="A546" s="138" t="s">
        <v>341</v>
      </c>
      <c r="B546" s="134">
        <f t="shared" ref="B546:B547" si="208">SUM(C546:D546)</f>
        <v>4151</v>
      </c>
      <c r="C546" s="134">
        <v>1062</v>
      </c>
      <c r="D546" s="134">
        <v>3089</v>
      </c>
      <c r="E546" s="134">
        <v>6496</v>
      </c>
      <c r="F546" s="134">
        <v>30324</v>
      </c>
      <c r="G546" s="134">
        <v>35052</v>
      </c>
      <c r="H546" s="134">
        <f t="shared" ref="H546:H547" si="209">SUM(C546:G546)</f>
        <v>76023</v>
      </c>
    </row>
    <row r="547" spans="1:8">
      <c r="A547" s="138" t="s">
        <v>342</v>
      </c>
      <c r="B547" s="134">
        <f t="shared" si="208"/>
        <v>101074</v>
      </c>
      <c r="C547" s="134">
        <v>35913</v>
      </c>
      <c r="D547" s="134">
        <v>65161</v>
      </c>
      <c r="E547" s="134">
        <v>56575</v>
      </c>
      <c r="F547" s="134">
        <v>157795</v>
      </c>
      <c r="G547" s="134">
        <v>57543</v>
      </c>
      <c r="H547" s="134">
        <f t="shared" si="209"/>
        <v>372987</v>
      </c>
    </row>
    <row r="549" spans="1:8">
      <c r="A549" s="132" t="s">
        <v>419</v>
      </c>
    </row>
    <row r="550" spans="1:8">
      <c r="A550" s="135" t="s">
        <v>340</v>
      </c>
      <c r="B550" s="137">
        <f>SUM(B551:B552)</f>
        <v>109298</v>
      </c>
      <c r="C550" s="134">
        <f t="shared" ref="C550:H550" si="210">SUM(C551:C552)</f>
        <v>41713</v>
      </c>
      <c r="D550" s="134">
        <f t="shared" si="210"/>
        <v>67585</v>
      </c>
      <c r="E550" s="134">
        <f t="shared" si="210"/>
        <v>64684</v>
      </c>
      <c r="F550" s="134">
        <f t="shared" si="210"/>
        <v>187346</v>
      </c>
      <c r="G550" s="134">
        <f t="shared" si="210"/>
        <v>98890</v>
      </c>
      <c r="H550" s="134">
        <f t="shared" si="210"/>
        <v>460218</v>
      </c>
    </row>
    <row r="551" spans="1:8">
      <c r="A551" s="138" t="s">
        <v>341</v>
      </c>
      <c r="B551" s="134">
        <f t="shared" ref="B551:B552" si="211">SUM(C551:D551)</f>
        <v>6812</v>
      </c>
      <c r="C551" s="134">
        <v>1712</v>
      </c>
      <c r="D551" s="134">
        <v>5100</v>
      </c>
      <c r="E551" s="134">
        <v>4695</v>
      </c>
      <c r="F551" s="134">
        <v>28012</v>
      </c>
      <c r="G551" s="134">
        <v>36078</v>
      </c>
      <c r="H551" s="134">
        <f t="shared" ref="H551:H552" si="212">SUM(C551:G551)</f>
        <v>75597</v>
      </c>
    </row>
    <row r="552" spans="1:8">
      <c r="A552" s="138" t="s">
        <v>342</v>
      </c>
      <c r="B552" s="134">
        <f t="shared" si="211"/>
        <v>102486</v>
      </c>
      <c r="C552" s="134">
        <v>40001</v>
      </c>
      <c r="D552" s="134">
        <v>62485</v>
      </c>
      <c r="E552" s="134">
        <v>59989</v>
      </c>
      <c r="F552" s="134">
        <v>159334</v>
      </c>
      <c r="G552" s="134">
        <v>62812</v>
      </c>
      <c r="H552" s="134">
        <f t="shared" si="212"/>
        <v>384621</v>
      </c>
    </row>
    <row r="555" spans="1:8">
      <c r="A555" s="132" t="s">
        <v>420</v>
      </c>
    </row>
    <row r="556" spans="1:8">
      <c r="A556" s="135" t="s">
        <v>332</v>
      </c>
      <c r="B556" s="137">
        <f>SUM(B557:B558)</f>
        <v>69704</v>
      </c>
      <c r="C556" s="134">
        <f t="shared" ref="C556:H556" si="213">SUM(C557:C558)</f>
        <v>34571</v>
      </c>
      <c r="D556" s="134">
        <f t="shared" si="213"/>
        <v>35133</v>
      </c>
      <c r="E556" s="134">
        <f t="shared" si="213"/>
        <v>27731</v>
      </c>
      <c r="F556" s="134">
        <f t="shared" si="213"/>
        <v>43300</v>
      </c>
      <c r="G556" s="134">
        <f t="shared" si="213"/>
        <v>8729</v>
      </c>
      <c r="H556" s="134">
        <f t="shared" si="213"/>
        <v>149464</v>
      </c>
    </row>
    <row r="557" spans="1:8">
      <c r="A557" s="138" t="s">
        <v>333</v>
      </c>
      <c r="B557" s="134">
        <f t="shared" ref="B557:B558" si="214">SUM(C557:D557)</f>
        <v>24823</v>
      </c>
      <c r="C557" s="134">
        <v>16743</v>
      </c>
      <c r="D557" s="134">
        <v>8080</v>
      </c>
      <c r="E557" s="134">
        <v>3505</v>
      </c>
      <c r="F557" s="134">
        <v>5376</v>
      </c>
      <c r="G557" s="134">
        <v>764</v>
      </c>
      <c r="H557" s="134">
        <f t="shared" ref="H557:H558" si="215">SUM(C557:G557)</f>
        <v>34468</v>
      </c>
    </row>
    <row r="558" spans="1:8">
      <c r="A558" s="138" t="s">
        <v>76</v>
      </c>
      <c r="B558" s="134">
        <f t="shared" si="214"/>
        <v>44881</v>
      </c>
      <c r="C558" s="134">
        <v>17828</v>
      </c>
      <c r="D558" s="134">
        <v>27053</v>
      </c>
      <c r="E558" s="134">
        <v>24226</v>
      </c>
      <c r="F558" s="134">
        <v>37924</v>
      </c>
      <c r="G558" s="134">
        <v>7965</v>
      </c>
      <c r="H558" s="134">
        <f t="shared" si="215"/>
        <v>114996</v>
      </c>
    </row>
    <row r="560" spans="1:8">
      <c r="A560" s="132" t="s">
        <v>421</v>
      </c>
    </row>
    <row r="561" spans="1:8">
      <c r="A561" s="135" t="s">
        <v>332</v>
      </c>
      <c r="B561" s="137">
        <f>SUM(B562:B563)</f>
        <v>75569</v>
      </c>
      <c r="C561" s="134">
        <f>SUM(C562:C563)</f>
        <v>38734</v>
      </c>
      <c r="D561" s="134">
        <f t="shared" ref="D561:H561" si="216">SUM(D562:D563)</f>
        <v>36835</v>
      </c>
      <c r="E561" s="134">
        <f t="shared" si="216"/>
        <v>27702</v>
      </c>
      <c r="F561" s="134">
        <f t="shared" si="216"/>
        <v>51133</v>
      </c>
      <c r="G561" s="134">
        <f t="shared" si="216"/>
        <v>10611</v>
      </c>
      <c r="H561" s="134">
        <f t="shared" si="216"/>
        <v>165015</v>
      </c>
    </row>
    <row r="562" spans="1:8">
      <c r="A562" s="138" t="s">
        <v>333</v>
      </c>
      <c r="B562" s="134">
        <f t="shared" ref="B562:B563" si="217">SUM(C562:D562)</f>
        <v>23818</v>
      </c>
      <c r="C562" s="134">
        <v>16891</v>
      </c>
      <c r="D562" s="134">
        <v>6927</v>
      </c>
      <c r="E562" s="134">
        <v>4822</v>
      </c>
      <c r="F562" s="134">
        <v>7440</v>
      </c>
      <c r="G562" s="134">
        <v>1136</v>
      </c>
      <c r="H562" s="134">
        <f t="shared" ref="H562:H563" si="218">SUM(C562:G562)</f>
        <v>37216</v>
      </c>
    </row>
    <row r="563" spans="1:8">
      <c r="A563" s="138" t="s">
        <v>76</v>
      </c>
      <c r="B563" s="134">
        <f t="shared" si="217"/>
        <v>51751</v>
      </c>
      <c r="C563" s="134">
        <v>21843</v>
      </c>
      <c r="D563" s="134">
        <v>29908</v>
      </c>
      <c r="E563" s="134">
        <v>22880</v>
      </c>
      <c r="F563" s="134">
        <v>43693</v>
      </c>
      <c r="G563" s="134">
        <v>9475</v>
      </c>
      <c r="H563" s="134">
        <f t="shared" si="218"/>
        <v>127799</v>
      </c>
    </row>
    <row r="565" spans="1:8">
      <c r="A565" s="132" t="s">
        <v>422</v>
      </c>
    </row>
    <row r="566" spans="1:8">
      <c r="A566" s="135" t="s">
        <v>332</v>
      </c>
      <c r="B566" s="137">
        <f>SUM(B567:B568)</f>
        <v>75726</v>
      </c>
      <c r="C566" s="134">
        <f t="shared" ref="C566:H566" si="219">SUM(C567:C568)</f>
        <v>38906</v>
      </c>
      <c r="D566" s="134">
        <f t="shared" si="219"/>
        <v>36820</v>
      </c>
      <c r="E566" s="134">
        <f t="shared" si="219"/>
        <v>32917</v>
      </c>
      <c r="F566" s="134">
        <f t="shared" si="219"/>
        <v>53430</v>
      </c>
      <c r="G566" s="134">
        <f t="shared" si="219"/>
        <v>7313</v>
      </c>
      <c r="H566" s="134">
        <f t="shared" si="219"/>
        <v>169386</v>
      </c>
    </row>
    <row r="567" spans="1:8">
      <c r="A567" s="138" t="s">
        <v>333</v>
      </c>
      <c r="B567" s="134">
        <f t="shared" ref="B567:B568" si="220">SUM(C567:D567)</f>
        <v>20690</v>
      </c>
      <c r="C567" s="134">
        <v>15974</v>
      </c>
      <c r="D567" s="134">
        <v>4716</v>
      </c>
      <c r="E567" s="134">
        <v>4216</v>
      </c>
      <c r="F567" s="134">
        <v>7611</v>
      </c>
      <c r="G567" s="134">
        <v>827</v>
      </c>
      <c r="H567" s="134">
        <f t="shared" ref="H567:H568" si="221">SUM(C567:G567)</f>
        <v>33344</v>
      </c>
    </row>
    <row r="568" spans="1:8">
      <c r="A568" s="138" t="s">
        <v>76</v>
      </c>
      <c r="B568" s="134">
        <f t="shared" si="220"/>
        <v>55036</v>
      </c>
      <c r="C568" s="134">
        <v>22932</v>
      </c>
      <c r="D568" s="134">
        <v>32104</v>
      </c>
      <c r="E568" s="134">
        <v>28701</v>
      </c>
      <c r="F568" s="134">
        <v>45819</v>
      </c>
      <c r="G568" s="134">
        <v>6486</v>
      </c>
      <c r="H568" s="134">
        <f t="shared" si="221"/>
        <v>136042</v>
      </c>
    </row>
    <row r="569" spans="1:8">
      <c r="A569" s="138"/>
      <c r="B569" s="134"/>
      <c r="C569" s="134"/>
      <c r="D569" s="134"/>
      <c r="E569" s="134"/>
      <c r="F569" s="134"/>
      <c r="G569" s="134"/>
      <c r="H569" s="134"/>
    </row>
    <row r="570" spans="1:8">
      <c r="A570" s="132" t="s">
        <v>423</v>
      </c>
    </row>
    <row r="571" spans="1:8">
      <c r="A571" s="135" t="s">
        <v>332</v>
      </c>
      <c r="B571" s="137">
        <f>SUM(B572:B573)</f>
        <v>85822</v>
      </c>
      <c r="C571" s="134">
        <f t="shared" ref="C571:H571" si="222">SUM(C572:C573)</f>
        <v>45490</v>
      </c>
      <c r="D571" s="134">
        <f t="shared" si="222"/>
        <v>40332</v>
      </c>
      <c r="E571" s="134">
        <f t="shared" si="222"/>
        <v>37946</v>
      </c>
      <c r="F571" s="134">
        <f t="shared" si="222"/>
        <v>54462</v>
      </c>
      <c r="G571" s="134">
        <f t="shared" si="222"/>
        <v>9868</v>
      </c>
      <c r="H571" s="134">
        <f t="shared" si="222"/>
        <v>188098</v>
      </c>
    </row>
    <row r="572" spans="1:8">
      <c r="A572" s="138" t="s">
        <v>333</v>
      </c>
      <c r="B572" s="134">
        <f t="shared" ref="B572:B573" si="223">SUM(C572:D572)</f>
        <v>24494</v>
      </c>
      <c r="C572" s="134">
        <v>17475</v>
      </c>
      <c r="D572" s="134">
        <v>7019</v>
      </c>
      <c r="E572" s="134">
        <v>5445</v>
      </c>
      <c r="F572" s="134">
        <v>6844</v>
      </c>
      <c r="G572" s="134">
        <v>674</v>
      </c>
      <c r="H572" s="134">
        <f t="shared" ref="H572:H573" si="224">SUM(C572:G572)</f>
        <v>37457</v>
      </c>
    </row>
    <row r="573" spans="1:8">
      <c r="A573" s="138" t="s">
        <v>76</v>
      </c>
      <c r="B573" s="134">
        <f t="shared" si="223"/>
        <v>61328</v>
      </c>
      <c r="C573" s="134">
        <v>28015</v>
      </c>
      <c r="D573" s="134">
        <v>33313</v>
      </c>
      <c r="E573" s="134">
        <v>32501</v>
      </c>
      <c r="F573" s="134">
        <v>47618</v>
      </c>
      <c r="G573" s="134">
        <v>9194</v>
      </c>
      <c r="H573" s="134">
        <f t="shared" si="224"/>
        <v>150641</v>
      </c>
    </row>
    <row r="574" spans="1:8">
      <c r="A574" s="138"/>
      <c r="B574" s="134"/>
      <c r="C574" s="134"/>
      <c r="D574" s="134"/>
      <c r="E574" s="134"/>
      <c r="F574" s="134"/>
      <c r="G574" s="134"/>
      <c r="H574" s="134"/>
    </row>
    <row r="575" spans="1:8">
      <c r="A575" s="132" t="s">
        <v>424</v>
      </c>
    </row>
    <row r="576" spans="1:8">
      <c r="A576" s="135" t="s">
        <v>332</v>
      </c>
      <c r="B576" s="137">
        <f>SUM(B577:B578)</f>
        <v>89268</v>
      </c>
      <c r="C576" s="134">
        <f t="shared" ref="C576:H576" si="225">SUM(C577:C578)</f>
        <v>40792</v>
      </c>
      <c r="D576" s="134">
        <f t="shared" si="225"/>
        <v>48476</v>
      </c>
      <c r="E576" s="134">
        <f t="shared" si="225"/>
        <v>38098</v>
      </c>
      <c r="F576" s="134">
        <f t="shared" si="225"/>
        <v>54859</v>
      </c>
      <c r="G576" s="134">
        <f t="shared" si="225"/>
        <v>9694</v>
      </c>
      <c r="H576" s="134">
        <f t="shared" si="225"/>
        <v>191919</v>
      </c>
    </row>
    <row r="577" spans="1:8">
      <c r="A577" s="138" t="s">
        <v>333</v>
      </c>
      <c r="B577" s="134">
        <f t="shared" ref="B577:B578" si="226">SUM(C577:D577)</f>
        <v>26942</v>
      </c>
      <c r="C577" s="134">
        <v>16982</v>
      </c>
      <c r="D577" s="134">
        <v>9960</v>
      </c>
      <c r="E577" s="134">
        <v>4810</v>
      </c>
      <c r="F577" s="134">
        <v>7675</v>
      </c>
      <c r="G577" s="134">
        <v>529</v>
      </c>
      <c r="H577" s="134">
        <f t="shared" ref="H577:H578" si="227">SUM(C577:G577)</f>
        <v>39956</v>
      </c>
    </row>
    <row r="578" spans="1:8">
      <c r="A578" s="138" t="s">
        <v>76</v>
      </c>
      <c r="B578" s="134">
        <f t="shared" si="226"/>
        <v>62326</v>
      </c>
      <c r="C578" s="134">
        <v>23810</v>
      </c>
      <c r="D578" s="134">
        <v>38516</v>
      </c>
      <c r="E578" s="134">
        <v>33288</v>
      </c>
      <c r="F578" s="134">
        <v>47184</v>
      </c>
      <c r="G578" s="134">
        <v>9165</v>
      </c>
      <c r="H578" s="134">
        <f t="shared" si="227"/>
        <v>151963</v>
      </c>
    </row>
    <row r="579" spans="1:8">
      <c r="A579" s="138"/>
      <c r="B579" s="134"/>
      <c r="C579" s="134"/>
      <c r="D579" s="134"/>
      <c r="E579" s="134"/>
      <c r="F579" s="134"/>
      <c r="G579" s="134"/>
      <c r="H579" s="134"/>
    </row>
    <row r="580" spans="1:8">
      <c r="A580" s="132" t="s">
        <v>425</v>
      </c>
      <c r="B580" s="134"/>
      <c r="C580" s="134"/>
      <c r="D580" s="134"/>
      <c r="E580" s="134"/>
      <c r="F580" s="134"/>
      <c r="G580" s="134"/>
      <c r="H580" s="134"/>
    </row>
    <row r="581" spans="1:8">
      <c r="A581" s="135" t="s">
        <v>332</v>
      </c>
      <c r="B581" s="137">
        <f>SUM(B582:B583)</f>
        <v>95159</v>
      </c>
      <c r="C581" s="134">
        <f t="shared" ref="C581:H581" si="228">SUM(C582:C583)</f>
        <v>52983</v>
      </c>
      <c r="D581" s="134">
        <f t="shared" si="228"/>
        <v>42176</v>
      </c>
      <c r="E581" s="134">
        <f t="shared" si="228"/>
        <v>33329</v>
      </c>
      <c r="F581" s="134">
        <f t="shared" si="228"/>
        <v>55095</v>
      </c>
      <c r="G581" s="134">
        <f t="shared" si="228"/>
        <v>8607</v>
      </c>
      <c r="H581" s="134">
        <f t="shared" si="228"/>
        <v>192190</v>
      </c>
    </row>
    <row r="582" spans="1:8">
      <c r="A582" s="138" t="s">
        <v>333</v>
      </c>
      <c r="B582" s="134">
        <f t="shared" ref="B582:B583" si="229">SUM(C582:D582)</f>
        <v>35015</v>
      </c>
      <c r="C582" s="134">
        <v>25581</v>
      </c>
      <c r="D582" s="134">
        <v>9434</v>
      </c>
      <c r="E582" s="134">
        <v>5343</v>
      </c>
      <c r="F582" s="134">
        <v>7012</v>
      </c>
      <c r="G582" s="134">
        <v>475</v>
      </c>
      <c r="H582" s="134">
        <f t="shared" ref="H582:H583" si="230">SUM(C582:G582)</f>
        <v>47845</v>
      </c>
    </row>
    <row r="583" spans="1:8">
      <c r="A583" s="138" t="s">
        <v>76</v>
      </c>
      <c r="B583" s="134">
        <f t="shared" si="229"/>
        <v>60144</v>
      </c>
      <c r="C583" s="134">
        <v>27402</v>
      </c>
      <c r="D583" s="134">
        <v>32742</v>
      </c>
      <c r="E583" s="134">
        <v>27986</v>
      </c>
      <c r="F583" s="134">
        <v>48083</v>
      </c>
      <c r="G583" s="134">
        <v>8132</v>
      </c>
      <c r="H583" s="134">
        <f t="shared" si="230"/>
        <v>144345</v>
      </c>
    </row>
    <row r="584" spans="1:8">
      <c r="A584" s="138"/>
    </row>
    <row r="586" spans="1:8">
      <c r="A586" s="132" t="s">
        <v>426</v>
      </c>
    </row>
    <row r="587" spans="1:8">
      <c r="A587" s="133" t="s">
        <v>335</v>
      </c>
      <c r="B587" s="137">
        <f t="shared" ref="B587:B589" si="231">SUM(C587:D587)</f>
        <v>64617</v>
      </c>
      <c r="C587" s="134">
        <f>SUM(C588:C589)</f>
        <v>25071</v>
      </c>
      <c r="D587" s="134">
        <f t="shared" ref="D587:H587" si="232">SUM(D588:D589)</f>
        <v>39546</v>
      </c>
      <c r="E587" s="134">
        <f t="shared" si="232"/>
        <v>34553</v>
      </c>
      <c r="F587" s="134">
        <f t="shared" si="232"/>
        <v>47971</v>
      </c>
      <c r="G587" s="134">
        <f t="shared" si="232"/>
        <v>3681</v>
      </c>
      <c r="H587" s="134">
        <f t="shared" si="232"/>
        <v>150822</v>
      </c>
    </row>
    <row r="588" spans="1:8">
      <c r="A588" s="135" t="s">
        <v>336</v>
      </c>
      <c r="B588" s="134">
        <f t="shared" si="231"/>
        <v>56372</v>
      </c>
      <c r="C588" s="134">
        <v>22335</v>
      </c>
      <c r="D588" s="134">
        <v>34037</v>
      </c>
      <c r="E588" s="134">
        <v>29300</v>
      </c>
      <c r="F588" s="134">
        <v>35357</v>
      </c>
      <c r="G588" s="134">
        <v>1912</v>
      </c>
      <c r="H588" s="134">
        <f t="shared" ref="H588:H589" si="233">SUM(C588:G588)</f>
        <v>122941</v>
      </c>
    </row>
    <row r="589" spans="1:8">
      <c r="A589" s="135" t="s">
        <v>337</v>
      </c>
      <c r="B589" s="134">
        <f t="shared" si="231"/>
        <v>8245</v>
      </c>
      <c r="C589" s="134">
        <v>2736</v>
      </c>
      <c r="D589" s="134">
        <v>5509</v>
      </c>
      <c r="E589" s="134">
        <v>5253</v>
      </c>
      <c r="F589" s="134">
        <v>12614</v>
      </c>
      <c r="G589" s="134">
        <v>1769</v>
      </c>
      <c r="H589" s="134">
        <f t="shared" si="233"/>
        <v>27881</v>
      </c>
    </row>
    <row r="591" spans="1:8">
      <c r="A591" s="132" t="s">
        <v>427</v>
      </c>
    </row>
    <row r="592" spans="1:8">
      <c r="A592" s="133" t="s">
        <v>335</v>
      </c>
      <c r="B592" s="137">
        <f t="shared" ref="B592:B594" si="234">SUM(C592:D592)</f>
        <v>57004</v>
      </c>
      <c r="C592" s="134">
        <f>SUM(C593:C594)</f>
        <v>21269</v>
      </c>
      <c r="D592" s="134">
        <f t="shared" ref="D592:H592" si="235">SUM(D593:D594)</f>
        <v>35735</v>
      </c>
      <c r="E592" s="134">
        <f t="shared" si="235"/>
        <v>34421</v>
      </c>
      <c r="F592" s="134">
        <f t="shared" si="235"/>
        <v>40257</v>
      </c>
      <c r="G592" s="134">
        <f t="shared" si="235"/>
        <v>4347</v>
      </c>
      <c r="H592" s="134">
        <f t="shared" si="235"/>
        <v>136029</v>
      </c>
    </row>
    <row r="593" spans="1:8">
      <c r="A593" s="135" t="s">
        <v>336</v>
      </c>
      <c r="B593" s="134">
        <f t="shared" si="234"/>
        <v>49884</v>
      </c>
      <c r="C593" s="134">
        <v>19561</v>
      </c>
      <c r="D593" s="134">
        <v>30323</v>
      </c>
      <c r="E593" s="134">
        <v>27482</v>
      </c>
      <c r="F593" s="134">
        <v>30987</v>
      </c>
      <c r="G593" s="134">
        <v>1331</v>
      </c>
      <c r="H593" s="134">
        <f t="shared" ref="H593:H594" si="236">SUM(C593:G593)</f>
        <v>109684</v>
      </c>
    </row>
    <row r="594" spans="1:8">
      <c r="A594" s="135" t="s">
        <v>337</v>
      </c>
      <c r="B594" s="134">
        <f t="shared" si="234"/>
        <v>7120</v>
      </c>
      <c r="C594" s="134">
        <v>1708</v>
      </c>
      <c r="D594" s="134">
        <v>5412</v>
      </c>
      <c r="E594" s="134">
        <v>6939</v>
      </c>
      <c r="F594" s="134">
        <v>9270</v>
      </c>
      <c r="G594" s="134">
        <v>3016</v>
      </c>
      <c r="H594" s="134">
        <f t="shared" si="236"/>
        <v>26345</v>
      </c>
    </row>
    <row r="596" spans="1:8">
      <c r="A596" s="132" t="s">
        <v>428</v>
      </c>
    </row>
    <row r="597" spans="1:8">
      <c r="A597" s="133" t="s">
        <v>335</v>
      </c>
      <c r="B597" s="137">
        <f>SUM(B598:B599)</f>
        <v>58540</v>
      </c>
      <c r="C597" s="134">
        <f t="shared" ref="C597:H597" si="237">SUM(C598:C599)</f>
        <v>24942</v>
      </c>
      <c r="D597" s="134">
        <f t="shared" si="237"/>
        <v>33598</v>
      </c>
      <c r="E597" s="134">
        <f t="shared" si="237"/>
        <v>36100</v>
      </c>
      <c r="F597" s="134">
        <f t="shared" si="237"/>
        <v>42447</v>
      </c>
      <c r="G597" s="134">
        <f t="shared" si="237"/>
        <v>2449</v>
      </c>
      <c r="H597" s="134">
        <f t="shared" si="237"/>
        <v>139536</v>
      </c>
    </row>
    <row r="598" spans="1:8">
      <c r="A598" s="135" t="s">
        <v>336</v>
      </c>
      <c r="B598" s="134">
        <f t="shared" ref="B598:B599" si="238">SUM(C598:D598)</f>
        <v>51000</v>
      </c>
      <c r="C598" s="134">
        <v>22323</v>
      </c>
      <c r="D598" s="134">
        <v>28677</v>
      </c>
      <c r="E598" s="134">
        <v>30995</v>
      </c>
      <c r="F598" s="134">
        <v>29387</v>
      </c>
      <c r="G598" s="134">
        <v>1493</v>
      </c>
      <c r="H598" s="134">
        <f t="shared" ref="H598:H599" si="239">SUM(C598:G598)</f>
        <v>112875</v>
      </c>
    </row>
    <row r="599" spans="1:8">
      <c r="A599" s="135" t="s">
        <v>337</v>
      </c>
      <c r="B599" s="134">
        <f t="shared" si="238"/>
        <v>7540</v>
      </c>
      <c r="C599" s="134">
        <v>2619</v>
      </c>
      <c r="D599" s="134">
        <v>4921</v>
      </c>
      <c r="E599" s="134">
        <v>5105</v>
      </c>
      <c r="F599" s="134">
        <v>13060</v>
      </c>
      <c r="G599" s="134">
        <v>956</v>
      </c>
      <c r="H599" s="134">
        <f t="shared" si="239"/>
        <v>26661</v>
      </c>
    </row>
    <row r="600" spans="1:8">
      <c r="A600" s="135"/>
      <c r="B600" s="134"/>
      <c r="C600" s="134"/>
      <c r="D600" s="134"/>
      <c r="E600" s="134"/>
      <c r="F600" s="134"/>
      <c r="G600" s="134"/>
      <c r="H600" s="134"/>
    </row>
    <row r="601" spans="1:8">
      <c r="A601" s="132" t="s">
        <v>429</v>
      </c>
    </row>
    <row r="602" spans="1:8">
      <c r="A602" s="133" t="s">
        <v>335</v>
      </c>
      <c r="B602" s="137">
        <f>SUM(B603:B604)</f>
        <v>61614</v>
      </c>
      <c r="C602" s="134">
        <f t="shared" ref="C602:H602" si="240">SUM(C603:C604)</f>
        <v>26135</v>
      </c>
      <c r="D602" s="134">
        <f t="shared" si="240"/>
        <v>35479</v>
      </c>
      <c r="E602" s="134">
        <f t="shared" si="240"/>
        <v>37405</v>
      </c>
      <c r="F602" s="134">
        <f t="shared" si="240"/>
        <v>40423</v>
      </c>
      <c r="G602" s="134">
        <f t="shared" si="240"/>
        <v>4214</v>
      </c>
      <c r="H602" s="134">
        <f t="shared" si="240"/>
        <v>143656</v>
      </c>
    </row>
    <row r="603" spans="1:8">
      <c r="A603" s="135" t="s">
        <v>336</v>
      </c>
      <c r="B603" s="134">
        <f t="shared" ref="B603:B604" si="241">SUM(C603:D603)</f>
        <v>52668</v>
      </c>
      <c r="C603" s="134">
        <v>22267</v>
      </c>
      <c r="D603" s="134">
        <v>30401</v>
      </c>
      <c r="E603" s="134">
        <v>30684</v>
      </c>
      <c r="F603" s="134">
        <v>26454</v>
      </c>
      <c r="G603" s="134">
        <v>1842</v>
      </c>
      <c r="H603" s="134">
        <f t="shared" ref="H603:H604" si="242">SUM(C603:G603)</f>
        <v>111648</v>
      </c>
    </row>
    <row r="604" spans="1:8">
      <c r="A604" s="135" t="s">
        <v>337</v>
      </c>
      <c r="B604" s="134">
        <f t="shared" si="241"/>
        <v>8946</v>
      </c>
      <c r="C604" s="134">
        <v>3868</v>
      </c>
      <c r="D604" s="134">
        <v>5078</v>
      </c>
      <c r="E604" s="134">
        <v>6721</v>
      </c>
      <c r="F604" s="134">
        <v>13969</v>
      </c>
      <c r="G604" s="134">
        <v>2372</v>
      </c>
      <c r="H604" s="134">
        <f t="shared" si="242"/>
        <v>32008</v>
      </c>
    </row>
    <row r="606" spans="1:8">
      <c r="A606" s="132" t="s">
        <v>430</v>
      </c>
    </row>
    <row r="607" spans="1:8">
      <c r="A607" s="133" t="s">
        <v>335</v>
      </c>
      <c r="B607" s="137">
        <f>SUM(B608:B609)</f>
        <v>56880</v>
      </c>
      <c r="C607" s="134">
        <f t="shared" ref="C607:H607" si="243">SUM(C608:C609)</f>
        <v>24159</v>
      </c>
      <c r="D607" s="134">
        <f t="shared" si="243"/>
        <v>32721</v>
      </c>
      <c r="E607" s="134">
        <f t="shared" si="243"/>
        <v>36019</v>
      </c>
      <c r="F607" s="134">
        <f t="shared" si="243"/>
        <v>36068</v>
      </c>
      <c r="G607" s="134">
        <f t="shared" si="243"/>
        <v>4643</v>
      </c>
      <c r="H607" s="134">
        <f t="shared" si="243"/>
        <v>133610</v>
      </c>
    </row>
    <row r="608" spans="1:8">
      <c r="A608" s="135" t="s">
        <v>336</v>
      </c>
      <c r="B608" s="134">
        <f t="shared" ref="B608:B609" si="244">SUM(C608:D608)</f>
        <v>43412</v>
      </c>
      <c r="C608" s="134">
        <v>19000</v>
      </c>
      <c r="D608" s="134">
        <v>24412</v>
      </c>
      <c r="E608" s="134">
        <v>24284</v>
      </c>
      <c r="F608" s="134">
        <v>21200</v>
      </c>
      <c r="G608" s="134">
        <v>1430</v>
      </c>
      <c r="H608" s="134">
        <f t="shared" ref="H608:H609" si="245">SUM(C608:G608)</f>
        <v>90326</v>
      </c>
    </row>
    <row r="609" spans="1:8">
      <c r="A609" s="135" t="s">
        <v>337</v>
      </c>
      <c r="B609" s="134">
        <f t="shared" si="244"/>
        <v>13468</v>
      </c>
      <c r="C609" s="134">
        <v>5159</v>
      </c>
      <c r="D609" s="134">
        <v>8309</v>
      </c>
      <c r="E609" s="134">
        <v>11735</v>
      </c>
      <c r="F609" s="134">
        <v>14868</v>
      </c>
      <c r="G609" s="134">
        <v>3213</v>
      </c>
      <c r="H609" s="134">
        <f t="shared" si="245"/>
        <v>43284</v>
      </c>
    </row>
    <row r="610" spans="1:8">
      <c r="A610" s="133" t="s">
        <v>338</v>
      </c>
      <c r="B610" s="137">
        <f>SUM(B611:B612)</f>
        <v>30218</v>
      </c>
      <c r="C610" s="134">
        <f t="shared" ref="C610:H610" si="246">SUM(C611:C612)</f>
        <v>13451</v>
      </c>
      <c r="D610" s="134">
        <f t="shared" si="246"/>
        <v>16767</v>
      </c>
      <c r="E610" s="134">
        <f t="shared" si="246"/>
        <v>17552</v>
      </c>
      <c r="F610" s="134">
        <f t="shared" si="246"/>
        <v>18372</v>
      </c>
      <c r="G610" s="134">
        <f t="shared" si="246"/>
        <v>2154</v>
      </c>
      <c r="H610" s="134">
        <f t="shared" si="246"/>
        <v>68296</v>
      </c>
    </row>
    <row r="611" spans="1:8">
      <c r="A611" s="135" t="s">
        <v>336</v>
      </c>
      <c r="B611" s="134">
        <f t="shared" ref="B611:B612" si="247">SUM(C611:D611)</f>
        <v>20121</v>
      </c>
      <c r="C611" s="134">
        <v>8956</v>
      </c>
      <c r="D611" s="134">
        <v>11165</v>
      </c>
      <c r="E611" s="134">
        <v>10860</v>
      </c>
      <c r="F611" s="134">
        <v>10701</v>
      </c>
      <c r="G611" s="134">
        <v>505</v>
      </c>
      <c r="H611" s="134">
        <f t="shared" ref="H611:H612" si="248">SUM(C611:G611)</f>
        <v>42187</v>
      </c>
    </row>
    <row r="612" spans="1:8">
      <c r="A612" s="135" t="s">
        <v>337</v>
      </c>
      <c r="B612" s="134">
        <f t="shared" si="247"/>
        <v>10097</v>
      </c>
      <c r="C612" s="134">
        <v>4495</v>
      </c>
      <c r="D612" s="134">
        <v>5602</v>
      </c>
      <c r="E612" s="134">
        <v>6692</v>
      </c>
      <c r="F612" s="134">
        <v>7671</v>
      </c>
      <c r="G612" s="134">
        <v>1649</v>
      </c>
      <c r="H612" s="134">
        <f t="shared" si="248"/>
        <v>26109</v>
      </c>
    </row>
    <row r="614" spans="1:8">
      <c r="A614" s="132" t="s">
        <v>431</v>
      </c>
    </row>
    <row r="615" spans="1:8">
      <c r="A615" s="133" t="s">
        <v>335</v>
      </c>
      <c r="B615" s="137">
        <v>62609</v>
      </c>
      <c r="C615" s="134">
        <v>26435</v>
      </c>
      <c r="D615" s="134">
        <v>36174</v>
      </c>
      <c r="E615" s="134">
        <v>31873</v>
      </c>
      <c r="F615" s="134">
        <v>42446</v>
      </c>
      <c r="G615" s="134">
        <v>2811</v>
      </c>
      <c r="H615" s="134">
        <v>139739</v>
      </c>
    </row>
    <row r="616" spans="1:8">
      <c r="A616" s="135" t="s">
        <v>336</v>
      </c>
      <c r="B616" s="134">
        <v>46712</v>
      </c>
      <c r="C616" s="134">
        <v>20677</v>
      </c>
      <c r="D616" s="134">
        <v>26035</v>
      </c>
      <c r="E616" s="134">
        <v>21637</v>
      </c>
      <c r="F616" s="134">
        <v>24176</v>
      </c>
      <c r="G616" s="134">
        <v>918</v>
      </c>
      <c r="H616" s="134">
        <v>93443</v>
      </c>
    </row>
    <row r="617" spans="1:8">
      <c r="A617" s="135" t="s">
        <v>337</v>
      </c>
      <c r="B617" s="134">
        <v>15897</v>
      </c>
      <c r="C617" s="134">
        <v>5758</v>
      </c>
      <c r="D617" s="134">
        <v>10139</v>
      </c>
      <c r="E617" s="134">
        <v>10236</v>
      </c>
      <c r="F617" s="134">
        <v>18270</v>
      </c>
      <c r="G617" s="134">
        <v>1893</v>
      </c>
      <c r="H617" s="134">
        <v>46296</v>
      </c>
    </row>
    <row r="618" spans="1:8">
      <c r="A618" s="133" t="s">
        <v>338</v>
      </c>
      <c r="B618" s="137">
        <v>35108</v>
      </c>
      <c r="C618" s="134">
        <v>16862</v>
      </c>
      <c r="D618" s="134">
        <v>18246</v>
      </c>
      <c r="E618" s="134">
        <v>14013</v>
      </c>
      <c r="F618" s="134">
        <v>20300</v>
      </c>
      <c r="G618" s="134">
        <v>1149</v>
      </c>
      <c r="H618" s="134">
        <v>70570</v>
      </c>
    </row>
    <row r="619" spans="1:8">
      <c r="A619" s="135" t="s">
        <v>336</v>
      </c>
      <c r="B619" s="134">
        <v>24750</v>
      </c>
      <c r="C619" s="134">
        <v>12817</v>
      </c>
      <c r="D619" s="134">
        <v>11933</v>
      </c>
      <c r="E619" s="134">
        <v>8760</v>
      </c>
      <c r="F619" s="134">
        <v>10801</v>
      </c>
      <c r="G619" s="134">
        <v>290</v>
      </c>
      <c r="H619" s="134">
        <v>44601</v>
      </c>
    </row>
    <row r="620" spans="1:8">
      <c r="A620" s="135" t="s">
        <v>337</v>
      </c>
      <c r="B620" s="134">
        <v>10358</v>
      </c>
      <c r="C620" s="134">
        <v>4045</v>
      </c>
      <c r="D620" s="134">
        <v>6313</v>
      </c>
      <c r="E620" s="134">
        <v>5253</v>
      </c>
      <c r="F620" s="134">
        <v>9499</v>
      </c>
      <c r="G620" s="134">
        <v>859</v>
      </c>
      <c r="H620" s="134">
        <v>25969</v>
      </c>
    </row>
    <row r="624" spans="1:8" ht="8.25" customHeight="1"/>
    <row r="625" spans="1:8">
      <c r="A625" s="132" t="s">
        <v>432</v>
      </c>
    </row>
    <row r="626" spans="1:8">
      <c r="A626" s="133" t="s">
        <v>291</v>
      </c>
    </row>
    <row r="627" spans="1:8">
      <c r="A627" s="138" t="s">
        <v>111</v>
      </c>
      <c r="B627" s="137">
        <f t="shared" ref="B627:B628" si="249">SUM(C627:D627)</f>
        <v>36493</v>
      </c>
      <c r="C627" s="134">
        <v>19639</v>
      </c>
      <c r="D627" s="134">
        <v>16854</v>
      </c>
      <c r="E627" s="134">
        <v>23690</v>
      </c>
      <c r="F627" s="134">
        <v>28626</v>
      </c>
      <c r="G627" s="134">
        <v>6344</v>
      </c>
      <c r="H627" s="134">
        <f t="shared" ref="H627:H628" si="250">SUM(C627:G627)</f>
        <v>95153</v>
      </c>
    </row>
    <row r="628" spans="1:8">
      <c r="A628" s="138" t="s">
        <v>292</v>
      </c>
      <c r="B628" s="134">
        <f t="shared" si="249"/>
        <v>154309</v>
      </c>
      <c r="C628" s="134">
        <v>79527</v>
      </c>
      <c r="D628" s="134">
        <v>74782</v>
      </c>
      <c r="E628" s="134">
        <v>96671</v>
      </c>
      <c r="F628" s="134">
        <v>94247</v>
      </c>
      <c r="G628" s="134">
        <v>15874</v>
      </c>
      <c r="H628" s="134">
        <f t="shared" si="250"/>
        <v>361101</v>
      </c>
    </row>
    <row r="629" spans="1:8">
      <c r="A629" s="133" t="s">
        <v>293</v>
      </c>
    </row>
    <row r="630" spans="1:8">
      <c r="A630" s="138" t="s">
        <v>111</v>
      </c>
      <c r="B630" s="137">
        <f t="shared" ref="B630:B631" si="251">SUM(C630:D630)</f>
        <v>60649</v>
      </c>
      <c r="C630" s="134">
        <v>25521</v>
      </c>
      <c r="D630" s="134">
        <v>35128</v>
      </c>
      <c r="E630" s="134">
        <v>45762</v>
      </c>
      <c r="F630" s="134">
        <v>65009</v>
      </c>
      <c r="G630" s="134">
        <v>17943</v>
      </c>
      <c r="H630" s="134">
        <f t="shared" ref="H630:H631" si="252">SUM(C630:G630)</f>
        <v>189363</v>
      </c>
    </row>
    <row r="631" spans="1:8">
      <c r="A631" s="138" t="s">
        <v>292</v>
      </c>
      <c r="B631" s="134">
        <f t="shared" si="251"/>
        <v>232100</v>
      </c>
      <c r="C631" s="134">
        <v>89795</v>
      </c>
      <c r="D631" s="134">
        <v>142305</v>
      </c>
      <c r="E631" s="134">
        <v>178238</v>
      </c>
      <c r="F631" s="134">
        <v>226283</v>
      </c>
      <c r="G631" s="134">
        <v>53903</v>
      </c>
      <c r="H631" s="134">
        <f t="shared" si="252"/>
        <v>690524</v>
      </c>
    </row>
    <row r="632" spans="1:8" ht="8.25" customHeight="1"/>
    <row r="633" spans="1:8">
      <c r="A633" s="132" t="s">
        <v>433</v>
      </c>
    </row>
    <row r="634" spans="1:8">
      <c r="A634" s="133" t="s">
        <v>291</v>
      </c>
    </row>
    <row r="635" spans="1:8">
      <c r="A635" s="138" t="s">
        <v>111</v>
      </c>
      <c r="B635" s="137">
        <f t="shared" ref="B635:B636" si="253">SUM(C635:D635)</f>
        <v>35529</v>
      </c>
      <c r="C635" s="134">
        <v>17397</v>
      </c>
      <c r="D635" s="134">
        <v>18132</v>
      </c>
      <c r="E635" s="134">
        <v>24556</v>
      </c>
      <c r="F635" s="134">
        <v>25542</v>
      </c>
      <c r="G635" s="134">
        <v>6534</v>
      </c>
      <c r="H635" s="134">
        <f t="shared" ref="H635:H636" si="254">SUM(C635:G635)</f>
        <v>92161</v>
      </c>
    </row>
    <row r="636" spans="1:8">
      <c r="A636" s="138" t="s">
        <v>292</v>
      </c>
      <c r="B636" s="134">
        <f t="shared" si="253"/>
        <v>144881</v>
      </c>
      <c r="C636" s="134">
        <v>66612</v>
      </c>
      <c r="D636" s="134">
        <v>78269</v>
      </c>
      <c r="E636" s="134">
        <v>95405</v>
      </c>
      <c r="F636" s="134">
        <v>80652</v>
      </c>
      <c r="G636" s="134">
        <v>15468</v>
      </c>
      <c r="H636" s="134">
        <f t="shared" si="254"/>
        <v>336406</v>
      </c>
    </row>
    <row r="637" spans="1:8">
      <c r="A637" s="133" t="s">
        <v>293</v>
      </c>
    </row>
    <row r="638" spans="1:8">
      <c r="A638" s="138" t="s">
        <v>111</v>
      </c>
      <c r="B638" s="137">
        <f t="shared" ref="B638:B639" si="255">SUM(C638:D638)</f>
        <v>59626</v>
      </c>
      <c r="C638" s="134">
        <v>26874</v>
      </c>
      <c r="D638" s="134">
        <v>32752</v>
      </c>
      <c r="E638" s="134">
        <v>50967</v>
      </c>
      <c r="F638" s="134">
        <v>68193</v>
      </c>
      <c r="G638" s="134">
        <v>17911</v>
      </c>
      <c r="H638" s="134">
        <f t="shared" ref="H638:H639" si="256">SUM(C638:G638)</f>
        <v>196697</v>
      </c>
    </row>
    <row r="639" spans="1:8">
      <c r="A639" s="138" t="s">
        <v>292</v>
      </c>
      <c r="B639" s="134">
        <f t="shared" si="255"/>
        <v>223730</v>
      </c>
      <c r="C639" s="134">
        <v>92845</v>
      </c>
      <c r="D639" s="134">
        <v>130885</v>
      </c>
      <c r="E639" s="134">
        <v>195476</v>
      </c>
      <c r="F639" s="134">
        <v>229907</v>
      </c>
      <c r="G639" s="134">
        <v>52134</v>
      </c>
      <c r="H639" s="134">
        <f t="shared" si="256"/>
        <v>701247</v>
      </c>
    </row>
    <row r="640" spans="1:8" ht="8.25" customHeight="1"/>
    <row r="641" spans="1:8">
      <c r="A641" s="132" t="s">
        <v>434</v>
      </c>
    </row>
    <row r="642" spans="1:8">
      <c r="A642" s="133" t="s">
        <v>291</v>
      </c>
    </row>
    <row r="643" spans="1:8">
      <c r="A643" s="138" t="s">
        <v>111</v>
      </c>
      <c r="B643" s="137">
        <f t="shared" ref="B643:B644" si="257">SUM(C643:D643)</f>
        <v>35427</v>
      </c>
      <c r="C643" s="134">
        <v>19157</v>
      </c>
      <c r="D643" s="134">
        <v>16270</v>
      </c>
      <c r="E643" s="134">
        <v>21530</v>
      </c>
      <c r="F643" s="134">
        <v>24624</v>
      </c>
      <c r="G643" s="134">
        <v>5031</v>
      </c>
      <c r="H643" s="134">
        <f t="shared" ref="H643:H644" si="258">SUM(C643:G643)</f>
        <v>86612</v>
      </c>
    </row>
    <row r="644" spans="1:8">
      <c r="A644" s="138" t="s">
        <v>292</v>
      </c>
      <c r="B644" s="134">
        <f t="shared" si="257"/>
        <v>140187</v>
      </c>
      <c r="C644" s="134">
        <v>72561</v>
      </c>
      <c r="D644" s="134">
        <v>67626</v>
      </c>
      <c r="E644" s="134">
        <v>85675</v>
      </c>
      <c r="F644" s="134">
        <v>73401</v>
      </c>
      <c r="G644" s="134">
        <v>12272</v>
      </c>
      <c r="H644" s="134">
        <f t="shared" si="258"/>
        <v>311535</v>
      </c>
    </row>
    <row r="645" spans="1:8">
      <c r="A645" s="133" t="s">
        <v>293</v>
      </c>
    </row>
    <row r="646" spans="1:8">
      <c r="A646" s="138" t="s">
        <v>111</v>
      </c>
      <c r="B646" s="137">
        <f t="shared" ref="B646:B647" si="259">SUM(C646:D646)</f>
        <v>64709</v>
      </c>
      <c r="C646" s="134">
        <v>27268</v>
      </c>
      <c r="D646" s="134">
        <v>37441</v>
      </c>
      <c r="E646" s="134">
        <v>52584</v>
      </c>
      <c r="F646" s="134">
        <v>69336</v>
      </c>
      <c r="G646" s="134">
        <v>19715</v>
      </c>
      <c r="H646" s="134">
        <f t="shared" ref="H646:H647" si="260">SUM(C646:G646)</f>
        <v>206344</v>
      </c>
    </row>
    <row r="647" spans="1:8">
      <c r="A647" s="138" t="s">
        <v>292</v>
      </c>
      <c r="B647" s="134">
        <f t="shared" si="259"/>
        <v>240699</v>
      </c>
      <c r="C647" s="134">
        <v>88754</v>
      </c>
      <c r="D647" s="134">
        <v>151945</v>
      </c>
      <c r="E647" s="134">
        <v>201671</v>
      </c>
      <c r="F647" s="134">
        <v>231439</v>
      </c>
      <c r="G647" s="134">
        <v>53764</v>
      </c>
      <c r="H647" s="134">
        <f t="shared" si="260"/>
        <v>727573</v>
      </c>
    </row>
    <row r="648" spans="1:8" ht="8.25" customHeight="1">
      <c r="A648" s="138"/>
      <c r="B648" s="134"/>
      <c r="C648" s="134"/>
      <c r="D648" s="134"/>
      <c r="E648" s="134"/>
      <c r="F648" s="134"/>
      <c r="G648" s="134"/>
      <c r="H648" s="134"/>
    </row>
    <row r="649" spans="1:8">
      <c r="A649" s="132" t="s">
        <v>435</v>
      </c>
    </row>
    <row r="650" spans="1:8">
      <c r="A650" s="133" t="s">
        <v>291</v>
      </c>
    </row>
    <row r="651" spans="1:8">
      <c r="A651" s="138" t="s">
        <v>111</v>
      </c>
      <c r="B651" s="137">
        <f t="shared" ref="B651:B652" si="261">SUM(C651:D651)</f>
        <v>31989</v>
      </c>
      <c r="C651" s="134">
        <v>17233</v>
      </c>
      <c r="D651" s="134">
        <v>14756</v>
      </c>
      <c r="E651" s="134">
        <v>22782</v>
      </c>
      <c r="F651" s="134">
        <v>23821</v>
      </c>
      <c r="G651" s="134">
        <v>4141</v>
      </c>
      <c r="H651" s="134">
        <f t="shared" ref="H651:H652" si="262">SUM(C651:G651)</f>
        <v>82733</v>
      </c>
    </row>
    <row r="652" spans="1:8">
      <c r="A652" s="138" t="s">
        <v>292</v>
      </c>
      <c r="B652" s="134">
        <f t="shared" si="261"/>
        <v>126525</v>
      </c>
      <c r="C652" s="134">
        <v>62197</v>
      </c>
      <c r="D652" s="134">
        <v>64328</v>
      </c>
      <c r="E652" s="134">
        <v>84900</v>
      </c>
      <c r="F652" s="134">
        <v>73825</v>
      </c>
      <c r="G652" s="134">
        <v>8449</v>
      </c>
      <c r="H652" s="134">
        <f t="shared" si="262"/>
        <v>293699</v>
      </c>
    </row>
    <row r="653" spans="1:8">
      <c r="A653" s="133" t="s">
        <v>293</v>
      </c>
    </row>
    <row r="654" spans="1:8">
      <c r="A654" s="138" t="s">
        <v>111</v>
      </c>
      <c r="B654" s="137">
        <f t="shared" ref="B654:B655" si="263">SUM(C654:D654)</f>
        <v>72002</v>
      </c>
      <c r="C654" s="134">
        <v>34077</v>
      </c>
      <c r="D654" s="134">
        <v>37925</v>
      </c>
      <c r="E654" s="134">
        <v>53663</v>
      </c>
      <c r="F654" s="134">
        <v>74543</v>
      </c>
      <c r="G654" s="134">
        <v>17425</v>
      </c>
      <c r="H654" s="134">
        <f t="shared" ref="H654:H655" si="264">SUM(C654:G654)</f>
        <v>217633</v>
      </c>
    </row>
    <row r="655" spans="1:8">
      <c r="A655" s="138" t="s">
        <v>292</v>
      </c>
      <c r="B655" s="134">
        <f t="shared" si="263"/>
        <v>263508</v>
      </c>
      <c r="C655" s="134">
        <v>110508</v>
      </c>
      <c r="D655" s="134">
        <v>153000</v>
      </c>
      <c r="E655" s="134">
        <v>205227</v>
      </c>
      <c r="F655" s="134">
        <v>254437</v>
      </c>
      <c r="G655" s="134">
        <v>49976</v>
      </c>
      <c r="H655" s="134">
        <f t="shared" si="264"/>
        <v>773148</v>
      </c>
    </row>
    <row r="656" spans="1:8" ht="8.25" customHeight="1">
      <c r="A656" s="138"/>
      <c r="B656" s="134"/>
      <c r="C656" s="134"/>
      <c r="D656" s="134"/>
      <c r="E656" s="134"/>
      <c r="F656" s="134"/>
      <c r="G656" s="134"/>
      <c r="H656" s="134"/>
    </row>
    <row r="657" spans="1:8">
      <c r="A657" s="132" t="s">
        <v>436</v>
      </c>
    </row>
    <row r="658" spans="1:8">
      <c r="A658" s="133" t="s">
        <v>291</v>
      </c>
    </row>
    <row r="659" spans="1:8">
      <c r="A659" s="138" t="s">
        <v>111</v>
      </c>
      <c r="B659" s="137">
        <f t="shared" ref="B659:B660" si="265">SUM(C659:D659)</f>
        <v>25158</v>
      </c>
      <c r="C659" s="134">
        <v>13388</v>
      </c>
      <c r="D659" s="134">
        <v>11770</v>
      </c>
      <c r="E659" s="134">
        <v>13478</v>
      </c>
      <c r="F659" s="134">
        <v>17538</v>
      </c>
      <c r="G659" s="134">
        <v>4088</v>
      </c>
      <c r="H659" s="134">
        <f t="shared" ref="H659:H660" si="266">SUM(C659:G659)</f>
        <v>60262</v>
      </c>
    </row>
    <row r="660" spans="1:8">
      <c r="A660" s="138" t="s">
        <v>292</v>
      </c>
      <c r="B660" s="134">
        <f t="shared" si="265"/>
        <v>93173</v>
      </c>
      <c r="C660" s="134">
        <v>45093</v>
      </c>
      <c r="D660" s="134">
        <v>48080</v>
      </c>
      <c r="E660" s="134">
        <v>47711</v>
      </c>
      <c r="F660" s="134">
        <v>50705</v>
      </c>
      <c r="G660" s="134">
        <v>8378</v>
      </c>
      <c r="H660" s="134">
        <f t="shared" si="266"/>
        <v>199967</v>
      </c>
    </row>
    <row r="661" spans="1:8">
      <c r="A661" s="133" t="s">
        <v>293</v>
      </c>
    </row>
    <row r="662" spans="1:8">
      <c r="A662" s="138" t="s">
        <v>111</v>
      </c>
      <c r="B662" s="137">
        <f t="shared" ref="B662:B663" si="267">SUM(C662:D662)</f>
        <v>62472</v>
      </c>
      <c r="C662" s="134">
        <v>29666</v>
      </c>
      <c r="D662" s="134">
        <v>32806</v>
      </c>
      <c r="E662" s="134">
        <v>46350</v>
      </c>
      <c r="F662" s="134">
        <v>58365</v>
      </c>
      <c r="G662" s="134">
        <v>15009</v>
      </c>
      <c r="H662" s="134">
        <f t="shared" ref="H662:H663" si="268">SUM(C662:G662)</f>
        <v>182196</v>
      </c>
    </row>
    <row r="663" spans="1:8">
      <c r="A663" s="138" t="s">
        <v>292</v>
      </c>
      <c r="B663" s="134">
        <f t="shared" si="267"/>
        <v>228919</v>
      </c>
      <c r="C663" s="134">
        <v>99981</v>
      </c>
      <c r="D663" s="134">
        <v>128938</v>
      </c>
      <c r="E663" s="134">
        <v>171238</v>
      </c>
      <c r="F663" s="134">
        <v>184656</v>
      </c>
      <c r="G663" s="134">
        <v>39830</v>
      </c>
      <c r="H663" s="134">
        <f t="shared" si="268"/>
        <v>624643</v>
      </c>
    </row>
    <row r="664" spans="1:8" ht="8.25" customHeight="1">
      <c r="A664" s="138"/>
      <c r="B664" s="134"/>
      <c r="C664" s="134"/>
      <c r="D664" s="134"/>
      <c r="E664" s="134"/>
      <c r="F664" s="134"/>
      <c r="G664" s="134"/>
      <c r="H664" s="134"/>
    </row>
    <row r="665" spans="1:8">
      <c r="A665" s="132" t="s">
        <v>437</v>
      </c>
      <c r="B665" s="134"/>
      <c r="C665" s="134"/>
      <c r="D665" s="134"/>
      <c r="E665" s="134"/>
      <c r="F665" s="134"/>
      <c r="G665" s="134"/>
      <c r="H665" s="134"/>
    </row>
    <row r="666" spans="1:8">
      <c r="A666" s="133" t="s">
        <v>291</v>
      </c>
      <c r="B666" s="134"/>
      <c r="C666" s="134"/>
      <c r="D666" s="134"/>
      <c r="E666" s="134"/>
      <c r="F666" s="134"/>
      <c r="G666" s="134"/>
      <c r="H666" s="134"/>
    </row>
    <row r="667" spans="1:8">
      <c r="A667" s="138" t="s">
        <v>111</v>
      </c>
      <c r="B667" s="137">
        <v>23502</v>
      </c>
      <c r="C667" s="134">
        <v>13580</v>
      </c>
      <c r="D667" s="134">
        <v>9922</v>
      </c>
      <c r="E667" s="134">
        <v>16343</v>
      </c>
      <c r="F667" s="134">
        <v>18707</v>
      </c>
      <c r="G667" s="134">
        <v>6257</v>
      </c>
      <c r="H667" s="134">
        <v>64809</v>
      </c>
    </row>
    <row r="668" spans="1:8">
      <c r="A668" s="138" t="s">
        <v>292</v>
      </c>
      <c r="B668" s="134">
        <v>83512</v>
      </c>
      <c r="C668" s="134">
        <v>46210</v>
      </c>
      <c r="D668" s="134">
        <v>37302</v>
      </c>
      <c r="E668" s="134">
        <v>58020</v>
      </c>
      <c r="F668" s="134">
        <v>54520</v>
      </c>
      <c r="G668" s="134">
        <v>11803</v>
      </c>
      <c r="H668" s="134">
        <v>207855</v>
      </c>
    </row>
    <row r="669" spans="1:8">
      <c r="A669" s="133" t="s">
        <v>293</v>
      </c>
      <c r="B669" s="134"/>
      <c r="C669" s="134"/>
      <c r="D669" s="134"/>
      <c r="E669" s="134"/>
      <c r="F669" s="134"/>
      <c r="G669" s="134"/>
      <c r="H669" s="134"/>
    </row>
    <row r="670" spans="1:8">
      <c r="A670" s="138" t="s">
        <v>111</v>
      </c>
      <c r="B670" s="137">
        <v>56501</v>
      </c>
      <c r="C670" s="134">
        <v>28960</v>
      </c>
      <c r="D670" s="134">
        <v>27541</v>
      </c>
      <c r="E670" s="134">
        <v>47474</v>
      </c>
      <c r="F670" s="134">
        <v>59993</v>
      </c>
      <c r="G670" s="134">
        <v>18434</v>
      </c>
      <c r="H670" s="134">
        <v>182402</v>
      </c>
    </row>
    <row r="671" spans="1:8">
      <c r="A671" s="138" t="s">
        <v>292</v>
      </c>
      <c r="B671" s="134">
        <v>197700</v>
      </c>
      <c r="C671" s="134">
        <v>94844</v>
      </c>
      <c r="D671" s="134">
        <v>102856</v>
      </c>
      <c r="E671" s="134">
        <v>168021</v>
      </c>
      <c r="F671" s="134">
        <v>187848</v>
      </c>
      <c r="G671" s="134">
        <v>49222</v>
      </c>
      <c r="H671" s="134">
        <v>602791</v>
      </c>
    </row>
    <row r="672" spans="1:8">
      <c r="A672" s="138"/>
      <c r="B672" s="134"/>
      <c r="C672" s="134"/>
      <c r="D672" s="134"/>
      <c r="E672" s="134"/>
      <c r="F672" s="134"/>
      <c r="G672" s="134"/>
      <c r="H672" s="134"/>
    </row>
    <row r="674" spans="1:8">
      <c r="A674" s="132" t="s">
        <v>438</v>
      </c>
    </row>
    <row r="675" spans="1:8">
      <c r="A675" s="133" t="s">
        <v>323</v>
      </c>
    </row>
    <row r="676" spans="1:8">
      <c r="A676" s="138" t="s">
        <v>111</v>
      </c>
      <c r="B676" s="137">
        <f t="shared" ref="B676:B677" si="269">SUM(C676:D676)</f>
        <v>21249</v>
      </c>
      <c r="C676" s="134">
        <v>11622</v>
      </c>
      <c r="D676" s="134">
        <v>9627</v>
      </c>
      <c r="E676" s="134">
        <v>7283</v>
      </c>
      <c r="F676" s="134">
        <v>4850</v>
      </c>
      <c r="G676" s="134">
        <v>981</v>
      </c>
      <c r="H676" s="134">
        <f t="shared" ref="H676:H677" si="270">SUM(C676:G676)</f>
        <v>34363</v>
      </c>
    </row>
    <row r="677" spans="1:8">
      <c r="A677" s="138" t="s">
        <v>292</v>
      </c>
      <c r="B677" s="134">
        <f t="shared" si="269"/>
        <v>90907</v>
      </c>
      <c r="C677" s="134">
        <v>46068</v>
      </c>
      <c r="D677" s="134">
        <v>44839</v>
      </c>
      <c r="E677" s="134">
        <v>29421</v>
      </c>
      <c r="F677" s="134">
        <v>12884</v>
      </c>
      <c r="G677" s="134">
        <v>1755</v>
      </c>
      <c r="H677" s="134">
        <f t="shared" si="270"/>
        <v>134967</v>
      </c>
    </row>
    <row r="678" spans="1:8">
      <c r="A678" s="133" t="s">
        <v>324</v>
      </c>
    </row>
    <row r="679" spans="1:8">
      <c r="A679" s="138" t="s">
        <v>111</v>
      </c>
      <c r="B679" s="134">
        <f t="shared" ref="B679:B680" si="271">SUM(C679:D679)</f>
        <v>2369</v>
      </c>
      <c r="C679" s="134">
        <v>1582</v>
      </c>
      <c r="D679" s="134">
        <v>787</v>
      </c>
      <c r="E679" s="134">
        <v>718</v>
      </c>
      <c r="F679" s="134">
        <v>813</v>
      </c>
      <c r="G679" s="134">
        <v>308</v>
      </c>
      <c r="H679" s="134">
        <f t="shared" ref="H679:H680" si="272">SUM(C679:G679)</f>
        <v>4208</v>
      </c>
    </row>
    <row r="680" spans="1:8">
      <c r="A680" s="138" t="s">
        <v>292</v>
      </c>
      <c r="B680" s="134">
        <f t="shared" si="271"/>
        <v>5722</v>
      </c>
      <c r="C680" s="134">
        <v>3093</v>
      </c>
      <c r="D680" s="134">
        <v>2629</v>
      </c>
      <c r="E680" s="134">
        <v>2743</v>
      </c>
      <c r="F680" s="134">
        <v>2126</v>
      </c>
      <c r="G680" s="134">
        <v>631</v>
      </c>
      <c r="H680" s="134">
        <f t="shared" si="272"/>
        <v>11222</v>
      </c>
    </row>
    <row r="682" spans="1:8">
      <c r="A682" s="132" t="s">
        <v>439</v>
      </c>
    </row>
    <row r="683" spans="1:8">
      <c r="A683" s="133" t="s">
        <v>323</v>
      </c>
    </row>
    <row r="684" spans="1:8">
      <c r="A684" s="138" t="s">
        <v>111</v>
      </c>
      <c r="B684" s="137">
        <f t="shared" ref="B684:B685" si="273">SUM(C684:D684)</f>
        <v>21802</v>
      </c>
      <c r="C684" s="134">
        <v>13435</v>
      </c>
      <c r="D684" s="134">
        <v>8367</v>
      </c>
      <c r="E684" s="134">
        <v>7745</v>
      </c>
      <c r="F684" s="134">
        <v>4559</v>
      </c>
      <c r="G684" s="134">
        <v>466</v>
      </c>
      <c r="H684" s="134">
        <f t="shared" ref="H684:H685" si="274">SUM(C684:G684)</f>
        <v>34572</v>
      </c>
    </row>
    <row r="685" spans="1:8">
      <c r="A685" s="138" t="s">
        <v>292</v>
      </c>
      <c r="B685" s="134">
        <f t="shared" si="273"/>
        <v>89742</v>
      </c>
      <c r="C685" s="134">
        <v>51542</v>
      </c>
      <c r="D685" s="134">
        <v>38200</v>
      </c>
      <c r="E685" s="134">
        <v>29103</v>
      </c>
      <c r="F685" s="134">
        <v>11471</v>
      </c>
      <c r="G685" s="134">
        <v>877</v>
      </c>
      <c r="H685" s="134">
        <f t="shared" si="274"/>
        <v>131193</v>
      </c>
    </row>
    <row r="686" spans="1:8">
      <c r="A686" s="133" t="s">
        <v>324</v>
      </c>
    </row>
    <row r="687" spans="1:8">
      <c r="A687" s="138" t="s">
        <v>111</v>
      </c>
      <c r="B687" s="134">
        <f t="shared" ref="B687:B688" si="275">SUM(C687:D687)</f>
        <v>1489</v>
      </c>
      <c r="C687" s="134">
        <v>756</v>
      </c>
      <c r="D687" s="134">
        <v>733</v>
      </c>
      <c r="E687" s="134">
        <v>1204</v>
      </c>
      <c r="F687" s="134">
        <v>1451</v>
      </c>
      <c r="G687" s="134">
        <v>68</v>
      </c>
      <c r="H687" s="134">
        <f t="shared" ref="H687:H688" si="276">SUM(C687:G687)</f>
        <v>4212</v>
      </c>
    </row>
    <row r="688" spans="1:8">
      <c r="A688" s="138" t="s">
        <v>292</v>
      </c>
      <c r="B688" s="134">
        <f t="shared" si="275"/>
        <v>5158</v>
      </c>
      <c r="C688" s="134">
        <v>2133</v>
      </c>
      <c r="D688" s="134">
        <v>3025</v>
      </c>
      <c r="E688" s="134">
        <v>4536</v>
      </c>
      <c r="F688" s="134">
        <v>3204</v>
      </c>
      <c r="G688" s="134">
        <v>68</v>
      </c>
      <c r="H688" s="134">
        <f t="shared" si="276"/>
        <v>12966</v>
      </c>
    </row>
    <row r="690" spans="1:8">
      <c r="A690" s="132" t="s">
        <v>440</v>
      </c>
    </row>
    <row r="691" spans="1:8">
      <c r="A691" s="133" t="s">
        <v>323</v>
      </c>
    </row>
    <row r="692" spans="1:8">
      <c r="A692" s="138" t="s">
        <v>111</v>
      </c>
      <c r="B692" s="137">
        <f t="shared" ref="B692:B693" si="277">SUM(C692:D692)</f>
        <v>19329</v>
      </c>
      <c r="C692" s="134">
        <v>10538</v>
      </c>
      <c r="D692" s="134">
        <v>8791</v>
      </c>
      <c r="E692" s="134">
        <v>5928</v>
      </c>
      <c r="F692" s="134">
        <v>5379</v>
      </c>
      <c r="G692" s="134">
        <v>781</v>
      </c>
      <c r="H692" s="134">
        <f t="shared" ref="H692:H693" si="278">SUM(C692:G692)</f>
        <v>31417</v>
      </c>
    </row>
    <row r="693" spans="1:8">
      <c r="A693" s="138" t="s">
        <v>292</v>
      </c>
      <c r="B693" s="134">
        <f t="shared" si="277"/>
        <v>71082</v>
      </c>
      <c r="C693" s="134">
        <v>35719</v>
      </c>
      <c r="D693" s="134">
        <v>35363</v>
      </c>
      <c r="E693" s="134">
        <v>24027</v>
      </c>
      <c r="F693" s="134">
        <v>13519</v>
      </c>
      <c r="G693" s="134">
        <v>1720</v>
      </c>
      <c r="H693" s="134">
        <f t="shared" si="278"/>
        <v>110348</v>
      </c>
    </row>
    <row r="694" spans="1:8">
      <c r="A694" s="133" t="s">
        <v>324</v>
      </c>
    </row>
    <row r="695" spans="1:8">
      <c r="A695" s="138" t="s">
        <v>111</v>
      </c>
      <c r="B695" s="134">
        <f t="shared" ref="B695:B696" si="279">SUM(C695:D695)</f>
        <v>2412</v>
      </c>
      <c r="C695" s="134">
        <v>1613</v>
      </c>
      <c r="D695" s="134">
        <v>799</v>
      </c>
      <c r="E695" s="134">
        <v>777</v>
      </c>
      <c r="F695" s="134">
        <v>973</v>
      </c>
      <c r="G695" s="134">
        <v>360</v>
      </c>
      <c r="H695" s="134">
        <f t="shared" ref="H695:H696" si="280">SUM(C695:G695)</f>
        <v>4522</v>
      </c>
    </row>
    <row r="696" spans="1:8">
      <c r="A696" s="138" t="s">
        <v>292</v>
      </c>
      <c r="B696" s="134">
        <f t="shared" si="279"/>
        <v>7663</v>
      </c>
      <c r="C696" s="134">
        <v>4935</v>
      </c>
      <c r="D696" s="134">
        <v>2728</v>
      </c>
      <c r="E696" s="134">
        <v>2611</v>
      </c>
      <c r="F696" s="134">
        <v>2533</v>
      </c>
      <c r="G696" s="134">
        <v>1097</v>
      </c>
      <c r="H696" s="134">
        <f t="shared" si="280"/>
        <v>13904</v>
      </c>
    </row>
    <row r="698" spans="1:8">
      <c r="A698" s="132" t="s">
        <v>441</v>
      </c>
    </row>
    <row r="699" spans="1:8">
      <c r="A699" s="133" t="s">
        <v>323</v>
      </c>
    </row>
    <row r="700" spans="1:8">
      <c r="A700" s="138" t="s">
        <v>111</v>
      </c>
      <c r="B700" s="137">
        <f t="shared" ref="B700:B701" si="281">SUM(C700:D700)</f>
        <v>16799</v>
      </c>
      <c r="C700" s="134">
        <v>9612</v>
      </c>
      <c r="D700" s="134">
        <v>7187</v>
      </c>
      <c r="E700" s="134">
        <v>5873</v>
      </c>
      <c r="F700" s="134">
        <v>4709</v>
      </c>
      <c r="G700" s="134">
        <v>222</v>
      </c>
      <c r="H700" s="134">
        <f t="shared" ref="H700:H701" si="282">SUM(C700:G700)</f>
        <v>27603</v>
      </c>
    </row>
    <row r="701" spans="1:8">
      <c r="A701" s="138" t="s">
        <v>292</v>
      </c>
      <c r="B701" s="134">
        <f t="shared" si="281"/>
        <v>62982</v>
      </c>
      <c r="C701" s="134">
        <v>30325</v>
      </c>
      <c r="D701" s="134">
        <v>32657</v>
      </c>
      <c r="E701" s="134">
        <v>21147</v>
      </c>
      <c r="F701" s="134">
        <v>15137</v>
      </c>
      <c r="G701" s="134">
        <v>558</v>
      </c>
      <c r="H701" s="134">
        <f t="shared" si="282"/>
        <v>99824</v>
      </c>
    </row>
    <row r="702" spans="1:8">
      <c r="A702" s="133" t="s">
        <v>324</v>
      </c>
    </row>
    <row r="703" spans="1:8">
      <c r="A703" s="138" t="s">
        <v>111</v>
      </c>
      <c r="B703" s="134">
        <f t="shared" ref="B703:B704" si="283">SUM(C703:D703)</f>
        <v>2610</v>
      </c>
      <c r="C703" s="134">
        <v>1557</v>
      </c>
      <c r="D703" s="134">
        <v>1053</v>
      </c>
      <c r="E703" s="134">
        <v>830</v>
      </c>
      <c r="F703" s="134">
        <v>702</v>
      </c>
      <c r="G703" s="134">
        <v>360</v>
      </c>
      <c r="H703" s="134">
        <f t="shared" ref="H703:H704" si="284">SUM(C703:G703)</f>
        <v>4502</v>
      </c>
    </row>
    <row r="704" spans="1:8">
      <c r="A704" s="138" t="s">
        <v>292</v>
      </c>
      <c r="B704" s="134">
        <f t="shared" si="283"/>
        <v>7556</v>
      </c>
      <c r="C704" s="134">
        <v>3402</v>
      </c>
      <c r="D704" s="134">
        <v>4154</v>
      </c>
      <c r="E704" s="134">
        <v>2400</v>
      </c>
      <c r="F704" s="134">
        <v>2166</v>
      </c>
      <c r="G704" s="134">
        <v>1097</v>
      </c>
      <c r="H704" s="134">
        <f t="shared" si="284"/>
        <v>13219</v>
      </c>
    </row>
    <row r="706" spans="1:8">
      <c r="A706" s="132" t="s">
        <v>442</v>
      </c>
    </row>
    <row r="707" spans="1:8">
      <c r="A707" s="133" t="s">
        <v>323</v>
      </c>
    </row>
    <row r="708" spans="1:8">
      <c r="A708" s="138" t="s">
        <v>111</v>
      </c>
      <c r="B708" s="137">
        <f t="shared" ref="B708:B709" si="285">SUM(C708:D708)</f>
        <v>11812</v>
      </c>
      <c r="C708" s="134">
        <v>7252</v>
      </c>
      <c r="D708" s="134">
        <v>4560</v>
      </c>
      <c r="E708" s="134">
        <v>3199</v>
      </c>
      <c r="F708" s="134">
        <v>3804</v>
      </c>
      <c r="G708" s="134">
        <v>191</v>
      </c>
      <c r="H708" s="134">
        <f t="shared" ref="H708:H709" si="286">SUM(C708:G708)</f>
        <v>19006</v>
      </c>
    </row>
    <row r="709" spans="1:8">
      <c r="A709" s="138" t="s">
        <v>292</v>
      </c>
      <c r="B709" s="134">
        <f t="shared" si="285"/>
        <v>46282</v>
      </c>
      <c r="C709" s="134">
        <v>25864</v>
      </c>
      <c r="D709" s="134">
        <v>20418</v>
      </c>
      <c r="E709" s="134">
        <v>11005</v>
      </c>
      <c r="F709" s="134">
        <v>8739</v>
      </c>
      <c r="G709" s="134">
        <v>269</v>
      </c>
      <c r="H709" s="134">
        <f t="shared" si="286"/>
        <v>66295</v>
      </c>
    </row>
    <row r="710" spans="1:8">
      <c r="A710" s="133" t="s">
        <v>324</v>
      </c>
    </row>
    <row r="711" spans="1:8">
      <c r="A711" s="138" t="s">
        <v>111</v>
      </c>
      <c r="B711" s="134">
        <f t="shared" ref="B711:B712" si="287">SUM(C711:D711)</f>
        <v>1004</v>
      </c>
      <c r="C711" s="134">
        <v>782</v>
      </c>
      <c r="D711" s="134">
        <v>222</v>
      </c>
      <c r="E711" s="134">
        <v>885</v>
      </c>
      <c r="F711" s="134">
        <v>363</v>
      </c>
      <c r="G711" s="134">
        <v>35</v>
      </c>
      <c r="H711" s="134">
        <f t="shared" ref="H711:H712" si="288">SUM(C711:G711)</f>
        <v>2287</v>
      </c>
    </row>
    <row r="712" spans="1:8">
      <c r="A712" s="138" t="s">
        <v>292</v>
      </c>
      <c r="B712" s="134">
        <f t="shared" si="287"/>
        <v>3073</v>
      </c>
      <c r="C712" s="134">
        <v>2187</v>
      </c>
      <c r="D712" s="134">
        <v>886</v>
      </c>
      <c r="E712" s="134">
        <v>2459</v>
      </c>
      <c r="F712" s="134">
        <v>919</v>
      </c>
      <c r="G712" s="134">
        <v>35</v>
      </c>
      <c r="H712" s="134">
        <f t="shared" si="288"/>
        <v>6486</v>
      </c>
    </row>
    <row r="714" spans="1:8">
      <c r="A714" s="132" t="s">
        <v>443</v>
      </c>
    </row>
    <row r="715" spans="1:8">
      <c r="A715" s="133" t="s">
        <v>323</v>
      </c>
    </row>
    <row r="716" spans="1:8">
      <c r="A716" s="138" t="s">
        <v>111</v>
      </c>
      <c r="B716" s="137">
        <v>11180</v>
      </c>
      <c r="C716" s="134">
        <v>7712</v>
      </c>
      <c r="D716" s="134">
        <v>3468</v>
      </c>
      <c r="E716" s="134">
        <v>4189</v>
      </c>
      <c r="F716" s="134">
        <v>3529</v>
      </c>
      <c r="G716" s="134">
        <v>343</v>
      </c>
      <c r="H716" s="134">
        <v>19241</v>
      </c>
    </row>
    <row r="717" spans="1:8">
      <c r="A717" s="138" t="s">
        <v>292</v>
      </c>
      <c r="B717" s="134">
        <v>38222</v>
      </c>
      <c r="C717" s="134">
        <v>24127</v>
      </c>
      <c r="D717" s="134">
        <v>14095</v>
      </c>
      <c r="E717" s="134">
        <v>13458</v>
      </c>
      <c r="F717" s="134">
        <v>8557</v>
      </c>
      <c r="G717" s="134">
        <v>343</v>
      </c>
      <c r="H717" s="134">
        <v>60580</v>
      </c>
    </row>
    <row r="718" spans="1:8">
      <c r="A718" s="133" t="s">
        <v>324</v>
      </c>
    </row>
    <row r="719" spans="1:8">
      <c r="A719" s="138" t="s">
        <v>111</v>
      </c>
      <c r="B719" s="134">
        <v>1116</v>
      </c>
      <c r="C719" s="134">
        <v>736</v>
      </c>
      <c r="D719" s="134">
        <v>380</v>
      </c>
      <c r="E719" s="134">
        <v>622</v>
      </c>
      <c r="F719" s="134">
        <v>1058</v>
      </c>
      <c r="G719" s="134">
        <v>0</v>
      </c>
      <c r="H719" s="134">
        <v>2796</v>
      </c>
    </row>
    <row r="720" spans="1:8" ht="16.149999999999999" customHeight="1">
      <c r="A720" s="138" t="s">
        <v>292</v>
      </c>
      <c r="B720" s="134">
        <v>2430</v>
      </c>
      <c r="C720" s="134">
        <v>1690</v>
      </c>
      <c r="D720" s="134">
        <v>740</v>
      </c>
      <c r="E720" s="134">
        <v>1550</v>
      </c>
      <c r="F720" s="134">
        <v>2372</v>
      </c>
      <c r="G720" s="134">
        <v>0</v>
      </c>
      <c r="H720" s="134">
        <v>6352</v>
      </c>
    </row>
    <row r="721" spans="1:8">
      <c r="A721" s="149"/>
      <c r="B721" s="149"/>
      <c r="C721" s="149"/>
      <c r="D721" s="149"/>
      <c r="E721" s="149"/>
      <c r="F721" s="149"/>
      <c r="G721" s="149"/>
      <c r="H721" s="149"/>
    </row>
    <row r="722" spans="1:8">
      <c r="A722" s="132"/>
    </row>
    <row r="723" spans="1:8">
      <c r="A723" t="s">
        <v>444</v>
      </c>
    </row>
    <row r="724" spans="1:8">
      <c r="A724" t="s">
        <v>446</v>
      </c>
    </row>
  </sheetData>
  <mergeCells count="2">
    <mergeCell ref="A4:A5"/>
    <mergeCell ref="B4:D4"/>
  </mergeCells>
  <printOptions horizontalCentered="1" verticalCentered="1"/>
  <pageMargins left="0.31496062992125984" right="0.31496062992125984" top="0.39370078740157483" bottom="0.35433070866141736" header="0.31496062992125984" footer="0.31496062992125984"/>
  <pageSetup scale="75" orientation="landscape" r:id="rId1"/>
  <rowBreaks count="10" manualBreakCount="10">
    <brk id="48" max="16383" man="1"/>
    <brk id="90" max="16383" man="1"/>
    <brk id="134" max="16383" man="1"/>
    <brk id="176" max="16383" man="1"/>
    <brk id="220" max="16383" man="1"/>
    <brk id="264" max="16383" man="1"/>
    <brk id="449" max="16383" man="1"/>
    <brk id="490" max="16383" man="1"/>
    <brk id="533" max="16383" man="1"/>
    <brk id="7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Salidas_2015</vt:lpstr>
      <vt:lpstr>ENAHO 2015-PO 2016</vt:lpstr>
      <vt:lpstr>base</vt:lpstr>
      <vt:lpstr>base!Títulos_a_imprimir</vt:lpstr>
      <vt:lpstr>'ENAHO 2015-PO 2016'!Títulos_a_imprimir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TREJOS</dc:creator>
  <cp:lastModifiedBy>Horacio Rodriguez</cp:lastModifiedBy>
  <cp:lastPrinted>2016-10-10T14:10:23Z</cp:lastPrinted>
  <dcterms:created xsi:type="dcterms:W3CDTF">2016-10-10T03:28:14Z</dcterms:created>
  <dcterms:modified xsi:type="dcterms:W3CDTF">2016-10-26T20:24:20Z</dcterms:modified>
</cp:coreProperties>
</file>