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codeName="ThisWorkbook" defaultThemeVersion="124226"/>
  <mc:AlternateContent xmlns:mc="http://schemas.openxmlformats.org/markup-compatibility/2006">
    <mc:Choice Requires="x15">
      <x15ac:absPath xmlns:x15ac="http://schemas.microsoft.com/office/spreadsheetml/2010/11/ac" url="C:\Users\207180055\Desktop\ACTUALIZACIÓN PW 2025\2024\Reportes de Ejecución\"/>
    </mc:Choice>
  </mc:AlternateContent>
  <xr:revisionPtr revIDLastSave="0" documentId="13_ncr:1_{A1EA44B3-B281-4EE3-A4F9-1B75F37DCADB}" xr6:coauthVersionLast="47" xr6:coauthVersionMax="47" xr10:uidLastSave="{00000000-0000-0000-0000-000000000000}"/>
  <bookViews>
    <workbookView xWindow="-108" yWindow="-108" windowWidth="23256" windowHeight="13896" tabRatio="835" xr2:uid="{00000000-000D-0000-FFFF-FFFF00000000}"/>
  </bookViews>
  <sheets>
    <sheet name="Calendario" sheetId="33" r:id="rId1"/>
    <sheet name="Instrucciones" sheetId="34" r:id="rId2"/>
    <sheet name="1T" sheetId="1" r:id="rId3"/>
    <sheet name="2T" sheetId="17" r:id="rId4"/>
    <sheet name="I Semestre" sheetId="22" r:id="rId5"/>
    <sheet name="3T" sheetId="19" r:id="rId6"/>
    <sheet name="III T Acum" sheetId="32" r:id="rId7"/>
    <sheet name="4T" sheetId="20" r:id="rId8"/>
    <sheet name="Anual" sheetId="24" r:id="rId9"/>
  </sheets>
  <externalReferences>
    <externalReference r:id="rId10"/>
    <externalReference r:id="rId11"/>
  </externalReferences>
  <definedNames>
    <definedName name="ANPHNN" localSheetId="0">#REF!</definedName>
    <definedName name="ANPHNN" localSheetId="1">#REF!</definedName>
    <definedName name="ANPHNN">#REF!</definedName>
    <definedName name="_xlnm.Print_Area" localSheetId="2">'1T'!$A$1:$F$220</definedName>
    <definedName name="_xlnm.Print_Area" localSheetId="3">'2T'!$A$1:$F$220</definedName>
    <definedName name="_xlnm.Print_Area" localSheetId="5">'3T'!$A$1:$F$235</definedName>
    <definedName name="_xlnm.Print_Area" localSheetId="7">'4T'!$A$1:$F$227</definedName>
    <definedName name="_xlnm.Print_Area" localSheetId="8">Anual!$A$1:$G$116</definedName>
    <definedName name="_xlnm.Print_Area" localSheetId="0">Calendario!$A$1:$F$13</definedName>
    <definedName name="_xlnm.Print_Area" localSheetId="4">'I Semestre'!$A$1:$F$115</definedName>
    <definedName name="_xlnm.Print_Area" localSheetId="6">'III T Acum'!$A$1:$F$56</definedName>
    <definedName name="_xlnm.Print_Area" localSheetId="1">Instrucciones!$A$1:$D$95</definedName>
    <definedName name="AYA" localSheetId="0">#REF!</definedName>
    <definedName name="AYA" localSheetId="1">#REF!</definedName>
    <definedName name="AYA">#REF!</definedName>
    <definedName name="BANHVI" localSheetId="0">#REF!</definedName>
    <definedName name="BANHVI" localSheetId="1">#REF!</definedName>
    <definedName name="BANHVI">#REF!</definedName>
    <definedName name="CCSS" localSheetId="0">#REF!</definedName>
    <definedName name="CCSS" localSheetId="1">#REF!</definedName>
    <definedName name="CCSS">#REF!</definedName>
    <definedName name="CDN">#REF!</definedName>
    <definedName name="ICODER">#REF!</definedName>
    <definedName name="IMAS" localSheetId="0">#REF!</definedName>
    <definedName name="IMAS" localSheetId="6">[1]!Tabla7[Columna1]</definedName>
    <definedName name="IMAS" localSheetId="1">#REF!</definedName>
    <definedName name="IMAS">#REF!</definedName>
    <definedName name="Institución_737" localSheetId="0">#REF!</definedName>
    <definedName name="Institución_737" localSheetId="1">#REF!</definedName>
    <definedName name="Institución_737">#REF!</definedName>
    <definedName name="Institución_GC" localSheetId="0">[2]PRESUPUESTO_2024!#REF!</definedName>
    <definedName name="Institución_GC" localSheetId="1">[2]PRESUPUESTO_2024!#REF!</definedName>
    <definedName name="Institución_GC">#REF!</definedName>
    <definedName name="PANI" localSheetId="0">#REF!</definedName>
    <definedName name="PANI" localSheetId="1">#REF!</definedName>
    <definedName name="PANI">#REF!</definedName>
    <definedName name="Programa_737" localSheetId="0">[2]PRESUPUESTO_2024!#REF!</definedName>
    <definedName name="Programa_737" localSheetId="1">[2]PRESUPUESTO_2024!#REF!</definedName>
    <definedName name="Programa_737">#REF!</definedName>
    <definedName name="Programa_GC" localSheetId="0">[2]PRESUPUESTO_2024!#REF!</definedName>
    <definedName name="Programa_GC" localSheetId="1">[2]PRESUPUESTO_2024!#REF!</definedName>
    <definedName name="Programa_G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 i="19" l="1"/>
  <c r="E31" i="32"/>
  <c r="F14" i="32"/>
  <c r="G14" i="24"/>
  <c r="F92" i="24" l="1"/>
  <c r="F94" i="24"/>
  <c r="F30" i="24"/>
  <c r="F39" i="20"/>
  <c r="D39" i="20"/>
  <c r="C39" i="20"/>
  <c r="E39" i="20"/>
  <c r="F16" i="20"/>
  <c r="E16" i="20"/>
  <c r="D16" i="20"/>
  <c r="C16" i="20"/>
  <c r="B38" i="32" l="1"/>
  <c r="B39" i="32"/>
  <c r="B40" i="32"/>
  <c r="C37" i="32"/>
  <c r="C38" i="32"/>
  <c r="C39" i="32"/>
  <c r="C40" i="32"/>
  <c r="D37" i="32"/>
  <c r="D38" i="32"/>
  <c r="D39" i="32"/>
  <c r="D40" i="32"/>
  <c r="E21" i="32"/>
  <c r="F21" i="32" s="1"/>
  <c r="E22" i="32"/>
  <c r="F22" i="32" s="1"/>
  <c r="E23" i="32"/>
  <c r="F23" i="32" s="1"/>
  <c r="D37" i="24"/>
  <c r="D38" i="24"/>
  <c r="D39" i="24"/>
  <c r="C37" i="24"/>
  <c r="C38" i="24"/>
  <c r="C39" i="24"/>
  <c r="B37" i="24"/>
  <c r="D36" i="24"/>
  <c r="B38" i="24"/>
  <c r="B39" i="24"/>
  <c r="E21" i="24"/>
  <c r="E22" i="24"/>
  <c r="E23" i="24"/>
  <c r="F24" i="20"/>
  <c r="F22" i="24" s="1"/>
  <c r="F46" i="20"/>
  <c r="E37" i="24" s="1"/>
  <c r="E40" i="32" l="1"/>
  <c r="E39" i="32"/>
  <c r="E38" i="32"/>
  <c r="F37" i="24"/>
  <c r="G22" i="24"/>
  <c r="F20" i="20"/>
  <c r="F21" i="20"/>
  <c r="F22" i="20"/>
  <c r="F23" i="20"/>
  <c r="F21" i="24" s="1"/>
  <c r="G21" i="24" s="1"/>
  <c r="F25" i="20"/>
  <c r="F23" i="24" s="1"/>
  <c r="G23" i="24" s="1"/>
  <c r="E86" i="20"/>
  <c r="F47" i="20"/>
  <c r="E38" i="24" s="1"/>
  <c r="F38" i="24" s="1"/>
  <c r="F45" i="20"/>
  <c r="E36" i="24" s="1"/>
  <c r="D105" i="20"/>
  <c r="F25" i="19"/>
  <c r="F24" i="19"/>
  <c r="F23" i="19"/>
  <c r="F53" i="19"/>
  <c r="F55" i="19"/>
  <c r="F52" i="19" l="1"/>
  <c r="F54" i="19"/>
  <c r="F22" i="19"/>
  <c r="E20" i="32" s="1"/>
  <c r="F21" i="19"/>
  <c r="E19" i="32" s="1"/>
  <c r="F20" i="19"/>
  <c r="E18" i="24" s="1"/>
  <c r="F19" i="19"/>
  <c r="E17" i="24" s="1"/>
  <c r="F18" i="19"/>
  <c r="E16" i="32" s="1"/>
  <c r="F18" i="1"/>
  <c r="E140" i="17"/>
  <c r="E138" i="17"/>
  <c r="F97" i="17"/>
  <c r="E96" i="17"/>
  <c r="D96" i="17"/>
  <c r="C96" i="17"/>
  <c r="F96" i="17" s="1"/>
  <c r="E95" i="17"/>
  <c r="D95" i="17"/>
  <c r="C95" i="17"/>
  <c r="C94" i="17" s="1"/>
  <c r="E94" i="17"/>
  <c r="E93" i="17" s="1"/>
  <c r="E91" i="17" s="1"/>
  <c r="D94" i="17"/>
  <c r="D93" i="17" s="1"/>
  <c r="D91" i="17" s="1"/>
  <c r="C121" i="20"/>
  <c r="C113" i="1"/>
  <c r="F48" i="20"/>
  <c r="E39" i="24" s="1"/>
  <c r="F39" i="24" s="1"/>
  <c r="F44" i="20"/>
  <c r="E35" i="24" s="1"/>
  <c r="F43" i="20"/>
  <c r="E34" i="24" s="1"/>
  <c r="F42" i="20"/>
  <c r="E33" i="24" s="1"/>
  <c r="F41" i="20"/>
  <c r="E32" i="24" s="1"/>
  <c r="F20" i="24"/>
  <c r="F19" i="24"/>
  <c r="F18" i="24"/>
  <c r="F19" i="20"/>
  <c r="F17" i="24" s="1"/>
  <c r="F18" i="20"/>
  <c r="F16" i="24" s="1"/>
  <c r="F51" i="19"/>
  <c r="D36" i="32" s="1"/>
  <c r="F50" i="19"/>
  <c r="F49" i="19"/>
  <c r="D33" i="24" s="1"/>
  <c r="F48" i="19"/>
  <c r="D32" i="24" s="1"/>
  <c r="E46" i="19"/>
  <c r="D46" i="19"/>
  <c r="C46" i="19"/>
  <c r="E16" i="19"/>
  <c r="D16" i="19"/>
  <c r="C16" i="19"/>
  <c r="F36" i="17"/>
  <c r="C36" i="24" s="1"/>
  <c r="F35" i="17"/>
  <c r="C36" i="32" s="1"/>
  <c r="F34" i="17"/>
  <c r="C35" i="32" s="1"/>
  <c r="F33" i="17"/>
  <c r="C34" i="32" s="1"/>
  <c r="F32" i="17"/>
  <c r="C30" i="22" s="1"/>
  <c r="E30" i="17"/>
  <c r="D30" i="17"/>
  <c r="C30" i="17"/>
  <c r="F22" i="17"/>
  <c r="D20" i="24" s="1"/>
  <c r="F21" i="17"/>
  <c r="D19" i="32" s="1"/>
  <c r="F20" i="17"/>
  <c r="D18" i="24" s="1"/>
  <c r="F19" i="17"/>
  <c r="D17" i="24" s="1"/>
  <c r="F18" i="17"/>
  <c r="D16" i="32" s="1"/>
  <c r="E16" i="17"/>
  <c r="D16" i="17"/>
  <c r="C16" i="17"/>
  <c r="F33" i="1"/>
  <c r="B33" i="24" s="1"/>
  <c r="F34" i="1"/>
  <c r="B32" i="22" s="1"/>
  <c r="F35" i="1"/>
  <c r="B35" i="24" s="1"/>
  <c r="F36" i="1"/>
  <c r="F32" i="1"/>
  <c r="B30" i="22" s="1"/>
  <c r="F20" i="1"/>
  <c r="C18" i="32" s="1"/>
  <c r="F22" i="1"/>
  <c r="F19" i="1"/>
  <c r="C17" i="24" s="1"/>
  <c r="F109" i="20"/>
  <c r="E108" i="20"/>
  <c r="D108" i="20"/>
  <c r="D107" i="20" s="1"/>
  <c r="D106" i="20" s="1"/>
  <c r="C108" i="20"/>
  <c r="C107" i="20" s="1"/>
  <c r="C106" i="20" s="1"/>
  <c r="F117" i="19"/>
  <c r="E116" i="19"/>
  <c r="E115" i="19" s="1"/>
  <c r="E114" i="19" s="1"/>
  <c r="D116" i="19"/>
  <c r="D115" i="19" s="1"/>
  <c r="D114" i="19" s="1"/>
  <c r="C116" i="19"/>
  <c r="C115" i="19" s="1"/>
  <c r="C100" i="17"/>
  <c r="C99" i="17" s="1"/>
  <c r="C98" i="17" s="1"/>
  <c r="F101" i="17"/>
  <c r="D55" i="22" s="1"/>
  <c r="D54" i="22" s="1"/>
  <c r="D53" i="22" s="1"/>
  <c r="D52" i="22" s="1"/>
  <c r="E100" i="17"/>
  <c r="E99" i="17" s="1"/>
  <c r="E98" i="17" s="1"/>
  <c r="D100" i="17"/>
  <c r="F101" i="1"/>
  <c r="C55" i="22" s="1"/>
  <c r="E100" i="1"/>
  <c r="E99" i="1" s="1"/>
  <c r="E98" i="1" s="1"/>
  <c r="D100" i="1"/>
  <c r="D99" i="1" s="1"/>
  <c r="D98" i="1" s="1"/>
  <c r="C100" i="1"/>
  <c r="C99" i="1" s="1"/>
  <c r="F97" i="1"/>
  <c r="D96" i="1"/>
  <c r="D95" i="1" s="1"/>
  <c r="D94" i="1" s="1"/>
  <c r="E96" i="1"/>
  <c r="E95" i="1" s="1"/>
  <c r="E94" i="1" s="1"/>
  <c r="C96" i="1"/>
  <c r="C95" i="1" s="1"/>
  <c r="C94" i="1" s="1"/>
  <c r="E93" i="1" l="1"/>
  <c r="E91" i="1" s="1"/>
  <c r="C20" i="32"/>
  <c r="C20" i="24"/>
  <c r="B36" i="24"/>
  <c r="F36" i="24" s="1"/>
  <c r="B37" i="32"/>
  <c r="C93" i="17"/>
  <c r="C91" i="17" s="1"/>
  <c r="F94" i="17"/>
  <c r="F93" i="17" s="1"/>
  <c r="F91" i="17" s="1"/>
  <c r="F95" i="17"/>
  <c r="E17" i="32"/>
  <c r="F14" i="24"/>
  <c r="D16" i="22"/>
  <c r="G17" i="24"/>
  <c r="E18" i="32"/>
  <c r="E20" i="24"/>
  <c r="F16" i="1"/>
  <c r="F16" i="17"/>
  <c r="C31" i="22"/>
  <c r="D16" i="24"/>
  <c r="D17" i="32"/>
  <c r="D33" i="32"/>
  <c r="D34" i="32"/>
  <c r="C34" i="22"/>
  <c r="F46" i="19"/>
  <c r="C19" i="22"/>
  <c r="C19" i="32"/>
  <c r="F19" i="32" s="1"/>
  <c r="C17" i="22"/>
  <c r="D93" i="1"/>
  <c r="D91" i="1" s="1"/>
  <c r="C16" i="24"/>
  <c r="C16" i="32"/>
  <c r="F16" i="32" s="1"/>
  <c r="C16" i="22"/>
  <c r="B31" i="22"/>
  <c r="B34" i="32"/>
  <c r="E30" i="24"/>
  <c r="E19" i="24"/>
  <c r="E16" i="24"/>
  <c r="D35" i="24"/>
  <c r="D35" i="32"/>
  <c r="D34" i="24"/>
  <c r="D20" i="22"/>
  <c r="C33" i="22"/>
  <c r="C32" i="24"/>
  <c r="C35" i="24"/>
  <c r="F30" i="17"/>
  <c r="D19" i="22"/>
  <c r="C32" i="22"/>
  <c r="D18" i="32"/>
  <c r="C34" i="24"/>
  <c r="D18" i="22"/>
  <c r="D17" i="22"/>
  <c r="D20" i="32"/>
  <c r="D30" i="22"/>
  <c r="C33" i="32"/>
  <c r="C33" i="24"/>
  <c r="F33" i="24" s="1"/>
  <c r="C18" i="22"/>
  <c r="B34" i="22"/>
  <c r="B33" i="32"/>
  <c r="B36" i="32"/>
  <c r="E36" i="32" s="1"/>
  <c r="C18" i="24"/>
  <c r="G18" i="24" s="1"/>
  <c r="B34" i="24"/>
  <c r="B33" i="22"/>
  <c r="B32" i="24"/>
  <c r="C20" i="22"/>
  <c r="B35" i="32"/>
  <c r="C17" i="32"/>
  <c r="F108" i="20"/>
  <c r="E55" i="22"/>
  <c r="E107" i="20"/>
  <c r="E106" i="20" s="1"/>
  <c r="F106" i="20" s="1"/>
  <c r="F115" i="19"/>
  <c r="C114" i="19"/>
  <c r="F114" i="19" s="1"/>
  <c r="F116" i="19"/>
  <c r="C54" i="22"/>
  <c r="C53" i="22" s="1"/>
  <c r="C52" i="22" s="1"/>
  <c r="E52" i="22" s="1"/>
  <c r="F96" i="1"/>
  <c r="F100" i="17"/>
  <c r="D99" i="17"/>
  <c r="D98" i="17" s="1"/>
  <c r="F98" i="17" s="1"/>
  <c r="F95" i="1"/>
  <c r="F99" i="1"/>
  <c r="C98" i="1"/>
  <c r="F98" i="1" s="1"/>
  <c r="F100" i="1"/>
  <c r="F191" i="20"/>
  <c r="F190" i="20"/>
  <c r="F189" i="20"/>
  <c r="F188" i="20"/>
  <c r="F187" i="20"/>
  <c r="F186" i="20"/>
  <c r="F185" i="20"/>
  <c r="F184" i="20"/>
  <c r="F183" i="20"/>
  <c r="F182" i="20"/>
  <c r="E181" i="20"/>
  <c r="D181" i="20"/>
  <c r="C181" i="20"/>
  <c r="F199" i="19"/>
  <c r="F198" i="19"/>
  <c r="F197" i="19"/>
  <c r="F196" i="19"/>
  <c r="F195" i="19"/>
  <c r="F194" i="19"/>
  <c r="F193" i="19"/>
  <c r="F192" i="19"/>
  <c r="F191" i="19"/>
  <c r="F190" i="19"/>
  <c r="E189" i="19"/>
  <c r="D189" i="19"/>
  <c r="C189" i="19"/>
  <c r="F183" i="17"/>
  <c r="F182" i="17"/>
  <c r="F181" i="17"/>
  <c r="F180" i="17"/>
  <c r="F179" i="17"/>
  <c r="F170" i="17" s="1"/>
  <c r="F178" i="17"/>
  <c r="F177" i="17"/>
  <c r="F176" i="17"/>
  <c r="F175" i="17"/>
  <c r="F174" i="17"/>
  <c r="E173" i="17"/>
  <c r="D173" i="17"/>
  <c r="C173" i="17"/>
  <c r="F180" i="1"/>
  <c r="E173" i="1"/>
  <c r="D173" i="1"/>
  <c r="C173" i="1"/>
  <c r="F183" i="1"/>
  <c r="F182" i="1"/>
  <c r="F181" i="1"/>
  <c r="F179" i="1"/>
  <c r="F178" i="1"/>
  <c r="F177" i="1"/>
  <c r="F176" i="1"/>
  <c r="F175" i="1"/>
  <c r="F174" i="1"/>
  <c r="F20" i="32" l="1"/>
  <c r="E14" i="24"/>
  <c r="E14" i="32"/>
  <c r="F17" i="32"/>
  <c r="E34" i="32"/>
  <c r="G20" i="24"/>
  <c r="D31" i="32"/>
  <c r="F18" i="32"/>
  <c r="D14" i="22"/>
  <c r="D14" i="24"/>
  <c r="D14" i="32"/>
  <c r="D30" i="24"/>
  <c r="F35" i="24"/>
  <c r="E20" i="22"/>
  <c r="D34" i="22"/>
  <c r="E18" i="22"/>
  <c r="D31" i="22"/>
  <c r="E19" i="22"/>
  <c r="E33" i="32"/>
  <c r="C28" i="22"/>
  <c r="E17" i="22"/>
  <c r="G19" i="24"/>
  <c r="C30" i="24"/>
  <c r="C14" i="22"/>
  <c r="G16" i="24"/>
  <c r="C14" i="24"/>
  <c r="E37" i="32"/>
  <c r="C93" i="1"/>
  <c r="C91" i="1" s="1"/>
  <c r="C14" i="32"/>
  <c r="E16" i="22"/>
  <c r="C31" i="32"/>
  <c r="E35" i="32"/>
  <c r="D33" i="22"/>
  <c r="D32" i="22"/>
  <c r="F34" i="24"/>
  <c r="B31" i="32"/>
  <c r="B28" i="22"/>
  <c r="B30" i="24"/>
  <c r="F32" i="24"/>
  <c r="E54" i="22"/>
  <c r="E53" i="22"/>
  <c r="F107" i="20"/>
  <c r="F99" i="17"/>
  <c r="F94" i="1"/>
  <c r="F93" i="1" s="1"/>
  <c r="F211" i="1" s="1"/>
  <c r="F181" i="20"/>
  <c r="F178" i="20" s="1"/>
  <c r="F189" i="19"/>
  <c r="F186" i="19" s="1"/>
  <c r="F173" i="17"/>
  <c r="F173" i="1"/>
  <c r="F170" i="1" s="1"/>
  <c r="E14" i="22" l="1"/>
  <c r="D28" i="22"/>
  <c r="F91" i="1"/>
  <c r="B51" i="32"/>
  <c r="B52" i="32" s="1"/>
  <c r="C7" i="32"/>
  <c r="C6" i="32"/>
  <c r="C5" i="32"/>
  <c r="F108" i="24" l="1"/>
  <c r="F107" i="24"/>
  <c r="E108" i="24"/>
  <c r="E107" i="24"/>
  <c r="D108" i="24"/>
  <c r="D107" i="24"/>
  <c r="C108" i="24"/>
  <c r="C107" i="24"/>
  <c r="C103" i="24"/>
  <c r="C102" i="24"/>
  <c r="D78" i="24"/>
  <c r="D172" i="20"/>
  <c r="E134" i="20"/>
  <c r="E133" i="20" s="1"/>
  <c r="D134" i="20"/>
  <c r="D133" i="20" s="1"/>
  <c r="C134" i="20"/>
  <c r="C133" i="20" s="1"/>
  <c r="F123" i="20"/>
  <c r="F70" i="24" s="1"/>
  <c r="F124" i="20"/>
  <c r="F71" i="24" s="1"/>
  <c r="F125" i="20"/>
  <c r="F72" i="24" s="1"/>
  <c r="F126" i="20"/>
  <c r="F73" i="24" s="1"/>
  <c r="F127" i="20"/>
  <c r="F74" i="24" s="1"/>
  <c r="F128" i="20"/>
  <c r="F75" i="24" s="1"/>
  <c r="F129" i="20"/>
  <c r="F76" i="24" s="1"/>
  <c r="F130" i="20"/>
  <c r="F77" i="24" s="1"/>
  <c r="F131" i="20"/>
  <c r="F78" i="24" s="1"/>
  <c r="D121" i="20"/>
  <c r="E121" i="20"/>
  <c r="D104" i="20"/>
  <c r="D103" i="20" s="1"/>
  <c r="D102" i="20" s="1"/>
  <c r="E104" i="20"/>
  <c r="E103" i="20" s="1"/>
  <c r="E102" i="20" s="1"/>
  <c r="C104" i="20"/>
  <c r="C103" i="20" s="1"/>
  <c r="C102" i="20" s="1"/>
  <c r="B74" i="1"/>
  <c r="E94" i="19"/>
  <c r="F76" i="17"/>
  <c r="F92" i="19"/>
  <c r="F84" i="20"/>
  <c r="F85" i="20"/>
  <c r="E85" i="20"/>
  <c r="D85" i="20"/>
  <c r="B85" i="20"/>
  <c r="E77" i="17"/>
  <c r="D77" i="17"/>
  <c r="B77" i="17"/>
  <c r="E84" i="20"/>
  <c r="D84" i="20"/>
  <c r="B84" i="20"/>
  <c r="D180" i="19"/>
  <c r="C156" i="19"/>
  <c r="D156" i="19"/>
  <c r="B156" i="19"/>
  <c r="C142" i="19"/>
  <c r="C141" i="19" s="1"/>
  <c r="C129" i="19"/>
  <c r="E112" i="19"/>
  <c r="E111" i="19" s="1"/>
  <c r="E110" i="19" s="1"/>
  <c r="E109" i="19" s="1"/>
  <c r="D112" i="19"/>
  <c r="D111" i="19" s="1"/>
  <c r="D110" i="19" s="1"/>
  <c r="D109" i="19" s="1"/>
  <c r="C112" i="19"/>
  <c r="C111" i="19" s="1"/>
  <c r="C110" i="19" s="1"/>
  <c r="C109" i="19" s="1"/>
  <c r="E156" i="19" l="1"/>
  <c r="B209" i="1"/>
  <c r="C77" i="1"/>
  <c r="C101" i="20"/>
  <c r="C99" i="20" s="1"/>
  <c r="D101" i="20"/>
  <c r="D99" i="20" s="1"/>
  <c r="E101" i="20"/>
  <c r="E99" i="20" s="1"/>
  <c r="F109" i="24"/>
  <c r="E109" i="24"/>
  <c r="D109" i="24"/>
  <c r="C104" i="24"/>
  <c r="C109" i="24"/>
  <c r="C127" i="19"/>
  <c r="E142" i="19"/>
  <c r="E141" i="19" s="1"/>
  <c r="D142" i="19"/>
  <c r="D141" i="19" s="1"/>
  <c r="F131" i="19"/>
  <c r="E70" i="24" s="1"/>
  <c r="F132" i="19"/>
  <c r="E71" i="24" s="1"/>
  <c r="F133" i="19"/>
  <c r="E72" i="24" s="1"/>
  <c r="F134" i="19"/>
  <c r="E73" i="24" s="1"/>
  <c r="F135" i="19"/>
  <c r="E74" i="24" s="1"/>
  <c r="F136" i="19"/>
  <c r="E75" i="24" s="1"/>
  <c r="F137" i="19"/>
  <c r="E76" i="24" s="1"/>
  <c r="F138" i="19"/>
  <c r="E77" i="24" s="1"/>
  <c r="F139" i="19"/>
  <c r="E78" i="24" s="1"/>
  <c r="E129" i="19"/>
  <c r="E127" i="19" s="1"/>
  <c r="D129" i="19"/>
  <c r="D127" i="19" s="1"/>
  <c r="E92" i="19"/>
  <c r="D92" i="19"/>
  <c r="D107" i="22"/>
  <c r="D106" i="22"/>
  <c r="C107" i="22"/>
  <c r="C106" i="22"/>
  <c r="C102" i="22"/>
  <c r="C101" i="22"/>
  <c r="D164" i="17"/>
  <c r="C103" i="22" l="1"/>
  <c r="C108" i="22"/>
  <c r="C107" i="19"/>
  <c r="B154" i="19"/>
  <c r="E107" i="19"/>
  <c r="D154" i="19"/>
  <c r="D107" i="19"/>
  <c r="C154" i="19"/>
  <c r="D108" i="22"/>
  <c r="D168" i="1" l="1"/>
  <c r="C113" i="24" s="1"/>
  <c r="D167" i="1"/>
  <c r="C112" i="24" s="1"/>
  <c r="D164" i="1"/>
  <c r="D159" i="1"/>
  <c r="D77" i="22"/>
  <c r="E126" i="1"/>
  <c r="E125" i="1" s="1"/>
  <c r="D126" i="1"/>
  <c r="D125" i="1" s="1"/>
  <c r="C126" i="1"/>
  <c r="C125" i="1" s="1"/>
  <c r="E126" i="17"/>
  <c r="E125" i="17" s="1"/>
  <c r="E113" i="1"/>
  <c r="B140" i="1"/>
  <c r="D113" i="1"/>
  <c r="D113" i="17"/>
  <c r="C140" i="17" s="1"/>
  <c r="E113" i="17"/>
  <c r="D140" i="17" s="1"/>
  <c r="C113" i="17"/>
  <c r="B140" i="17" s="1"/>
  <c r="C126" i="17"/>
  <c r="C125" i="17" s="1"/>
  <c r="F127" i="17"/>
  <c r="D126" i="17"/>
  <c r="D125" i="17" s="1"/>
  <c r="F127" i="1"/>
  <c r="F121" i="17"/>
  <c r="F120" i="17"/>
  <c r="F119" i="17"/>
  <c r="F118" i="17"/>
  <c r="D73" i="22" l="1"/>
  <c r="D74" i="24"/>
  <c r="D72" i="22"/>
  <c r="D73" i="24"/>
  <c r="D74" i="22"/>
  <c r="D75" i="24"/>
  <c r="D75" i="22"/>
  <c r="D76" i="24"/>
  <c r="F126" i="17"/>
  <c r="F125" i="17" s="1"/>
  <c r="D82" i="24"/>
  <c r="D81" i="24" s="1"/>
  <c r="D80" i="24" s="1"/>
  <c r="C114" i="24"/>
  <c r="F126" i="1"/>
  <c r="C82" i="24"/>
  <c r="C81" i="24" s="1"/>
  <c r="C80" i="24" s="1"/>
  <c r="C111" i="22"/>
  <c r="D157" i="17"/>
  <c r="D102" i="24" s="1"/>
  <c r="C112" i="22"/>
  <c r="D158" i="17"/>
  <c r="D103" i="24" s="1"/>
  <c r="D81" i="22"/>
  <c r="D80" i="22" s="1"/>
  <c r="D79" i="22" s="1"/>
  <c r="D169" i="1"/>
  <c r="C81" i="22"/>
  <c r="B139" i="1"/>
  <c r="B141" i="1" s="1"/>
  <c r="C137" i="1" s="1"/>
  <c r="C92" i="22" l="1"/>
  <c r="D104" i="24"/>
  <c r="C113" i="22"/>
  <c r="D159" i="17"/>
  <c r="D102" i="22"/>
  <c r="D168" i="17"/>
  <c r="D167" i="17"/>
  <c r="D101" i="22"/>
  <c r="E81" i="22"/>
  <c r="E80" i="22" s="1"/>
  <c r="E79" i="22" s="1"/>
  <c r="C80" i="22"/>
  <c r="C79" i="22" s="1"/>
  <c r="E76" i="17"/>
  <c r="D76" i="17"/>
  <c r="B76" i="17"/>
  <c r="C51" i="22"/>
  <c r="C50" i="22" s="1"/>
  <c r="C49" i="22" s="1"/>
  <c r="C48" i="22" s="1"/>
  <c r="C47" i="22" s="1"/>
  <c r="F122" i="1"/>
  <c r="F121" i="1"/>
  <c r="F120" i="1"/>
  <c r="F119" i="1"/>
  <c r="F118" i="1"/>
  <c r="D103" i="22" l="1"/>
  <c r="C72" i="22"/>
  <c r="E72" i="22" s="1"/>
  <c r="C73" i="24"/>
  <c r="C75" i="22"/>
  <c r="E75" i="22" s="1"/>
  <c r="C76" i="24"/>
  <c r="C73" i="22"/>
  <c r="E73" i="22" s="1"/>
  <c r="C74" i="24"/>
  <c r="C74" i="22"/>
  <c r="E74" i="22" s="1"/>
  <c r="C75" i="24"/>
  <c r="D165" i="20"/>
  <c r="F102" i="24" s="1"/>
  <c r="D112" i="24"/>
  <c r="D166" i="20"/>
  <c r="D113" i="24"/>
  <c r="C76" i="22"/>
  <c r="C77" i="24"/>
  <c r="D169" i="17"/>
  <c r="D174" i="19"/>
  <c r="D112" i="22"/>
  <c r="D173" i="19"/>
  <c r="E102" i="24" s="1"/>
  <c r="D111" i="22"/>
  <c r="D113" i="22" l="1"/>
  <c r="D167" i="20"/>
  <c r="D175" i="20"/>
  <c r="F112" i="24" s="1"/>
  <c r="D114" i="24"/>
  <c r="D176" i="20"/>
  <c r="F113" i="24" s="1"/>
  <c r="F103" i="24"/>
  <c r="F104" i="24" s="1"/>
  <c r="D184" i="19"/>
  <c r="E113" i="24" s="1"/>
  <c r="E103" i="24"/>
  <c r="E104" i="24" s="1"/>
  <c r="D183" i="19"/>
  <c r="D175" i="19"/>
  <c r="F217" i="1"/>
  <c r="C7" i="24"/>
  <c r="C6" i="24"/>
  <c r="C5" i="24"/>
  <c r="C7" i="20"/>
  <c r="C6" i="20"/>
  <c r="C5" i="20"/>
  <c r="C7" i="19"/>
  <c r="C6" i="19"/>
  <c r="C5" i="19"/>
  <c r="C7" i="22"/>
  <c r="C6" i="22"/>
  <c r="C5" i="22"/>
  <c r="C7" i="17"/>
  <c r="C6" i="17"/>
  <c r="C5" i="17"/>
  <c r="F114" i="24" l="1"/>
  <c r="D185" i="19"/>
  <c r="E112" i="24"/>
  <c r="E114" i="24" s="1"/>
  <c r="D177" i="20"/>
  <c r="F110" i="19"/>
  <c r="F109" i="19" s="1"/>
  <c r="B92" i="19"/>
  <c r="F107" i="19" l="1"/>
  <c r="E57" i="24" s="1"/>
  <c r="E56" i="24" s="1"/>
  <c r="E55" i="24" s="1"/>
  <c r="E54" i="24" s="1"/>
  <c r="E53" i="24" s="1"/>
  <c r="E51" i="24" s="1"/>
  <c r="D51" i="32"/>
  <c r="E154" i="19"/>
  <c r="B82" i="20" l="1"/>
  <c r="B90" i="19"/>
  <c r="B74" i="17"/>
  <c r="C82" i="1"/>
  <c r="C84" i="20" l="1"/>
  <c r="C86" i="20"/>
  <c r="F224" i="20"/>
  <c r="B216" i="20"/>
  <c r="B224" i="19"/>
  <c r="F232" i="19"/>
  <c r="B209" i="17"/>
  <c r="F217" i="17"/>
  <c r="C85" i="20"/>
  <c r="C89" i="20"/>
  <c r="C97" i="19"/>
  <c r="C94" i="19"/>
  <c r="C77" i="17"/>
  <c r="C80" i="17"/>
  <c r="C81" i="17"/>
  <c r="C81" i="1"/>
  <c r="C80" i="1"/>
  <c r="C76" i="1"/>
  <c r="C90" i="20"/>
  <c r="C88" i="20"/>
  <c r="C98" i="19"/>
  <c r="C96" i="19"/>
  <c r="C82" i="17"/>
  <c r="C79" i="1"/>
  <c r="C78" i="1"/>
  <c r="C74" i="1" l="1"/>
  <c r="F134" i="20" l="1"/>
  <c r="F133" i="20" s="1"/>
  <c r="F122" i="20"/>
  <c r="F112" i="19"/>
  <c r="F111" i="19"/>
  <c r="F121" i="20" l="1"/>
  <c r="F69" i="24"/>
  <c r="F68" i="24" s="1"/>
  <c r="F226" i="19"/>
  <c r="B225" i="19"/>
  <c r="B226" i="19" s="1"/>
  <c r="D91" i="24"/>
  <c r="C51" i="32"/>
  <c r="E51" i="32" s="1"/>
  <c r="F135" i="20" l="1"/>
  <c r="F82" i="24" s="1"/>
  <c r="F81" i="24" s="1"/>
  <c r="F80" i="24" s="1"/>
  <c r="F105" i="20"/>
  <c r="F104" i="20"/>
  <c r="F103" i="20"/>
  <c r="F102" i="20"/>
  <c r="F101" i="20" s="1"/>
  <c r="D146" i="20"/>
  <c r="C146" i="20"/>
  <c r="B146" i="20"/>
  <c r="C87" i="20"/>
  <c r="F143" i="19"/>
  <c r="F142" i="19"/>
  <c r="F141" i="19" s="1"/>
  <c r="F130" i="19"/>
  <c r="F113" i="19"/>
  <c r="E111" i="17"/>
  <c r="D111" i="17"/>
  <c r="C111" i="17"/>
  <c r="F122" i="17"/>
  <c r="F117" i="17"/>
  <c r="F116" i="17"/>
  <c r="F115" i="17"/>
  <c r="F114" i="17"/>
  <c r="D69" i="24" s="1"/>
  <c r="B138" i="17"/>
  <c r="C79" i="17"/>
  <c r="F115" i="1"/>
  <c r="C70" i="24" s="1"/>
  <c r="F116" i="1"/>
  <c r="C71" i="24" s="1"/>
  <c r="F117" i="1"/>
  <c r="C72" i="24" s="1"/>
  <c r="F123" i="1"/>
  <c r="F114" i="1"/>
  <c r="C69" i="24" s="1"/>
  <c r="D111" i="1"/>
  <c r="E111" i="1"/>
  <c r="C111" i="1"/>
  <c r="C140" i="1"/>
  <c r="D140" i="1"/>
  <c r="D51" i="22" l="1"/>
  <c r="D50" i="22" s="1"/>
  <c r="F129" i="19"/>
  <c r="D53" i="32" s="1"/>
  <c r="E53" i="32" s="1"/>
  <c r="E69" i="24"/>
  <c r="E68" i="24" s="1"/>
  <c r="D76" i="22"/>
  <c r="E76" i="22" s="1"/>
  <c r="D77" i="24"/>
  <c r="D71" i="22"/>
  <c r="D72" i="24"/>
  <c r="D69" i="22"/>
  <c r="D70" i="24"/>
  <c r="D70" i="22"/>
  <c r="D71" i="24"/>
  <c r="C77" i="22"/>
  <c r="E77" i="22" s="1"/>
  <c r="C78" i="24"/>
  <c r="C68" i="24" s="1"/>
  <c r="D148" i="20"/>
  <c r="E119" i="20"/>
  <c r="B148" i="20"/>
  <c r="C119" i="20"/>
  <c r="E146" i="20"/>
  <c r="C148" i="20"/>
  <c r="D119" i="20"/>
  <c r="F99" i="20"/>
  <c r="F57" i="24" s="1"/>
  <c r="F56" i="24" s="1"/>
  <c r="F55" i="24" s="1"/>
  <c r="F54" i="24" s="1"/>
  <c r="F53" i="24" s="1"/>
  <c r="F51" i="24" s="1"/>
  <c r="F113" i="17"/>
  <c r="C53" i="32" s="1"/>
  <c r="E140" i="1"/>
  <c r="B210" i="1"/>
  <c r="B211" i="1" s="1"/>
  <c r="F113" i="1"/>
  <c r="C138" i="17"/>
  <c r="D138" i="17"/>
  <c r="F125" i="1"/>
  <c r="C68" i="22"/>
  <c r="C70" i="22"/>
  <c r="C69" i="22"/>
  <c r="E82" i="24"/>
  <c r="D68" i="22"/>
  <c r="F66" i="24"/>
  <c r="F119" i="20"/>
  <c r="B221" i="20"/>
  <c r="C71" i="22"/>
  <c r="B229" i="19"/>
  <c r="C95" i="19"/>
  <c r="C92" i="19"/>
  <c r="B214" i="17"/>
  <c r="C76" i="17"/>
  <c r="C78" i="17"/>
  <c r="D68" i="24" l="1"/>
  <c r="D66" i="24" s="1"/>
  <c r="D67" i="22"/>
  <c r="D65" i="22" s="1"/>
  <c r="E148" i="20"/>
  <c r="C67" i="22"/>
  <c r="B92" i="22"/>
  <c r="D92" i="22" s="1"/>
  <c r="D49" i="22"/>
  <c r="E50" i="22"/>
  <c r="E51" i="22"/>
  <c r="F127" i="19"/>
  <c r="B215" i="1"/>
  <c r="B53" i="32"/>
  <c r="B54" i="32" s="1"/>
  <c r="C50" i="32" s="1"/>
  <c r="E81" i="24"/>
  <c r="E80" i="24" s="1"/>
  <c r="G82" i="24"/>
  <c r="G81" i="24" s="1"/>
  <c r="G80" i="24" s="1"/>
  <c r="C57" i="24"/>
  <c r="C56" i="24" s="1"/>
  <c r="C55" i="24" s="1"/>
  <c r="C54" i="24" s="1"/>
  <c r="C53" i="24" s="1"/>
  <c r="C51" i="24" s="1"/>
  <c r="C82" i="20"/>
  <c r="F218" i="20"/>
  <c r="B217" i="20"/>
  <c r="B218" i="20" s="1"/>
  <c r="E91" i="24"/>
  <c r="F225" i="20"/>
  <c r="F226" i="20" s="1"/>
  <c r="B222" i="20"/>
  <c r="B223" i="20" s="1"/>
  <c r="F219" i="20"/>
  <c r="E93" i="24"/>
  <c r="F233" i="19"/>
  <c r="F234" i="19" s="1"/>
  <c r="B230" i="19"/>
  <c r="B231" i="19" s="1"/>
  <c r="F227" i="19"/>
  <c r="F228" i="19" s="1"/>
  <c r="D93" i="24"/>
  <c r="C139" i="1"/>
  <c r="C141" i="1" s="1"/>
  <c r="E138" i="1"/>
  <c r="F111" i="17"/>
  <c r="D57" i="24"/>
  <c r="D56" i="24" s="1"/>
  <c r="D55" i="24" s="1"/>
  <c r="D54" i="24" s="1"/>
  <c r="D53" i="24" s="1"/>
  <c r="D51" i="24" s="1"/>
  <c r="F211" i="17"/>
  <c r="F213" i="17" s="1"/>
  <c r="B210" i="17"/>
  <c r="B211" i="17" s="1"/>
  <c r="C91" i="24"/>
  <c r="B215" i="17"/>
  <c r="B216" i="17" s="1"/>
  <c r="F212" i="17"/>
  <c r="F218" i="17"/>
  <c r="F219" i="17" s="1"/>
  <c r="C93" i="24"/>
  <c r="F218" i="1"/>
  <c r="F219" i="1" s="1"/>
  <c r="F111" i="1"/>
  <c r="C74" i="17"/>
  <c r="C90" i="19"/>
  <c r="B93" i="24"/>
  <c r="F212" i="1"/>
  <c r="F213" i="1" s="1"/>
  <c r="B91" i="24"/>
  <c r="E69" i="22"/>
  <c r="E68" i="22"/>
  <c r="E71" i="22"/>
  <c r="C66" i="24"/>
  <c r="E70" i="22"/>
  <c r="G78" i="24"/>
  <c r="G73" i="24"/>
  <c r="G75" i="24"/>
  <c r="G71" i="24"/>
  <c r="G70" i="24"/>
  <c r="G77" i="24"/>
  <c r="G76" i="24"/>
  <c r="G72" i="24"/>
  <c r="E66" i="24"/>
  <c r="G74" i="24"/>
  <c r="G69" i="24"/>
  <c r="G68" i="24" l="1"/>
  <c r="G66" i="24" s="1"/>
  <c r="E67" i="22"/>
  <c r="E139" i="1"/>
  <c r="E141" i="1" s="1"/>
  <c r="C90" i="22"/>
  <c r="D48" i="22"/>
  <c r="E49" i="22"/>
  <c r="C52" i="32"/>
  <c r="C54" i="32" s="1"/>
  <c r="D50" i="32" s="1"/>
  <c r="D52" i="32" s="1"/>
  <c r="G57" i="24"/>
  <c r="C45" i="22"/>
  <c r="G56" i="24"/>
  <c r="G54" i="24"/>
  <c r="G53" i="24" s="1"/>
  <c r="G51" i="24" s="1"/>
  <c r="G55" i="24"/>
  <c r="F93" i="24"/>
  <c r="F220" i="20"/>
  <c r="B90" i="22"/>
  <c r="C65" i="22"/>
  <c r="D137" i="1"/>
  <c r="B90" i="24" s="1"/>
  <c r="F91" i="24"/>
  <c r="E30" i="1"/>
  <c r="D30" i="1"/>
  <c r="C30" i="1"/>
  <c r="E16" i="1"/>
  <c r="D16" i="1"/>
  <c r="C16" i="1"/>
  <c r="D54" i="32" l="1"/>
  <c r="E52" i="32"/>
  <c r="E54" i="32" s="1"/>
  <c r="D47" i="22"/>
  <c r="E48" i="22"/>
  <c r="D90" i="22"/>
  <c r="D91" i="22" s="1"/>
  <c r="D93" i="22" s="1"/>
  <c r="B91" i="22"/>
  <c r="B93" i="22" s="1"/>
  <c r="C89" i="22" s="1"/>
  <c r="C91" i="22" s="1"/>
  <c r="C93" i="22" s="1"/>
  <c r="E65" i="22"/>
  <c r="D139" i="1"/>
  <c r="D141" i="1" s="1"/>
  <c r="F90" i="24"/>
  <c r="B92" i="24"/>
  <c r="B94" i="24" s="1"/>
  <c r="F30" i="1"/>
  <c r="B214" i="1" s="1"/>
  <c r="B216" i="1" s="1"/>
  <c r="D45" i="22" l="1"/>
  <c r="E47" i="22"/>
  <c r="E45" i="22" s="1"/>
  <c r="B137" i="17"/>
  <c r="E137" i="17" s="1"/>
  <c r="E139" i="17" s="1"/>
  <c r="E141" i="17" s="1"/>
  <c r="B139" i="17" l="1"/>
  <c r="B141" i="17" s="1"/>
  <c r="C137" i="17" s="1"/>
  <c r="B153" i="19" l="1"/>
  <c r="C139" i="17"/>
  <c r="C141" i="17" s="1"/>
  <c r="D137" i="17" s="1"/>
  <c r="B155" i="19" l="1"/>
  <c r="B157" i="19" s="1"/>
  <c r="C153" i="19" s="1"/>
  <c r="E153" i="19"/>
  <c r="E155" i="19" s="1"/>
  <c r="C90" i="24"/>
  <c r="C92" i="24" s="1"/>
  <c r="C94" i="24" s="1"/>
  <c r="D139" i="17"/>
  <c r="D141" i="17" s="1"/>
  <c r="C155" i="19" l="1"/>
  <c r="C157" i="19" s="1"/>
  <c r="D153" i="19" s="1"/>
  <c r="E157" i="19"/>
  <c r="D90" i="24"/>
  <c r="D92" i="24" s="1"/>
  <c r="D94" i="24" s="1"/>
  <c r="D155" i="19" l="1"/>
  <c r="D157" i="19" s="1"/>
  <c r="B145" i="20" s="1"/>
  <c r="B147" i="20" l="1"/>
  <c r="B149" i="20" s="1"/>
  <c r="C145" i="20" s="1"/>
  <c r="C147" i="20" s="1"/>
  <c r="C149" i="20" s="1"/>
  <c r="D145" i="20" s="1"/>
  <c r="E145" i="20"/>
  <c r="E147" i="20" s="1"/>
  <c r="D147" i="20" l="1"/>
  <c r="D149" i="20" s="1"/>
  <c r="E149" i="20"/>
  <c r="E90" i="24"/>
  <c r="E92" i="24" s="1"/>
  <c r="E94"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tc={E266DAF6-C532-4DBF-8FC8-48EF2B5179C0}</author>
    <author>tc={ED9E19E1-9FED-4690-B23C-245E8B81EA6F}</author>
    <author>tc={3D281FE9-B7C7-4F5D-9598-FA21276F69BB}</author>
    <author>tc={A0D34F98-B5B6-4FDE-AFC5-723A6230A308}</author>
    <author>tc={5E15989D-6EB5-4B80-B7FA-581A984BC9A1}</author>
  </authors>
  <commentList>
    <comment ref="A77" authorId="0" shapeId="0" xr:uid="{00000000-0006-0000-0400-000001000000}">
      <text>
        <r>
          <rPr>
            <b/>
            <sz val="9"/>
            <color indexed="81"/>
            <rFont val="Tahoma"/>
            <family val="2"/>
          </rPr>
          <t>Esta fila solo se completa si aplica.</t>
        </r>
      </text>
    </comment>
    <comment ref="A88" authorId="0" shapeId="0" xr:uid="{00000000-0006-0000-0400-000002000000}">
      <text>
        <r>
          <rPr>
            <b/>
            <sz val="9"/>
            <color indexed="81"/>
            <rFont val="Tahoma"/>
            <family val="2"/>
          </rPr>
          <t>No incluir ingresos de vigencias anteriores, esos se detallan en la tabla 9.</t>
        </r>
      </text>
    </comment>
    <comment ref="A96" authorId="1" shapeId="0" xr:uid="{00000000-0006-0000-0400-000003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la cuenta. Que Presupuesto la verifique por favor</t>
        </r>
      </text>
    </comment>
    <comment ref="F136" authorId="2" shapeId="0" xr:uid="{00000000-0006-0000-0400-000004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Verificado contra nuestros registros y controles</t>
        </r>
      </text>
    </comment>
    <comment ref="B152" authorId="0" shapeId="0" xr:uid="{00000000-0006-0000-0400-000005000000}">
      <text>
        <r>
          <rPr>
            <b/>
            <sz val="9"/>
            <color indexed="81"/>
            <rFont val="Tahoma"/>
            <family val="2"/>
          </rPr>
          <t>Esta tabla solo la deben completar la unidades ejecutoras que por Ley específica estén facultadas para estimar superávits.</t>
        </r>
      </text>
    </comment>
    <comment ref="E156" authorId="3" shapeId="0" xr:uid="{00000000-0006-0000-0400-00000600000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Acá Presupuesto debe establecer si las vigencias anteriores son superávit libre o específico, esto no lo maneja financiero. Una vez determinado, se incluye en la casilla D157 o D158 según corresponda. Por el momento no se han ejecutado estos recursos, por lo que los gastos no se incluyen todavía.
Respuesta:
    Se asigna en la línea D157, los recursos FODESAF son considerados específicos, dado que cumplen fines para los cuales fueron aprobados. 
</t>
        </r>
      </text>
    </comment>
    <comment ref="G188" authorId="4" shapeId="0" xr:uid="{00000000-0006-0000-0400-000007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Financiero puede incluir información en las tablas 6 y 8. En la nueve puede participar, pero lo correcto es que lo determine Presupuesto</t>
        </r>
      </text>
    </comment>
    <comment ref="C206" authorId="5" shapeId="0" xr:uid="{00000000-0006-0000-0400-00000800000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Presupuesto ordinario FODESAF verificado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tc={A0D34F98-B5B6-4FDF-AFC5-723A6230A308}</author>
  </authors>
  <commentList>
    <comment ref="A77" authorId="0" shapeId="0" xr:uid="{00000000-0006-0000-0500-000001000000}">
      <text>
        <r>
          <rPr>
            <b/>
            <sz val="9"/>
            <color indexed="81"/>
            <rFont val="Tahoma"/>
            <family val="2"/>
          </rPr>
          <t>Esta fila solo se completa si aplica.</t>
        </r>
      </text>
    </comment>
    <comment ref="B152" authorId="0" shapeId="0" xr:uid="{00000000-0006-0000-0500-000002000000}">
      <text>
        <r>
          <rPr>
            <b/>
            <sz val="9"/>
            <color indexed="81"/>
            <rFont val="Tahoma"/>
            <family val="2"/>
          </rPr>
          <t>Esta tabla solo la deben completar la unidades ejecutoras que por Ley específica estén facultadas para estimar superávits.</t>
        </r>
      </text>
    </comment>
    <comment ref="G188" authorId="1" shapeId="0" xr:uid="{00000000-0006-0000-0500-000003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Financiero puede incluir información en las tablas 6 y 8. En la nueve puede participar, pero lo correcto es que lo determine Presupuesto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96" authorId="0" shapeId="0" xr:uid="{00000000-0006-0000-0600-000001000000}">
      <text>
        <r>
          <rPr>
            <b/>
            <sz val="9"/>
            <color indexed="81"/>
            <rFont val="Tahoma"/>
            <family val="2"/>
          </rPr>
          <t>Esta tabla solo la deben completar la unidades ejecutoras que por Ley específica estén facultadas para estimar superávits.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93" authorId="0" shapeId="0" xr:uid="{00000000-0006-0000-0700-000001000000}">
      <text>
        <r>
          <rPr>
            <b/>
            <sz val="9"/>
            <color indexed="81"/>
            <rFont val="Tahoma"/>
            <family val="2"/>
          </rPr>
          <t>Esta fila solo se completa si aplica.</t>
        </r>
      </text>
    </comment>
    <comment ref="B168" authorId="0" shapeId="0" xr:uid="{00000000-0006-0000-0700-000002000000}">
      <text>
        <r>
          <rPr>
            <b/>
            <sz val="9"/>
            <color indexed="81"/>
            <rFont val="Tahoma"/>
            <family val="2"/>
          </rPr>
          <t>Esta tabla solo la deben completar la unidades ejecutoras que por Ley específica estén facultadas para estimar superávits.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14" authorId="0" shapeId="0" xr:uid="{00000000-0006-0000-0800-000001000000}">
      <text>
        <r>
          <rPr>
            <b/>
            <sz val="9"/>
            <color indexed="81"/>
            <rFont val="Tahoma"/>
            <family val="2"/>
          </rPr>
          <t>Esta tabla solo la deben completar la unidades ejecutoras que por Ley específica estén facultadas para estimar superávits.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B160" authorId="0" shapeId="0" xr:uid="{00000000-0006-0000-0900-000001000000}">
      <text>
        <r>
          <rPr>
            <b/>
            <sz val="9"/>
            <color indexed="81"/>
            <rFont val="Tahoma"/>
            <family val="2"/>
          </rPr>
          <t>Esta tabla solo la deben completar la unidades ejecutoras que por Ley específica estén facultadas para estimar superávits.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97" authorId="0" shapeId="0" xr:uid="{00000000-0006-0000-0A00-000001000000}">
      <text>
        <r>
          <rPr>
            <b/>
            <sz val="9"/>
            <color indexed="81"/>
            <rFont val="Tahoma"/>
            <family val="2"/>
          </rPr>
          <t>Esta tabla solo la deben completar la unidades ejecutoras que por Ley específica estén facultadas para estimar superávits.</t>
        </r>
      </text>
    </comment>
  </commentList>
</comments>
</file>

<file path=xl/sharedStrings.xml><?xml version="1.0" encoding="utf-8"?>
<sst xmlns="http://schemas.openxmlformats.org/spreadsheetml/2006/main" count="1606" uniqueCount="411">
  <si>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</si>
  <si>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</si>
  <si>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</si>
  <si>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</si>
  <si>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</si>
  <si>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</si>
  <si>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</si>
  <si>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</si>
  <si>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</si>
  <si>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</si>
  <si>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</si>
  <si>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</si>
  <si>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</si>
  <si>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</si>
  <si>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</si>
  <si>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</si>
  <si>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</si>
  <si>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</si>
  <si>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</si>
  <si>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</si>
  <si>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</si>
  <si>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</si>
  <si>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</si>
  <si>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</si>
  <si>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</si>
  <si>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</si>
  <si>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</si>
  <si>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</si>
  <si>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</si>
  <si>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</si>
  <si>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</si>
  <si>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</si>
  <si>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</si>
  <si>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</si>
  <si>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</si>
  <si>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</si>
  <si>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</si>
  <si>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</si>
  <si>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</si>
  <si>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</si>
  <si>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</si>
  <si>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</si>
  <si>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</si>
  <si>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</si>
  <si>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</si>
  <si>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</si>
  <si>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</si>
  <si>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</si>
  <si>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</si>
  <si>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</si>
  <si>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</si>
  <si>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</si>
  <si>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Reporte de gastos efectivos financiados por Fodesaf por partida presupuestaria del clasificador por objeto del gasto del sector público</t>
  </si>
  <si>
    <t>Código</t>
  </si>
  <si>
    <t>Partida presupuestaria</t>
  </si>
  <si>
    <t>Gastos financiados con recursos del periodo</t>
  </si>
  <si>
    <t>1/ Adjuntar el comprobante del reintegro e indicar en este espacio la fecha y el número de comprobante del o los reintegros.</t>
  </si>
  <si>
    <t>Detalle del presupuesto modificado del programa</t>
  </si>
  <si>
    <t>Documento presupuestario</t>
  </si>
  <si>
    <t>Presupuesto ordinario</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</si>
  <si>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</si>
  <si>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</si>
  <si>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</si>
  <si>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</si>
  <si>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</si>
  <si>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</si>
  <si>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</si>
  <si>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</si>
  <si>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Tabla 7</t>
  </si>
  <si>
    <t xml:space="preserve">Tipo de movimiento </t>
  </si>
  <si>
    <t>Tabla 8</t>
  </si>
  <si>
    <t xml:space="preserve">Resumen del periodo de los recursos provenientes de Fodesaf </t>
  </si>
  <si>
    <t>1) Saldo en caja inicial (*)</t>
  </si>
  <si>
    <t>2) Ingresos efectivos recibidos del periodo</t>
  </si>
  <si>
    <t>Nombre del funcionario que reporta la ejecución presupuestaria</t>
  </si>
  <si>
    <t>NA (justificar abajo)</t>
  </si>
  <si>
    <r>
      <t xml:space="preserve">Observaciones: 
</t>
    </r>
    <r>
      <rPr>
        <sz val="11"/>
        <color theme="1"/>
        <rFont val="Palatino Linotype"/>
        <family val="1"/>
      </rPr>
      <t>En este espacio se establecen las observaciones y/o justificaciones relacionadas con el uso del Sinirube.</t>
    </r>
  </si>
  <si>
    <t xml:space="preserve">Agosto </t>
  </si>
  <si>
    <t>Septiembre</t>
  </si>
  <si>
    <t>Diciembre</t>
  </si>
  <si>
    <t>Reporte de ejecución programática y presupuestaria de programas sociales financiados con recursos del Fondo de Desarrollo Social y Asignaciones Familiares (Fodesaf)</t>
  </si>
  <si>
    <t>I trimestre</t>
  </si>
  <si>
    <t>II trimestre</t>
  </si>
  <si>
    <t>III trimestre</t>
  </si>
  <si>
    <t>VI trimestre</t>
  </si>
  <si>
    <t>IV trimestre</t>
  </si>
  <si>
    <t xml:space="preserve">     </t>
  </si>
  <si>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</si>
  <si>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</si>
  <si>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</si>
  <si>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</si>
  <si>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</si>
  <si>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</si>
  <si>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</si>
  <si>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</si>
  <si>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</si>
  <si>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t>I semestre</t>
  </si>
  <si>
    <t>Reporte ejecución programática (I semestre)</t>
  </si>
  <si>
    <t>Reporte ejecución presupuestaria (I semestre)</t>
  </si>
  <si>
    <t>3) Recursos disponibles ( 1+2 )</t>
  </si>
  <si>
    <t>5) Saldo en caja final ( 3-4 )</t>
  </si>
  <si>
    <t>stephanie.salas@mtss.go.cr</t>
  </si>
  <si>
    <t>Analista del SI, Unidad Control y Seguimiento, Desaf:</t>
  </si>
  <si>
    <r>
      <t xml:space="preserve">Observaciones: 
</t>
    </r>
    <r>
      <rPr>
        <sz val="11"/>
        <color theme="1"/>
        <rFont val="Palatino Linotype"/>
        <family val="1"/>
      </rPr>
      <t>En este espacio se ofrece para brindar observaciones y/o justificaciones relacionadas con los ingresos efectivos del periodo.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</si>
  <si>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</si>
  <si>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t>Reporte ejecución programática (Anual)</t>
  </si>
  <si>
    <t>Reporte ejecución presupuestaria (Anual)</t>
  </si>
  <si>
    <r>
      <t xml:space="preserve">Observaciones: 
</t>
    </r>
    <r>
      <rPr>
        <sz val="11"/>
        <color theme="1"/>
        <rFont val="Palatino Linotype"/>
        <family val="1"/>
      </rPr>
      <t>En este espacio se ofrece para brindar observaciones y/o justificaciones relacionadas con los ingresos efectivos anuales.</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</si>
  <si>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</si>
  <si>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</si>
  <si>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La Fila "Fuente" es para detallar el origen de la información.</t>
  </si>
  <si>
    <t xml:space="preserve">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</si>
  <si>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Se debe completar la información que se consulta según la situación del programa respecto al tema. </t>
  </si>
  <si>
    <t xml:space="preserve">La Fila "Observaciones" es para que se establezcan las observaciones y/o justificaciones relacionadas con el uso del Sinirube. </t>
  </si>
  <si>
    <t>La fila "Observaciones" es para brindar observaciones y/o justificaciones relacionadas con el presupuesto modificado.</t>
  </si>
  <si>
    <t>La fila "Observaciones" es para brindar observaciones y/o justificaciones relacionadas con los ingresos efectivos del periodo.</t>
  </si>
  <si>
    <t>La fila "Observaciones" es para establecer las observaciones y/o justificaciones relacionadas con la tabla 8.</t>
  </si>
  <si>
    <t xml:space="preserve"> ----------------------------------- ULTIMA LINEA ------------------------------------</t>
  </si>
  <si>
    <t>Reporte de ejecución programática y presupuestaria de programas sociales financiados con recursos del 
Fondo de Desarrollo Social y Asignaciones Familiares (Fodesaf)</t>
  </si>
  <si>
    <t>Reporte de gastos efectivos financiados por Fodesaf por partida presupuestaria 
del Clasificador por Objeto del Gasto del Sector Público</t>
  </si>
  <si>
    <t>2) Se refiere únicamente a los ingresos recibidos durante el 2024 de forma mensual, este dato debe coincidir con los datos de tabla 6.</t>
  </si>
  <si>
    <t>Observaciones:</t>
  </si>
  <si>
    <t>En este espacio se establecen las observaciones y/o justificaciones relacionadas a la tabla anterior.</t>
  </si>
  <si>
    <t>4) Se refiere a los egresos efectivos pagados con ingresos del período, este dato debe coincidir con los datos de tabla 7.</t>
  </si>
  <si>
    <t>Tabla 9</t>
  </si>
  <si>
    <t xml:space="preserve">Resumen de los recursos de vigencias anteriores (superávit) provenientes de la fuente Fodesaf </t>
  </si>
  <si>
    <t>Superávit específico</t>
  </si>
  <si>
    <t>Superávit libre</t>
  </si>
  <si>
    <t>Comprobaciones</t>
  </si>
  <si>
    <t>Presupuesto modificado</t>
  </si>
  <si>
    <t>Saldo Presupuestario (I trim)</t>
  </si>
  <si>
    <t>Tabla 2 y Tabla 7</t>
  </si>
  <si>
    <t>Gastos del período (I trim) x producto</t>
  </si>
  <si>
    <t>Gastos del período (I trim) presupuesto</t>
  </si>
  <si>
    <t>Diferencia</t>
  </si>
  <si>
    <t>Tabla 5 y Tabla 6</t>
  </si>
  <si>
    <t>Ingresos efectivos del período</t>
  </si>
  <si>
    <t>Presupuesto extraordinario 1-2024</t>
  </si>
  <si>
    <t>Presupuesto extraordinario 2-2024</t>
  </si>
  <si>
    <t xml:space="preserve"> Modificación 1-2024</t>
  </si>
  <si>
    <t xml:space="preserve"> Modificación 2-2024</t>
  </si>
  <si>
    <t xml:space="preserve"> Modificación 3-2024</t>
  </si>
  <si>
    <t>I Trimestre 2024</t>
  </si>
  <si>
    <t>Ingresos efectivos provenientes de recursos Fodesaf por partida presupuestaria del Clasificador de los Ingresos del Sector Público</t>
  </si>
  <si>
    <t>Para uso exclusivo de analistas del Departamento de Presupuesto y la Unidad de Control y Seguimiento, Desaf</t>
  </si>
  <si>
    <t>Nombre Partida presupuestaria</t>
  </si>
  <si>
    <r>
      <t xml:space="preserve">1) (*) Se refiere al saldo en caja resultado del período anterior y sólo aplica para unidades ejecutoras con giros directos por parte de Desaf (Programa 737) que cuenten con facturas devengadas pero aún no pagadas (de acuerdo Certificación ante la CGR y los respectivos lineamientos presupuestarios). </t>
    </r>
    <r>
      <rPr>
        <b/>
        <sz val="11"/>
        <color theme="1"/>
        <rFont val="Palatino Linotype"/>
        <family val="1"/>
      </rPr>
      <t>En este espacio NO se debe anotar lo relacionado a superávits del período, para ese fin se utiliza tabla 9 (y es solo para las UE facultadas por Ley).</t>
    </r>
  </si>
  <si>
    <t>4) Gastos efectivos pagados</t>
  </si>
  <si>
    <t>Oficio aprobación CGR / Junta</t>
  </si>
  <si>
    <t>5) Se refiere al saldo en caja final, resultado de restar las filas 3) (Recursos disponibles) menos 4) (Egresos efectivos pagados).</t>
  </si>
  <si>
    <t>3) Se refiere a la sumatoria de las filas 1) (saldo incial en caja) y 2) (ingresos efectivos del período).</t>
  </si>
  <si>
    <t>II Trimestre 2024</t>
  </si>
  <si>
    <t>I Semestre 2024</t>
  </si>
  <si>
    <t>III Trimestre 2024</t>
  </si>
  <si>
    <t>IV Trimestre 2024</t>
  </si>
  <si>
    <t>Anual 2024</t>
  </si>
  <si>
    <t>Ingresos del periodo 2024</t>
  </si>
  <si>
    <t>Gastos financiados con recursos del periodo 2024</t>
  </si>
  <si>
    <t xml:space="preserve">Fuente: </t>
  </si>
  <si>
    <t>Citar la unidad o departamento de la institución que está generando la información.</t>
  </si>
  <si>
    <t>Esta tabla solo la deben completar la unidades ejecutoras que por Ley específica estén facultadas para estimar y re presupuestar superávits.</t>
  </si>
  <si>
    <t>La fila "Observaciones" es para establecer las observaciones y/o justificaciones relacionadas con la tabla 9.</t>
  </si>
  <si>
    <t>TRANSFERENCIAS CORRIENTES</t>
  </si>
  <si>
    <t>TRANSFERENCIAS DE CAPITAL</t>
  </si>
  <si>
    <t>IMAS</t>
  </si>
  <si>
    <t>SERVICIOS</t>
  </si>
  <si>
    <t>PANI</t>
  </si>
  <si>
    <t>Porcentaje de Ejecución con respecto a los ingresos reales:</t>
  </si>
  <si>
    <t>Ingreso real (I trim)</t>
  </si>
  <si>
    <t>Egreso real (I trim)</t>
  </si>
  <si>
    <t>% de ejecución:</t>
  </si>
  <si>
    <t>Ejecución del período 2024</t>
  </si>
  <si>
    <t>Porcentaje de Ejecución con respecto al presupuesto ordinario aprobado:</t>
  </si>
  <si>
    <t>Presupuesto 2024</t>
  </si>
  <si>
    <t>presupuesto.desaf@mtss.go.cr</t>
  </si>
  <si>
    <t>Detalle</t>
  </si>
  <si>
    <t>Fecha</t>
  </si>
  <si>
    <t>Observaciones</t>
  </si>
  <si>
    <t>REMUNERACIONES</t>
  </si>
  <si>
    <t>MATERIALES Y SUMINISTROS</t>
  </si>
  <si>
    <t>INTERESES Y COMISIONES</t>
  </si>
  <si>
    <t>ACTIVOS FINANCIEROS</t>
  </si>
  <si>
    <t>BIENES DURADEROS</t>
  </si>
  <si>
    <t>AMORTIZACION</t>
  </si>
  <si>
    <t>CUENTAS ESPECIALES</t>
  </si>
  <si>
    <t>Nombre de la cuenta presupuestaria</t>
  </si>
  <si>
    <t xml:space="preserve">Detalle tabla 8: 
</t>
  </si>
  <si>
    <t>Monto (presupuesto modificado)</t>
  </si>
  <si>
    <t>INGRESOS CORRIENTES</t>
  </si>
  <si>
    <t>TRANSFERENCIAS CORRIENTES DEL SECTOR PUBLICO</t>
  </si>
  <si>
    <t>Transferencias Corrientes de Órganos Desconcentrado</t>
  </si>
  <si>
    <t>1.4.1.0.00.00.0.0.000</t>
  </si>
  <si>
    <t>1.4.0.0.00.00.0.0.000</t>
  </si>
  <si>
    <t>1.0.0.0.00.00.0.0.000</t>
  </si>
  <si>
    <t>1.4.1.2.00.00.0.0.000</t>
  </si>
  <si>
    <r>
      <t xml:space="preserve">Observaciones: </t>
    </r>
    <r>
      <rPr>
        <sz val="11"/>
        <color theme="1"/>
        <rFont val="Palatino Linotype"/>
        <family val="1"/>
      </rPr>
      <t xml:space="preserve">
En este espacio se ofrece para brindar observaciones y/o justificaciones realcionadas con el presupuesto modificado.</t>
    </r>
  </si>
  <si>
    <t>Transferencias corrientes a Órganos Desconcentrados</t>
  </si>
  <si>
    <t>6.01.02</t>
  </si>
  <si>
    <r>
      <t xml:space="preserve">Reintegros a Fodesaf de recursos del período 2024 </t>
    </r>
    <r>
      <rPr>
        <b/>
        <vertAlign val="superscript"/>
        <sz val="10"/>
        <rFont val="Palatino Linotype"/>
        <family val="1"/>
      </rPr>
      <t>1/</t>
    </r>
  </si>
  <si>
    <t>Saldo inicial en caja por concepto de superávit</t>
  </si>
  <si>
    <t>Gastos pagados con recursos del superávit</t>
  </si>
  <si>
    <t>Superávit libre (reintegro)</t>
  </si>
  <si>
    <t>Total gastos</t>
  </si>
  <si>
    <t>Saldos por concepto de superávit</t>
  </si>
  <si>
    <t>Saldo total</t>
  </si>
  <si>
    <t>Fuente: Citar la unidad o departamento de la institución que está generando la información.</t>
  </si>
  <si>
    <t>Presupuesto ord. aprobado 2024</t>
  </si>
  <si>
    <t>Transferencias Corrientes de Órganos Desconcentrados (Fodesaf)</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</si>
  <si>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86, donde se señala la partida Transferencias Corrientes de Órganos Desconcentrados.</t>
    </r>
  </si>
  <si>
    <t>Transf. Corrientes de Órganos Desconcentrados (Fodesaf)</t>
  </si>
  <si>
    <r>
      <t xml:space="preserve">Indicaciones: </t>
    </r>
    <r>
      <rPr>
        <sz val="11"/>
        <rFont val="Palatino Linotype"/>
        <family val="1"/>
      </rPr>
      <t>El gasto se detalla por cuenta (según el Clasificador por Objeto del Gasto) y solo se completan aquellas cuentas en las que se registraron gastos conforme a lo aprobado en el Plan Presupuesto 2024.</t>
    </r>
    <r>
      <rPr>
        <b/>
        <sz val="11"/>
        <rFont val="Palatino Linotype"/>
        <family val="1"/>
      </rPr>
      <t xml:space="preserve">
</t>
    </r>
    <r>
      <rPr>
        <sz val="11"/>
        <rFont val="Palatino Linotype"/>
        <family val="1"/>
      </rPr>
      <t xml:space="preserve">En el caso de que se proceda con </t>
    </r>
    <r>
      <rPr>
        <b/>
        <sz val="11"/>
        <rFont val="Palatino Linotype"/>
        <family val="1"/>
      </rPr>
      <t>reintegros al Fodesaf de recursos propios del 2024</t>
    </r>
    <r>
      <rPr>
        <sz val="11"/>
        <rFont val="Palatino Linotype"/>
        <family val="1"/>
      </rPr>
      <t>, estos deberán detallarse en la fila correspondiente a reintegros en la cuenta 6.01.02 (Transferencias corrientes a Órganos Desconcentrados) y se deberá adjuntar el respectivo comprobante a este informe.</t>
    </r>
  </si>
  <si>
    <r>
      <t>1) (*) Se refiere al saldo en caja resultado del mes anterior, en enero, no debe detallarse saldo en caja, si se requiere detallar el saldo presupuestario/superávit se debe hacer en la tabla 9.</t>
    </r>
    <r>
      <rPr>
        <sz val="11"/>
        <color rgb="FFFF0000"/>
        <rFont val="Palatino Linotype"/>
        <family val="1"/>
      </rPr>
      <t xml:space="preserve"> </t>
    </r>
    <r>
      <rPr>
        <b/>
        <sz val="11"/>
        <color rgb="FF002060"/>
        <rFont val="Palatino Linotype"/>
        <family val="1"/>
      </rPr>
      <t>En este espacio NO se detalla lo relacionado a superávits, para ese fin se utiliza tabla 9 (UE facultadas por Ley).</t>
    </r>
  </si>
  <si>
    <r>
      <t xml:space="preserve">Indicaciones: </t>
    </r>
    <r>
      <rPr>
        <sz val="11"/>
        <rFont val="Palatino Linotype"/>
        <family val="1"/>
      </rPr>
      <t xml:space="preserve">La fila señalada como "Presupuesto ordinario </t>
    </r>
    <r>
      <rPr>
        <b/>
        <u/>
        <sz val="11"/>
        <rFont val="Palatino Linotype"/>
        <family val="1"/>
      </rPr>
      <t>(recursos adicionales)</t>
    </r>
    <r>
      <rPr>
        <sz val="11"/>
        <rFont val="Palatino Linotype"/>
        <family val="1"/>
      </rPr>
      <t>"sólo se completa cuando hubo una asignación de recursos adicionales de Fodesaf debidamente comunicada por oficio, antes del inicio del ejercicio presupuestario.</t>
    </r>
  </si>
  <si>
    <r>
      <t xml:space="preserve">Presupuesto ordinario </t>
    </r>
    <r>
      <rPr>
        <sz val="9"/>
        <rFont val="Palatino Linotype"/>
        <family val="1"/>
      </rPr>
      <t>(recursos adicionales)</t>
    </r>
  </si>
  <si>
    <r>
      <t>Presupuesto ordinario</t>
    </r>
    <r>
      <rPr>
        <sz val="9"/>
        <rFont val="Palatino Linotype"/>
        <family val="1"/>
      </rPr>
      <t xml:space="preserve"> (recursos adicionales)</t>
    </r>
  </si>
  <si>
    <r>
      <t xml:space="preserve">Envío liquidación presupuestaria </t>
    </r>
    <r>
      <rPr>
        <b/>
        <sz val="12"/>
        <color theme="1"/>
        <rFont val="Palatino Linotype"/>
        <family val="1"/>
      </rPr>
      <t>2023</t>
    </r>
  </si>
  <si>
    <r>
      <t xml:space="preserve">Envío reporte de ejecución mensual </t>
    </r>
    <r>
      <rPr>
        <b/>
        <sz val="12"/>
        <color theme="1"/>
        <rFont val="Palatino Linotype"/>
        <family val="1"/>
      </rPr>
      <t>mensual</t>
    </r>
  </si>
  <si>
    <r>
      <t xml:space="preserve">Envío reporte de ejecución </t>
    </r>
    <r>
      <rPr>
        <b/>
        <sz val="12"/>
        <color theme="1"/>
        <rFont val="Palatino Linotype"/>
        <family val="1"/>
      </rPr>
      <t>trimestral</t>
    </r>
  </si>
  <si>
    <r>
      <t xml:space="preserve">Plan Presupuesto </t>
    </r>
    <r>
      <rPr>
        <b/>
        <sz val="12"/>
        <color theme="1"/>
        <rFont val="Palatino Linotype"/>
        <family val="1"/>
      </rPr>
      <t>2025</t>
    </r>
  </si>
  <si>
    <t>Total en caja</t>
  </si>
  <si>
    <t xml:space="preserve">Se debe completar la información que se consulta de acuerdo a los presupuestos aprobados para ese trimestre. </t>
  </si>
  <si>
    <r>
      <t>Se debe completar la información que se solicita (</t>
    </r>
    <r>
      <rPr>
        <b/>
        <sz val="11"/>
        <color theme="1"/>
        <rFont val="Palatino Linotype"/>
        <family val="1"/>
      </rPr>
      <t>ingresos del período 2024</t>
    </r>
    <r>
      <rPr>
        <sz val="11"/>
        <color theme="1"/>
        <rFont val="Palatino Linotype"/>
        <family val="1"/>
      </rPr>
      <t xml:space="preserve">) de acuerdo al código y cuenta presupuestaria del </t>
    </r>
    <r>
      <rPr>
        <b/>
        <sz val="11"/>
        <color theme="1"/>
        <rFont val="Palatino Linotype"/>
        <family val="1"/>
      </rPr>
      <t>Clasificador de Ingresos del Sector Público.</t>
    </r>
    <r>
      <rPr>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</si>
  <si>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r>
      <t>Se debe completar la información que se solicita (</t>
    </r>
    <r>
      <rPr>
        <b/>
        <sz val="11"/>
        <color theme="1"/>
        <rFont val="Palatino Linotype"/>
        <family val="1"/>
      </rPr>
      <t>gastos del período 2024</t>
    </r>
    <r>
      <rPr>
        <sz val="11"/>
        <color theme="1"/>
        <rFont val="Palatino Linotype"/>
        <family val="1"/>
      </rPr>
      <t xml:space="preserve">) de acuerdo al código y cuenta presupuestaria del </t>
    </r>
    <r>
      <rPr>
        <b/>
        <sz val="11"/>
        <color theme="1"/>
        <rFont val="Palatino Linotype"/>
        <family val="1"/>
      </rPr>
      <t>Clasificador por objeto del gasto del sector público.</t>
    </r>
    <r>
      <rPr>
        <b/>
        <u/>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</si>
  <si>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t>La fila "Observaciones" es para establecer las observaciones y/o justificaciones relacionadas con la ejecución de los recursos, con el objetivo de contextualizar la subejecución o ejecución real de los recursos con respecto a lo programado.</t>
  </si>
  <si>
    <t>Esta tabla se completa de forma automática, se recomienda verificar que la información coincida con tablas 6 y 7.</t>
  </si>
  <si>
    <t>En caso de incumplimiento o envío de información incorrecta, se procederá a devolver los archivos y no se consideraran hasta el tanto no sean corregidos y eviados según corresponda.</t>
  </si>
  <si>
    <t>III Trimestre Acumulado 2024</t>
  </si>
  <si>
    <t>Reporte ejecución programática (III trimestre Acumulado)</t>
  </si>
  <si>
    <t>III trimestre acumulado</t>
  </si>
  <si>
    <r>
      <t xml:space="preserve">Detalle del presupuesto modificado del programa </t>
    </r>
    <r>
      <rPr>
        <b/>
        <u/>
        <sz val="11"/>
        <color rgb="FF002060"/>
        <rFont val="Palatino Linotype"/>
        <family val="1"/>
      </rPr>
      <t>(No incluir recursos de vigencias anteriores)</t>
    </r>
  </si>
  <si>
    <t xml:space="preserve"> Detalle Gastos financiados con recursos de vigencias anteriores</t>
  </si>
  <si>
    <t>Cuenta presupuestaria</t>
  </si>
  <si>
    <t>Agosto</t>
  </si>
  <si>
    <t>Setiembre</t>
  </si>
  <si>
    <t xml:space="preserve">Indicaciones generales: Completar las tablas 5, 6 y 7 con la información que se solicita, considerar que en las mismas solo deben considerarse los recursos asignados y aprobados para el ejercicio presupuestario 2024, esta información debe ser coincidente con lo aprobado en el Plan Presupuesto 2024, caso contrario se deberá justificar en el presente informe. Además, deben considerarse los principios presupuestarios, particularmente: b) Principio de gestión financiera, c) Principio de equilibrio presupuestario, d) Principio de anualidad, e) Principio de programación.
La tabla 9 se completa por aquellas uinidades ejecutoras que por Ley específica pueden re presupuestar los recursos de vigencias anteriores (superávit). </t>
  </si>
  <si>
    <t>Calendario programático y presupuestario 2024</t>
  </si>
  <si>
    <t xml:space="preserve">Departamento de Presupuesto </t>
  </si>
  <si>
    <t xml:space="preserve">Departamento de Presupuesto 
Unidad de Control y Seguimiento </t>
  </si>
  <si>
    <t>Tabla 1. Beneficiarios efectivos por producto financiados por el Fodesaf</t>
  </si>
  <si>
    <t>La Columna del total del trimestre se genera automáticamente, según cada programa.</t>
  </si>
  <si>
    <t>Tabla 2. Gasto efectivo por producto financiado por Fodesaf</t>
  </si>
  <si>
    <t>Tabla 3. Control y seguimiento del uso y aplicación del Sistema Nacional de Información y Registro Único de Beneficiarios del Estado (Sinirube)</t>
  </si>
  <si>
    <t>Tabla 4. Control y seguimiento de la incorporación de los activos en el Sibinet</t>
  </si>
  <si>
    <t>Tabla 5.  Detalle del presupuesto modificado del programa</t>
  </si>
  <si>
    <t>Tabla 6. Ingresos efectivos provenientes de recursos Fodesaf por partida presupuestaria del clasificador de los ingresos del sector público</t>
  </si>
  <si>
    <t>Tabla 7. Reporte de gastos efectivos financiados por Fodesaf por partida presupuestaria del clasificador por objeto del gasto del sector público</t>
  </si>
  <si>
    <t>Tabla 8. Resumen del periodo de los recursos provenientes de Fodesaf</t>
  </si>
  <si>
    <t>Tabla 9. Resumen de los recursos de vigencias anteriores (superávit) provenientes de la fuente Fodesaf</t>
  </si>
  <si>
    <t>¿Se cuenta con la ubicación de los activos adquiridos con recursos Fodesaf?</t>
  </si>
  <si>
    <t>Responsable</t>
  </si>
  <si>
    <t>en los primeros 8 días de cada mes</t>
  </si>
  <si>
    <t>aprox. al 15 de cada mes</t>
  </si>
  <si>
    <t xml:space="preserve">Departamento de Presupuesto  </t>
  </si>
  <si>
    <r>
      <t>Una vez comunicado por la Desaf la asignación de recursos 2025 se cuenta con 15 días naturales para el envío del respectivo</t>
    </r>
    <r>
      <rPr>
        <sz val="11"/>
        <color rgb="FFFF0000"/>
        <rFont val="Palatino Linotype"/>
        <family val="1"/>
      </rPr>
      <t xml:space="preserve"> </t>
    </r>
    <r>
      <rPr>
        <b/>
        <sz val="11"/>
        <color theme="1"/>
        <rFont val="Palatino Linotype"/>
        <family val="1"/>
      </rPr>
      <t>detalle (estructura de ingresos y gastos).</t>
    </r>
  </si>
  <si>
    <r>
      <rPr>
        <b/>
        <sz val="11"/>
        <color theme="1"/>
        <rFont val="Palatino Linotype"/>
        <family val="1"/>
      </rPr>
      <t xml:space="preserve">Estapa 1: </t>
    </r>
    <r>
      <rPr>
        <sz val="11"/>
        <color theme="1"/>
        <rFont val="Palatino Linotype"/>
        <family val="1"/>
      </rPr>
      <t>15 días naturales después de comunicado el oficio de asignación por parte de la Desaf.</t>
    </r>
  </si>
  <si>
    <r>
      <t xml:space="preserve">Presentar el </t>
    </r>
    <r>
      <rPr>
        <b/>
        <sz val="11"/>
        <color theme="1"/>
        <rFont val="Palatino Linotype"/>
        <family val="1"/>
      </rPr>
      <t>Diseño del Plan Presupuesto 2025</t>
    </r>
    <r>
      <rPr>
        <sz val="11"/>
        <color theme="1"/>
        <rFont val="Palatino Linotype"/>
        <family val="1"/>
      </rPr>
      <t xml:space="preserve"> (incluyendo Flujo de Caja y Cronograma de Metas e Inversión), en los formatos establecidos por la Desaf.</t>
    </r>
  </si>
  <si>
    <t>8 días naturales después de comunicada la asignación de recursos extraordinarios</t>
  </si>
  <si>
    <t>Envío de informe para la incorporación de recursos extraordinarios (PE) y modificaciones (ejecutivas y legislativas)</t>
  </si>
  <si>
    <r>
      <rPr>
        <b/>
        <sz val="11"/>
        <color theme="1"/>
        <rFont val="Palatino Linotype"/>
        <family val="1"/>
      </rPr>
      <t>Indicaciones generales:</t>
    </r>
    <r>
      <rPr>
        <sz val="11"/>
        <color theme="1"/>
        <rFont val="Palatino Linotype"/>
        <family val="1"/>
      </rPr>
      <t xml:space="preserve"> Completar las tablas 5, 6 y 7 con la información que se solicita, considerar que en las mismas solo deben considerarse</t>
    </r>
    <r>
      <rPr>
        <b/>
        <sz val="11"/>
        <color theme="1"/>
        <rFont val="Palatino Linotype"/>
        <family val="1"/>
      </rPr>
      <t xml:space="preserve"> los recursos asignados y aprobados para el ejercicio presupuestario 2024</t>
    </r>
    <r>
      <rPr>
        <sz val="11"/>
        <color theme="1"/>
        <rFont val="Palatino Linotype"/>
        <family val="1"/>
      </rPr>
      <t xml:space="preserve">, esta información debe ser coincidente con lo aprobado en el Plan Presupuesto 2024, caso contrario se deberá justificar en el presente informe. Además, deben considerarse los principios presupuestarios, particularmente: </t>
    </r>
    <r>
      <rPr>
        <i/>
        <sz val="11"/>
        <color theme="1"/>
        <rFont val="Palatino Linotype"/>
        <family val="1"/>
      </rPr>
      <t>b) Principio de gestión financiera, c) Principio de equilibrio presupuestario, d) Principio de anualidad, e) Principio de programación.</t>
    </r>
    <r>
      <rPr>
        <sz val="11"/>
        <color theme="1"/>
        <rFont val="Palatino Linotype"/>
        <family val="1"/>
      </rPr>
      <t xml:space="preserve">
La tabla 9 se completa por aquellas uinidades ejecutoras que por Ley específica pueden re presupuestar los recursos de vigencias anteriores (superávit). </t>
    </r>
  </si>
  <si>
    <t>INGRESOS DE CAPITAL</t>
  </si>
  <si>
    <r>
      <t xml:space="preserve">Reintegros a Fodesaf de recursos del </t>
    </r>
    <r>
      <rPr>
        <b/>
        <u val="singleAccounting"/>
        <sz val="10"/>
        <rFont val="Palatino Linotype"/>
        <family val="1"/>
      </rPr>
      <t xml:space="preserve">período 2024 </t>
    </r>
    <r>
      <rPr>
        <b/>
        <vertAlign val="superscript"/>
        <sz val="10"/>
        <rFont val="Palatino Linotype"/>
        <family val="1"/>
      </rPr>
      <t>1/</t>
    </r>
  </si>
  <si>
    <t xml:space="preserve">Depto. de Presupuesto, Desaf: </t>
  </si>
  <si>
    <t>2.0.0.0.00.00.0.0.000</t>
  </si>
  <si>
    <t>2.4.0.0.00.00.0.0.000</t>
  </si>
  <si>
    <t>TRANSFERENCIAS DE CAPITAL DEL SECTOR PÚBLICO</t>
  </si>
  <si>
    <t>2.4.1.0.00.00.0.0.000</t>
  </si>
  <si>
    <t>2.4.1.2.00.00.0.0.000</t>
  </si>
  <si>
    <t>Transferencias de capital de Órganos Desconcentrados</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</si>
  <si>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88, donde se señala la partida Transferencias Corrientes de Órganos Desconcentrados.</t>
    </r>
  </si>
  <si>
    <r>
      <rPr>
        <b/>
        <sz val="11"/>
        <color theme="1"/>
        <rFont val="Palatino Linotype"/>
        <family val="1"/>
      </rPr>
      <t>Etapa 2:</t>
    </r>
    <r>
      <rPr>
        <sz val="11"/>
        <color theme="1"/>
        <rFont val="Palatino Linotype"/>
        <family val="1"/>
      </rPr>
      <t xml:space="preserve"> 30 de junio (plazo máximo).</t>
    </r>
  </si>
  <si>
    <r>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t>
    </r>
    <r>
      <rPr>
        <b/>
        <sz val="11"/>
        <rFont val="Palatino Linotype"/>
        <family val="1"/>
      </rPr>
      <t>MTSS-DMT-DVAS-DESAF-OF-4 -2024</t>
    </r>
    <r>
      <rPr>
        <sz val="11"/>
        <color theme="1"/>
        <rFont val="Palatino Linotype"/>
        <family val="1"/>
      </rPr>
      <t xml:space="preserve"> transcrito al final de esta sección), el cual, debe ser enviado a Desaf en</t>
    </r>
    <r>
      <rPr>
        <b/>
        <sz val="11"/>
        <color rgb="FF182951"/>
        <rFont val="Palatino Linotype"/>
        <family val="1"/>
      </rPr>
      <t xml:space="preserve">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presupuesto.desaf@mtss.go.cr; stephanie.salas@mtss.go.cr.                                                                                           </t>
    </r>
  </si>
  <si>
    <t>Informe I trimestre: Lunes 22 de abril de 2024</t>
  </si>
  <si>
    <t>Informe II Trimestre: Lunes 15 de julio de 2024</t>
  </si>
  <si>
    <t>Informe III Trimestre: Martes 15 de octubre de 2024</t>
  </si>
  <si>
    <t>Informe de Liquidación / IV trimestre: Lunes 03 de febrero 2025</t>
  </si>
  <si>
    <r>
      <t xml:space="preserve">Observaciones: 
</t>
    </r>
    <r>
      <rPr>
        <sz val="1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</si>
  <si>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r>
      <t xml:space="preserve">Observaciones: 
</t>
    </r>
    <r>
      <rPr>
        <sz val="11"/>
        <rFont val="Palatino Linotype"/>
        <family val="1"/>
      </rPr>
      <t xml:space="preserve">En este espacio se ofrece para brindar observaciones y/o justificaciones relacionadas con los ingresos efectivos del </t>
    </r>
    <r>
      <rPr>
        <b/>
        <sz val="11"/>
        <rFont val="Palatino Linotype"/>
        <family val="1"/>
      </rPr>
      <t>I semestre.</t>
    </r>
  </si>
  <si>
    <t>Informe I trimestre: Lunes 22 de abril de 2024
Informe II Trimestre: Lunes 15 de julio de 2024
Informe III Trimestre: Martes 15 de octubre de 2024
Informe de Liquidación / IV trimestre: Lunes 03 de febrero 2025</t>
  </si>
  <si>
    <r>
      <rPr>
        <b/>
        <sz val="11"/>
        <color theme="1"/>
        <rFont val="Palatino Linotype"/>
        <family val="1"/>
      </rPr>
      <t>Indicaciones generales:</t>
    </r>
    <r>
      <rPr>
        <sz val="11"/>
        <color theme="1"/>
        <rFont val="Palatino Linotype"/>
        <family val="1"/>
      </rPr>
      <t xml:space="preserve"> Completar las tablas 1, 2, 3 y 4 con la información que se solicita. Considerar que en las tablas 1 y 2 solo deben incluirse los productos que se establecieron en el Cronograma de Metas e Inversión y fueron aprobados para el ejercicio presupuestario 2024, caso contrario se deberá justificar en el presente informe. La tabla 3 se completa con la información referente a Sinirube y la tabla 4 con la información referente al Sibinet. </t>
    </r>
  </si>
  <si>
    <r>
      <t xml:space="preserve">Indicaciones: </t>
    </r>
    <r>
      <rPr>
        <sz val="11"/>
        <color theme="1"/>
        <rFont val="Palatino Linotype"/>
        <family val="1"/>
      </rPr>
      <t xml:space="preserve">No se deben agregar beneficios/productos adicionales sin antes consultarlo con la analista del programa y la encargada del Sistema de Indicadores de la Unidad de Control y Seguimiento. </t>
    </r>
  </si>
  <si>
    <r>
      <t xml:space="preserve">Indicaciones: </t>
    </r>
    <r>
      <rPr>
        <sz val="11"/>
        <color theme="1"/>
        <rFont val="Palatino Linotype"/>
        <family val="1"/>
      </rPr>
      <t xml:space="preserve">Completar la información de cada una de las preguntas que se plantean respecto al Sinirube de la manera en que se solicita. Si no aplica, realizar una justificación en el espacio de observaciones, tal como se indica. </t>
    </r>
  </si>
  <si>
    <r>
      <t>Indicaciones:</t>
    </r>
    <r>
      <rPr>
        <sz val="11"/>
        <color theme="1"/>
        <rFont val="Palatino Linotype"/>
        <family val="1"/>
      </rPr>
      <t xml:space="preserve">  Completar la información de cada una de las preguntas que se plantean respecto al Sibinet de la manera en que se solicita. Si no aplica, realizar una justificación en el espacio de observaciones, tal como se indica. </t>
    </r>
  </si>
  <si>
    <r>
      <rPr>
        <b/>
        <sz val="11"/>
        <color theme="1"/>
        <rFont val="Palatino Linotype"/>
        <family val="1"/>
      </rPr>
      <t xml:space="preserve">1. </t>
    </r>
    <r>
      <rPr>
        <sz val="11"/>
        <color theme="1"/>
        <rFont val="Palatino Linotype"/>
        <family val="1"/>
      </rPr>
      <t>Al remitir cada informe trimestral, como se indicó, se deberá e</t>
    </r>
    <r>
      <rPr>
        <b/>
        <sz val="11"/>
        <color rgb="FF182951"/>
        <rFont val="Palatino Linotype"/>
        <family val="1"/>
      </rPr>
      <t>nviar en formato PDF y Excel debidamente completado y firmado por la persona encargada de suministrar la información</t>
    </r>
    <r>
      <rPr>
        <sz val="11"/>
        <color theme="1"/>
        <rFont val="Palatino Linotype"/>
        <family val="1"/>
      </rPr>
      <t xml:space="preserve"> (encargado del departamento/unidad de Planificación / Presupuesto según corresponda), además, cada informe se debe </t>
    </r>
    <r>
      <rPr>
        <b/>
        <sz val="11"/>
        <color rgb="FF182951"/>
        <rFont val="Palatino Linotype"/>
        <family val="1"/>
      </rPr>
      <t>remitir mediante oficio formal</t>
    </r>
    <r>
      <rPr>
        <sz val="11"/>
        <color theme="1"/>
        <rFont val="Palatino Linotype"/>
        <family val="1"/>
      </rPr>
      <t xml:space="preserve"> firmado por el superior jerarca o encargado oficial del programa, así mismo, deberá venir con el </t>
    </r>
    <r>
      <rPr>
        <b/>
        <sz val="11"/>
        <color theme="1"/>
        <rFont val="Palatino Linotype"/>
        <family val="1"/>
      </rPr>
      <t>estado de cuenta al cierre del trimestre</t>
    </r>
    <r>
      <rPr>
        <sz val="11"/>
        <color theme="1"/>
        <rFont val="Palatino Linotype"/>
        <family val="1"/>
      </rPr>
      <t>, toda la documentación se deberá enviar a más tardar la primera quincena del mes siguiente a cada trimestre.</t>
    </r>
  </si>
  <si>
    <t>Protección y Atención de los Niños, Niñas y Adolescentes</t>
  </si>
  <si>
    <t>Patronato Nacional de la Infancia</t>
  </si>
  <si>
    <t>Gerencia Técnica del Patronato Nacional de la Infancia</t>
  </si>
  <si>
    <t>Atención a Denuncias</t>
  </si>
  <si>
    <t>Protección y Apoyo a los niños, niñas y adolescentes en los Albergues PANI</t>
  </si>
  <si>
    <t>Centros de Atención Infantil Guarderías</t>
  </si>
  <si>
    <t xml:space="preserve"> Fondo de la Niñez y Adolescencia Proyectos Fondo de la Niñez y Adolescencia</t>
  </si>
  <si>
    <t>Protección y Apoyo a los niños, niñas y adolescentes en ONG Residenciales</t>
  </si>
  <si>
    <t>Persona menor de edad beneficiaria</t>
  </si>
  <si>
    <t>Jueves 01 de febrero de 2024</t>
  </si>
  <si>
    <r>
      <rPr>
        <b/>
        <sz val="11"/>
        <color theme="1"/>
        <rFont val="Palatino Linotype"/>
        <family val="1"/>
      </rPr>
      <t xml:space="preserve">1. </t>
    </r>
    <r>
      <rPr>
        <sz val="11"/>
        <color theme="1"/>
        <rFont val="Palatino Linotype"/>
        <family val="1"/>
      </rPr>
      <t xml:space="preserve"> Completar los reportes con la información correspondiente:
</t>
    </r>
  </si>
  <si>
    <r>
      <rPr>
        <b/>
        <sz val="12"/>
        <color rgb="FF002060"/>
        <rFont val="Palatino Linotype"/>
        <family val="1"/>
      </rPr>
      <t xml:space="preserve">      1.1.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</si>
  <si>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t>La Columna del total del trimestre se genera automáticamente. Se recomienda verificar que la información coincida con tabla 7.</t>
  </si>
  <si>
    <r>
      <rPr>
        <b/>
        <sz val="12"/>
        <color rgb="FF002060"/>
        <rFont val="Palatino Linotype"/>
        <family val="1"/>
      </rPr>
      <t xml:space="preserve">      1.2.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</si>
  <si>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4.</t>
    </r>
    <r>
      <rPr>
        <sz val="11"/>
        <color theme="1"/>
        <rFont val="Palatino Linotype"/>
        <family val="1"/>
      </rPr>
      <t xml:space="preserve"> Para consultas especificas sobre el llenado del presente informe puede contactar a los siguientes analistas:</t>
    </r>
  </si>
  <si>
    <t>Ejecución Programática:</t>
  </si>
  <si>
    <t>Ejecución Presupuestaria:</t>
  </si>
  <si>
    <t>ICODER (Deporte y Recreación)</t>
  </si>
  <si>
    <t xml:space="preserve">Stephanie Salas / Karla Arias </t>
  </si>
  <si>
    <t xml:space="preserve">stephanie.salas@mtss.go.cr / karla.arias@mtss.go.cr </t>
  </si>
  <si>
    <r>
      <t xml:space="preserve">Se debe enviar en los formatos establecidos a los correos: </t>
    </r>
    <r>
      <rPr>
        <b/>
        <u/>
        <sz val="11"/>
        <color theme="3" tint="-0.249977111117893"/>
        <rFont val="Palatino Linotype"/>
        <family val="1"/>
      </rPr>
      <t>direccion.desaf@mtss.go.cr</t>
    </r>
    <r>
      <rPr>
        <sz val="11"/>
        <color theme="1"/>
        <rFont val="Palatino Linotype"/>
        <family val="1"/>
      </rPr>
      <t xml:space="preserve">, </t>
    </r>
    <r>
      <rPr>
        <b/>
        <u/>
        <sz val="11"/>
        <color theme="3" tint="-0.249977111117893"/>
        <rFont val="Palatino Linotype"/>
        <family val="1"/>
      </rPr>
      <t>presupuesto.desaf@mtss.go.cr</t>
    </r>
  </si>
  <si>
    <r>
      <t xml:space="preserve">Se debe enviar en el formato establecido a los correos electrónicos: </t>
    </r>
    <r>
      <rPr>
        <b/>
        <u/>
        <sz val="11"/>
        <color theme="3" tint="-0.249977111117893"/>
        <rFont val="Palatino Linotype"/>
        <family val="1"/>
      </rPr>
      <t>presupuesto.desaf@mtss.go.cr</t>
    </r>
  </si>
  <si>
    <r>
      <t xml:space="preserve">Una vez comunicada por la Desaf la asignación de recursos extraordinarios se cuenta con 8 días naturales para el envío del respectivo informe de presupuesto extraordinario (incluyendo Flujo de Caja, Cronograma de Metas e Inversión actualizado y guía de validación del diseño del plan presupuesto, cuando corresponda). En el caso de las modificaciones del IV trimestre la fecha máxima para el envío de la información es el </t>
    </r>
    <r>
      <rPr>
        <b/>
        <sz val="11"/>
        <color theme="1"/>
        <rFont val="Palatino Linotype"/>
        <family val="1"/>
      </rPr>
      <t>último día hábil del mes de noviembre.</t>
    </r>
  </si>
  <si>
    <r>
      <rPr>
        <b/>
        <sz val="11"/>
        <rFont val="Palatino Linotype"/>
        <family val="1"/>
      </rPr>
      <t xml:space="preserve">* </t>
    </r>
    <r>
      <rPr>
        <sz val="11"/>
        <rFont val="Palatino Linotype"/>
        <family val="1"/>
      </rPr>
      <t xml:space="preserve">Las hojas </t>
    </r>
    <r>
      <rPr>
        <b/>
        <sz val="11"/>
        <rFont val="Palatino Linotype"/>
        <family val="1"/>
      </rPr>
      <t xml:space="preserve">"1T, 2T, 3T y 4T" </t>
    </r>
    <r>
      <rPr>
        <sz val="11"/>
        <rFont val="Palatino Linotype"/>
        <family val="1"/>
      </rPr>
      <t xml:space="preserve">corresponden a la ejecución de cada uno de los trimestres del período en ejecución, estas serán completadas al finalizar cada trimestre y </t>
    </r>
    <r>
      <rPr>
        <b/>
        <sz val="1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rFont val="Palatino Linotype"/>
        <family val="1"/>
      </rPr>
      <t xml:space="preserve">
</t>
    </r>
    <r>
      <rPr>
        <b/>
        <sz val="11"/>
        <rFont val="Palatino Linotype"/>
        <family val="1"/>
      </rPr>
      <t>*</t>
    </r>
    <r>
      <rPr>
        <sz val="11"/>
        <rFont val="Palatino Linotype"/>
        <family val="1"/>
      </rPr>
      <t xml:space="preserve"> La hoja denominada "</t>
    </r>
    <r>
      <rPr>
        <b/>
        <sz val="11"/>
        <rFont val="Palatino Linotype"/>
        <family val="1"/>
      </rPr>
      <t>I Semestre"</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y IIT, según cada programa.
</t>
    </r>
    <r>
      <rPr>
        <b/>
        <sz val="11"/>
        <rFont val="Palatino Linotype"/>
        <family val="1"/>
      </rPr>
      <t xml:space="preserve">* </t>
    </r>
    <r>
      <rPr>
        <sz val="11"/>
        <rFont val="Palatino Linotype"/>
        <family val="1"/>
      </rPr>
      <t>La hoja denominada</t>
    </r>
    <r>
      <rPr>
        <b/>
        <sz val="11"/>
        <rFont val="Palatino Linotype"/>
        <family val="1"/>
      </rPr>
      <t xml:space="preserve"> "III T Acumulado" </t>
    </r>
    <r>
      <rPr>
        <sz val="11"/>
        <rFont val="Palatino Linotype"/>
        <family val="1"/>
      </rPr>
      <t xml:space="preserve">se genera </t>
    </r>
    <r>
      <rPr>
        <i/>
        <sz val="11"/>
        <rFont val="Palatino Linotype"/>
        <family val="1"/>
      </rPr>
      <t>automáticamente</t>
    </r>
    <r>
      <rPr>
        <sz val="11"/>
        <rFont val="Palatino Linotype"/>
        <family val="1"/>
      </rPr>
      <t xml:space="preserve"> una vez completadas las hojas IT, IIT y IIIT, según cada programa. 
</t>
    </r>
    <r>
      <rPr>
        <b/>
        <sz val="11"/>
        <rFont val="Palatino Linotype"/>
        <family val="1"/>
      </rPr>
      <t>*</t>
    </r>
    <r>
      <rPr>
        <sz val="11"/>
        <rFont val="Palatino Linotype"/>
        <family val="1"/>
      </rPr>
      <t xml:space="preserve"> La hoja denominada </t>
    </r>
    <r>
      <rPr>
        <b/>
        <sz val="11"/>
        <rFont val="Palatino Linotype"/>
        <family val="1"/>
      </rPr>
      <t>"Anual"</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IIT, IIIT y IVT, según cada programa. </t>
    </r>
  </si>
  <si>
    <t>La Fila "Observaciones" es para que se establezcan las observaciones y/o justificaciones relacionadas con la incorporación de los activos en el Sibinet.</t>
  </si>
  <si>
    <r>
      <rPr>
        <b/>
        <sz val="11"/>
        <color theme="1"/>
        <rFont val="Palatino Linotype"/>
        <family val="1"/>
      </rPr>
      <t xml:space="preserve">3. </t>
    </r>
    <r>
      <rPr>
        <sz val="11"/>
        <color theme="1"/>
        <rFont val="Palatino Linotype"/>
        <family val="1"/>
      </rPr>
      <t xml:space="preserve">Cronograma de entrega de reportes trimestrales comunicado a la unidades ejecutoras en la circular </t>
    </r>
    <r>
      <rPr>
        <b/>
        <sz val="11"/>
        <rFont val="Palatino Linotype"/>
        <family val="1"/>
      </rPr>
      <t>MTSS-DMT-DVAS-DESAF-OF-4-2024</t>
    </r>
  </si>
  <si>
    <t>Consideraciones</t>
  </si>
  <si>
    <t>Considerar las facultades fiscalizadoras que concede la Ley a la Desaf, así como las respectivas cláusulas establecidas en el Convenio de Cooperación.</t>
  </si>
  <si>
    <t>Fecha de sesión para evacuar dudas con respecto al llenado del presente reporte:</t>
  </si>
  <si>
    <t>Datos de la sesión:</t>
  </si>
  <si>
    <t>Fecha:</t>
  </si>
  <si>
    <t xml:space="preserve">Horario: </t>
  </si>
  <si>
    <t>Modalidad:</t>
  </si>
  <si>
    <t>Virtual</t>
  </si>
  <si>
    <t>Link de la sesión:</t>
  </si>
  <si>
    <t>Google Meet</t>
  </si>
  <si>
    <t>Instituciones participantes 
(Ministerios)</t>
  </si>
  <si>
    <t>CCSS (RNC, PFT, ACE)</t>
  </si>
  <si>
    <t>jueves 11 de abril, 2024</t>
  </si>
  <si>
    <t>de 2 pm a 4 pm</t>
  </si>
  <si>
    <t>Laura Castro</t>
  </si>
  <si>
    <t>laura.castro@mtss.go.cr</t>
  </si>
  <si>
    <t>Reporte ejecución presupuestaria (III trimestre acumulado)</t>
  </si>
  <si>
    <t>Sistema ERP - SIGAF del PANI</t>
  </si>
  <si>
    <t>MTSS-DESAF-OF-892-2023
MTSS-DMT-OF-614-2023</t>
  </si>
  <si>
    <t>MTSS-DESAF-OF-1293-2023</t>
  </si>
  <si>
    <t>DFOE-BIS-1009 (18601)-2023</t>
  </si>
  <si>
    <t>Sistema ERP SIGAF del PANI y SIPP de CGR</t>
  </si>
  <si>
    <r>
      <t xml:space="preserve">Observaciones: 
</t>
    </r>
    <r>
      <rPr>
        <sz val="11"/>
        <color theme="1"/>
        <rFont val="Palatino Linotype"/>
        <family val="1"/>
      </rPr>
      <t>No se reporta devolución de Superávit con base en oficio OFICIO-MTSS-DMT-DVAS-DESAF-284-2024.</t>
    </r>
  </si>
  <si>
    <t>Oscar Cordero Fernández</t>
  </si>
  <si>
    <t>Coordinador a.i.</t>
  </si>
  <si>
    <t>Dpto. Adm. de Presupuesto</t>
  </si>
  <si>
    <r>
      <t xml:space="preserve">Observaciones: 
</t>
    </r>
    <r>
      <rPr>
        <sz val="11"/>
        <color theme="1"/>
        <rFont val="Palatino Linotype"/>
        <family val="1"/>
      </rPr>
      <t>El PANI no registra adquisición de activos con recursos de FODESAF en el año 2024, según certificación Número 001-2023</t>
    </r>
  </si>
  <si>
    <t>X</t>
  </si>
  <si>
    <t>x</t>
  </si>
  <si>
    <t xml:space="preserve">Observaciones: 
Se reportan solamente los datos indicados en el oficio PANI-PE-OF-2758-2020. </t>
  </si>
  <si>
    <t>mensual</t>
  </si>
  <si>
    <t>Tablas que completa</t>
  </si>
  <si>
    <t>1.4.1.2.00.00.0.0.040</t>
  </si>
  <si>
    <t>Fuente: Dpto. Administración de Presupuesto</t>
  </si>
  <si>
    <t>na</t>
  </si>
  <si>
    <t xml:space="preserve">David Sossa Soto </t>
  </si>
  <si>
    <t xml:space="preserve">Dpto. Financiero Contable </t>
  </si>
  <si>
    <t>1, 3</t>
  </si>
  <si>
    <t>2, 4, 5, 7 y 9</t>
  </si>
  <si>
    <t xml:space="preserve">6, 8 y 9 </t>
  </si>
  <si>
    <t xml:space="preserve">Rebeca Muñoz Fallas </t>
  </si>
  <si>
    <t>Profesional Oficina de Planificación y Desarrollo Institucional</t>
  </si>
  <si>
    <t>Observaciones: 
Los productos “Atención de denuncias” y “Protección y apoyo a los niños, niñas y adolescentes en los Albergues PANI”, corresponden a los salarios de personal que apoyan y atienden los casos y corresponde a ejecución de dichos gastos, según los registros de planillas. 
- Los productos “Centros de atención infantil guarderías” y “Protección y apoyo a los niños, niñas y adolescentes en ONG Residenciales” corresponden a las transferencias que se realizan con base en las listas de atención de la población menor de edad asignados. Las proyecciones y ejecución varían según los cupos autorizados y ocupados de acuerdo con los plazos dados en la normativa interna vigente. 
- El producto “Fondo de la niñez y adolescencia proyectos Fondo de la niñez y adolescencia” corresponde a los proyectos de Juntas de Protección, que realiza la institución y las Direcciones Regionales, en cooperación con otras instituciones, en las comunidades donde se encuentran activas.</t>
  </si>
  <si>
    <t>Departamento Administración de Presupuesto información extraida del SIGAF del PANI</t>
  </si>
  <si>
    <t>Departamento Administración de Presupuesto</t>
  </si>
  <si>
    <t>DFOE-BIS-0315 (09984)-2024</t>
  </si>
  <si>
    <t>OFICIO-MTSS-DMT-DVAS-DESAF-284-2024
OFICIO-MTSS-DMT-DVAS-DESAF-386-2024</t>
  </si>
  <si>
    <r>
      <t xml:space="preserve">Fuente: Departamento </t>
    </r>
    <r>
      <rPr>
        <sz val="9"/>
        <rFont val="Palatino Linotype"/>
        <family val="1"/>
      </rPr>
      <t>Administración de Presupuesto</t>
    </r>
  </si>
  <si>
    <r>
      <t xml:space="preserve">Observaciones: </t>
    </r>
    <r>
      <rPr>
        <sz val="11"/>
        <color theme="1"/>
        <rFont val="Palatino Linotype"/>
        <family val="1"/>
      </rPr>
      <t xml:space="preserve">
En presupuesto extraordinario, se incoran recursos de superávit 2023, por un monto de ¢890 488 086.29 y mediante la aprobación de FODESAF por medio de oficio OFICIO-MTSS-DMT-DVAS-DESAF-284-2024. Por otro lado, se incorporan recursos FODESAF, por un monto de ¢3 927 778 260.32 y notificados mediante oficio OFICIO-MTSS-DMT-DVAS-DESAF-386-2024.</t>
    </r>
  </si>
  <si>
    <r>
      <t xml:space="preserve">Fuente: </t>
    </r>
    <r>
      <rPr>
        <sz val="9"/>
        <rFont val="Palatino Linotype"/>
        <family val="1"/>
      </rPr>
      <t>Departamento Administración de Presupuesto, información extraída del sistema SIGAF del PANI</t>
    </r>
  </si>
  <si>
    <t xml:space="preserve">1/ Adjuntar el comprobante del reintegro e indicar en este espacio la fecha y el número de comprobante del o los reintegros. No se realiza devolución de superávit, debido a autorización para refinanciar proyectos </t>
  </si>
  <si>
    <r>
      <t xml:space="preserve">Observaciones: 
</t>
    </r>
    <r>
      <rPr>
        <sz val="11"/>
        <color theme="1"/>
        <rFont val="Palatino Linotype"/>
        <family val="1"/>
      </rPr>
      <t xml:space="preserve">No se realiza devolución de superávit, debido a autorización para refinanciar proyectos </t>
    </r>
    <r>
      <rPr>
        <b/>
        <sz val="11"/>
        <color theme="1"/>
        <rFont val="Palatino Linotype"/>
        <family val="1"/>
      </rPr>
      <t>OFICIO-MTSS-DMT-DVAS-DESAF-284-2024</t>
    </r>
  </si>
  <si>
    <t>Fuente: Departamento Administración de Presupuesto</t>
  </si>
  <si>
    <t>El documento Presupuesto Extraordinario PE-01-2024 del PANI fue aprobado el día 13 de junio, por parte de la Contraloría General de la Repùblica, por lo que no se registran gastos con esta fuente de financiamiento, debido a los tiempos de gestión en Contratación Administrativa</t>
  </si>
  <si>
    <t>Oficina de Planificación y Desarrollo Institucional</t>
  </si>
  <si>
    <t>Profesional b</t>
  </si>
  <si>
    <r>
      <t xml:space="preserve">Observaciones: 
</t>
    </r>
    <r>
      <rPr>
        <sz val="11"/>
        <color theme="1"/>
        <rFont val="Palatino Linotype"/>
        <family val="1"/>
      </rPr>
      <t xml:space="preserve">Se ajustan los datos de atención de denuncias del primer trimestre ya que </t>
    </r>
  </si>
  <si>
    <r>
      <t xml:space="preserve">El mes de junio se entregará posteriormente para los productos 2 y 5 ya que se encuentra en procesamiento. 
Observaciones: 
Producto 01: 
</t>
    </r>
    <r>
      <rPr>
        <sz val="11"/>
        <color theme="1"/>
        <rFont val="Palatino Linotype"/>
        <family val="1"/>
      </rPr>
      <t xml:space="preserve">Seguidamente se reconocen las principales retos o desafíos reportados por las Direcciones Regionales (DR) del PANI, además, se hace un resumen con las principales medidas correctivas desarrolladas a nivel nacional:
o	Acciones destacadas: Por lo general, las DR planifican los procedimientos para la gestión atencional de las Denuncias, con la finalidad de priorizar la atención de Denuncias y dividir cargas de manera equitativa; para esto, las jefaturas de las Oficinas Locales (OL) filtran detalladamente las denuncias que ingresan y se asignan según corresponda, se cuenta con disponibilidad de vehículo y conductor. También como para de la planificación, algunas DR general herramientas para el registro y análisis de datos, con seguimiento semanal.
o	Atrasos o inconvenientes: Dentro de los inconvenientes más frecuentes, se reconocen los relacionados a la sustitución de personal, como por ejemplo el impedimento de sustitución de profesionales de atención por periodos cortos (menos de 8 días) y los tiempos prolongados para completar un proceso de sustitución. También algunas OL, cuentan con denuncias rezagadas pendientes de atender, por lo que, deben organizarse para atender estas y continuar con la gestión atencional diría. Estos dos atrasos identificados, eventualmente generar recargas 
o	Medidas correctivas: Principalmente las OL con denuncias regadas pendientes de atender, presenta solicitudes a la Gerencia Técnica, para la ejecución de planes de contingencia que les permita sacar denuncias rezagadas, sin que afecte la gestión atencional diría; por lo general, estas solicitudes reconocer la necesidad de tiempo extraordinario para los profesionales de atención en horario no hábil cumplir con plan remedial.
</t>
    </r>
    <r>
      <rPr>
        <b/>
        <sz val="11"/>
        <color theme="1"/>
        <rFont val="Palatino Linotype"/>
        <family val="1"/>
      </rPr>
      <t xml:space="preserve">
Producto 02: </t>
    </r>
    <r>
      <rPr>
        <sz val="11"/>
        <color theme="1"/>
        <rFont val="Palatino Linotype"/>
        <family val="1"/>
      </rPr>
      <t xml:space="preserve">En el mes de abril se observa un cumplimiento de un 92% de la meta, en mayo un 93% y en junio un 99% de la meta. A pesar de que no se cumple el 100% de la meta en este segundo trimestre del 2024, lo consideramos positivo, asimismo entendemos que hay variables que influyen en la variación contante de personas menores de edad protegidas en albergues. Lo ejecutado es menor a la meta esto porque con el apoyo de las ONG especializadas u otras alternativas residenciales se moviliza a las personas menores de edad de los albergues transitorios institucionales a espacios que se adapten a sus necesidades. Además, desde el equipo de albergues se considera efectivo la cantidad ejecutada ya que al guiamos por una
política de desinstitucionalización la intención es que los niños, niñas y adolescentes puedan ser ubicados en hogares de acogimiento familiar o recursos comunales o familiares, si la violatoria de derecho no permite el retorno con la familia. Por lo que consideramos importantes estar bajo la meta evitando con ello que los albergues institucionales estén en su capacidad máxima
</t>
    </r>
    <r>
      <rPr>
        <b/>
        <sz val="11"/>
        <color theme="1"/>
        <rFont val="Palatino Linotype"/>
        <family val="1"/>
      </rPr>
      <t xml:space="preserve">Producto 03: </t>
    </r>
    <r>
      <rPr>
        <sz val="11"/>
        <color theme="1"/>
        <rFont val="Palatino Linotype"/>
        <family val="1"/>
      </rPr>
      <t xml:space="preserve">Con respecto a este indicador es importante mencionar que mediante oficio PANI -DPRO-OF-0396-2024 Departamento de Protección solicitó la modificación de la meta para que se definiera en 5690, por las razones expuesta, gestión que fue tomada en cuenta para este reporte. Este cambio se incluirá en modificación ante DESAF incluyendo presupuestos extraordinarios. Con respecto al alcance de la meta, partiendo que la meta indicada anteriormente, para el mes de abril se estaría alcanzando un 93% y para el mes de mayo un 94%, lo cual se considera un avance positivo. Se continúa dando seguimiento mediante el proceso de supervisión al uso efectivo de los cupos por parte de los SPB.
</t>
    </r>
    <r>
      <rPr>
        <b/>
        <sz val="11"/>
        <color theme="1"/>
        <rFont val="Palatino Linotype"/>
        <family val="1"/>
      </rPr>
      <t xml:space="preserve">Producto 04: </t>
    </r>
    <r>
      <rPr>
        <sz val="11"/>
        <color theme="1"/>
        <rFont val="Palatino Linotype"/>
        <family val="1"/>
      </rPr>
      <t>La ejecución de los proyectos financiados por el Fondo de Niñez Adolescencia cuenta con diferentes etapas de abordaje, con un año de antelación se realiza la proyección presupuestaria, durante el primer segundo trimestre del año la elaboración de todos los proceso administrativos (elaboración de todas las decisiones iniciales de acuerdo a la proyección, análisis de estudios técnicos incluyendo revisión de ofertas, durante el tercer y cuarto trimestre, la ejecución metodológica presupuestaria de los proyectos. De esta manera hoy en día las direcciones regionales, se encuentran en la fase I y II a la espera de los resultados positivos sobre los procesos administrativos, así como el fortalecimiento de Subsistemas Locales de Protección, Juntas de Protección a la niñez Adolescencia y Consejos Participativos de niñez y adolescencia, según los pIanes de trabajo anual.</t>
    </r>
    <r>
      <rPr>
        <b/>
        <sz val="11"/>
        <color theme="1"/>
        <rFont val="Palatino Linotype"/>
        <family val="1"/>
      </rPr>
      <t xml:space="preserve">
Producto 05: </t>
    </r>
    <r>
      <rPr>
        <sz val="11"/>
        <color theme="1"/>
        <rFont val="Palatino Linotype"/>
        <family val="1"/>
      </rPr>
      <t>Para el mes de mayo se logra el cumplimiento total de la meta, superándose inclusive la misma, dándose protección y apoyo a 818 niños, niñas y adolescentes en ONG Residenciales. El aumento de la meta se atribuye a los siguientes motivos:
1. En el mes de mayo se dio una mayor utilización de los cupos en ONG Residenciales.
2. Para atender la demanda de protección de PME en alternativas residencial se brindaron cupos extraordinarios a algunas ONG Residenciales.
3. Los cupos de subvención que se identificaban ociosos fueron trasladados a ONG que contaban capacidad instalada y con solicitudes de ingreso de población en lista de espera.</t>
    </r>
  </si>
  <si>
    <t>Departamento Administración de Presupuesto con base en información del SIGAF del PANI</t>
  </si>
  <si>
    <t>OFICIO-MTSS-DMT-DVAS-DESAF-386-2024
'OFICIO-MTSS-DMT-DVAS-DESAF-284-2024</t>
  </si>
  <si>
    <r>
      <t xml:space="preserve">Fuente: </t>
    </r>
    <r>
      <rPr>
        <sz val="9"/>
        <rFont val="Palatino Linotype"/>
        <family val="1"/>
      </rPr>
      <t>Departamento Administración de Presupuesto</t>
    </r>
  </si>
  <si>
    <r>
      <t xml:space="preserve">Observaciones: </t>
    </r>
    <r>
      <rPr>
        <sz val="11"/>
        <color theme="1"/>
        <rFont val="Palatino Linotype"/>
        <family val="1"/>
      </rPr>
      <t xml:space="preserve">
Se incorporan recursos del Presupuesto Extraordinario PE-01-2024, donde se aprueab el uso de los recursos de superávit FODESAF 2023 y lo asignado en oficio OFICIO-MTSS-DMT-DVAS-DESAF-386-2024, para el total de ¢4,818.27 millones</t>
    </r>
  </si>
  <si>
    <r>
      <t xml:space="preserve">Fuente: </t>
    </r>
    <r>
      <rPr>
        <sz val="9"/>
        <rFont val="Palatino Linotype"/>
        <family val="1"/>
      </rPr>
      <t>Departamento Administración de Presupuesto, de la información extraìda del sistema SIGAF del PANI el día 02-10-2024</t>
    </r>
  </si>
  <si>
    <r>
      <t xml:space="preserve">Observaciones: 
</t>
    </r>
    <r>
      <rPr>
        <sz val="11"/>
        <color theme="1"/>
        <rFont val="Palatino Linotype"/>
        <family val="1"/>
      </rPr>
      <t>No se realiza devolución de superávit, debido a autorización para refinanciar proyectos OFICIO-MTSS-DMT-DVAS-DESAF-284-2024</t>
    </r>
  </si>
  <si>
    <t>Recursos ejecutados por medio de contratación de servicios que se brinda a la población menor de edad en la Fundación Manos Abiertas.</t>
  </si>
  <si>
    <t>Fuente: Deparrtamento Administración de Presupuesto, con base en reporte del sistema SIGAF del PANI</t>
  </si>
  <si>
    <t>P1. Atención a Denuncias</t>
  </si>
  <si>
    <t>P2. Protección y Apoyo a los niños, niñas y adolescentes en los Albergues PANI</t>
  </si>
  <si>
    <t>P3. Centros de Atención Infantil Guarderías</t>
  </si>
  <si>
    <t>P5. Protección y Apoyo a los niños, niñas y adolescentes en ONG Residenciales</t>
  </si>
  <si>
    <t>P6. Becas Adolescente Madre</t>
  </si>
  <si>
    <t>P7. Acogimiento familiar</t>
  </si>
  <si>
    <t>P4. Fondo de la Niñez y Adolescencia Proyectos Fondo de la Niñez y Adolescencia</t>
  </si>
  <si>
    <r>
      <t xml:space="preserve">Observaciones: 
</t>
    </r>
    <r>
      <rPr>
        <sz val="9"/>
        <color theme="1"/>
        <rFont val="Palatino Linotype"/>
        <family val="1"/>
      </rPr>
      <t>Los productos 01 y 02, corresponden a los salarios de personal que apoyan y atienden los casos y corresponde a ejecución de dichos gastos, según los registros de planillas. 
- Los productos 03, 05 y 07 corresponden a las transferencias que se realizan con base en las listas de atención de la población menor de edad asignados. Las proyecciones y ejecución varían según los cupos autorizados y ocupados de acuerdo con los plazos dados en la normativa interna vigente. 
- El producto 04 corresponde a los proyectos de Juntas de Protección, que realiza la institución y las Direcciones Regionales, en cooperación con otras instituciones, en las comunidades donde se encuentran activas.
-El producto 06 corresponde a un subisidio para la continuidad de sus estudios. 
-El producto 08 corresponde a la atención especializada de pme por medida cautelar en Fundación Manos Abiertas.</t>
    </r>
    <r>
      <rPr>
        <b/>
        <sz val="9"/>
        <color theme="1"/>
        <rFont val="Palatino Linotype"/>
        <family val="1"/>
      </rPr>
      <t xml:space="preserve">
Con base en la aprobación de los presupuestos extraordinarios, se aplican los siguientes productos:
</t>
    </r>
    <r>
      <rPr>
        <sz val="9"/>
        <color theme="1"/>
        <rFont val="Palatino Linotype"/>
        <family val="1"/>
      </rPr>
      <t xml:space="preserve">Acogimiento Familiar, el cual corresponde a transferencias a familias del programa que lleva el mismo nombre
Becas Adolescentes Madre, el recurso corresponde a transferencias a personas beneficiarias
Fundación Manos Abiertas, asignación de recursos en partida para la contratación de servicios para la atención de la población menor de edad en alternativa de protección especializada. Todo lo anterior justificado en la actualización del plan presupuesto y cronograma de metas con recursos extraordinarios. </t>
    </r>
  </si>
  <si>
    <t>P8. Acceso a los servicios especializados en Salud y abordaje psicosocial de NNA bajo protección Especial en las instalaciones de la Fundación Hogar Manos Abiertas.</t>
  </si>
  <si>
    <r>
      <t xml:space="preserve">Para el producto 1 el dato resportado son personas menores de edad que son identificados en las denuncias con violacion de derechos y se les brinda respuesta institucional, </t>
    </r>
    <r>
      <rPr>
        <b/>
        <sz val="10"/>
        <color theme="1"/>
        <rFont val="Cambria"/>
        <family val="1"/>
        <scheme val="major"/>
      </rPr>
      <t xml:space="preserve"> cada mes la población atendida es diferente. </t>
    </r>
  </si>
  <si>
    <r>
      <t xml:space="preserve">Para el producto 2 El dato reportado son los cupos de la capacidad instalada de los albergues del PANI, son personas menores de edad que se atiende en </t>
    </r>
    <r>
      <rPr>
        <b/>
        <sz val="10"/>
        <color theme="1"/>
        <rFont val="Cambria"/>
        <family val="1"/>
        <scheme val="major"/>
      </rPr>
      <t>promedio mensual</t>
    </r>
  </si>
  <si>
    <r>
      <t xml:space="preserve">Para el producto 3 El dato reportado son personas menores de edad que se atiende en </t>
    </r>
    <r>
      <rPr>
        <b/>
        <sz val="10"/>
        <color theme="1"/>
        <rFont val="Cambria"/>
        <family val="1"/>
        <scheme val="major"/>
      </rPr>
      <t>promedio mensual</t>
    </r>
    <r>
      <rPr>
        <sz val="10"/>
        <color theme="1"/>
        <rFont val="Cambria"/>
        <family val="1"/>
        <scheme val="major"/>
      </rPr>
      <t xml:space="preserve"> en los Centros de Atención Infantil - Guarderías. Se registra y reporta a mes vencido.</t>
    </r>
  </si>
  <si>
    <r>
      <t xml:space="preserve">Para el producto 4 El dato reportado son  son personas menores de edad que se atiende en </t>
    </r>
    <r>
      <rPr>
        <b/>
        <sz val="10"/>
        <color theme="1"/>
        <rFont val="Cambria"/>
        <family val="1"/>
        <scheme val="major"/>
      </rPr>
      <t xml:space="preserve">promedio mensual </t>
    </r>
    <r>
      <rPr>
        <sz val="10"/>
        <color theme="1"/>
        <rFont val="Cambria"/>
        <family val="1"/>
        <scheme val="major"/>
      </rPr>
      <t>en los proyectos del Fondo de la Niñez y Adolescencia.</t>
    </r>
  </si>
  <si>
    <r>
      <t xml:space="preserve">Para el producto 5 El dato reportado son personas menores de edad que se atiende en </t>
    </r>
    <r>
      <rPr>
        <b/>
        <sz val="10"/>
        <color theme="1"/>
        <rFont val="Cambria"/>
        <family val="1"/>
        <scheme val="major"/>
      </rPr>
      <t xml:space="preserve">promedio mensual </t>
    </r>
    <r>
      <rPr>
        <sz val="10"/>
        <color theme="1"/>
        <rFont val="Cambria"/>
        <family val="1"/>
        <scheme val="major"/>
      </rPr>
      <t>en ONG Residenciales. Se registra y reporta a mes vencido.</t>
    </r>
  </si>
  <si>
    <r>
      <t xml:space="preserve">Para el producto 6 El dato reportado son personas menores de edad que se reciben en </t>
    </r>
    <r>
      <rPr>
        <b/>
        <sz val="10"/>
        <color theme="1"/>
        <rFont val="Cambria"/>
        <family val="1"/>
        <scheme val="major"/>
      </rPr>
      <t>promedio mensual</t>
    </r>
    <r>
      <rPr>
        <sz val="10"/>
        <color theme="1"/>
        <rFont val="Cambria"/>
        <family val="1"/>
        <scheme val="major"/>
      </rPr>
      <t xml:space="preserve"> una beca. Se registra y reporta a mes vencido.</t>
    </r>
  </si>
  <si>
    <r>
      <t xml:space="preserve">Para el producto 7 El dato reportado son personas menores de edad que se atiende en </t>
    </r>
    <r>
      <rPr>
        <b/>
        <sz val="10"/>
        <color theme="1"/>
        <rFont val="Cambria"/>
        <family val="1"/>
        <scheme val="major"/>
      </rPr>
      <t>promedio mensual</t>
    </r>
    <r>
      <rPr>
        <sz val="10"/>
        <color theme="1"/>
        <rFont val="Cambria"/>
        <family val="1"/>
        <scheme val="major"/>
      </rPr>
      <t xml:space="preserve"> en los Hogares de Acogimiento Familiar. Se registra y reporta a mes vencido.</t>
    </r>
  </si>
  <si>
    <r>
      <t xml:space="preserve">Para el producto 8 El dato reportado son personas menores de edad que se atiende en </t>
    </r>
    <r>
      <rPr>
        <b/>
        <sz val="10"/>
        <color theme="1"/>
        <rFont val="Cambria"/>
        <family val="1"/>
        <scheme val="major"/>
      </rPr>
      <t>promedio mensual</t>
    </r>
    <r>
      <rPr>
        <sz val="10"/>
        <color theme="1"/>
        <rFont val="Cambria"/>
        <family val="1"/>
        <scheme val="major"/>
      </rPr>
      <t xml:space="preserve"> en las instalaciones de la Fundación Hogar Manos Abiertas.. Se registra y reporta a mes vencido.</t>
    </r>
  </si>
  <si>
    <t xml:space="preserve">Observaciones: </t>
  </si>
  <si>
    <r>
      <t xml:space="preserve">NNA: Niños, niñas y adolescentes
Los datos que indican pendiente se remitirán en las próximas semanas, ya que no se encuentran disponibles en la fecha de presentación del presente informe.
Producto 02: </t>
    </r>
    <r>
      <rPr>
        <sz val="9"/>
        <color theme="1"/>
        <rFont val="Palatino Linotype"/>
        <family val="1"/>
      </rPr>
      <t>el mes de julio se observa un cumplimiento de un 95% de la meta, en agosto un 90% de la meta y en el mes de setiembre la meta se excede un 2%, es decir la meta se logra cumplir en 102%.
Existen variables internas y externas a la institución que influyen en el movimiento constante de la cantidad de niños, niñas y adolescentes en estas alternativas institucionales, evidenciándose en lo ejecutado durante estos meses del año 2024.
Es importante destacar, que a pesar de que no se cumple el 100% en dos de los meses en este tercer trimestre del 2024, lo consideramos positivo, ya que en los meses en donde lo ejecutado es menor a la meta puede estar asociado con el apoyo de las ONG especializadas u otras alternativas residenciales, esto porque se moviliza a las personas menores de edad de los albergues transitorios institucionales a espacios que se adapten a sus necesidades. Además, desde el equipo de albergues se considera efectivo la cantidad ejecutada ya que, al guiarnos por una política de desinstitucionalización, la intención es que los niños, niñas y adolescentes puedan ser ubicados en hogares de acogimiento familiar o recursos comunales o familiares, si la violatoria de derecho no permite el retorno con la familia. Por lo que consideramos importantes estar bajo la meta para que los albergues institucionales no estén en su capacidad máxima y la atención a las PME pueda realizarse de la mejor manera</t>
    </r>
    <r>
      <rPr>
        <b/>
        <sz val="9"/>
        <color theme="1"/>
        <rFont val="Palatino Linotype"/>
        <family val="1"/>
      </rPr>
      <t>.
Producto 03</t>
    </r>
    <r>
      <rPr>
        <sz val="9"/>
        <color theme="1"/>
        <rFont val="Palatino Linotype"/>
        <family val="1"/>
      </rPr>
      <t xml:space="preserve">: Los datos en el presente reporte fueron otorgados por el administrador de Departamento de Protección, a partir de la extracción de la información del SIAP.
Se brindan los datos del mes de junio del 2024: 5371 personas menores de edad que se atienden en los CIDAI.
En el mes de julio, se alcanza un cumplimiento del 95% de la meta, y para el mes de agosto un 94%.
Los factores por los cuales no se cumplen con las metas en su totalidad, pueden ser los siguientes:
1. La gestión de los cupos otorgados por convenio de transferencia de recursos es realizada en primera instancia por los sujetos privados, quienes se encuentran en los territorios y reciben de manera directa las solicitudes por parte de las madres y padres de familia.
2. Centros Infantiles, que por diferentes factores no han alcanzado la ocupación total de los cupos otorgados por convenio de transferencia de recursos, por ejemplo, por egresos por edad, egresos por abandono del servicio, limitada oferta de PME según las edades en las que se habilitan los cupos, entre otros.
3. Devoluciones de los estudios socioeconómicos a las organizaciones, ya sea porque el documento no cumple con los lineamientos del PANI o bien, porque las PME no cumplen con el perfil establecido para el subsidio. Los estudios socioeconómicos son un requisito ineludible para el ingreso subsidiado de las personas menores de edad a los centros infantiles.
4. Sistema de Información (SIAP) rudimentario, cuyo proceso de digitalización de la información, podría generar errores involuntarios de registro de cupos utilizados.
5. Finalización del convenio de cooperación con una Organización, que liberó cupos que no pudieron ser redistribuidos y reutilizados de manera expedita debido a los plazos establecidos para modificaciones presupuestarias.
El reporte del mes de setiembre, no se pudo brindar, dado a que las listas de asistencia de población que reportan los centros infantiles de cuidado y desarrollo integral (CIDAI) para el mes de setiembre, son recibidas en el Departamento de Protección en los primeros tres días hábiles del mes octubre y se inicia, posterior a esa fecha, los procesos de ingreso de información en el SIAP.
</t>
    </r>
    <r>
      <rPr>
        <b/>
        <sz val="9"/>
        <color theme="1"/>
        <rFont val="Palatino Linotype"/>
        <family val="1"/>
      </rPr>
      <t>Producto 04:</t>
    </r>
    <r>
      <rPr>
        <sz val="9"/>
        <color theme="1"/>
        <rFont val="Palatino Linotype"/>
        <family val="1"/>
      </rPr>
      <t xml:space="preserve"> La ejecución de los proyectos financiados por el Fondo de Niñez y Adolescencia cuenta con diferentes etapas de abordaje, con un año de antelación se realiza la proyección presupuestaria, durante el primer y segundo trimestre del año la elaboración de todos los procesos administrativos(elaboración de todas las decisiones iniciales de acuerdo a la proyección, análisis de estudios técnicos incluyendo revisión de ofertes, y durante el tercer y cuarto trimestre la ejecución metodológica y presupuestaria de los proyectos. De esta manera hoy en día las direcciones regionales, ya aplicaron la fase I y II de los proyectos, así como el fortalecimiento de Subsistemas Locales de Protección, Juntas de Protección a la niñez y adolescencia y Consejos Participativos de niñez y adolescencia, según los planes de trabajo anual.
 Por lo tanto, en la actualidad se encuentran en periodo de ejecución de las sesiones, de acuerdo con los planes de acción elaborados previamente, sin embargo, esta ejecución continua estrechamente ligada con los trámites administrativos necesarios para la ejecución de los contenidos presupuestarios, de tal manera que según el formulario de actualización de información, los seguimientos y monitoreo de la ejecución del Fondo de Niñez y Adolescencia, el principal nudo identificado es la dificultad de articulación de los tiempos técnicos y administrativos, los procesos de contratación son aprobados de acuerdo con el proceso propio de contratación pública, por lo tanto, aprobándose la contratación en tiempos diferentes a las proyecciones de ejecución o bien cuando los procesos tienen como resultado procesos infructuosas la realización de otros trámites implica tiempo así como variaciones en los precios de los estudios de mercado. 
Como aspecto de mejora sobre esta misma línea de trabajo técnico-administrativa, uno de los principales aspectos positivos en este 2024 es la salida de notificación de las órdenes de compra antes del IV y último trimestre del año 2024, por parte del Departamento de Proveeduría, lo cual subsana las limitaciones presentadas en 2023 y además ha permitido efectivamente iniciar la ejecución durante la finalización del II trimestre y durante la totalidad del III trimestre. En relación con la ejecución presupuestaria de acuerdo con el la información reportada al 15 de septiembre la siguiente información: 
Dirección Regional  	Comprometido  	Ejecutado(pagado) 	Disponible 
Heredia 	₡61 770 188,87 	₡682 080,04 	₡5 795 526,09 
Alajuela 	₡24 025 277,33 	₡2 606 943,44 	₡29 896 336,26 
Brunca 	₡28 972 639,88 	₡430 600,02 	₡9 595 654,10 
Cartago  	₡20 384 800,05 	₡3 559 886,37 	₡34 553 654,58 
Chorotega 	₡32 235 375,51 	₡30 590 904,39 	₡4 141 456,07 
Huetar Caribe  	₡3 192 774,90 	₡6 360 959,01 	₡27 110 934,09 
Huetar Norte 	₡22 743 953,32 	₡907 732,58 	₡15 855 902,10 
Pacifico Central 	₡25 785 990,58 	₡11 642 576,97 	₡34 571 432,45 
San José Central 	₡34 188 492,65 	₡3 230 105,27 	₡18 420 727,08 
San José Sur  	₡49 234 712,84 	₡1 590 202,46 	₡12 777 783,70 
Total: 	₡  302. 534 .205,93 	₡61.601.990,55 	₡192 719 406.52 
Fuente: Elaboración propia, 2024.  
El contenido presupuestario formulado en 2024 es un total de ₡556,855,603, de esta manera el porcentaje ejecutado en la actualidad es de aproximadamente 11% , el porcentaje próximo a cancelarse o bien comprometido es de 54% y el porcentaje de presupuesto disponible que será modificado y ejecutado tras la última ejecución presupuestaria es de aproximadamente 34.6%.  
El presupuesto se subdivide en diversas categorías, el número de cuenta, la descripción del gasto, el presupuesto ordinario, el presupuesta modificado, el presupuesto formulado (monto a ejecutar), el presupuesto comprometido, el presupuesto ejecutado, lo pagado (realmente consumido) y el monto disponible.  
El III trimestre posee particularidad en la ejecución, debido a que se inicia el desarrollo de los procesos de manera progresiva, de acuerdo con el resultado de las contrataciones y así mismo el pago de dichos servicios, por lo tanto, hay una diferencia importante entre el presupuesto comprometido y lo pagado, una vez se avanza con las sesiones de los procesos se podrá ir pagando el presupuesto comprometido y se visualizará en el porcentaje de presupuesto ejecutado.   
Así mismo, según el formulario de consulta sobre el estado actual de los procesos, así como en los espacios de seguimiento y monitoreo para la ejecución del fondo llevados a cabo en julio-agosto y septiembre-octubre, en relación con la ejecución presupuestaria algunos de los servicios solicitados tuvieron como resultado procesos infructuosos, por lo tanto, al solicitarse el proceso administrativo de levantamiento de tope para realizar contrataciones de directas, por el tiempo entre un proceso y otro hay diferencia de precios en los estudios de mercado y por lo tanto los precios de contratación variaron, ocasionando en muchos casos realizar contrataciones con precios por debajo (ruinosos) a los precios de estudio de mercado que han generado una aparente subejecución al día de hoy, no obstante con el fin de fortalecer los procesos por cada una de las direcciones regionales se generó la aplicación de planes de contingencia previamente establecidos, de manera que en los meses de octubre-noviembre-diciembre se tendrán los porcentajes reales y completos de ejecución, según transcurra el proceso de contratación pública de acuerdo a lo proyectado y a la aprobación de la última modificación presupuestaria. 
Se espero al finalizar el III trimestre y durante el IV trimestre el incremento de población atendida y de porcentaje de ejecución.  
</t>
    </r>
    <r>
      <rPr>
        <b/>
        <sz val="9"/>
        <color theme="1"/>
        <rFont val="Palatino Linotype"/>
        <family val="1"/>
      </rPr>
      <t>Producto 05</t>
    </r>
    <r>
      <rPr>
        <sz val="9"/>
        <color theme="1"/>
        <rFont val="Palatino Linotype"/>
        <family val="1"/>
      </rPr>
      <t xml:space="preserve">: Dado que, en el reporte del II trimestre del año no se aportó el dato correspondiente al mes de junio, por motivos de que aún no se habían procesado las listas de población remitidas por los SPB, se procede a indicar que durante ese mes se atendió un total de 804 PME en los programas residenciales. Siendo esta cantidad consecuente con lo que se ha ido reportando durante todo el año.
De la información mostrada en el cuadro se extrae que en el mes de julio existió un 99% de avance en el cumplimiento de la meta, lo que significó la protección y apoyo de 800 niños, niñas y adolescentes en ONG Residenciales.
Para el mes de agosto se logra el cumplimiento total de la meta, superándose inclusive la misma, dándose protección y apoyo a 818 niños, niñas y adolescentes en ONG Residenciales.
El aumento de la meta se atribuye a los siguientes motivos:
1. En el mes de julio y agosto se dio una mayor utilización de los cupos en ONG Residenciales.
2. Para atender la demanda de protección de PME en alternativas residencial se brindaron cupos extraordinarios a algunas ONG Residenciales.
3. En algunos programas se realizó una modificación de cupos a partir de las demandas institucionales de ubicación de PME, por lo cual se dio una disminución o algún aumento.
Se debe aclarar que el reporte del mes de setiembre, no se pudo aportar, a raíz de que las listas de población que remiten los SPB que implementan programas residenciales son recibidas en el Departamento de Protección en los primeros tres días hábiles del mes octubre y se inicia el procesamiento de la información e ingreso al SIAP, posterior a esa fecha.
</t>
    </r>
    <r>
      <rPr>
        <b/>
        <sz val="9"/>
        <color theme="1"/>
        <rFont val="Palatino Linotype"/>
        <family val="1"/>
      </rPr>
      <t>Producto 06:</t>
    </r>
    <r>
      <rPr>
        <sz val="9"/>
        <color theme="1"/>
        <rFont val="Palatino Linotype"/>
        <family val="1"/>
      </rPr>
      <t xml:space="preserve"> la ejecución depende de las pme beneficiadas que mantengan los requisitos para obtener la beca, aspecto fuera del control del PANI. </t>
    </r>
    <r>
      <rPr>
        <b/>
        <sz val="9"/>
        <color theme="1"/>
        <rFont val="Palatino Linotype"/>
        <family val="1"/>
      </rPr>
      <t xml:space="preserve">
Productos 07 y 08 </t>
    </r>
    <r>
      <rPr>
        <sz val="9"/>
        <color theme="1"/>
        <rFont val="Palatino Linotype"/>
        <family val="1"/>
      </rPr>
      <t>la ejecución corresponde con la meta, se incluye extraordinarmente segun actualización del plan presupuesto enviado.</t>
    </r>
  </si>
  <si>
    <t>DFOE-BIS-0501(18551)-2024</t>
  </si>
  <si>
    <r>
      <t xml:space="preserve">Observaciones: </t>
    </r>
    <r>
      <rPr>
        <sz val="11"/>
        <color theme="1"/>
        <rFont val="Palatino Linotype"/>
        <family val="1"/>
      </rPr>
      <t xml:space="preserve">
Se incorporan recursos con el Presupuesto Extraordinario PE-02-2024, por ¢901,537,125.00 el cual refuerza los recursos aprobados por la DESAF en oficioOFICIO-MTSS-DMT-DVAS-DESAF-679-2024 y que no habían sido incorporados en el PE-01-2024.</t>
    </r>
  </si>
  <si>
    <r>
      <t xml:space="preserve">Fuente: </t>
    </r>
    <r>
      <rPr>
        <sz val="9"/>
        <rFont val="Palatino Linotype"/>
        <family val="1"/>
      </rPr>
      <t>Departamento Administración de Presupuesto</t>
    </r>
    <r>
      <rPr>
        <b/>
        <sz val="9"/>
        <rFont val="Palatino Linotype"/>
        <family val="1"/>
      </rPr>
      <t>, extraído del sistema SIGAF del PANI el día 20-01-2025</t>
    </r>
  </si>
  <si>
    <t>Fuente: Departamento Administración de Presupuesto, extraído del sistema SIGAF del PANI el día 20-01-2025</t>
  </si>
  <si>
    <t>RE</t>
  </si>
  <si>
    <t>1, 3 con insumos de GT</t>
  </si>
  <si>
    <t xml:space="preserve">Observaciones: 
P1: Total acumulado
P2 al P8: Promedio por trimestre
</t>
  </si>
  <si>
    <r>
      <t xml:space="preserve">P2. Protección y Apoyo a los niños, niñas y adolescentes en los Albergues PANI: </t>
    </r>
    <r>
      <rPr>
        <sz val="12"/>
        <color theme="1"/>
        <rFont val="Palatino Linotype"/>
        <family val="1"/>
      </rPr>
      <t xml:space="preserve">En el mes de octubre se observa un cumplimiento de un 98% de la meta, en noviembre un 95% de la meta y en el mes de diciembre un 89% de la meta. Existen variables internas y externas a la institución que influyen en el movimiento constante de la cantidad de niños, niñas y adolescentes en albergues y aldeas institucionales, evidenciándose en lo ejecutado durante el año 2024. Es importante destacar, que a pesar de que no se cumple el 100% en estos últimos meses del año 2024, lo consideramos positivo, ya que, al guiarnos por una política de desinstitucionalización, la intención es que los niños, niñas y adolescentes puedan ser ubicados en hogares de acogimiento familiar o recursos comunales o familiares, no dentro de los albergues o aldeas institucionales. Además, en los meses en donde lo ejecutado es menor a la meta, puede ser efectivo, ya que en algunos casos está asociado con el apoyo de las sujetos privados beneficiarios especializadas u otras alternativas residenciales, en donde se moviliza a las personas menores de edad de los albergues transitorios institucionales a espacios que se adapten a sus necesidades particulares. </t>
    </r>
    <r>
      <rPr>
        <b/>
        <sz val="12"/>
        <color theme="1"/>
        <rFont val="Palatino Linotype"/>
        <family val="1"/>
      </rPr>
      <t xml:space="preserve">
</t>
    </r>
    <r>
      <rPr>
        <sz val="12"/>
        <color theme="1"/>
        <rFont val="Palatino Linotype"/>
        <family val="1"/>
      </rPr>
      <t xml:space="preserve">Con respecto a la ejecución presupuestaria se resalta que con el presupuesto de FODESAF se realizan proyecciones anuales, similares para cada trimestre, pero estas no necesariamente sean justan a los egresos mensuales, pudiendo esto ser mayores o menores a los proyectados.
Por lo que es esperable que el presupuesto ejecutado pueda variar durante el año por situaciones que están fuera de control de la institución y que son correlacionales de una dinámica tan cambiante como la de los ingresos y egresos de los albergues y aldeas institucionales. 
De acuerdo la ejecución real y presupuesto consumido, en los meses de noviembre y diciembre se generaron mayores costos por persona menor de edad, en relación con lo anterior, según información del Departamento de Recursos Humanos en los meses de noviembre y diciembre del 2024 se realizaron ajustes salariares a las Auxiliares de Servicios infantiles por concepto de anualidades con reactivo según la fecha de cumplimiento de cada funcionaria (comunicado por medio de la circular PANI-DRH-CIR-040-2024), asimismo se dio el ajuste por escala salarial en donde a las Auxiliares de Servicios Infantiles nuevas se les adaptó el salario al salario global, (comunicado por medio de la circular PANI-DRH-CIR-039-2024) lo que implicó un aumento del gasto en estos meses. También en el mes de diciembre se aunada el pago de aguinaldos y el aumento exponencial de la solicitud de vacaciones de muchas funcionarias, lo que implica pagar sustituciones, horas extras, tiempos extraordinarios y otros gastos que esto implica. Lo anterior explica porque se da una sobre ejecución del presupuesto al proyectado a inicios del año en los meses indicados </t>
    </r>
  </si>
  <si>
    <r>
      <t xml:space="preserve">P3. Centros de Atención Infantil Guarderías: </t>
    </r>
    <r>
      <rPr>
        <sz val="10"/>
        <color theme="1"/>
        <rFont val="Palatino Linotype"/>
        <family val="1"/>
      </rPr>
      <t xml:space="preserve">Los datos en el presente reporte fueron otorgados por el administrador de Departamento de Protección, a partir de la extracción de la información el SIAP. En el mes de octubre, se alcanza un cumplimiento del 94.6% de la meta, para el mes de noviembre un 95.3% y en diciembre se alcanza un 5.5% de cumplimiento.
Los factores por los cuales no se cumplen con las etas en su totalidad, pueden ser los siguientes: I . La gestión de los cupos otorgados por convenio de transferencia de recursos, no son responsabilidad del Departamento de Protección, sino de los centros infantiles quienes operan los servicios de cuidado y desarrollo infantil. 2. Centros Infantiles, que por diferentes factores no han alcanzado la ocupación total de los cupos otorgados por convenio de transferencia de recursos, por ejemplo, por egresos por edad, egresos por abandono del servicio, limitada oferta de PME según las edades en las que se habilitan los cupos, entre otros. 3. Inasistencia de las PME a los CIDAI. 4.Devoluciones de los estudios socioeconómicos a las organizaciones, ya sea porque el documento no cumple con los lineamientos del PANI o bien, porque las PME no cumplen con el perfil establecido para el subsidio. Los estudios socioeconómicos son un requisito ineludible para el ingreso subsidiado de las personas menores de edad a los centros infantiles. 5. Sistema de Información (SIAP) rudimentario, cuyo proceso de digitalización de la información, podría generar errores involuntarios de registro de cupos utilizados.
6. Finalización del convenio de cooperación con diferentes organizaciones, que liberó cupos que no pudieron ser redistribuidos y reutilizados de manera expedita. Para esto se requirió una modificación presupuestaria y realizar la tramitología para firmas de adendas de convenio con otros centros infantiles. Es importante mencionar, que el desaprovechamiento de cupos por parte e las organizaciones, así como la asistencia irregular de algunas PME ocasiona el incremento de remanentes económicos, por lo que el PANI generó, a partir de estos recursos no utilizados, un giro extraordinario a los
Sujetos Privados Beneficiarios, con un monto establecido por persona menor de edad, para que el mismo fuera utilizado en beneficio de la población subvencionada, en vista de la temporada navideña del 2024 y temporada escolar del 2025. Favoreciendo de esta manera, no solo la ejecución presupuestaria con recursos de la DESAF, sino además generar acciones de satisfacción de necesidades en procura del mejor interés de las personas menores de edad que se atienden en las alternativas de cuidado.
En relación con el presupuesto, en los meses de octubre y noviembre realizó una inversión inferior al del mes de diciembre, situación que se justifica con el giro extraordinario realizado para atender gastos propios de la época navideña para las personas menores de edad. </t>
    </r>
  </si>
  <si>
    <r>
      <t xml:space="preserve">P4. Fondo de la Niñez y Adolescencia Proyectos Fondo de la Niñez y Adolescencia: </t>
    </r>
    <r>
      <rPr>
        <sz val="12"/>
        <color theme="1"/>
        <rFont val="Palatino Linotype"/>
        <family val="1"/>
      </rPr>
      <t>En relación con el fondo de niñez y adolescencia, durante el I y II trimestre de cada año, de acuerdo al marco legal y lineamientos administrativos institucionales las unidades ejecutoras realizan el proceso de contratación administrativa misma que incluye la revisión de la primera modificación presupuestaria, la elaboración de los anexos de las Decisiones Iniciales según cuentas presupuestarias, la revisión de ofertas desde el SICOP y la elaboración de los diversos estudios técnicos, de los servicios contratados de los proyectos. A su vez paralelamente los esfuerzos fueron centrados en fortalecer los grupos de organización de base comunitaria, las Juntas de Protección de Niñez y Adolescencia, Consejos Participativos, gestionando a las poblaciones involucradas, así mismo el trabajo se enfoca en fortalecer los grupos de organización comunitaria, Juntas de Protección de Niñez y Adolescencia, Consejos Participativos, generando estrategias que posibiliten garantizar la convocatoria, a su vez gestiones que permitan definir los detalles logísticos y las coordinaciones correspondientes para la debida ejecución.
De esta manera durante el I y II trimestre se imposibilito la ejecución de población y por lo tanto el reporte de población en dicho indicador, no obstante de acuerdo con la cantidad de procesos administrativos aprobados, durante el III trimestre se dio inicio a la ejecución de los proyectos, únicamente lo proyectos que cuentan con los insumos requeridos para su implementación, de esta manera la atención de la población es variante en los distintos meses de acuerdo a la ejecución progresiva y gradual de los procesos, de tal manera que durante el III trimestre fue posible realizar reporte de población presupuestaria, sin embargo los valores reales es posible ser reportados duranta el IV trimestre, espacio en el que se realiza el cierre total de los proyectos y de acuerdo a la norma el cierre presupuestario destinado para la ejecución de los proyectos sociales de base comunitaria. En función de la dinámica anual es fundamental señalar que el principal nudo identificado es la dificultad de articulación de los tiempos técnicos y administrativos, los procesos de contratación son aprobados de acuerdo con el proceso propio de contratación pública, por lo tanto, aprobándose la contratación en tiempos diferentes a las proyecciones de ejecución o bien cuando los procesos tienen como resultado procesos infructuosas la realización de otros trámites implica tiempo así como variaciones en los precios de los estudios de mercado. 
En relación con esto como como aspecto de mejora sobre esta misma línea de trabajo técnico-administrativa, uno de los principales aspectos positivos en este 2024 es la salida de notificación de las órdenes de compra antes del IV y último trimestre del año 2024, por parte del Departamento de Proveeduría, lo cual subsana las limitaciones presentadas en 2023 y además ha permitido efectivamente iniciar la ejecución durante la finalización del II trimestre y durante la totalidad del III trimestres. De esta manera durante el 2024 se ejecutaron 178 proyectos según la información brindada por el Departamento de Planificación Institucional mediante la Unidad de Proyectos, de acuerdo con la información del III trimestre 2024. Así según la información administrada por la Unidad de Proyectos, del Departamento de Planificación Institucional, durante el III y IV trimestre se reporta un total de participación 2818 personas participantes. 
El objetivo de alcanzar una mayor participación de personas menores de edad no se logró debido a diversas dificultades que surgieron a lo largo del proceso. En primer lugar, se presentaron complicaciones administrativas que afectaron directamente la eficiencia y el ritmo de ejecución de las actividades planificadas. Estos obstáculos administrativos, que incluyeron retrasos en la obtención de los recursos adecuados, generaron fricciones que dificultaron la adherencia de participación de la población en los procesos y plazos establecidos. Adicionalmente, las dificultades administrativas influyeron en la capacidad de llegar a un mayor número de menores de edad, ya que los procesos de inscripción y seguimiento se vieron retrasados, limitando la participación y el alcance esperado. 
A pesar de los esfuerzos realizados por los equipos de las diferentes direcciones regionales, las barreras administrativas impidieron que se pudiera realizar una convocatoria más efectiva y amplia, reduciendo la posibilidad de alcanzar el porcentaje de participación deseado. Es importante destacar que, a pesar de estos desafíos, se logró un significativo porcentaje de participación, lo que demuestra el compromiso y la dedicación de los para superar las dificultades. Sin embargo, el cumplimiento total de la meta habría sido posible si se hubieran mitigado las dificultades administrativas desde las etapas iniciales del proceso. 
Con respecto a la ejecución presupuestaria se señala que Los proyectos del Fondo de Niñez y Adolescencia tienen un componente de fuerte de compras por demanda, lo que significa que se compran y se pagan a través del Departamento de Proveeduría – Tesorería institucional, estas últimas dependencias dependen de la recepción de las Actas de Recepción Definitiva para poder gestionar los pagos.Para los últimos meses tiene muchos pagos que realizar y se depende de los ingresos que se gestionen a través de Caja Única, lo cual hace que se acumulen los pagos para el cuarto trimestre.</t>
    </r>
  </si>
  <si>
    <r>
      <t xml:space="preserve">P5. Protección y Apoyo a los niños, niñas y adolescentes en ONG Residenciales: </t>
    </r>
    <r>
      <rPr>
        <sz val="10"/>
        <color theme="1"/>
        <rFont val="Palatino Linotype"/>
        <family val="1"/>
      </rPr>
      <t xml:space="preserve">De la información mostrada en el cuadro se extrae que en el mes de octubre existió un 99% de avance en el cumplimiento de la meta, lo que significó la protección y apoyo de 801 niños, niñas y adolescentes en ONG residenciales. Para el mes de noviembre se logra el alcance de la meta, en un 99% y para el mes de diciembre se logra un 97%, garantizándose la protección, cuidado y atención integral de PME que por situaciones violatorias de derechos debieron ser separados de su familia de origen. Si bien es cierto, el cumplimiento de la meta en este último trimestre del año ha sido bueno, se evidencia una disminución en su alcance que se atribuye a los siguientes motivos:
1 . PME que egresan de los programas al cumplir la edad máxima de permanencia. En la mayoría de los casos, las alternativas de protección en coordinación con las Oficinas Locales propician que las PME terminen el año lectivo para llevar a cabo el egreso, siendo los meses de noviembre y diciembre, en que se presenta esta situación. 2. PME que realizan un egreso no autorizado del programa, esta situación significa un reto importante para la institución, las PME que se encuentran institucionalizadas tienden a realizar un egreso sin autorización de la alternativa como una conducta reactiva a su historia de vida y en función a su deseo de retorno a su familia de origen. 3. Alternativas de protección que no realizaron la ocupación completa de los cupos disponibles.
Con respecto a la ejecución presupuestaria se debe indicar que en los tres meses de análisis se muestra una diferencia en relación con el gasto en proporción al total de población atendida. En ese sentido, en el mes de octubre se reporta un gasto menor de presupuesto, sin embargo, se atendió a más personas menores de edad, en comparación a los otros dos meses, esto obedece a las variantes de los montos de subsidio aprobados por submodalidad residencial. A modo ejemplo, cuando existe una no utilización de un cupo en una submodalidad que posee un monto de subsidio por persona menor de edad más alto tiene un impacto más significativo en la ejecución de presupuesto, que cuando existe una no ocupación de un cupo en una submodalidad con un monto de subsidio menor. 
En el caso del mes de diciembre que se presenta un gasto mayor en presupuesto, pero se registró una atención menor de personas menores de edad, la justificante de esta diferencia obedece a que, en ese mes, se aprobó un giro extraordinario a todos los programas residenciales para los gastos propios de la época navideña, a fin de favorecer experiencias y oportunidades de vida en igualdad de condiciones con cualquier niño, niña o adolescente que no haya sido separado de su familia de origen.  </t>
    </r>
  </si>
  <si>
    <r>
      <t xml:space="preserve">P6. Becas Adolescente Madre: </t>
    </r>
    <r>
      <rPr>
        <sz val="10"/>
        <color theme="1"/>
        <rFont val="Palatino Linotype"/>
        <family val="1"/>
      </rPr>
      <t>El sistema que brinda la información sobre el componente de becas educativas en el PANI es SIGAF y son las adolescentes madres y/o embarazadas que reciben la transferencia económica todos los meses. Desde que ingresa el presupuesto extraordinario para alcanzar la meta de la región y nacional, PANI realizó esfuerzos para lograr otorgar la mayor cantidad de becas educativas en los 4 meses posteriores, se otorgaron aproximadamente 873 becas, realizando coordinaciones interinstitucionales, campañas publicitarias y entre otras estrategias, como firmas de convenios para la mejorar la identificación de adolescentes madres y/o embarazadas insertas en cualquier modalidad de estudios del MEP, solicitud para que se compartiera la campaña publicitaria en todas las instituciones, ya que, en el segundo semestre del año, lastimosamente exclusión al sistema educativo se hace más significativa.
Respecto de la ejecución presupuestaria, se dieron varios fenómenos, 1.En ocasiones las Oficinas Locales no incluyeron a tiempo la planilla lo cual dificultó la ejecución presupuestaria en el mes correspondiente 2. En el mes de diciembre algunas beneficiarias presentaron problemas para que se les realizara el depósito porque tenían problemas de tope de ingresos en sus cuentas, por esta razón no se pudo pagar la suma de ₡ 45 100 000 colones, los cuales quedaron para pago en el mes de enero 2025 cuando las beneficiarias arreglaran la situación con el banco.</t>
    </r>
  </si>
  <si>
    <r>
      <t xml:space="preserve">Observaciones: 
</t>
    </r>
    <r>
      <rPr>
        <sz val="10"/>
        <color theme="1"/>
        <rFont val="Palatino Linotype"/>
        <family val="1"/>
      </rPr>
      <t xml:space="preserve">Los productos 01 y 02, corresponden a los salarios de personal que apoyan y atienden los casos y corresponde a ejecución de dichos gastos, según los registros de planillas. 
- Los productos 03, 05 y 07 corresponden a las transferencias que se realizan con base en las listas de atención de la población menor de edad asignados. Las proyecciones y ejecución varían según los cupos autorizados y ocupados de acuerdo con los plazos dados en la normativa interna vigente. 
- El producto 04 corresponde a los proyectos de Juntas de Protección, que realiza la institución y las Direcciones Regionales, en cooperación con otras instituciones, en las comunidades donde se encuentran activas.
-El producto 06 corresponde a un subisidio para la continuidad de sus estudios. 
-El producto 08 corresponde a la atención especializada de pme por medida cautelar en Fundación Manos Abiertas.
Con base en la aprobación de los presupuestos extraordinarios, se aplican los siguientes productos:
Acogimiento Familiar, el cual corresponde a transferencias a familias del programa que lleva el mismo nombre. </t>
    </r>
    <r>
      <rPr>
        <b/>
        <sz val="10"/>
        <color theme="1"/>
        <rFont val="Palatino Linotype"/>
        <family val="1"/>
      </rPr>
      <t xml:space="preserve">
</t>
    </r>
    <r>
      <rPr>
        <sz val="10"/>
        <color theme="1"/>
        <rFont val="Palatino Linotype"/>
        <family val="1"/>
      </rPr>
      <t xml:space="preserve">Becas Adolescentes Madre, el recurso corresponde a transferencias a personas beneficiarias
Fundación Manos Abiertas, asignación de recursos en partida para la contratación de servicios para la atención de la población menor de edad en alternativa de protección especializada. Todo lo anterior justificado en la actualización del plan presupuesto y cronograma de metas con recursos extraordinarios. </t>
    </r>
  </si>
  <si>
    <r>
      <t xml:space="preserve">P8. Acceso a los servicios especializados en Salud y abordaje psicosocial de NNA bajo protección Especial en las instalaciones de la Fundación Hogar Manos Abiertas: </t>
    </r>
    <r>
      <rPr>
        <sz val="10"/>
        <color theme="1"/>
        <rFont val="Palatino Linotype"/>
        <family val="1"/>
      </rPr>
      <t>El indicador de atención mensual en las instalaciones de la Fundación Hogar Manos Abiertas (FHMA) refleja un cumplimiento alineado con las metas propuestas (61 personas menores de edad en promedio mensual). Este resultado evidencia una gestión adecuada de los recursos y capacidades, asegurando que los NNA bajo protección especial reciban servicios especializados en salud y un abordaje psicosocial integral. En este contexto, se destacan las siguientes situaciones específicas que influyeron en los resultados: 1. Fallecimiento de una PME en octubre: Este lamentable acontecimiento tuvo lugar en un Centro de Salud de la CCSS debido complicaciones propias de su patología. Este hecho subraya la importancia de mantener un seguimiento especializado y continuo para las PME con condiciones de salud complejas.
2. Habilitación de un cupo excepcional en noviembre: Ante un situación de urgencia y la falta de otra alternativa especializada en salud se habilitó un cupo adicional para una PME que actualmente se encuentra bajo protección en la FHMA. Este acto refleja el compromiso institucional de brindar respuesta inmediata y garantizar acceso servicios críticos. 3. Egreso no ejecutado en diciembre: Para el mes de diciembre se había previsto el egreso de un niño hacia otra modalidad de protección, sin embargo, este no pudo ser ejecutado. Como consecuencia, a pesar de fallecimiento de una PME en octubre, el cupo no previsto se mantuvo activo, resultando en una ejecución mayor a lo proyectado para ese mes. Adicionalmente, el cumplimiento general del indicador puede atribuirse los siguientes factores:
a. Capacitación y supervisión del personal: El equipo de salud asistencia recibe capacitaciones continuas para garantizar que la prácticas estén alineadas con las normativas nacionales e institucionales. b. Gestión eficiente de recursos: La provisión de insumos, medicamento y acceso a citas médicas es supervisada de manera rigurosa, asegurando una atención de calidad. c. Enfoque individualizado: Los servicios de salud y el abordaje psicosocial se adaptan a las necesidades particulares de cada PME priorizando su bienestar integral. d. Monitoreo continuo: La restructuración reciente del personal en el área de enfermería y la supervisión constante han fortalecido la capacidad de respuesta en este servicio 24/7. Estas acciones y ajustes operativos reflejan el compromiso del PANI de garantizar el interés superior de las personas menores de edad bajo protección, asegurando respuestas oportunas y ajustadas a sus necesidades críticas de salud y protección.
Con respecto a la ejecución presupuestaria, el Patronato Nacional de la Infancia tiene varias opciones para liquidar los servicios. En este en particular se cuenta con cuatro Centros Funcionales los cuales se encargan de pagar los gastos específicos del personal que se contrata para la atención de las personas menores de edad, lo que significa personal de salud, psicosocial, de alimentación, entre otros, un segundo Centro Funcional que  a través de la Dirección Regional Alajuela, la cual, es la dependencia institucional más cercana geográficamente a las instalaciones de la Fundación Hogar Manos Abiertas, se habilitaron dos partidas presupuestarias específicas para los diversos gastos operativos que cotidianamente se demandan para dar continuidad a la prestación del servicio. Dentro de los rubros que estas partidas consideran están: pago de servicios básicos, mantenimiento y reparaciones en el mobiliario y la infraestructura, alimentos, insumos de oficina, insumos médicos, textiles y vestuario, productos farmacéuticos y médicos, entre otros.
Por otra parte, existe un cuarto Centro Funcional, que se encarga de los gastos de mantenimiento tales como fumigación, zonas verdes, limpieza, y seguridad. Los pagos de todos estos servicios, oscilan entre los meses, no obstante lo que no se refleja en un mes queda reflejado en el mes siguiente, por otra parte Caja Central cerró el 15 de diciembre, por lo que algunos gastos quedaron para pago en el mes de enero 2025</t>
    </r>
  </si>
  <si>
    <r>
      <t>Observaciones: Extender celdas para visualizar texto completo
P1. Atención a Denuncias:</t>
    </r>
    <r>
      <rPr>
        <sz val="10"/>
        <color theme="1"/>
        <rFont val="Palatino Linotype"/>
        <family val="1"/>
      </rPr>
      <t xml:space="preserve"> A nivel general las oficinas locales identifican como principales atrasos, inconvenientes o particularidades que inciden en el cumplimiento de la meta de este indicador, están: - Atención de las denuncias acumuladas de rezago del año 2023. -La cantidad de denuncias que ingresan a la Oficina es mayor a la cantidad de denuncias por atender según el estudio de cargas institucional. -Aumento en la cantidad de denuncias nuevas ingresadas en el 2024 a través de los servicios 911, página web institucional así como las provenientes de los centros educativos y demás instituciones públicas y judiciales, especialmente las órdenes de intervención judicial referidas por la Fiscalía de La Unión señalando fechas de presentación de PME a toma de denuncia con apoyo profesional. -Aumento en la complejidad de las denuncias atendidas y en la cantidad de personas menores de edad involucradas en ellas (PME en consumo de sustancias psicoactivas, con conductas disruptivas, desafiantes, implicados en pandillas, narcotráfico, VIF. Lo que implica que se deban realizar una cantidad mayor de acciones de investigación preliminar en la mayoría de los casos, para poder dar como atendida la denuncia. - Denuncias incompletas del sistema 911, en cuanto a datos generales de las personas menores de edad o sus familias, pero que cuentan con una dirección, muchas veces estas denuncias ya han sido ingresas y se están investigando, pero la ausencia de datos, implica tomar tiempo para atenderlas.
- Denuncias desfasadas en incompletas provenientes del MEP, ya que denuncian una situación que paso, meses anteriores, o bien situaciones que pueden resolver en el Centro Educativo, aun así, realizan las referencias y no aplican sus protocolos institucionales.
- La Fiscalía está utilizando las Oficinas Locales como un despacho adjunto siendo que solicitan informes e inclusive que se trasladen a las pme para recibir denuncias. De igual forma solicitan acompañamiento a la pme en la toma de la denuncia lo que implica que el funcionario debe invertir tiempo en el traslado y permanencia en la fiscalía en tanto dura la diligencia. - En relación con el seguimiento de las denuncias de zona indígena se cuenta con dificultad de las distancias, condiciones geográficas, lenguaje y clima. Incremento en la necesidad de utilizar un intérprete. -Situaciones relacionadas con inclemencias del tiempo, hizo que algunas oficinas locales, debieran abocarse a la atención de emergencias en las comunidades, quedando un remanente de denuncias de recién ingreso y de rezago sin poder ser atendidas.
-Situaciones relacionadas con la falta de nombramientos de profesionales en sustitución por vacaciones, incapacidades y otros, hace que no se cuente con el recurso humano suficiente para la atención de denuncias. Imposibilidad de realizar nombramientos por inopia según la Ley Marco de Empleo Público, lo que significó afectación directa en la prestación del servicio y la atención de las personas menores de edad. - Las profesionales de las oficinas locales deben realizar acciones de índole administrativa (confección de citas, agenda de citas, foliatura de expediente, re foliatura, y la unificación de expedientes, elaboración de portadas, escaneo, entre otras), lo que resta tiempo para la atención de casos al dedicarse a las gestiones secretariales. - Problemas con los vehículos institucionales, viejos y con demandas de reparaciones constantes que dejan al equipo sin poder gestionar giras más eficientes en tiempo y forma porque enfrentan desperfectos en calles y tiempos prolongados de reparación.
- Se visualiza la necesidad de ampliación de equipos profesionales o creación de oficina locales, ya que existen oficinas locales cuales atienden varios cantones y cuentan con un equipo de trabajo pequeño para la dimensión territorial y flujo denuncias que deben atender.</t>
    </r>
    <r>
      <rPr>
        <b/>
        <sz val="10"/>
        <color theme="1"/>
        <rFont val="Palatino Linotype"/>
        <family val="1"/>
      </rPr>
      <t xml:space="preserve">
</t>
    </r>
    <r>
      <rPr>
        <sz val="10"/>
        <color theme="1"/>
        <rFont val="Palatino Linotype"/>
        <family val="1"/>
      </rPr>
      <t xml:space="preserve">-Con respecto al presupuesto eejcutado se visualiza un incremente hacia el final del año debido al pago de horas extra y aguinaldos del personal que atiende las denuncias. </t>
    </r>
  </si>
  <si>
    <r>
      <t>P7. Acogimiento familiar: Por error se consignó la meta de noviembre duplicada ya que implica un giro extraordinario de recursos a la población beneficiaria por concepto de bono navideño, la meta correcta es 4624.</t>
    </r>
    <r>
      <rPr>
        <b/>
        <sz val="10"/>
        <color rgb="FFFF0000"/>
        <rFont val="Palatino Linotype"/>
        <family val="1"/>
      </rPr>
      <t xml:space="preserve"> </t>
    </r>
    <r>
      <rPr>
        <sz val="10"/>
        <color theme="1"/>
        <rFont val="Palatino Linotype"/>
        <family val="1"/>
      </rPr>
      <t xml:space="preserve"> El seguimiento brindado procuró la reutilización inmediata de cupos que quedaban libres por egreso para mitigar espacios libres lo que permitió llegar a un cumplimiento muy alto considerando al dinámica social del programa y también existen exclusiones que se dan cuando por ejemplo rebotan cuentas bancarias.</t>
    </r>
    <r>
      <rPr>
        <b/>
        <sz val="10"/>
        <color theme="1"/>
        <rFont val="Palatino Linotype"/>
        <family val="1"/>
      </rPr>
      <t xml:space="preserve"> </t>
    </r>
    <r>
      <rPr>
        <sz val="10"/>
        <color theme="1"/>
        <rFont val="Palatino Linotype"/>
        <family val="1"/>
      </rPr>
      <t>La ejecución de presupuesto también tuvo un muy buen desempeño por lo que no hay detalle al respecto.</t>
    </r>
  </si>
  <si>
    <r>
      <t xml:space="preserve">Observaciones: 
</t>
    </r>
    <r>
      <rPr>
        <sz val="11"/>
        <color theme="1"/>
        <rFont val="Palatino Linotype"/>
        <family val="1"/>
      </rPr>
      <t xml:space="preserve">Se reportan solamente los datos indicados en el oficio PANI-PE-OF-2758-2020.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</si>
</sst>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_(* #,##0.00_);_(* \(#,##0.00\);_(* &quot;-&quot;??_);_(@_)"/>
    <numFmt numFmtId="165" formatCode="_(* #,##0_);_(* \(#,##0\);_(* &quot;-&quot;??_);_(@_)"/>
    <numFmt numFmtId="166" formatCode="&quot;₡&quot;#,##0.00"/>
  </numFmts>
  <fonts count="71" x14ac:knownFonts="1">
    <font>
      <sz val="11"/>
      <color theme="1"/>
      <name val="Calibri"/>
      <family val="2"/>
      <scheme val="minor"/>
    </font>
    <font>
      <sz val="11"/>
      <color theme="1"/>
      <name val="Calibri"/>
      <family val="2"/>
      <scheme val="minor"/>
    </font>
    <font>
      <sz val="11"/>
      <color theme="1"/>
      <name val="Cambria"/>
      <family val="1"/>
      <scheme val="maj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12"/>
      <color rgb="FF002060"/>
      <name val="Palatino Linotype"/>
      <family val="1"/>
    </font>
    <font>
      <b/>
      <sz val="12"/>
      <color rgb="FF002060"/>
      <name val="Palatino Linotype"/>
      <family val="1"/>
    </font>
    <font>
      <sz val="12"/>
      <name val="Palatino Linotype"/>
      <family val="1"/>
    </font>
    <font>
      <b/>
      <sz val="14"/>
      <name val="Palatino Linotype"/>
      <family val="1"/>
    </font>
    <font>
      <sz val="7"/>
      <color theme="1"/>
      <name val="Palatino Linotype"/>
      <family val="1"/>
    </font>
    <font>
      <b/>
      <sz val="9"/>
      <color indexed="81"/>
      <name val="Tahoma"/>
      <family val="2"/>
    </font>
    <font>
      <b/>
      <sz val="11"/>
      <color rgb="FFFF0000"/>
      <name val="Palatino Linotype"/>
      <family val="1"/>
    </font>
    <font>
      <u/>
      <sz val="11"/>
      <color theme="0"/>
      <name val="Palatino Linotype"/>
      <family val="1"/>
    </font>
    <font>
      <b/>
      <u/>
      <sz val="11"/>
      <color theme="1"/>
      <name val="Palatino Linotype"/>
      <family val="1"/>
    </font>
    <font>
      <sz val="11"/>
      <name val="Calibri"/>
      <family val="2"/>
      <scheme val="minor"/>
    </font>
    <font>
      <sz val="11"/>
      <name val="Palatino Linotype"/>
      <family val="1"/>
    </font>
    <font>
      <b/>
      <u/>
      <sz val="11"/>
      <name val="Palatino Linotype"/>
      <family val="1"/>
    </font>
    <font>
      <b/>
      <sz val="9"/>
      <color theme="1"/>
      <name val="Palatino Linotype"/>
      <family val="1"/>
    </font>
    <font>
      <b/>
      <sz val="11"/>
      <color rgb="FF002060"/>
      <name val="Palatino Linotype"/>
      <family val="1"/>
    </font>
    <font>
      <b/>
      <sz val="8"/>
      <name val="Palatino Linotype"/>
      <family val="1"/>
    </font>
    <font>
      <b/>
      <sz val="11"/>
      <color theme="0" tint="-0.34998626667073579"/>
      <name val="Palatino Linotype"/>
      <family val="1"/>
    </font>
    <font>
      <sz val="11"/>
      <color theme="0" tint="-0.34998626667073579"/>
      <name val="Palatino Linotype"/>
      <family val="1"/>
    </font>
    <font>
      <b/>
      <sz val="11"/>
      <color rgb="FF182951"/>
      <name val="Palatino Linotype"/>
      <family val="1"/>
    </font>
    <font>
      <b/>
      <u/>
      <sz val="11"/>
      <color rgb="FF002060"/>
      <name val="Palatino Linotype"/>
      <family val="1"/>
    </font>
    <font>
      <b/>
      <u val="singleAccounting"/>
      <sz val="10"/>
      <name val="Palatino Linotype"/>
      <family val="1"/>
    </font>
    <font>
      <b/>
      <sz val="10"/>
      <color rgb="FF00B050"/>
      <name val="Palatino Linotype"/>
      <family val="1"/>
    </font>
    <font>
      <b/>
      <sz val="11"/>
      <color rgb="FF00B050"/>
      <name val="Palatino Linotype"/>
      <family val="1"/>
    </font>
    <font>
      <sz val="11"/>
      <color rgb="FF00B050"/>
      <name val="Palatino Linotype"/>
      <family val="1"/>
    </font>
    <font>
      <b/>
      <sz val="12"/>
      <color rgb="FF00B050"/>
      <name val="Palatino Linotype"/>
      <family val="1"/>
    </font>
    <font>
      <b/>
      <sz val="14"/>
      <color rgb="FF00B050"/>
      <name val="Palatino Linotype"/>
      <family val="1"/>
    </font>
    <font>
      <sz val="11"/>
      <color rgb="FF00B050"/>
      <name val="Calibri"/>
      <family val="2"/>
      <scheme val="minor"/>
    </font>
    <font>
      <b/>
      <sz val="11"/>
      <color rgb="FF00B050"/>
      <name val="Calibri"/>
      <family val="2"/>
      <scheme val="minor"/>
    </font>
    <font>
      <b/>
      <sz val="11"/>
      <name val="Calibri"/>
      <family val="2"/>
      <scheme val="minor"/>
    </font>
    <font>
      <sz val="7"/>
      <name val="Palatino Linotype"/>
      <family val="1"/>
    </font>
    <font>
      <b/>
      <sz val="16"/>
      <color rgb="FF00B050"/>
      <name val="Calibri"/>
      <family val="2"/>
      <scheme val="minor"/>
    </font>
    <font>
      <sz val="10"/>
      <color theme="0"/>
      <name val="Palatino Linotype"/>
      <family val="1"/>
    </font>
    <font>
      <i/>
      <sz val="11"/>
      <name val="Palatino Linotype"/>
      <family val="1"/>
    </font>
    <font>
      <b/>
      <u/>
      <sz val="11"/>
      <color theme="3" tint="-0.249977111117893"/>
      <name val="Palatino Linotype"/>
      <family val="1"/>
    </font>
    <font>
      <b/>
      <sz val="12"/>
      <color rgb="FF182951"/>
      <name val="Palatino Linotype"/>
      <family val="1"/>
    </font>
    <font>
      <b/>
      <sz val="12"/>
      <color theme="3" tint="-0.249977111117893"/>
      <name val="Palatino Linotype"/>
      <family val="1"/>
    </font>
    <font>
      <sz val="11"/>
      <color rgb="FF000000"/>
      <name val="Calibri"/>
      <family val="2"/>
    </font>
    <font>
      <sz val="11"/>
      <color theme="1"/>
      <name val="Calibri"/>
      <family val="2"/>
    </font>
    <font>
      <sz val="12"/>
      <color rgb="FF000000"/>
      <name val="Aptos"/>
      <family val="2"/>
    </font>
    <font>
      <sz val="10"/>
      <color theme="1"/>
      <name val="Cambria"/>
      <family val="1"/>
      <scheme val="major"/>
    </font>
    <font>
      <b/>
      <sz val="10"/>
      <color theme="1"/>
      <name val="Cambria"/>
      <family val="1"/>
      <scheme val="major"/>
    </font>
    <font>
      <b/>
      <sz val="11"/>
      <color theme="1"/>
      <name val="Cambria"/>
      <family val="1"/>
      <scheme val="major"/>
    </font>
    <font>
      <b/>
      <sz val="10"/>
      <color rgb="FFFF0000"/>
      <name val="Palatino Linotype"/>
      <family val="1"/>
    </font>
  </fonts>
  <fills count="10">
    <fill>
      <patternFill patternType="none"/>
    </fill>
    <fill>
      <patternFill patternType="gray125"/>
    </fill>
    <fill>
      <patternFill patternType="solid">
        <fgColor theme="0"/>
        <bgColor indexed="64"/>
      </patternFill>
    </fill>
    <fill>
      <patternFill patternType="solid">
        <fgColor rgb="FFC1C5C8"/>
        <bgColor indexed="64"/>
      </patternFill>
    </fill>
    <fill>
      <patternFill patternType="solid">
        <fgColor rgb="FFCFAC65"/>
        <bgColor indexed="64"/>
      </patternFill>
    </fill>
    <fill>
      <patternFill patternType="solid">
        <fgColor rgb="FF182951"/>
        <bgColor indexed="64"/>
      </patternFill>
    </fill>
    <fill>
      <patternFill patternType="solid">
        <fgColor rgb="FF97979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39997558519241921"/>
        <bgColor indexed="64"/>
      </patternFill>
    </fill>
  </fills>
  <borders count="6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right style="thin">
        <color theme="1"/>
      </right>
      <top style="thin">
        <color indexed="64"/>
      </top>
      <bottom style="thin">
        <color indexed="64"/>
      </bottom>
      <diagonal/>
    </border>
    <border>
      <left style="thin">
        <color theme="1"/>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style="thin">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top/>
      <bottom style="double">
        <color theme="1"/>
      </bottom>
      <diagonal/>
    </border>
    <border>
      <left/>
      <right/>
      <top/>
      <bottom style="hair">
        <color theme="1"/>
      </bottom>
      <diagonal/>
    </border>
    <border>
      <left style="thin">
        <color theme="1"/>
      </left>
      <right style="thin">
        <color theme="1"/>
      </right>
      <top style="thin">
        <color theme="1"/>
      </top>
      <bottom style="thin">
        <color theme="1"/>
      </bottom>
      <diagonal/>
    </border>
    <border>
      <left style="thin">
        <color theme="0"/>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right>
      <top style="thin">
        <color theme="0"/>
      </top>
      <bottom style="thin">
        <color theme="0"/>
      </bottom>
      <diagonal/>
    </border>
    <border>
      <left style="thin">
        <color theme="0"/>
      </left>
      <right style="thin">
        <color theme="0"/>
      </right>
      <top/>
      <bottom style="thin">
        <color indexed="64"/>
      </bottom>
      <diagonal/>
    </border>
    <border>
      <left style="thin">
        <color indexed="64"/>
      </left>
      <right style="thin">
        <color indexed="64"/>
      </right>
      <top/>
      <bottom/>
      <diagonal/>
    </border>
    <border>
      <left/>
      <right/>
      <top/>
      <bottom style="thin">
        <color theme="0"/>
      </bottom>
      <diagonal/>
    </border>
  </borders>
  <cellStyleXfs count="7">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6" fillId="0" borderId="0" applyNumberFormat="0" applyFill="0" applyBorder="0" applyAlignment="0" applyProtection="0"/>
    <xf numFmtId="0" fontId="1" fillId="0" borderId="0"/>
    <xf numFmtId="9" fontId="1" fillId="0" borderId="0" applyFont="0" applyFill="0" applyBorder="0" applyAlignment="0" applyProtection="0"/>
  </cellStyleXfs>
  <cellXfs count="586">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vertical="center"/>
    </xf>
    <xf numFmtId="0" fontId="3" fillId="0" borderId="0" xfId="0" applyFont="1"/>
    <xf numFmtId="0" fontId="6" fillId="0" borderId="0" xfId="0" applyFont="1" applyAlignment="1">
      <alignment vertical="center" wrapText="1"/>
    </xf>
    <xf numFmtId="165" fontId="7" fillId="0" borderId="9" xfId="1" applyNumberFormat="1" applyFont="1" applyFill="1" applyBorder="1" applyAlignment="1">
      <alignment horizontal="left" vertical="center" wrapText="1"/>
    </xf>
    <xf numFmtId="165" fontId="7" fillId="0" borderId="0" xfId="1" applyNumberFormat="1" applyFont="1" applyFill="1" applyBorder="1" applyAlignment="1">
      <alignment horizontal="center" wrapText="1"/>
    </xf>
    <xf numFmtId="165" fontId="7" fillId="0" borderId="0" xfId="1" applyNumberFormat="1" applyFont="1" applyFill="1" applyBorder="1" applyAlignment="1">
      <alignment horizontal="left" vertical="center" wrapText="1"/>
    </xf>
    <xf numFmtId="165" fontId="8" fillId="2" borderId="0" xfId="1" applyNumberFormat="1" applyFont="1" applyFill="1" applyBorder="1" applyAlignment="1">
      <alignment horizontal="center" vertical="center" wrapText="1"/>
    </xf>
    <xf numFmtId="165" fontId="11" fillId="0" borderId="0" xfId="1" applyNumberFormat="1" applyFont="1" applyFill="1" applyBorder="1" applyAlignment="1">
      <alignment horizontal="left" vertical="center" wrapText="1"/>
    </xf>
    <xf numFmtId="165" fontId="11" fillId="0" borderId="0" xfId="1" applyNumberFormat="1" applyFont="1" applyFill="1" applyBorder="1" applyAlignment="1">
      <alignment horizontal="center"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4" fontId="12" fillId="0" borderId="0" xfId="0" applyNumberFormat="1" applyFont="1" applyAlignment="1">
      <alignment horizontal="right" vertical="center"/>
    </xf>
    <xf numFmtId="4" fontId="12" fillId="0" borderId="1" xfId="1" applyNumberFormat="1" applyFont="1" applyFill="1" applyBorder="1" applyAlignment="1">
      <alignment horizontal="right" vertical="center" wrapText="1"/>
    </xf>
    <xf numFmtId="0" fontId="12" fillId="2" borderId="18" xfId="0" applyFont="1" applyFill="1" applyBorder="1" applyAlignment="1">
      <alignment horizontal="center" vertical="center"/>
    </xf>
    <xf numFmtId="0" fontId="12" fillId="2" borderId="17" xfId="0" applyFont="1" applyFill="1" applyBorder="1" applyAlignment="1">
      <alignment vertical="center"/>
    </xf>
    <xf numFmtId="0" fontId="12" fillId="2" borderId="19" xfId="0" applyFont="1" applyFill="1" applyBorder="1" applyAlignment="1">
      <alignment vertical="center"/>
    </xf>
    <xf numFmtId="0" fontId="12" fillId="2" borderId="1" xfId="0" applyFont="1" applyFill="1" applyBorder="1" applyAlignment="1">
      <alignment vertical="center"/>
    </xf>
    <xf numFmtId="0" fontId="12" fillId="2" borderId="21" xfId="0" applyFont="1" applyFill="1" applyBorder="1" applyAlignment="1">
      <alignment horizontal="center" vertical="center"/>
    </xf>
    <xf numFmtId="165" fontId="13" fillId="2" borderId="0" xfId="1" applyNumberFormat="1" applyFont="1" applyFill="1" applyBorder="1" applyAlignment="1">
      <alignment horizontal="center" vertical="center" wrapText="1"/>
    </xf>
    <xf numFmtId="165" fontId="13" fillId="2" borderId="0" xfId="1" applyNumberFormat="1" applyFont="1" applyFill="1" applyBorder="1" applyAlignment="1">
      <alignment horizontal="left" vertical="center" wrapText="1"/>
    </xf>
    <xf numFmtId="4" fontId="13" fillId="2" borderId="0" xfId="1" applyNumberFormat="1" applyFont="1" applyFill="1" applyBorder="1" applyAlignment="1">
      <alignment horizontal="right" vertical="center" wrapText="1"/>
    </xf>
    <xf numFmtId="165" fontId="13" fillId="2" borderId="1" xfId="1" applyNumberFormat="1" applyFont="1" applyFill="1" applyBorder="1" applyAlignment="1">
      <alignment horizontal="left" vertical="center" wrapText="1"/>
    </xf>
    <xf numFmtId="0" fontId="12" fillId="2" borderId="17"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4" xfId="0" applyFont="1" applyFill="1" applyBorder="1"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165" fontId="7" fillId="0" borderId="0" xfId="1" applyNumberFormat="1" applyFont="1" applyFill="1" applyBorder="1" applyAlignment="1">
      <alignment horizontal="center" vertical="center" wrapText="1"/>
    </xf>
    <xf numFmtId="165" fontId="3" fillId="0" borderId="0" xfId="1" applyNumberFormat="1" applyFont="1" applyFill="1" applyAlignment="1">
      <alignment horizontal="left" vertical="center" wrapText="1"/>
    </xf>
    <xf numFmtId="165" fontId="3" fillId="0" borderId="0" xfId="1" applyNumberFormat="1" applyFont="1" applyFill="1" applyAlignment="1">
      <alignment horizontal="left" vertical="center"/>
    </xf>
    <xf numFmtId="165" fontId="3" fillId="0" borderId="0" xfId="1" applyNumberFormat="1" applyFont="1" applyFill="1" applyAlignment="1">
      <alignment vertical="center"/>
    </xf>
    <xf numFmtId="4" fontId="7" fillId="0" borderId="0" xfId="0" applyNumberFormat="1" applyFont="1" applyAlignment="1">
      <alignment vertical="center"/>
    </xf>
    <xf numFmtId="0" fontId="6" fillId="0" borderId="0" xfId="0" applyFont="1" applyAlignment="1">
      <alignment vertical="center"/>
    </xf>
    <xf numFmtId="0" fontId="19" fillId="0" borderId="23" xfId="0" applyFont="1" applyBorder="1" applyAlignment="1">
      <alignment vertical="center"/>
    </xf>
    <xf numFmtId="0" fontId="19" fillId="0" borderId="27" xfId="0" applyFont="1" applyBorder="1" applyAlignment="1">
      <alignment vertical="center"/>
    </xf>
    <xf numFmtId="0" fontId="3" fillId="0" borderId="15" xfId="0" applyFont="1" applyBorder="1" applyAlignment="1">
      <alignment vertical="center"/>
    </xf>
    <xf numFmtId="0" fontId="0" fillId="0" borderId="0" xfId="0" applyAlignment="1">
      <alignment vertical="center"/>
    </xf>
    <xf numFmtId="0" fontId="12" fillId="0" borderId="1" xfId="0" applyFont="1" applyBorder="1" applyAlignment="1">
      <alignment vertical="center"/>
    </xf>
    <xf numFmtId="4" fontId="3" fillId="0" borderId="0" xfId="0" applyNumberFormat="1" applyFont="1" applyAlignment="1">
      <alignment horizontal="right" vertical="center"/>
    </xf>
    <xf numFmtId="0" fontId="12" fillId="0" borderId="0" xfId="0" applyFont="1" applyAlignment="1">
      <alignment vertical="center"/>
    </xf>
    <xf numFmtId="4" fontId="7" fillId="0"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3" fillId="2" borderId="0" xfId="1" applyNumberFormat="1" applyFont="1" applyFill="1" applyBorder="1" applyAlignment="1">
      <alignment horizontal="right" vertical="center"/>
    </xf>
    <xf numFmtId="4" fontId="12" fillId="0" borderId="0" xfId="1" applyNumberFormat="1" applyFont="1" applyAlignment="1">
      <alignment vertical="center"/>
    </xf>
    <xf numFmtId="2" fontId="3" fillId="0" borderId="0" xfId="0" applyNumberFormat="1" applyFont="1" applyAlignment="1">
      <alignment vertical="center"/>
    </xf>
    <xf numFmtId="165" fontId="1" fillId="0" borderId="0" xfId="1" applyNumberFormat="1" applyFont="1" applyFill="1" applyAlignment="1">
      <alignment horizontal="center" vertical="center"/>
    </xf>
    <xf numFmtId="4" fontId="12" fillId="0" borderId="0" xfId="1" applyNumberFormat="1" applyFont="1" applyFill="1" applyBorder="1" applyAlignment="1">
      <alignment horizontal="right" vertical="center"/>
    </xf>
    <xf numFmtId="4" fontId="3" fillId="0" borderId="0" xfId="0" applyNumberFormat="1" applyFont="1" applyAlignment="1">
      <alignment vertical="center"/>
    </xf>
    <xf numFmtId="4" fontId="12" fillId="0" borderId="1" xfId="1" applyNumberFormat="1" applyFont="1" applyBorder="1" applyAlignment="1">
      <alignment vertical="center"/>
    </xf>
    <xf numFmtId="4" fontId="3" fillId="0" borderId="1" xfId="0" applyNumberFormat="1" applyFont="1" applyBorder="1" applyAlignment="1">
      <alignment vertical="center"/>
    </xf>
    <xf numFmtId="0" fontId="6" fillId="0" borderId="0" xfId="1" applyNumberFormat="1" applyFont="1" applyFill="1" applyBorder="1" applyAlignment="1">
      <alignment vertical="center" wrapText="1"/>
    </xf>
    <xf numFmtId="0" fontId="6" fillId="0" borderId="0" xfId="1" applyNumberFormat="1" applyFont="1" applyFill="1" applyBorder="1" applyAlignment="1">
      <alignment horizontal="left" vertical="center" wrapText="1"/>
    </xf>
    <xf numFmtId="0" fontId="5" fillId="0" borderId="12" xfId="0" applyFont="1" applyBorder="1" applyAlignment="1">
      <alignment horizontal="left" vertical="center"/>
    </xf>
    <xf numFmtId="0" fontId="5" fillId="0" borderId="12" xfId="0" applyFont="1" applyBorder="1" applyAlignment="1">
      <alignment horizontal="left" vertical="center" wrapText="1"/>
    </xf>
    <xf numFmtId="0" fontId="4" fillId="0" borderId="0" xfId="0" applyFont="1" applyAlignment="1">
      <alignment vertical="center"/>
    </xf>
    <xf numFmtId="0" fontId="6" fillId="0" borderId="0" xfId="0" applyFont="1" applyAlignment="1">
      <alignment horizontal="left" vertical="center" wrapText="1"/>
    </xf>
    <xf numFmtId="165" fontId="7" fillId="0" borderId="0" xfId="1" applyNumberFormat="1" applyFont="1" applyFill="1" applyBorder="1" applyAlignment="1">
      <alignment vertical="center" wrapText="1"/>
    </xf>
    <xf numFmtId="0" fontId="3" fillId="0" borderId="0" xfId="0" applyFont="1" applyAlignment="1">
      <alignment horizontal="left" vertical="center"/>
    </xf>
    <xf numFmtId="0" fontId="3" fillId="2" borderId="0" xfId="0" applyFont="1" applyFill="1" applyAlignment="1">
      <alignment vertical="center"/>
    </xf>
    <xf numFmtId="165" fontId="3" fillId="0" borderId="0" xfId="1" applyNumberFormat="1" applyFont="1" applyFill="1" applyAlignment="1">
      <alignment horizontal="center" vertical="center"/>
    </xf>
    <xf numFmtId="4" fontId="3" fillId="0" borderId="0" xfId="1" applyNumberFormat="1" applyFont="1" applyFill="1" applyBorder="1" applyAlignment="1">
      <alignment horizontal="right" vertical="center" wrapText="1"/>
    </xf>
    <xf numFmtId="4" fontId="3" fillId="0" borderId="0" xfId="1" applyNumberFormat="1" applyFont="1" applyAlignment="1">
      <alignment vertical="center"/>
    </xf>
    <xf numFmtId="4" fontId="12" fillId="0" borderId="36" xfId="1" applyNumberFormat="1" applyFont="1" applyBorder="1" applyAlignment="1">
      <alignment vertical="center"/>
    </xf>
    <xf numFmtId="4" fontId="3" fillId="0" borderId="36" xfId="1" applyNumberFormat="1" applyFont="1" applyBorder="1" applyAlignment="1">
      <alignment vertical="center"/>
    </xf>
    <xf numFmtId="0" fontId="3" fillId="0" borderId="0" xfId="0" applyFont="1" applyAlignment="1">
      <alignment vertical="center" wrapText="1"/>
    </xf>
    <xf numFmtId="0" fontId="24" fillId="0" borderId="0" xfId="0" applyFont="1" applyAlignment="1">
      <alignment vertical="center"/>
    </xf>
    <xf numFmtId="0" fontId="27" fillId="0" borderId="0" xfId="4" applyFont="1" applyAlignment="1">
      <alignment vertical="center"/>
    </xf>
    <xf numFmtId="0" fontId="28" fillId="0" borderId="0" xfId="0" applyFont="1" applyAlignment="1">
      <alignment vertical="center"/>
    </xf>
    <xf numFmtId="4" fontId="13" fillId="0" borderId="0" xfId="1" applyNumberFormat="1" applyFont="1" applyFill="1" applyBorder="1" applyAlignment="1">
      <alignment horizontal="right" vertical="center" wrapText="1"/>
    </xf>
    <xf numFmtId="4" fontId="14" fillId="0" borderId="15" xfId="0" applyNumberFormat="1" applyFont="1" applyBorder="1" applyAlignment="1">
      <alignment vertical="center"/>
    </xf>
    <xf numFmtId="165" fontId="13" fillId="0" borderId="0" xfId="1" applyNumberFormat="1" applyFont="1" applyFill="1" applyBorder="1" applyAlignment="1">
      <alignment horizontal="left" vertical="center" wrapText="1"/>
    </xf>
    <xf numFmtId="0" fontId="3" fillId="0" borderId="0" xfId="0" applyFont="1" applyAlignment="1">
      <alignment horizontal="center" vertical="center"/>
    </xf>
    <xf numFmtId="4" fontId="14" fillId="0" borderId="0" xfId="0" applyNumberFormat="1" applyFont="1" applyAlignment="1">
      <alignment horizontal="left" vertical="center"/>
    </xf>
    <xf numFmtId="165" fontId="10" fillId="5" borderId="11"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4" fontId="7" fillId="4" borderId="0" xfId="1" applyNumberFormat="1" applyFont="1" applyFill="1" applyBorder="1" applyAlignment="1">
      <alignment horizontal="right" vertical="center" wrapText="1"/>
    </xf>
    <xf numFmtId="165" fontId="11" fillId="4" borderId="0" xfId="1" applyNumberFormat="1" applyFont="1" applyFill="1" applyBorder="1" applyAlignment="1">
      <alignment horizontal="center" vertical="center" wrapText="1"/>
    </xf>
    <xf numFmtId="165" fontId="10" fillId="5" borderId="0" xfId="1" applyNumberFormat="1" applyFont="1" applyFill="1" applyBorder="1" applyAlignment="1">
      <alignment horizontal="center" vertical="center" wrapText="1"/>
    </xf>
    <xf numFmtId="165" fontId="10" fillId="5" borderId="14" xfId="1" applyNumberFormat="1" applyFont="1" applyFill="1" applyBorder="1" applyAlignment="1">
      <alignment horizontal="center" vertical="center" wrapText="1"/>
    </xf>
    <xf numFmtId="165" fontId="5" fillId="5" borderId="14" xfId="1" applyNumberFormat="1" applyFont="1" applyFill="1" applyBorder="1" applyAlignment="1">
      <alignment horizontal="center" vertical="center" wrapText="1"/>
    </xf>
    <xf numFmtId="165" fontId="5" fillId="5" borderId="0" xfId="1" applyNumberFormat="1" applyFont="1" applyFill="1" applyBorder="1" applyAlignment="1">
      <alignment horizontal="center" vertical="center" wrapText="1"/>
    </xf>
    <xf numFmtId="165" fontId="5" fillId="5" borderId="20" xfId="1" applyNumberFormat="1" applyFont="1" applyFill="1" applyBorder="1" applyAlignment="1">
      <alignment horizontal="center" vertical="center" wrapText="1"/>
    </xf>
    <xf numFmtId="165" fontId="10" fillId="5" borderId="20" xfId="1" applyNumberFormat="1" applyFont="1" applyFill="1" applyBorder="1" applyAlignment="1">
      <alignment horizontal="center" vertical="center" wrapText="1"/>
    </xf>
    <xf numFmtId="0" fontId="5" fillId="5" borderId="12" xfId="0" applyFont="1" applyFill="1" applyBorder="1" applyAlignment="1">
      <alignment horizontal="left" vertical="center" wrapText="1"/>
    </xf>
    <xf numFmtId="165" fontId="5" fillId="5" borderId="11" xfId="1" applyNumberFormat="1" applyFont="1" applyFill="1" applyBorder="1" applyAlignment="1">
      <alignment horizontal="center" vertical="center" wrapText="1"/>
    </xf>
    <xf numFmtId="0" fontId="12" fillId="4" borderId="0" xfId="0" applyFont="1" applyFill="1" applyAlignment="1">
      <alignment vertical="center"/>
    </xf>
    <xf numFmtId="4" fontId="11" fillId="4" borderId="0" xfId="1" applyNumberFormat="1" applyFont="1" applyFill="1" applyBorder="1" applyAlignment="1">
      <alignment horizontal="right" vertical="center" wrapText="1"/>
    </xf>
    <xf numFmtId="4" fontId="7" fillId="3" borderId="0" xfId="1" applyNumberFormat="1" applyFont="1" applyFill="1" applyBorder="1" applyAlignment="1">
      <alignment horizontal="right" vertical="center" wrapText="1"/>
    </xf>
    <xf numFmtId="0" fontId="11" fillId="3" borderId="0" xfId="0" applyFont="1" applyFill="1" applyAlignment="1">
      <alignment vertical="center"/>
    </xf>
    <xf numFmtId="4" fontId="6" fillId="3" borderId="0" xfId="0" applyNumberFormat="1" applyFont="1" applyFill="1" applyAlignment="1">
      <alignment horizontal="right" vertical="center"/>
    </xf>
    <xf numFmtId="164" fontId="3" fillId="0" borderId="0" xfId="1" applyFont="1" applyAlignment="1">
      <alignment vertical="center"/>
    </xf>
    <xf numFmtId="0" fontId="6" fillId="0" borderId="10" xfId="1" applyNumberFormat="1" applyFont="1" applyFill="1" applyBorder="1" applyAlignment="1">
      <alignment horizontal="left" vertical="center" wrapText="1"/>
    </xf>
    <xf numFmtId="0" fontId="3" fillId="0" borderId="15" xfId="1" applyNumberFormat="1" applyFont="1" applyFill="1" applyBorder="1" applyAlignment="1">
      <alignment horizontal="left" vertical="center" wrapText="1"/>
    </xf>
    <xf numFmtId="0" fontId="3" fillId="0" borderId="25" xfId="1" applyNumberFormat="1" applyFont="1" applyFill="1" applyBorder="1" applyAlignment="1">
      <alignment horizontal="left" vertical="center" wrapText="1"/>
    </xf>
    <xf numFmtId="0" fontId="6" fillId="0" borderId="38" xfId="0" applyFont="1" applyBorder="1" applyAlignment="1">
      <alignment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3" fillId="0" borderId="22" xfId="0" applyFont="1" applyBorder="1" applyAlignment="1">
      <alignment vertical="center"/>
    </xf>
    <xf numFmtId="0" fontId="3" fillId="0" borderId="0" xfId="0" applyFont="1" applyAlignment="1">
      <alignment vertical="top"/>
    </xf>
    <xf numFmtId="165" fontId="5" fillId="2" borderId="0" xfId="1" applyNumberFormat="1" applyFont="1" applyFill="1" applyBorder="1" applyAlignment="1">
      <alignment horizontal="center" vertical="center" wrapText="1"/>
    </xf>
    <xf numFmtId="165" fontId="12" fillId="0" borderId="1" xfId="1" applyNumberFormat="1" applyFont="1" applyFill="1" applyBorder="1" applyAlignment="1">
      <alignment horizontal="left" vertical="center" wrapText="1"/>
    </xf>
    <xf numFmtId="2" fontId="3" fillId="0" borderId="1" xfId="0" applyNumberFormat="1" applyFont="1" applyBorder="1" applyAlignment="1">
      <alignment vertical="center"/>
    </xf>
    <xf numFmtId="0" fontId="11" fillId="0" borderId="0" xfId="0" applyFont="1" applyAlignment="1">
      <alignment vertical="center"/>
    </xf>
    <xf numFmtId="4" fontId="6" fillId="0" borderId="0" xfId="0" applyNumberFormat="1" applyFont="1" applyAlignment="1">
      <alignment horizontal="right" vertical="center"/>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3" fillId="0" borderId="0" xfId="0" applyFont="1" applyAlignment="1">
      <alignment horizontal="left" vertical="top"/>
    </xf>
    <xf numFmtId="0" fontId="3" fillId="0" borderId="1" xfId="0" applyFont="1" applyBorder="1" applyAlignment="1">
      <alignment horizontal="left" vertical="top"/>
    </xf>
    <xf numFmtId="0" fontId="3" fillId="0" borderId="6" xfId="0" applyFont="1" applyBorder="1" applyAlignment="1">
      <alignment horizontal="left" vertical="top"/>
    </xf>
    <xf numFmtId="0" fontId="5" fillId="4" borderId="25" xfId="1" applyNumberFormat="1" applyFont="1" applyFill="1" applyBorder="1" applyAlignment="1">
      <alignment vertical="center" wrapText="1"/>
    </xf>
    <xf numFmtId="165" fontId="5" fillId="5" borderId="13" xfId="1" applyNumberFormat="1" applyFont="1" applyFill="1" applyBorder="1" applyAlignment="1">
      <alignment horizontal="center" vertical="center" wrapText="1"/>
    </xf>
    <xf numFmtId="165" fontId="7" fillId="4" borderId="0" xfId="1" applyNumberFormat="1" applyFont="1" applyFill="1" applyBorder="1" applyAlignment="1">
      <alignment horizontal="center" vertical="center" wrapText="1"/>
    </xf>
    <xf numFmtId="4" fontId="6" fillId="3" borderId="1" xfId="0" applyNumberFormat="1" applyFont="1" applyFill="1" applyBorder="1" applyAlignment="1">
      <alignment horizontal="right" vertical="center"/>
    </xf>
    <xf numFmtId="165" fontId="36" fillId="5" borderId="14" xfId="4" applyNumberFormat="1" applyFont="1" applyFill="1" applyBorder="1" applyAlignment="1">
      <alignment horizontal="center" vertical="center" wrapText="1"/>
    </xf>
    <xf numFmtId="4" fontId="13" fillId="0" borderId="0" xfId="0" applyNumberFormat="1" applyFont="1" applyAlignment="1">
      <alignment vertical="center"/>
    </xf>
    <xf numFmtId="4" fontId="14" fillId="0" borderId="15" xfId="0" applyNumberFormat="1" applyFont="1" applyBorder="1" applyAlignment="1">
      <alignment horizontal="right" vertical="center"/>
    </xf>
    <xf numFmtId="4" fontId="15" fillId="0" borderId="15" xfId="0" applyNumberFormat="1" applyFont="1" applyBorder="1" applyAlignment="1">
      <alignment vertical="center"/>
    </xf>
    <xf numFmtId="4" fontId="14" fillId="0" borderId="16" xfId="0" applyNumberFormat="1" applyFont="1" applyBorder="1" applyAlignment="1">
      <alignment vertical="center"/>
    </xf>
    <xf numFmtId="4" fontId="14" fillId="0" borderId="16" xfId="0" applyNumberFormat="1" applyFont="1" applyBorder="1" applyAlignment="1">
      <alignment horizontal="right" vertical="center"/>
    </xf>
    <xf numFmtId="4" fontId="14" fillId="0" borderId="0" xfId="0" applyNumberFormat="1" applyFont="1" applyAlignment="1">
      <alignment horizontal="right" vertical="center"/>
    </xf>
    <xf numFmtId="0" fontId="13" fillId="0" borderId="0" xfId="0" applyFont="1" applyAlignment="1">
      <alignment vertical="center"/>
    </xf>
    <xf numFmtId="0" fontId="0" fillId="0" borderId="0" xfId="0" applyAlignment="1">
      <alignment horizontal="center"/>
    </xf>
    <xf numFmtId="0" fontId="5" fillId="5" borderId="42" xfId="0" applyFont="1" applyFill="1" applyBorder="1" applyAlignment="1">
      <alignment horizontal="left" vertical="center"/>
    </xf>
    <xf numFmtId="0" fontId="5" fillId="5" borderId="43" xfId="0" applyFont="1" applyFill="1" applyBorder="1" applyAlignment="1">
      <alignment horizontal="left" vertical="center" wrapText="1"/>
    </xf>
    <xf numFmtId="0" fontId="6" fillId="0" borderId="10" xfId="0" applyFont="1" applyBorder="1" applyAlignment="1">
      <alignment vertical="center"/>
    </xf>
    <xf numFmtId="0" fontId="6" fillId="0" borderId="15" xfId="0" applyFont="1" applyBorder="1" applyAlignment="1">
      <alignment vertical="center"/>
    </xf>
    <xf numFmtId="0" fontId="5" fillId="5" borderId="44" xfId="0" applyFont="1" applyFill="1" applyBorder="1" applyAlignment="1">
      <alignment horizontal="left" vertical="center"/>
    </xf>
    <xf numFmtId="0" fontId="6" fillId="0" borderId="45" xfId="0" applyFont="1" applyBorder="1" applyAlignment="1">
      <alignment vertical="center"/>
    </xf>
    <xf numFmtId="0" fontId="6" fillId="0" borderId="46" xfId="0" applyFont="1" applyBorder="1" applyAlignment="1">
      <alignment vertical="center"/>
    </xf>
    <xf numFmtId="0" fontId="6" fillId="0" borderId="47" xfId="0" applyFont="1" applyBorder="1" applyAlignment="1">
      <alignment vertical="center"/>
    </xf>
    <xf numFmtId="0" fontId="6" fillId="0" borderId="48" xfId="0" applyFont="1" applyBorder="1" applyAlignment="1">
      <alignment vertical="center"/>
    </xf>
    <xf numFmtId="0" fontId="6" fillId="0" borderId="49" xfId="0" applyFont="1" applyBorder="1" applyAlignment="1">
      <alignment vertical="center"/>
    </xf>
    <xf numFmtId="0" fontId="6" fillId="0" borderId="50" xfId="0" applyFont="1" applyBorder="1" applyAlignment="1">
      <alignment vertical="center" wrapText="1"/>
    </xf>
    <xf numFmtId="0" fontId="6" fillId="0" borderId="51" xfId="0" applyFont="1" applyBorder="1" applyAlignment="1">
      <alignment vertical="center" wrapText="1"/>
    </xf>
    <xf numFmtId="4" fontId="6" fillId="0" borderId="53" xfId="0" applyNumberFormat="1" applyFont="1" applyBorder="1" applyAlignment="1">
      <alignment vertical="center"/>
    </xf>
    <xf numFmtId="4" fontId="3" fillId="0" borderId="53" xfId="0" applyNumberFormat="1" applyFont="1" applyBorder="1" applyAlignment="1">
      <alignment vertical="center"/>
    </xf>
    <xf numFmtId="4" fontId="3" fillId="0" borderId="39" xfId="0" applyNumberFormat="1" applyFont="1" applyBorder="1" applyAlignment="1">
      <alignment vertical="center"/>
    </xf>
    <xf numFmtId="4" fontId="3" fillId="0" borderId="52" xfId="0" applyNumberFormat="1" applyFont="1" applyBorder="1" applyAlignment="1">
      <alignment vertical="center"/>
    </xf>
    <xf numFmtId="9" fontId="6" fillId="0" borderId="54" xfId="6" applyFont="1" applyBorder="1" applyAlignment="1">
      <alignment vertical="center"/>
    </xf>
    <xf numFmtId="0" fontId="3" fillId="0" borderId="0" xfId="0" applyFont="1" applyAlignment="1">
      <alignment horizontal="left" vertical="center" wrapText="1"/>
    </xf>
    <xf numFmtId="0" fontId="3" fillId="0" borderId="2" xfId="0" applyFont="1" applyBorder="1" applyAlignment="1">
      <alignment vertical="center"/>
    </xf>
    <xf numFmtId="0" fontId="21" fillId="5" borderId="2" xfId="0" applyFont="1" applyFill="1" applyBorder="1" applyAlignment="1">
      <alignment horizontal="center" vertical="center"/>
    </xf>
    <xf numFmtId="4" fontId="14" fillId="0" borderId="1" xfId="0" applyNumberFormat="1" applyFont="1" applyBorder="1" applyAlignment="1">
      <alignment horizontal="right" vertical="center"/>
    </xf>
    <xf numFmtId="4" fontId="14" fillId="0" borderId="1" xfId="0" applyNumberFormat="1" applyFont="1" applyBorder="1" applyAlignment="1">
      <alignment horizontal="left" vertical="center"/>
    </xf>
    <xf numFmtId="0" fontId="19" fillId="0" borderId="0" xfId="1" applyNumberFormat="1" applyFont="1" applyFill="1" applyBorder="1" applyAlignment="1">
      <alignment horizontal="center" vertical="center" wrapText="1"/>
    </xf>
    <xf numFmtId="165" fontId="19" fillId="0" borderId="0" xfId="1" applyNumberFormat="1" applyFont="1" applyFill="1" applyBorder="1" applyAlignment="1">
      <alignment horizontal="center" vertical="center" wrapText="1"/>
    </xf>
    <xf numFmtId="0" fontId="19" fillId="0" borderId="0" xfId="0" applyFont="1" applyAlignment="1">
      <alignment vertical="center"/>
    </xf>
    <xf numFmtId="4" fontId="39" fillId="0" borderId="0" xfId="0" applyNumberFormat="1" applyFont="1" applyAlignment="1">
      <alignment horizontal="right" vertical="center"/>
    </xf>
    <xf numFmtId="0" fontId="19" fillId="0" borderId="0" xfId="0" applyFont="1" applyAlignment="1">
      <alignment horizontal="left" vertical="center"/>
    </xf>
    <xf numFmtId="0" fontId="41" fillId="0" borderId="0" xfId="0" applyFont="1" applyAlignment="1">
      <alignment vertical="center"/>
    </xf>
    <xf numFmtId="0" fontId="19" fillId="0" borderId="1" xfId="0" applyFont="1" applyBorder="1" applyAlignment="1">
      <alignment horizontal="center" vertical="center"/>
    </xf>
    <xf numFmtId="165" fontId="5" fillId="5" borderId="0" xfId="1" applyNumberFormat="1" applyFont="1" applyFill="1" applyBorder="1" applyAlignment="1">
      <alignment horizontal="left" vertical="center"/>
    </xf>
    <xf numFmtId="4" fontId="14" fillId="0" borderId="0" xfId="0" applyNumberFormat="1" applyFont="1" applyAlignment="1">
      <alignment vertical="center"/>
    </xf>
    <xf numFmtId="0" fontId="11" fillId="3" borderId="0" xfId="0" applyFont="1" applyFill="1" applyAlignment="1">
      <alignment horizontal="center" vertical="center"/>
    </xf>
    <xf numFmtId="4" fontId="6" fillId="3" borderId="36" xfId="0" applyNumberFormat="1" applyFont="1" applyFill="1" applyBorder="1" applyAlignment="1">
      <alignment horizontal="right" vertical="center"/>
    </xf>
    <xf numFmtId="4" fontId="43" fillId="0" borderId="15" xfId="0" applyNumberFormat="1" applyFont="1" applyBorder="1" applyAlignment="1">
      <alignment horizontal="left" vertical="center"/>
    </xf>
    <xf numFmtId="4" fontId="35" fillId="0" borderId="55" xfId="1" applyNumberFormat="1" applyFont="1" applyBorder="1" applyAlignment="1">
      <alignment horizontal="center" vertical="center"/>
    </xf>
    <xf numFmtId="0" fontId="6" fillId="0" borderId="38" xfId="0" applyFont="1" applyBorder="1" applyAlignment="1">
      <alignment horizontal="center" vertical="center" wrapText="1"/>
    </xf>
    <xf numFmtId="165" fontId="5" fillId="5" borderId="36" xfId="1" applyNumberFormat="1" applyFont="1" applyFill="1" applyBorder="1" applyAlignment="1">
      <alignment horizontal="center" vertical="center" wrapText="1"/>
    </xf>
    <xf numFmtId="0" fontId="41" fillId="0" borderId="0" xfId="0" applyFont="1" applyAlignment="1">
      <alignment horizontal="left" vertical="center"/>
    </xf>
    <xf numFmtId="165" fontId="13" fillId="2" borderId="0" xfId="1" applyNumberFormat="1" applyFont="1" applyFill="1" applyBorder="1" applyAlignment="1">
      <alignment horizontal="left" vertical="center"/>
    </xf>
    <xf numFmtId="4" fontId="13" fillId="2" borderId="0" xfId="1" applyNumberFormat="1" applyFont="1" applyFill="1" applyBorder="1" applyAlignment="1">
      <alignment horizontal="right" vertical="center"/>
    </xf>
    <xf numFmtId="165" fontId="13" fillId="2" borderId="1" xfId="1" applyNumberFormat="1" applyFont="1" applyFill="1" applyBorder="1" applyAlignment="1">
      <alignment horizontal="left" vertical="center"/>
    </xf>
    <xf numFmtId="4" fontId="13" fillId="2" borderId="1" xfId="1" applyNumberFormat="1" applyFont="1" applyFill="1" applyBorder="1" applyAlignment="1">
      <alignment horizontal="right" vertical="center"/>
    </xf>
    <xf numFmtId="0" fontId="13" fillId="2" borderId="0" xfId="1" applyNumberFormat="1" applyFont="1" applyFill="1" applyBorder="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left"/>
    </xf>
    <xf numFmtId="0" fontId="12" fillId="0" borderId="1" xfId="0" applyFont="1" applyBorder="1" applyAlignment="1">
      <alignment horizontal="left" vertical="center"/>
    </xf>
    <xf numFmtId="165" fontId="13" fillId="2" borderId="56" xfId="1" applyNumberFormat="1" applyFont="1" applyFill="1" applyBorder="1" applyAlignment="1">
      <alignment horizontal="left" vertical="center"/>
    </xf>
    <xf numFmtId="4" fontId="13" fillId="2" borderId="56" xfId="1" applyNumberFormat="1" applyFont="1" applyFill="1" applyBorder="1" applyAlignment="1">
      <alignment horizontal="right" vertical="center"/>
    </xf>
    <xf numFmtId="0" fontId="13" fillId="2" borderId="56" xfId="1" applyNumberFormat="1" applyFont="1" applyFill="1" applyBorder="1" applyAlignment="1">
      <alignment horizontal="left" vertical="center"/>
    </xf>
    <xf numFmtId="0" fontId="21" fillId="5" borderId="5" xfId="0" applyFont="1" applyFill="1" applyBorder="1" applyAlignment="1">
      <alignment horizontal="center" vertical="center" wrapText="1"/>
    </xf>
    <xf numFmtId="0" fontId="28" fillId="3" borderId="2" xfId="0" applyFont="1" applyFill="1" applyBorder="1" applyAlignment="1">
      <alignment vertical="center" wrapText="1"/>
    </xf>
    <xf numFmtId="165" fontId="12" fillId="0" borderId="36" xfId="1" applyNumberFormat="1" applyFont="1" applyFill="1" applyBorder="1" applyAlignment="1">
      <alignment horizontal="left" vertical="center" wrapText="1"/>
    </xf>
    <xf numFmtId="0" fontId="12" fillId="0" borderId="36" xfId="0" applyFont="1" applyBorder="1" applyAlignment="1">
      <alignment vertical="center"/>
    </xf>
    <xf numFmtId="4" fontId="19" fillId="0" borderId="0" xfId="1" applyNumberFormat="1" applyFont="1" applyFill="1" applyBorder="1" applyAlignment="1">
      <alignment horizontal="right" vertical="center" wrapText="1"/>
    </xf>
    <xf numFmtId="4" fontId="6" fillId="0" borderId="0" xfId="1" applyNumberFormat="1" applyFont="1" applyFill="1" applyBorder="1" applyAlignment="1">
      <alignment horizontal="right" vertical="center" wrapText="1"/>
    </xf>
    <xf numFmtId="0" fontId="39" fillId="2" borderId="0" xfId="0" applyFont="1" applyFill="1" applyAlignment="1">
      <alignment vertical="center"/>
    </xf>
    <xf numFmtId="164" fontId="3" fillId="0" borderId="0" xfId="1" applyFont="1"/>
    <xf numFmtId="0" fontId="0" fillId="5" borderId="0" xfId="0" applyFill="1" applyAlignment="1">
      <alignment vertical="center"/>
    </xf>
    <xf numFmtId="0" fontId="2" fillId="5" borderId="0" xfId="0" applyFont="1" applyFill="1" applyAlignment="1">
      <alignment vertical="center"/>
    </xf>
    <xf numFmtId="0" fontId="22" fillId="0" borderId="0" xfId="0" applyFont="1" applyAlignment="1">
      <alignment vertical="center"/>
    </xf>
    <xf numFmtId="165" fontId="5" fillId="5" borderId="58" xfId="1" applyNumberFormat="1" applyFont="1" applyFill="1" applyBorder="1" applyAlignment="1">
      <alignment horizontal="center" vertical="center" wrapText="1"/>
    </xf>
    <xf numFmtId="4" fontId="43" fillId="0" borderId="0" xfId="0" applyNumberFormat="1" applyFont="1" applyAlignment="1">
      <alignment horizontal="left" vertical="center"/>
    </xf>
    <xf numFmtId="4" fontId="15" fillId="0" borderId="0" xfId="0" applyNumberFormat="1" applyFont="1" applyAlignment="1">
      <alignment vertical="center"/>
    </xf>
    <xf numFmtId="165" fontId="11" fillId="6" borderId="0" xfId="1" applyNumberFormat="1" applyFont="1" applyFill="1" applyBorder="1" applyAlignment="1">
      <alignment horizontal="left" vertical="center"/>
    </xf>
    <xf numFmtId="165" fontId="11" fillId="6" borderId="0" xfId="1" applyNumberFormat="1" applyFont="1" applyFill="1" applyBorder="1" applyAlignment="1">
      <alignment horizontal="left" vertical="center" wrapText="1"/>
    </xf>
    <xf numFmtId="4" fontId="7" fillId="6" borderId="0" xfId="1" applyNumberFormat="1" applyFont="1" applyFill="1" applyBorder="1" applyAlignment="1">
      <alignment horizontal="right" vertical="center" wrapText="1"/>
    </xf>
    <xf numFmtId="0" fontId="19" fillId="0" borderId="1" xfId="1" applyNumberFormat="1" applyFont="1" applyFill="1" applyBorder="1" applyAlignment="1">
      <alignment horizontal="center" vertical="center" wrapText="1"/>
    </xf>
    <xf numFmtId="0" fontId="41" fillId="0" borderId="1" xfId="0" applyFont="1" applyBorder="1" applyAlignment="1">
      <alignment vertical="center"/>
    </xf>
    <xf numFmtId="4" fontId="3" fillId="2" borderId="1" xfId="1" applyNumberFormat="1" applyFont="1" applyFill="1" applyBorder="1" applyAlignment="1">
      <alignment horizontal="right" vertical="center"/>
    </xf>
    <xf numFmtId="4" fontId="14" fillId="0" borderId="16" xfId="0" applyNumberFormat="1" applyFont="1" applyBorder="1" applyAlignment="1">
      <alignment horizontal="left" vertical="center"/>
    </xf>
    <xf numFmtId="0" fontId="3" fillId="0" borderId="57" xfId="0" applyFont="1" applyBorder="1" applyAlignment="1">
      <alignment vertical="center" wrapText="1"/>
    </xf>
    <xf numFmtId="165" fontId="7" fillId="4" borderId="0" xfId="1" applyNumberFormat="1" applyFont="1" applyFill="1" applyBorder="1" applyAlignment="1">
      <alignment horizontal="left" vertical="center" wrapText="1"/>
    </xf>
    <xf numFmtId="165" fontId="49" fillId="2" borderId="0" xfId="1" applyNumberFormat="1" applyFont="1" applyFill="1" applyBorder="1" applyAlignment="1">
      <alignment horizontal="left" vertical="center"/>
    </xf>
    <xf numFmtId="0" fontId="51" fillId="0" borderId="0" xfId="0" applyFont="1" applyAlignment="1">
      <alignment vertical="center"/>
    </xf>
    <xf numFmtId="0" fontId="54" fillId="0" borderId="0" xfId="0" applyFont="1"/>
    <xf numFmtId="165" fontId="50" fillId="2" borderId="0" xfId="1" applyNumberFormat="1" applyFont="1" applyFill="1" applyBorder="1" applyAlignment="1">
      <alignment horizontal="left" vertical="center"/>
    </xf>
    <xf numFmtId="0" fontId="39"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38" fillId="0" borderId="0" xfId="0" applyFont="1" applyAlignment="1">
      <alignment vertical="center"/>
    </xf>
    <xf numFmtId="165" fontId="39" fillId="0" borderId="0" xfId="1" applyNumberFormat="1" applyFont="1" applyFill="1" applyAlignment="1">
      <alignment horizontal="left" vertical="center" wrapText="1"/>
    </xf>
    <xf numFmtId="165" fontId="39" fillId="0" borderId="0" xfId="1" applyNumberFormat="1" applyFont="1" applyFill="1" applyAlignment="1">
      <alignment horizontal="left" vertical="center"/>
    </xf>
    <xf numFmtId="4" fontId="13" fillId="0" borderId="0" xfId="1" applyNumberFormat="1" applyFont="1" applyFill="1" applyBorder="1" applyAlignment="1">
      <alignment horizontal="right" vertical="center"/>
    </xf>
    <xf numFmtId="4" fontId="39" fillId="0" borderId="0" xfId="1" applyNumberFormat="1" applyFont="1" applyFill="1" applyBorder="1" applyAlignment="1">
      <alignment horizontal="right" vertical="center" wrapText="1"/>
    </xf>
    <xf numFmtId="0" fontId="38" fillId="0" borderId="0" xfId="0" applyFont="1"/>
    <xf numFmtId="0" fontId="7" fillId="0" borderId="0" xfId="1" applyNumberFormat="1" applyFont="1" applyFill="1" applyBorder="1" applyAlignment="1">
      <alignment horizontal="left" vertical="center" wrapText="1"/>
    </xf>
    <xf numFmtId="4" fontId="39" fillId="0" borderId="0" xfId="0" applyNumberFormat="1" applyFont="1" applyAlignment="1">
      <alignment vertical="center"/>
    </xf>
    <xf numFmtId="0" fontId="13" fillId="4" borderId="0" xfId="0" applyFont="1" applyFill="1" applyAlignment="1">
      <alignment vertical="center"/>
    </xf>
    <xf numFmtId="165" fontId="14" fillId="0" borderId="0" xfId="1" applyNumberFormat="1" applyFont="1" applyFill="1" applyBorder="1" applyAlignment="1">
      <alignment horizontal="left" vertical="center" wrapText="1"/>
    </xf>
    <xf numFmtId="0" fontId="14" fillId="0" borderId="0" xfId="0" applyFont="1" applyAlignment="1">
      <alignment vertical="center"/>
    </xf>
    <xf numFmtId="0" fontId="11" fillId="0" borderId="0" xfId="1" applyNumberFormat="1" applyFont="1" applyFill="1" applyBorder="1" applyAlignment="1">
      <alignment horizontal="center" vertical="center" wrapText="1"/>
    </xf>
    <xf numFmtId="4" fontId="13" fillId="0" borderId="0" xfId="1" applyNumberFormat="1" applyFont="1" applyAlignment="1">
      <alignment vertical="center"/>
    </xf>
    <xf numFmtId="0" fontId="56" fillId="0" borderId="0" xfId="0" applyFont="1" applyAlignment="1">
      <alignment vertical="center"/>
    </xf>
    <xf numFmtId="4" fontId="7" fillId="0" borderId="0" xfId="0" applyNumberFormat="1" applyFont="1" applyAlignment="1">
      <alignment horizontal="right" vertical="center"/>
    </xf>
    <xf numFmtId="4" fontId="7" fillId="3" borderId="0" xfId="0" applyNumberFormat="1" applyFont="1" applyFill="1" applyAlignment="1">
      <alignment horizontal="right" vertical="center"/>
    </xf>
    <xf numFmtId="4" fontId="7" fillId="3" borderId="36" xfId="0" applyNumberFormat="1" applyFont="1" applyFill="1" applyBorder="1" applyAlignment="1">
      <alignment horizontal="right" vertical="center"/>
    </xf>
    <xf numFmtId="0" fontId="58" fillId="0" borderId="0" xfId="0" applyFont="1" applyAlignment="1">
      <alignment vertical="center"/>
    </xf>
    <xf numFmtId="0" fontId="55" fillId="0" borderId="0" xfId="0" applyFont="1"/>
    <xf numFmtId="165" fontId="5" fillId="5" borderId="12" xfId="1" applyNumberFormat="1" applyFont="1" applyFill="1" applyBorder="1" applyAlignment="1">
      <alignment horizontal="center" vertical="center" wrapText="1"/>
    </xf>
    <xf numFmtId="165" fontId="5" fillId="5" borderId="64" xfId="1" applyNumberFormat="1" applyFont="1" applyFill="1" applyBorder="1" applyAlignment="1">
      <alignment horizontal="center" vertical="center" wrapText="1"/>
    </xf>
    <xf numFmtId="165" fontId="51" fillId="0" borderId="0" xfId="1" applyNumberFormat="1" applyFont="1" applyFill="1" applyAlignment="1">
      <alignment horizontal="left" vertical="center"/>
    </xf>
    <xf numFmtId="165" fontId="52" fillId="2" borderId="0" xfId="1" applyNumberFormat="1" applyFont="1" applyFill="1" applyBorder="1" applyAlignment="1">
      <alignment horizontal="left" vertical="center"/>
    </xf>
    <xf numFmtId="0" fontId="53" fillId="0" borderId="0" xfId="0" applyFont="1" applyAlignment="1">
      <alignment vertical="center"/>
    </xf>
    <xf numFmtId="164" fontId="6" fillId="7" borderId="5" xfId="1" applyFont="1" applyFill="1" applyBorder="1" applyAlignment="1">
      <alignment vertical="center"/>
    </xf>
    <xf numFmtId="4" fontId="6" fillId="7" borderId="5" xfId="0" applyNumberFormat="1" applyFont="1" applyFill="1" applyBorder="1" applyAlignment="1">
      <alignment vertical="center"/>
    </xf>
    <xf numFmtId="4" fontId="6" fillId="7" borderId="7" xfId="0" applyNumberFormat="1" applyFont="1" applyFill="1" applyBorder="1" applyAlignment="1">
      <alignment vertical="center"/>
    </xf>
    <xf numFmtId="0" fontId="12" fillId="0" borderId="26" xfId="0" applyFont="1" applyBorder="1" applyAlignment="1">
      <alignment horizontal="center" vertical="center"/>
    </xf>
    <xf numFmtId="0" fontId="12" fillId="0" borderId="24" xfId="0" applyFont="1" applyBorder="1" applyAlignment="1">
      <alignment horizontal="center" vertical="center"/>
    </xf>
    <xf numFmtId="165" fontId="5" fillId="5" borderId="65" xfId="1" applyNumberFormat="1" applyFont="1" applyFill="1" applyBorder="1" applyAlignment="1">
      <alignment horizontal="center" vertical="center" wrapText="1"/>
    </xf>
    <xf numFmtId="0" fontId="20" fillId="0" borderId="0" xfId="0" applyFont="1" applyAlignment="1">
      <alignment horizontal="left" vertical="center"/>
    </xf>
    <xf numFmtId="165" fontId="20" fillId="0" borderId="0" xfId="1" applyNumberFormat="1" applyFont="1" applyFill="1" applyBorder="1" applyAlignment="1">
      <alignment horizontal="left" vertical="center"/>
    </xf>
    <xf numFmtId="0" fontId="20" fillId="0" borderId="0" xfId="0" applyFont="1" applyAlignment="1">
      <alignment horizontal="left" vertical="center" wrapText="1"/>
    </xf>
    <xf numFmtId="0" fontId="20" fillId="0" borderId="1" xfId="0" applyFont="1" applyBorder="1" applyAlignment="1">
      <alignment horizontal="left" vertical="center" wrapText="1"/>
    </xf>
    <xf numFmtId="3" fontId="11" fillId="4" borderId="0" xfId="1" applyNumberFormat="1" applyFont="1" applyFill="1" applyBorder="1" applyAlignment="1">
      <alignment horizontal="right" vertical="center" wrapText="1"/>
    </xf>
    <xf numFmtId="3" fontId="11" fillId="0" borderId="0" xfId="1" applyNumberFormat="1" applyFont="1" applyFill="1" applyBorder="1" applyAlignment="1">
      <alignment horizontal="right" vertical="center" wrapText="1"/>
    </xf>
    <xf numFmtId="3" fontId="12" fillId="0" borderId="0" xfId="1" applyNumberFormat="1" applyFont="1" applyFill="1" applyBorder="1" applyAlignment="1">
      <alignment horizontal="right" vertical="center" wrapText="1"/>
    </xf>
    <xf numFmtId="3" fontId="12" fillId="0" borderId="0" xfId="0" applyNumberFormat="1" applyFont="1" applyAlignment="1">
      <alignment horizontal="right" vertical="center"/>
    </xf>
    <xf numFmtId="3" fontId="19" fillId="0" borderId="0" xfId="1" applyNumberFormat="1" applyFont="1" applyFill="1" applyBorder="1" applyAlignment="1">
      <alignment horizontal="right" vertical="center" wrapText="1"/>
    </xf>
    <xf numFmtId="3" fontId="13" fillId="0" borderId="0" xfId="1" applyNumberFormat="1" applyFont="1" applyFill="1" applyBorder="1" applyAlignment="1">
      <alignment horizontal="right" vertical="center" wrapText="1"/>
    </xf>
    <xf numFmtId="165" fontId="10" fillId="0" borderId="0" xfId="1" applyNumberFormat="1" applyFont="1" applyFill="1" applyBorder="1" applyAlignment="1">
      <alignment horizontal="center" vertical="center" wrapText="1"/>
    </xf>
    <xf numFmtId="4" fontId="10" fillId="0" borderId="0" xfId="1" applyNumberFormat="1" applyFont="1" applyFill="1" applyBorder="1" applyAlignment="1">
      <alignment horizontal="right" vertical="center" wrapText="1"/>
    </xf>
    <xf numFmtId="4" fontId="59" fillId="0" borderId="0" xfId="1" applyNumberFormat="1" applyFont="1" applyFill="1" applyBorder="1" applyAlignment="1">
      <alignment horizontal="right" vertical="center" wrapText="1"/>
    </xf>
    <xf numFmtId="3" fontId="7" fillId="4" borderId="0" xfId="1" applyNumberFormat="1" applyFont="1" applyFill="1" applyBorder="1" applyAlignment="1">
      <alignment horizontal="right" vertical="center" wrapText="1"/>
    </xf>
    <xf numFmtId="3" fontId="2" fillId="0" borderId="0" xfId="0" applyNumberFormat="1" applyFont="1" applyAlignment="1">
      <alignment horizontal="right" vertical="center"/>
    </xf>
    <xf numFmtId="3" fontId="3" fillId="0" borderId="0" xfId="0" applyNumberFormat="1" applyFont="1" applyAlignment="1">
      <alignment horizontal="right" vertical="center"/>
    </xf>
    <xf numFmtId="3" fontId="7" fillId="0" borderId="0" xfId="1" applyNumberFormat="1" applyFont="1" applyFill="1" applyBorder="1" applyAlignment="1">
      <alignment horizontal="right" vertical="center" wrapText="1"/>
    </xf>
    <xf numFmtId="3" fontId="6" fillId="0" borderId="0" xfId="1" applyNumberFormat="1" applyFont="1" applyFill="1" applyBorder="1" applyAlignment="1">
      <alignment horizontal="right" vertical="center" wrapText="1"/>
    </xf>
    <xf numFmtId="0" fontId="39" fillId="0" borderId="57" xfId="0" applyFont="1" applyBorder="1" applyAlignment="1">
      <alignment vertical="center" wrapText="1"/>
    </xf>
    <xf numFmtId="0" fontId="21" fillId="0" borderId="0" xfId="0" applyFont="1" applyAlignment="1">
      <alignment horizontal="center" vertical="center" wrapText="1"/>
    </xf>
    <xf numFmtId="0" fontId="25" fillId="0" borderId="0" xfId="0" applyFont="1" applyAlignment="1">
      <alignment horizontal="left" vertical="center" wrapText="1"/>
    </xf>
    <xf numFmtId="0" fontId="3" fillId="0" borderId="2" xfId="0" applyFont="1" applyBorder="1" applyAlignment="1">
      <alignment vertical="center" wrapText="1"/>
    </xf>
    <xf numFmtId="0" fontId="39" fillId="0" borderId="2" xfId="0" applyFont="1" applyBorder="1" applyAlignment="1">
      <alignment vertical="center" wrapText="1"/>
    </xf>
    <xf numFmtId="0" fontId="23" fillId="0" borderId="0" xfId="0" applyFont="1" applyAlignment="1">
      <alignment horizontal="left" vertical="top" wrapText="1"/>
    </xf>
    <xf numFmtId="0" fontId="3" fillId="0" borderId="0" xfId="0" applyFont="1" applyAlignment="1">
      <alignment horizontal="left" vertical="top" wrapText="1"/>
    </xf>
    <xf numFmtId="2" fontId="19" fillId="4" borderId="0" xfId="1" applyNumberFormat="1" applyFont="1" applyFill="1" applyBorder="1" applyAlignment="1">
      <alignment horizontal="center" vertical="center" wrapText="1"/>
    </xf>
    <xf numFmtId="0" fontId="1" fillId="0" borderId="0" xfId="0" applyFont="1"/>
    <xf numFmtId="2" fontId="12" fillId="2" borderId="0" xfId="1" applyNumberFormat="1" applyFont="1" applyFill="1" applyBorder="1" applyAlignment="1">
      <alignment horizontal="center" vertical="center"/>
    </xf>
    <xf numFmtId="2" fontId="12" fillId="2" borderId="56" xfId="1" applyNumberFormat="1" applyFont="1" applyFill="1" applyBorder="1" applyAlignment="1">
      <alignment horizontal="center" vertical="center"/>
    </xf>
    <xf numFmtId="2" fontId="12" fillId="2" borderId="1" xfId="1" applyNumberFormat="1" applyFont="1" applyFill="1" applyBorder="1" applyAlignment="1">
      <alignment horizontal="center" vertical="center"/>
    </xf>
    <xf numFmtId="4" fontId="19" fillId="4" borderId="0" xfId="1" applyNumberFormat="1" applyFont="1" applyFill="1" applyBorder="1" applyAlignment="1">
      <alignment horizontal="right" vertical="center" wrapText="1"/>
    </xf>
    <xf numFmtId="4" fontId="6" fillId="4" borderId="0" xfId="1" applyNumberFormat="1" applyFont="1" applyFill="1" applyBorder="1" applyAlignment="1">
      <alignment horizontal="right" vertical="center" wrapText="1"/>
    </xf>
    <xf numFmtId="4" fontId="19" fillId="3" borderId="0" xfId="1" applyNumberFormat="1" applyFont="1" applyFill="1" applyBorder="1" applyAlignment="1">
      <alignment horizontal="right" vertical="center" wrapText="1"/>
    </xf>
    <xf numFmtId="4" fontId="6" fillId="3" borderId="0" xfId="1" applyNumberFormat="1" applyFont="1" applyFill="1" applyBorder="1" applyAlignment="1">
      <alignment horizontal="right" vertical="center" wrapText="1"/>
    </xf>
    <xf numFmtId="4" fontId="6" fillId="2" borderId="0" xfId="1" applyNumberFormat="1" applyFont="1" applyFill="1" applyBorder="1" applyAlignment="1">
      <alignment horizontal="right" vertical="center"/>
    </xf>
    <xf numFmtId="4" fontId="6" fillId="6" borderId="0" xfId="1" applyNumberFormat="1" applyFont="1" applyFill="1" applyBorder="1" applyAlignment="1">
      <alignment horizontal="right" vertical="center" wrapText="1"/>
    </xf>
    <xf numFmtId="4" fontId="6" fillId="4" borderId="0" xfId="1" applyNumberFormat="1" applyFont="1" applyFill="1" applyBorder="1" applyAlignment="1">
      <alignment horizontal="center" vertical="center" wrapText="1"/>
    </xf>
    <xf numFmtId="4" fontId="12" fillId="2" borderId="0" xfId="1" applyNumberFormat="1" applyFont="1" applyFill="1" applyBorder="1" applyAlignment="1">
      <alignment horizontal="center" vertical="center" wrapText="1"/>
    </xf>
    <xf numFmtId="4" fontId="12" fillId="2" borderId="0" xfId="1" applyNumberFormat="1" applyFont="1" applyFill="1" applyBorder="1" applyAlignment="1">
      <alignment horizontal="center" vertical="center"/>
    </xf>
    <xf numFmtId="164" fontId="6" fillId="3" borderId="0" xfId="1" applyFont="1" applyFill="1" applyBorder="1" applyAlignment="1">
      <alignment horizontal="right" vertical="center"/>
    </xf>
    <xf numFmtId="164" fontId="6" fillId="2" borderId="0" xfId="1" applyFont="1" applyFill="1" applyBorder="1" applyAlignment="1">
      <alignment horizontal="right" vertical="center"/>
    </xf>
    <xf numFmtId="164" fontId="3" fillId="2" borderId="0" xfId="1" applyFont="1" applyFill="1" applyBorder="1" applyAlignment="1">
      <alignment horizontal="right" vertical="center"/>
    </xf>
    <xf numFmtId="4" fontId="19" fillId="0" borderId="0" xfId="1" applyNumberFormat="1" applyFont="1" applyAlignment="1">
      <alignment vertical="center"/>
    </xf>
    <xf numFmtId="164" fontId="6" fillId="0" borderId="0" xfId="1" applyFont="1" applyAlignment="1">
      <alignment vertical="center"/>
    </xf>
    <xf numFmtId="0" fontId="62" fillId="2" borderId="0" xfId="0" applyFont="1" applyFill="1" applyAlignment="1">
      <alignment vertical="center"/>
    </xf>
    <xf numFmtId="0" fontId="63" fillId="0" borderId="0" xfId="0" applyFont="1" applyAlignment="1">
      <alignment vertical="center"/>
    </xf>
    <xf numFmtId="0" fontId="63" fillId="0" borderId="3" xfId="0" applyFont="1" applyBorder="1" applyAlignment="1">
      <alignment horizontal="center" vertical="center" wrapText="1"/>
    </xf>
    <xf numFmtId="0" fontId="3" fillId="0" borderId="63" xfId="0" applyFont="1" applyBorder="1" applyAlignment="1">
      <alignment horizontal="center" vertical="center"/>
    </xf>
    <xf numFmtId="0" fontId="6" fillId="0" borderId="25"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3" fillId="0" borderId="66" xfId="0" applyFont="1" applyBorder="1" applyAlignment="1">
      <alignment horizontal="center" vertical="center"/>
    </xf>
    <xf numFmtId="0" fontId="3" fillId="0" borderId="6" xfId="0" applyFont="1" applyBorder="1" applyAlignment="1">
      <alignment vertical="center"/>
    </xf>
    <xf numFmtId="0" fontId="6" fillId="0" borderId="7" xfId="0" applyFont="1" applyBorder="1" applyAlignment="1">
      <alignment vertical="center"/>
    </xf>
    <xf numFmtId="0" fontId="27" fillId="0" borderId="8" xfId="4" applyFont="1" applyFill="1" applyBorder="1"/>
    <xf numFmtId="0" fontId="6" fillId="0" borderId="40" xfId="0" applyFont="1" applyBorder="1" applyAlignment="1">
      <alignment horizontal="center" vertical="center"/>
    </xf>
    <xf numFmtId="0" fontId="19" fillId="8" borderId="0" xfId="1" applyNumberFormat="1" applyFont="1" applyFill="1" applyBorder="1" applyAlignment="1">
      <alignment horizontal="center" vertical="center" wrapText="1"/>
    </xf>
    <xf numFmtId="0" fontId="41" fillId="8" borderId="0" xfId="0" applyFont="1" applyFill="1" applyAlignment="1">
      <alignment vertical="center"/>
    </xf>
    <xf numFmtId="4" fontId="12" fillId="8" borderId="0" xfId="1" applyNumberFormat="1" applyFont="1" applyFill="1" applyBorder="1" applyAlignment="1">
      <alignment horizontal="right" vertical="center" wrapText="1"/>
    </xf>
    <xf numFmtId="4" fontId="3" fillId="8" borderId="0" xfId="1" applyNumberFormat="1" applyFont="1" applyFill="1" applyBorder="1" applyAlignment="1">
      <alignment horizontal="right" vertical="center"/>
    </xf>
    <xf numFmtId="0" fontId="19" fillId="8" borderId="1" xfId="0" applyFont="1" applyFill="1" applyBorder="1" applyAlignment="1">
      <alignment horizontal="center" vertical="center"/>
    </xf>
    <xf numFmtId="0" fontId="12" fillId="8" borderId="1" xfId="0" applyFont="1" applyFill="1" applyBorder="1" applyAlignment="1">
      <alignment vertical="center"/>
    </xf>
    <xf numFmtId="4" fontId="12" fillId="8" borderId="1" xfId="1" applyNumberFormat="1" applyFont="1" applyFill="1" applyBorder="1" applyAlignment="1">
      <alignment vertical="center"/>
    </xf>
    <xf numFmtId="4" fontId="3" fillId="8" borderId="1" xfId="0" applyNumberFormat="1" applyFont="1" applyFill="1" applyBorder="1" applyAlignment="1">
      <alignment vertical="center"/>
    </xf>
    <xf numFmtId="165" fontId="19" fillId="8" borderId="0" xfId="1" applyNumberFormat="1" applyFont="1" applyFill="1" applyBorder="1" applyAlignment="1">
      <alignment horizontal="center" vertical="center" wrapText="1"/>
    </xf>
    <xf numFmtId="0" fontId="19" fillId="8" borderId="0" xfId="0" applyFont="1" applyFill="1" applyAlignment="1">
      <alignment horizontal="left" vertical="center"/>
    </xf>
    <xf numFmtId="165" fontId="14" fillId="8" borderId="0" xfId="1" applyNumberFormat="1" applyFont="1" applyFill="1" applyBorder="1" applyAlignment="1">
      <alignment horizontal="left" vertical="center" wrapText="1"/>
    </xf>
    <xf numFmtId="0" fontId="14" fillId="8" borderId="0" xfId="0" applyFont="1" applyFill="1" applyAlignment="1">
      <alignment vertical="center"/>
    </xf>
    <xf numFmtId="4" fontId="13" fillId="8" borderId="0" xfId="1" applyNumberFormat="1" applyFont="1" applyFill="1" applyBorder="1" applyAlignment="1">
      <alignment horizontal="right" vertical="center" wrapText="1"/>
    </xf>
    <xf numFmtId="0" fontId="11" fillId="8" borderId="1" xfId="0" applyFont="1" applyFill="1" applyBorder="1" applyAlignment="1">
      <alignment horizontal="center" vertical="center"/>
    </xf>
    <xf numFmtId="0" fontId="13" fillId="8" borderId="1" xfId="0" applyFont="1" applyFill="1" applyBorder="1" applyAlignment="1">
      <alignment vertical="center"/>
    </xf>
    <xf numFmtId="4" fontId="13" fillId="8" borderId="1" xfId="1" applyNumberFormat="1" applyFont="1" applyFill="1" applyBorder="1" applyAlignment="1">
      <alignment vertical="center"/>
    </xf>
    <xf numFmtId="0" fontId="41" fillId="8" borderId="0" xfId="0" applyFont="1" applyFill="1" applyAlignment="1">
      <alignment horizontal="left" vertical="center"/>
    </xf>
    <xf numFmtId="4" fontId="12" fillId="8" borderId="0" xfId="1" applyNumberFormat="1" applyFont="1" applyFill="1" applyAlignment="1">
      <alignment vertical="center"/>
    </xf>
    <xf numFmtId="164" fontId="3" fillId="8" borderId="0" xfId="1" applyFont="1" applyFill="1" applyAlignment="1">
      <alignment vertical="center"/>
    </xf>
    <xf numFmtId="4" fontId="3" fillId="8" borderId="0" xfId="1" applyNumberFormat="1" applyFont="1" applyFill="1" applyBorder="1" applyAlignment="1">
      <alignment vertical="center"/>
    </xf>
    <xf numFmtId="4" fontId="12" fillId="8" borderId="36" xfId="1" applyNumberFormat="1" applyFont="1" applyFill="1" applyBorder="1" applyAlignment="1">
      <alignment vertical="center"/>
    </xf>
    <xf numFmtId="4" fontId="3" fillId="8" borderId="36" xfId="1" applyNumberFormat="1" applyFont="1" applyFill="1" applyBorder="1" applyAlignment="1">
      <alignment vertical="center"/>
    </xf>
    <xf numFmtId="4" fontId="6" fillId="8" borderId="0" xfId="0" applyNumberFormat="1" applyFont="1" applyFill="1" applyAlignment="1">
      <alignment horizontal="right" vertical="center"/>
    </xf>
    <xf numFmtId="4" fontId="12" fillId="2" borderId="0" xfId="1" applyNumberFormat="1" applyFont="1" applyFill="1" applyBorder="1" applyAlignment="1">
      <alignment horizontal="right" vertical="center" wrapText="1"/>
    </xf>
    <xf numFmtId="0" fontId="6" fillId="0" borderId="0" xfId="0" applyFont="1" applyAlignment="1">
      <alignment horizontal="center" vertical="center"/>
    </xf>
    <xf numFmtId="165" fontId="21" fillId="5" borderId="0" xfId="1" applyNumberFormat="1" applyFont="1" applyFill="1" applyBorder="1" applyAlignment="1">
      <alignment horizontal="center" vertical="center" wrapText="1"/>
    </xf>
    <xf numFmtId="0" fontId="6" fillId="0" borderId="3" xfId="0" applyFont="1" applyBorder="1" applyAlignment="1">
      <alignment horizontal="center" vertical="center"/>
    </xf>
    <xf numFmtId="0" fontId="6" fillId="0" borderId="16" xfId="0" applyFont="1" applyBorder="1" applyAlignment="1">
      <alignment horizontal="center" vertical="center"/>
    </xf>
    <xf numFmtId="0" fontId="6" fillId="0" borderId="62"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center" vertical="center" wrapText="1"/>
    </xf>
    <xf numFmtId="0" fontId="12" fillId="2" borderId="17" xfId="0" applyFont="1" applyFill="1" applyBorder="1" applyAlignment="1">
      <alignment horizontal="left" vertical="center" wrapText="1"/>
    </xf>
    <xf numFmtId="0" fontId="12" fillId="2" borderId="22" xfId="0" applyFont="1" applyFill="1" applyBorder="1" applyAlignment="1">
      <alignment horizontal="left" vertical="center" wrapText="1"/>
    </xf>
    <xf numFmtId="0" fontId="16" fillId="2" borderId="17" xfId="0" applyFont="1" applyFill="1" applyBorder="1" applyAlignment="1">
      <alignment horizontal="left" vertical="center"/>
    </xf>
    <xf numFmtId="0" fontId="16" fillId="2" borderId="1" xfId="0" applyFont="1" applyFill="1" applyBorder="1" applyAlignment="1">
      <alignment horizontal="left" vertical="center" wrapText="1"/>
    </xf>
    <xf numFmtId="0" fontId="6" fillId="0" borderId="4" xfId="0" applyFont="1" applyBorder="1" applyAlignment="1">
      <alignment horizontal="center" vertical="center"/>
    </xf>
    <xf numFmtId="0" fontId="44" fillId="0" borderId="10" xfId="0" applyFont="1" applyBorder="1" applyAlignment="1">
      <alignment horizontal="center" vertical="center"/>
    </xf>
    <xf numFmtId="0" fontId="45" fillId="0" borderId="15" xfId="0" applyFont="1" applyBorder="1" applyAlignment="1">
      <alignment horizontal="center" vertical="center"/>
    </xf>
    <xf numFmtId="0" fontId="45" fillId="0" borderId="25" xfId="0" applyFont="1" applyBorder="1" applyAlignment="1">
      <alignment horizontal="center" vertical="center"/>
    </xf>
    <xf numFmtId="0" fontId="45" fillId="0" borderId="5"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7" xfId="0" applyFont="1" applyBorder="1" applyAlignment="1">
      <alignment horizontal="center" vertical="center"/>
    </xf>
    <xf numFmtId="0" fontId="45" fillId="0" borderId="1" xfId="0" applyFont="1" applyBorder="1" applyAlignment="1">
      <alignment horizontal="center" vertical="center"/>
    </xf>
    <xf numFmtId="0" fontId="45" fillId="0" borderId="8" xfId="0" applyFont="1" applyBorder="1" applyAlignment="1">
      <alignment horizontal="center" vertical="center"/>
    </xf>
    <xf numFmtId="0" fontId="12" fillId="2" borderId="17" xfId="0" applyFont="1" applyFill="1" applyBorder="1" applyAlignment="1">
      <alignment horizontal="left" vertical="center"/>
    </xf>
    <xf numFmtId="0" fontId="16" fillId="0" borderId="0" xfId="0" applyFont="1" applyAlignment="1">
      <alignment horizontal="left" vertical="center" wrapText="1"/>
    </xf>
    <xf numFmtId="165" fontId="11" fillId="3" borderId="0" xfId="1" applyNumberFormat="1" applyFont="1" applyFill="1" applyBorder="1" applyAlignment="1">
      <alignment horizontal="left" vertical="center" wrapText="1"/>
    </xf>
    <xf numFmtId="0" fontId="25" fillId="4" borderId="10" xfId="1" applyNumberFormat="1" applyFont="1" applyFill="1" applyBorder="1" applyAlignment="1">
      <alignment horizontal="left" vertical="center" wrapText="1"/>
    </xf>
    <xf numFmtId="0" fontId="25" fillId="4" borderId="15" xfId="1" applyNumberFormat="1" applyFont="1" applyFill="1" applyBorder="1" applyAlignment="1">
      <alignment horizontal="left" vertical="center" wrapText="1"/>
    </xf>
    <xf numFmtId="0" fontId="3" fillId="0" borderId="39" xfId="0" applyFont="1" applyBorder="1" applyAlignment="1">
      <alignment horizontal="left" vertical="center" wrapText="1"/>
    </xf>
    <xf numFmtId="0" fontId="5" fillId="5" borderId="27"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37" xfId="0" applyFont="1" applyFill="1" applyBorder="1" applyAlignment="1">
      <alignment horizontal="center" vertical="center"/>
    </xf>
    <xf numFmtId="0" fontId="3" fillId="0" borderId="7" xfId="0" applyFont="1" applyBorder="1" applyAlignment="1">
      <alignment horizontal="left" vertical="top"/>
    </xf>
    <xf numFmtId="0" fontId="3" fillId="0" borderId="8" xfId="0" applyFont="1" applyBorder="1" applyAlignment="1">
      <alignment horizontal="left" vertical="top"/>
    </xf>
    <xf numFmtId="0" fontId="33" fillId="0" borderId="41" xfId="0" applyFont="1" applyBorder="1" applyAlignment="1">
      <alignment horizontal="center" vertical="center"/>
    </xf>
    <xf numFmtId="0" fontId="6" fillId="0" borderId="2" xfId="0" applyFont="1" applyBorder="1" applyAlignment="1">
      <alignment horizontal="center" vertical="center"/>
    </xf>
    <xf numFmtId="4" fontId="43" fillId="0" borderId="15" xfId="0" applyNumberFormat="1" applyFont="1" applyBorder="1" applyAlignment="1">
      <alignment horizontal="center" vertical="center"/>
    </xf>
    <xf numFmtId="4" fontId="7" fillId="0" borderId="55" xfId="1" applyNumberFormat="1" applyFont="1" applyFill="1" applyBorder="1" applyAlignment="1">
      <alignment horizontal="center" vertical="center"/>
    </xf>
    <xf numFmtId="165" fontId="6" fillId="0" borderId="0" xfId="1" applyNumberFormat="1" applyFont="1" applyFill="1" applyBorder="1" applyAlignment="1">
      <alignment horizontal="center" vertical="center" wrapText="1"/>
    </xf>
    <xf numFmtId="0" fontId="13" fillId="2" borderId="0" xfId="1" applyNumberFormat="1" applyFont="1" applyFill="1" applyBorder="1" applyAlignment="1">
      <alignment horizontal="left" vertical="center" wrapText="1"/>
    </xf>
    <xf numFmtId="0" fontId="6" fillId="0" borderId="2" xfId="0" applyFont="1" applyBorder="1" applyAlignment="1">
      <alignment horizontal="center" vertical="center" wrapText="1"/>
    </xf>
    <xf numFmtId="0" fontId="3" fillId="0" borderId="2" xfId="0" applyFont="1" applyBorder="1" applyAlignment="1">
      <alignment horizontal="center"/>
    </xf>
    <xf numFmtId="0" fontId="5" fillId="0" borderId="0" xfId="0" applyFont="1" applyAlignment="1">
      <alignment horizontal="left" vertical="center" wrapText="1"/>
    </xf>
    <xf numFmtId="0" fontId="15" fillId="2" borderId="0" xfId="1" applyNumberFormat="1" applyFont="1" applyFill="1" applyBorder="1" applyAlignment="1">
      <alignment horizontal="left" vertical="center" wrapText="1"/>
    </xf>
    <xf numFmtId="0" fontId="66" fillId="0" borderId="0" xfId="0" applyFont="1" applyAlignment="1">
      <alignment vertical="center" wrapText="1"/>
    </xf>
    <xf numFmtId="0" fontId="13" fillId="2" borderId="0" xfId="1" applyNumberFormat="1" applyFont="1" applyFill="1" applyBorder="1" applyAlignment="1">
      <alignment horizontal="left" vertical="top" wrapText="1"/>
    </xf>
    <xf numFmtId="0" fontId="13" fillId="2" borderId="0" xfId="1" quotePrefix="1" applyNumberFormat="1" applyFont="1" applyFill="1" applyBorder="1" applyAlignment="1">
      <alignment horizontal="left" vertical="top" wrapText="1"/>
    </xf>
    <xf numFmtId="165" fontId="15" fillId="0" borderId="0" xfId="1" applyNumberFormat="1" applyFont="1" applyFill="1" applyBorder="1" applyAlignment="1">
      <alignment vertical="center" wrapText="1"/>
    </xf>
    <xf numFmtId="0" fontId="67" fillId="0" borderId="0" xfId="1" applyNumberFormat="1" applyFont="1" applyFill="1" applyBorder="1" applyAlignment="1">
      <alignment vertical="top" wrapText="1"/>
    </xf>
    <xf numFmtId="0" fontId="67" fillId="0" borderId="0" xfId="0" applyFont="1"/>
    <xf numFmtId="0" fontId="13" fillId="2" borderId="56" xfId="1" applyNumberFormat="1" applyFont="1" applyFill="1" applyBorder="1" applyAlignment="1">
      <alignment horizontal="left" vertical="center" wrapText="1"/>
    </xf>
    <xf numFmtId="166" fontId="12" fillId="0" borderId="0" xfId="1" applyNumberFormat="1" applyFont="1" applyFill="1" applyBorder="1" applyAlignment="1">
      <alignment horizontal="right" vertical="center" wrapText="1"/>
    </xf>
    <xf numFmtId="166" fontId="3" fillId="0" borderId="0" xfId="0" applyNumberFormat="1" applyFont="1" applyAlignment="1">
      <alignment vertical="center"/>
    </xf>
    <xf numFmtId="166" fontId="6" fillId="0" borderId="0" xfId="0" applyNumberFormat="1" applyFont="1" applyAlignment="1">
      <alignment vertical="center"/>
    </xf>
    <xf numFmtId="166" fontId="12" fillId="0" borderId="0" xfId="1"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3" fontId="3" fillId="0" borderId="0" xfId="0" applyNumberFormat="1" applyFont="1" applyAlignment="1">
      <alignment horizontal="center" vertical="center"/>
    </xf>
    <xf numFmtId="3" fontId="22" fillId="0" borderId="0" xfId="0" applyNumberFormat="1" applyFont="1" applyAlignment="1">
      <alignment horizontal="center" vertical="center"/>
    </xf>
    <xf numFmtId="8" fontId="3" fillId="0" borderId="0" xfId="0" applyNumberFormat="1" applyFont="1" applyAlignment="1">
      <alignment horizontal="center" vertical="center"/>
    </xf>
    <xf numFmtId="166" fontId="22" fillId="0" borderId="0" xfId="0" applyNumberFormat="1" applyFont="1" applyAlignment="1">
      <alignment horizontal="center" vertical="center"/>
    </xf>
    <xf numFmtId="166" fontId="12" fillId="0" borderId="0" xfId="0" applyNumberFormat="1" applyFont="1" applyAlignment="1">
      <alignment horizontal="center" vertical="center"/>
    </xf>
    <xf numFmtId="166" fontId="3" fillId="0" borderId="0" xfId="0" applyNumberFormat="1" applyFont="1" applyAlignment="1">
      <alignment horizontal="center" vertical="center" wrapText="1"/>
    </xf>
    <xf numFmtId="8" fontId="3" fillId="0" borderId="0" xfId="0" applyNumberFormat="1" applyFont="1" applyAlignment="1">
      <alignment vertical="center"/>
    </xf>
    <xf numFmtId="3" fontId="6" fillId="0" borderId="0" xfId="0" applyNumberFormat="1" applyFont="1" applyAlignment="1">
      <alignment horizontal="center" vertical="center"/>
    </xf>
    <xf numFmtId="1" fontId="6" fillId="0" borderId="0" xfId="0" applyNumberFormat="1" applyFont="1" applyAlignment="1">
      <alignment horizontal="center" vertical="center"/>
    </xf>
    <xf numFmtId="8" fontId="6" fillId="0" borderId="0" xfId="0" applyNumberFormat="1" applyFont="1" applyAlignment="1">
      <alignment horizontal="center" vertical="center"/>
    </xf>
    <xf numFmtId="8" fontId="6" fillId="0" borderId="0" xfId="0" applyNumberFormat="1" applyFont="1" applyAlignment="1">
      <alignment vertical="center"/>
    </xf>
    <xf numFmtId="166" fontId="12" fillId="0" borderId="0" xfId="0" applyNumberFormat="1" applyFont="1" applyAlignment="1">
      <alignment horizontal="right" vertical="center"/>
    </xf>
    <xf numFmtId="0" fontId="2" fillId="0" borderId="0" xfId="0" applyFont="1" applyAlignment="1">
      <alignment vertical="top"/>
    </xf>
    <xf numFmtId="165" fontId="15" fillId="0" borderId="0" xfId="1" applyNumberFormat="1" applyFont="1" applyFill="1" applyBorder="1" applyAlignment="1">
      <alignment horizontal="left" vertical="top" wrapText="1"/>
    </xf>
    <xf numFmtId="165" fontId="13" fillId="0" borderId="0" xfId="1" applyNumberFormat="1" applyFont="1" applyFill="1" applyBorder="1" applyAlignment="1">
      <alignment vertical="center" wrapText="1"/>
    </xf>
    <xf numFmtId="4" fontId="14" fillId="0" borderId="1" xfId="0" applyNumberFormat="1" applyFont="1" applyBorder="1" applyAlignment="1">
      <alignment vertical="center"/>
    </xf>
    <xf numFmtId="0" fontId="20" fillId="0" borderId="0" xfId="0" applyFont="1" applyAlignment="1">
      <alignment horizontal="left" vertical="top" wrapText="1"/>
    </xf>
    <xf numFmtId="0" fontId="6" fillId="0" borderId="59" xfId="0" applyFont="1" applyBorder="1" applyAlignment="1">
      <alignment horizontal="left" vertical="center"/>
    </xf>
    <xf numFmtId="0" fontId="6" fillId="0" borderId="60" xfId="0" applyFont="1" applyBorder="1" applyAlignment="1">
      <alignment horizontal="left" vertical="center"/>
    </xf>
    <xf numFmtId="0" fontId="6" fillId="0" borderId="61" xfId="0" applyFont="1" applyBorder="1" applyAlignment="1">
      <alignment horizontal="left" vertical="center"/>
    </xf>
    <xf numFmtId="0" fontId="6" fillId="0" borderId="3" xfId="0" applyFont="1" applyBorder="1" applyAlignment="1">
      <alignment horizontal="left" vertical="center"/>
    </xf>
    <xf numFmtId="0" fontId="6" fillId="0" borderId="49" xfId="0" applyFont="1" applyBorder="1" applyAlignment="1">
      <alignment horizontal="left" vertical="center"/>
    </xf>
    <xf numFmtId="0" fontId="65" fillId="9" borderId="0" xfId="0" applyFont="1" applyFill="1" applyAlignment="1">
      <alignment horizontal="right" vertical="center"/>
    </xf>
    <xf numFmtId="3" fontId="19" fillId="9" borderId="0" xfId="1" applyNumberFormat="1" applyFont="1" applyFill="1" applyBorder="1" applyAlignment="1">
      <alignment horizontal="right" vertical="center" wrapText="1"/>
    </xf>
    <xf numFmtId="0" fontId="64" fillId="9" borderId="0" xfId="0" applyFont="1" applyFill="1" applyAlignment="1">
      <alignment horizontal="right" vertical="center"/>
    </xf>
    <xf numFmtId="3" fontId="12" fillId="9" borderId="0" xfId="1" applyNumberFormat="1" applyFont="1" applyFill="1" applyBorder="1" applyAlignment="1">
      <alignment horizontal="right" vertical="center" wrapText="1"/>
    </xf>
    <xf numFmtId="0" fontId="3" fillId="0" borderId="3" xfId="0" applyFont="1" applyBorder="1" applyAlignment="1">
      <alignment vertical="center" wrapText="1"/>
    </xf>
    <xf numFmtId="0" fontId="3" fillId="0" borderId="31" xfId="0" applyFont="1" applyBorder="1" applyAlignment="1">
      <alignment vertical="center" wrapText="1"/>
    </xf>
    <xf numFmtId="0" fontId="21" fillId="5" borderId="0" xfId="0" applyFont="1" applyFill="1" applyAlignment="1">
      <alignment horizontal="center" vertical="center" wrapText="1"/>
    </xf>
    <xf numFmtId="0" fontId="21" fillId="5" borderId="5" xfId="0" applyFont="1" applyFill="1" applyBorder="1" applyAlignment="1">
      <alignment horizontal="center" vertical="center"/>
    </xf>
    <xf numFmtId="0" fontId="21" fillId="5" borderId="0" xfId="0" applyFont="1" applyFill="1" applyAlignment="1">
      <alignment horizontal="center" vertical="center"/>
    </xf>
    <xf numFmtId="0" fontId="3" fillId="0" borderId="2" xfId="0" applyFont="1" applyBorder="1" applyAlignment="1">
      <alignment vertical="center" wrapText="1"/>
    </xf>
    <xf numFmtId="0" fontId="39" fillId="0" borderId="2" xfId="0" applyFont="1" applyBorder="1" applyAlignment="1">
      <alignment vertical="center" wrapText="1"/>
    </xf>
    <xf numFmtId="0" fontId="39" fillId="0" borderId="3" xfId="0" applyFont="1" applyBorder="1" applyAlignment="1">
      <alignment vertical="center"/>
    </xf>
    <xf numFmtId="0" fontId="28" fillId="3" borderId="63" xfId="0" applyFont="1" applyFill="1" applyBorder="1" applyAlignment="1">
      <alignment horizontal="left" vertical="center"/>
    </xf>
    <xf numFmtId="0" fontId="28" fillId="3" borderId="40" xfId="0" applyFont="1" applyFill="1" applyBorder="1" applyAlignment="1">
      <alignment horizontal="left" vertical="center"/>
    </xf>
    <xf numFmtId="0" fontId="3" fillId="0" borderId="3" xfId="0" applyFont="1" applyBorder="1" applyAlignment="1">
      <alignment horizontal="left" vertical="center" wrapText="1"/>
    </xf>
    <xf numFmtId="0" fontId="3" fillId="0" borderId="31" xfId="0" applyFont="1" applyBorder="1" applyAlignment="1">
      <alignment horizontal="left" vertical="center" wrapText="1"/>
    </xf>
    <xf numFmtId="0" fontId="6" fillId="0" borderId="0" xfId="0" applyFont="1" applyAlignment="1">
      <alignment horizontal="left" vertical="center" wrapText="1"/>
    </xf>
    <xf numFmtId="0" fontId="63" fillId="0" borderId="3" xfId="0" applyFont="1" applyBorder="1" applyAlignment="1">
      <alignment horizontal="center" vertical="center"/>
    </xf>
    <xf numFmtId="0" fontId="63" fillId="0" borderId="4" xfId="0" applyFont="1" applyBorder="1" applyAlignment="1">
      <alignment horizontal="center" vertical="center"/>
    </xf>
    <xf numFmtId="0" fontId="33" fillId="0" borderId="0" xfId="0" applyFont="1" applyAlignment="1">
      <alignment horizontal="center" vertical="center"/>
    </xf>
    <xf numFmtId="0" fontId="25" fillId="3" borderId="0" xfId="0" applyFont="1" applyFill="1" applyAlignment="1">
      <alignment horizontal="left" vertical="center" wrapText="1"/>
    </xf>
    <xf numFmtId="0" fontId="3" fillId="0" borderId="0" xfId="0" applyFont="1" applyAlignment="1">
      <alignment horizontal="left" vertical="center" wrapText="1"/>
    </xf>
    <xf numFmtId="0" fontId="29" fillId="0" borderId="0" xfId="1" applyNumberFormat="1" applyFont="1" applyFill="1" applyBorder="1" applyAlignment="1">
      <alignment horizontal="left" vertical="center" wrapText="1"/>
    </xf>
    <xf numFmtId="0" fontId="25" fillId="3" borderId="0" xfId="0" applyFont="1" applyFill="1" applyAlignment="1">
      <alignment horizontal="left" vertical="center"/>
    </xf>
    <xf numFmtId="0" fontId="23" fillId="0" borderId="0" xfId="0" applyFont="1" applyAlignment="1">
      <alignment horizontal="left" vertical="top" wrapText="1"/>
    </xf>
    <xf numFmtId="0" fontId="3" fillId="0" borderId="0" xfId="0" applyFont="1" applyAlignment="1">
      <alignment horizontal="left" vertical="top" wrapText="1"/>
    </xf>
    <xf numFmtId="0" fontId="32" fillId="4" borderId="0" xfId="0" applyFont="1" applyFill="1" applyAlignment="1">
      <alignment horizontal="center" vertical="center" wrapText="1"/>
    </xf>
    <xf numFmtId="0" fontId="39"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3" fillId="0" borderId="5" xfId="1" applyNumberFormat="1" applyFont="1" applyFill="1" applyBorder="1" applyAlignment="1">
      <alignment horizontal="left" vertical="center" wrapText="1"/>
    </xf>
    <xf numFmtId="0" fontId="3" fillId="0" borderId="0" xfId="1" applyNumberFormat="1" applyFont="1" applyFill="1" applyBorder="1" applyAlignment="1">
      <alignment horizontal="left" vertical="center" wrapText="1"/>
    </xf>
    <xf numFmtId="0" fontId="3" fillId="0" borderId="6" xfId="1" applyNumberFormat="1" applyFont="1" applyFill="1" applyBorder="1" applyAlignment="1">
      <alignment horizontal="left" vertical="center" wrapText="1"/>
    </xf>
    <xf numFmtId="0" fontId="3" fillId="0" borderId="7" xfId="1" applyNumberFormat="1" applyFont="1" applyFill="1" applyBorder="1" applyAlignment="1">
      <alignment horizontal="left" vertical="center" wrapText="1"/>
    </xf>
    <xf numFmtId="0" fontId="3" fillId="0" borderId="1" xfId="1" applyNumberFormat="1" applyFont="1" applyFill="1" applyBorder="1" applyAlignment="1">
      <alignment horizontal="left" vertical="center" wrapText="1"/>
    </xf>
    <xf numFmtId="0" fontId="3" fillId="0" borderId="8" xfId="1" applyNumberFormat="1" applyFont="1" applyFill="1" applyBorder="1" applyAlignment="1">
      <alignment horizontal="left" vertical="center" wrapText="1"/>
    </xf>
    <xf numFmtId="0" fontId="6" fillId="0" borderId="3" xfId="1" applyNumberFormat="1" applyFont="1" applyFill="1" applyBorder="1" applyAlignment="1">
      <alignment horizontal="left" vertical="center" wrapText="1"/>
    </xf>
    <xf numFmtId="0" fontId="6" fillId="0" borderId="16" xfId="1" applyNumberFormat="1" applyFont="1" applyFill="1" applyBorder="1" applyAlignment="1">
      <alignment horizontal="left" vertical="center" wrapText="1"/>
    </xf>
    <xf numFmtId="0" fontId="6" fillId="0" borderId="4" xfId="1" applyNumberFormat="1" applyFont="1" applyFill="1" applyBorder="1" applyAlignment="1">
      <alignment horizontal="left" vertical="center" wrapText="1"/>
    </xf>
    <xf numFmtId="165" fontId="20" fillId="0" borderId="16" xfId="1" applyNumberFormat="1" applyFont="1" applyFill="1" applyBorder="1" applyAlignment="1">
      <alignment horizontal="left" vertical="center" wrapText="1"/>
    </xf>
    <xf numFmtId="4" fontId="7" fillId="4" borderId="16" xfId="0" applyNumberFormat="1" applyFont="1" applyFill="1" applyBorder="1" applyAlignment="1">
      <alignment horizontal="left" vertical="center" wrapText="1"/>
    </xf>
    <xf numFmtId="0" fontId="6" fillId="0" borderId="3" xfId="1" applyNumberFormat="1" applyFont="1" applyFill="1" applyBorder="1" applyAlignment="1">
      <alignment horizontal="center" vertical="center" wrapText="1"/>
    </xf>
    <xf numFmtId="0" fontId="6" fillId="0" borderId="16" xfId="1" applyNumberFormat="1" applyFont="1" applyFill="1" applyBorder="1" applyAlignment="1">
      <alignment horizontal="center" vertical="center" wrapText="1"/>
    </xf>
    <xf numFmtId="0" fontId="6" fillId="0" borderId="4" xfId="1" applyNumberFormat="1"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4" fontId="6" fillId="4" borderId="3" xfId="0" applyNumberFormat="1" applyFont="1" applyFill="1" applyBorder="1" applyAlignment="1">
      <alignment horizontal="left" vertical="center" wrapText="1"/>
    </xf>
    <xf numFmtId="4" fontId="6" fillId="4" borderId="16" xfId="0" applyNumberFormat="1" applyFont="1" applyFill="1" applyBorder="1" applyAlignment="1">
      <alignment horizontal="left" vertical="center" wrapText="1"/>
    </xf>
    <xf numFmtId="4" fontId="6" fillId="4" borderId="4" xfId="0" applyNumberFormat="1" applyFont="1" applyFill="1" applyBorder="1" applyAlignment="1">
      <alignment horizontal="left" vertical="center" wrapText="1"/>
    </xf>
    <xf numFmtId="0" fontId="6" fillId="0" borderId="3" xfId="1" applyNumberFormat="1" applyFont="1" applyFill="1" applyBorder="1" applyAlignment="1">
      <alignment horizontal="left" vertical="top" wrapText="1"/>
    </xf>
    <xf numFmtId="0" fontId="6" fillId="0" borderId="16" xfId="1" applyNumberFormat="1" applyFont="1" applyFill="1" applyBorder="1" applyAlignment="1">
      <alignment horizontal="left" vertical="top" wrapText="1"/>
    </xf>
    <xf numFmtId="0" fontId="6" fillId="0" borderId="4" xfId="1" applyNumberFormat="1" applyFont="1" applyFill="1" applyBorder="1" applyAlignment="1">
      <alignment horizontal="left" vertical="top" wrapText="1"/>
    </xf>
    <xf numFmtId="0" fontId="6" fillId="0" borderId="15" xfId="0" applyFont="1" applyBorder="1" applyAlignment="1">
      <alignment horizontal="center" vertical="center"/>
    </xf>
    <xf numFmtId="0" fontId="6" fillId="0" borderId="25"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5" fillId="0" borderId="3"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67" xfId="0" applyFont="1" applyBorder="1" applyAlignment="1">
      <alignment horizontal="center" vertical="center"/>
    </xf>
    <xf numFmtId="4" fontId="7" fillId="4" borderId="3" xfId="0" applyNumberFormat="1" applyFont="1" applyFill="1" applyBorder="1" applyAlignment="1">
      <alignment horizontal="center" vertical="center" wrapText="1"/>
    </xf>
    <xf numFmtId="4" fontId="7" fillId="4" borderId="16" xfId="0" applyNumberFormat="1" applyFont="1" applyFill="1" applyBorder="1" applyAlignment="1">
      <alignment horizontal="center" vertical="center" wrapText="1"/>
    </xf>
    <xf numFmtId="4" fontId="7" fillId="4" borderId="4" xfId="0" applyNumberFormat="1" applyFont="1" applyFill="1" applyBorder="1" applyAlignment="1">
      <alignment horizontal="center" vertical="center" wrapText="1"/>
    </xf>
    <xf numFmtId="0" fontId="3" fillId="0" borderId="39" xfId="0" applyFont="1" applyBorder="1" applyAlignment="1">
      <alignment horizontal="left" vertical="center" wrapText="1"/>
    </xf>
    <xf numFmtId="4" fontId="14" fillId="0" borderId="15" xfId="0" applyNumberFormat="1" applyFont="1" applyBorder="1" applyAlignment="1">
      <alignment horizontal="left" vertical="center"/>
    </xf>
    <xf numFmtId="0" fontId="25" fillId="4" borderId="10" xfId="1" applyNumberFormat="1" applyFont="1" applyFill="1" applyBorder="1" applyAlignment="1">
      <alignment horizontal="left" vertical="center" wrapText="1"/>
    </xf>
    <xf numFmtId="0" fontId="25" fillId="4" borderId="15" xfId="1" applyNumberFormat="1" applyFont="1" applyFill="1" applyBorder="1" applyAlignment="1">
      <alignment horizontal="left" vertical="center" wrapText="1"/>
    </xf>
    <xf numFmtId="0" fontId="3" fillId="0" borderId="7" xfId="0" applyFont="1" applyBorder="1" applyAlignment="1">
      <alignment horizontal="left" vertical="top"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5" fillId="5" borderId="27"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37" xfId="0" applyFont="1" applyFill="1" applyBorder="1" applyAlignment="1">
      <alignment horizontal="center" vertical="center"/>
    </xf>
    <xf numFmtId="165" fontId="5" fillId="5" borderId="0" xfId="1" applyNumberFormat="1" applyFont="1" applyFill="1" applyBorder="1" applyAlignment="1">
      <alignment horizontal="center" vertical="center" wrapText="1"/>
    </xf>
    <xf numFmtId="165" fontId="5" fillId="5" borderId="0" xfId="1" applyNumberFormat="1" applyFont="1" applyFill="1" applyBorder="1" applyAlignment="1">
      <alignment horizontal="left" vertical="center"/>
    </xf>
    <xf numFmtId="4" fontId="43" fillId="0" borderId="15" xfId="0" applyNumberFormat="1" applyFont="1" applyBorder="1" applyAlignment="1">
      <alignment horizontal="center" vertical="center"/>
    </xf>
    <xf numFmtId="0" fontId="11" fillId="3" borderId="0" xfId="0" applyFont="1" applyFill="1" applyAlignment="1">
      <alignment horizontal="center" vertical="center"/>
    </xf>
    <xf numFmtId="0" fontId="3" fillId="0" borderId="7" xfId="0" applyFont="1" applyBorder="1" applyAlignment="1">
      <alignment horizontal="left" vertical="top"/>
    </xf>
    <xf numFmtId="0" fontId="3" fillId="0" borderId="1" xfId="0" applyFont="1" applyBorder="1" applyAlignment="1">
      <alignment horizontal="left" vertical="top"/>
    </xf>
    <xf numFmtId="0" fontId="3" fillId="0" borderId="8" xfId="0" applyFont="1" applyBorder="1" applyAlignment="1">
      <alignment horizontal="left" vertical="top"/>
    </xf>
    <xf numFmtId="165" fontId="11" fillId="3" borderId="0" xfId="1" applyNumberFormat="1" applyFont="1" applyFill="1" applyBorder="1" applyAlignment="1">
      <alignment horizontal="left" vertical="center" wrapText="1"/>
    </xf>
    <xf numFmtId="165" fontId="20" fillId="0" borderId="15" xfId="1" applyNumberFormat="1" applyFont="1" applyFill="1" applyBorder="1" applyAlignment="1">
      <alignment horizontal="left" vertical="center" wrapText="1"/>
    </xf>
    <xf numFmtId="4" fontId="14" fillId="0" borderId="16" xfId="0" applyNumberFormat="1" applyFont="1" applyBorder="1" applyAlignment="1">
      <alignment horizontal="left" vertical="center"/>
    </xf>
    <xf numFmtId="0" fontId="6" fillId="0" borderId="2" xfId="1" applyNumberFormat="1" applyFont="1" applyFill="1" applyBorder="1" applyAlignment="1">
      <alignment horizontal="left" vertical="center" wrapText="1"/>
    </xf>
    <xf numFmtId="165" fontId="21" fillId="5" borderId="0" xfId="1" applyNumberFormat="1" applyFont="1" applyFill="1" applyBorder="1" applyAlignment="1">
      <alignment horizontal="center" vertical="center" wrapText="1"/>
    </xf>
    <xf numFmtId="165" fontId="7" fillId="0" borderId="0" xfId="1" applyNumberFormat="1" applyFont="1" applyFill="1" applyBorder="1" applyAlignment="1">
      <alignment horizontal="center" vertical="center" wrapText="1"/>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3" xfId="0" applyFont="1" applyBorder="1" applyAlignment="1">
      <alignment horizontal="center" vertical="center"/>
    </xf>
    <xf numFmtId="0" fontId="6" fillId="0" borderId="16" xfId="0" applyFont="1" applyBorder="1" applyAlignment="1">
      <alignment horizontal="center" vertical="center"/>
    </xf>
    <xf numFmtId="0" fontId="6" fillId="0" borderId="62"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165" fontId="10" fillId="5" borderId="0" xfId="1" applyNumberFormat="1" applyFont="1" applyFill="1" applyBorder="1" applyAlignment="1">
      <alignment horizontal="center" vertical="center" wrapText="1"/>
    </xf>
    <xf numFmtId="165" fontId="10" fillId="5" borderId="13" xfId="1" applyNumberFormat="1" applyFont="1" applyFill="1" applyBorder="1" applyAlignment="1">
      <alignment horizontal="center" vertical="center" wrapText="1"/>
    </xf>
    <xf numFmtId="0" fontId="6" fillId="0" borderId="15" xfId="1" applyNumberFormat="1" applyFont="1" applyFill="1" applyBorder="1" applyAlignment="1">
      <alignment horizontal="left" vertical="top" wrapText="1"/>
    </xf>
    <xf numFmtId="0" fontId="6" fillId="0" borderId="0" xfId="1" applyNumberFormat="1" applyFont="1" applyFill="1" applyBorder="1" applyAlignment="1">
      <alignment horizontal="left" vertical="top" wrapText="1"/>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0" fontId="12" fillId="2" borderId="17" xfId="0" applyFont="1" applyFill="1" applyBorder="1" applyAlignment="1">
      <alignment horizontal="left" vertical="center" wrapText="1"/>
    </xf>
    <xf numFmtId="0" fontId="12" fillId="2" borderId="22" xfId="0" applyFont="1" applyFill="1" applyBorder="1" applyAlignment="1">
      <alignment horizontal="left" vertical="center" wrapText="1"/>
    </xf>
    <xf numFmtId="0" fontId="16" fillId="2" borderId="17" xfId="0" applyFont="1" applyFill="1" applyBorder="1" applyAlignment="1">
      <alignment horizontal="left" vertical="center"/>
    </xf>
    <xf numFmtId="0" fontId="16" fillId="2" borderId="1" xfId="0" applyFont="1" applyFill="1" applyBorder="1" applyAlignment="1">
      <alignment horizontal="left" vertical="center" wrapText="1"/>
    </xf>
    <xf numFmtId="0" fontId="12" fillId="2" borderId="17" xfId="0" applyFont="1" applyFill="1" applyBorder="1" applyAlignment="1">
      <alignment horizontal="left" vertical="center"/>
    </xf>
    <xf numFmtId="0" fontId="16" fillId="0" borderId="0" xfId="0" applyFont="1" applyAlignment="1">
      <alignment horizontal="left" vertical="center" wrapText="1"/>
    </xf>
    <xf numFmtId="4" fontId="7" fillId="4" borderId="3" xfId="0" applyNumberFormat="1" applyFont="1" applyFill="1" applyBorder="1" applyAlignment="1">
      <alignment horizontal="left" vertical="center" wrapText="1"/>
    </xf>
    <xf numFmtId="4" fontId="7" fillId="4" borderId="4" xfId="0" applyNumberFormat="1" applyFont="1" applyFill="1" applyBorder="1" applyAlignment="1">
      <alignment horizontal="left" vertical="center" wrapText="1"/>
    </xf>
    <xf numFmtId="0" fontId="6" fillId="0" borderId="4" xfId="0" applyFont="1" applyBorder="1" applyAlignment="1">
      <alignment horizontal="center" vertical="center"/>
    </xf>
    <xf numFmtId="0" fontId="44" fillId="0" borderId="10" xfId="0" applyFont="1" applyBorder="1" applyAlignment="1">
      <alignment horizontal="center" vertical="center"/>
    </xf>
    <xf numFmtId="0" fontId="45" fillId="0" borderId="15" xfId="0" applyFont="1" applyBorder="1" applyAlignment="1">
      <alignment horizontal="center" vertical="center"/>
    </xf>
    <xf numFmtId="0" fontId="45" fillId="0" borderId="25" xfId="0" applyFont="1" applyBorder="1" applyAlignment="1">
      <alignment horizontal="center" vertical="center"/>
    </xf>
    <xf numFmtId="0" fontId="45" fillId="0" borderId="5"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7" xfId="0" applyFont="1" applyBorder="1" applyAlignment="1">
      <alignment horizontal="center" vertical="center"/>
    </xf>
    <xf numFmtId="0" fontId="45" fillId="0" borderId="1" xfId="0" applyFont="1" applyBorder="1" applyAlignment="1">
      <alignment horizontal="center" vertical="center"/>
    </xf>
    <xf numFmtId="0" fontId="45" fillId="0" borderId="8" xfId="0" applyFont="1" applyBorder="1" applyAlignment="1">
      <alignment horizontal="center" vertical="center"/>
    </xf>
    <xf numFmtId="0" fontId="7" fillId="0" borderId="0" xfId="0" applyFont="1" applyAlignment="1">
      <alignment horizontal="center" vertical="center"/>
    </xf>
    <xf numFmtId="0" fontId="7" fillId="0" borderId="2" xfId="1" applyNumberFormat="1" applyFont="1" applyFill="1" applyBorder="1" applyAlignment="1">
      <alignment horizontal="left" vertical="center" wrapText="1"/>
    </xf>
    <xf numFmtId="0" fontId="7" fillId="0" borderId="3" xfId="1" applyNumberFormat="1" applyFont="1" applyFill="1" applyBorder="1" applyAlignment="1">
      <alignment horizontal="left" vertical="center" wrapText="1"/>
    </xf>
    <xf numFmtId="0" fontId="7" fillId="0" borderId="16" xfId="1" applyNumberFormat="1" applyFont="1" applyFill="1" applyBorder="1" applyAlignment="1">
      <alignment horizontal="left" vertical="center" wrapText="1"/>
    </xf>
    <xf numFmtId="0" fontId="7" fillId="0" borderId="4" xfId="1" applyNumberFormat="1" applyFont="1" applyFill="1" applyBorder="1" applyAlignment="1">
      <alignment horizontal="left" vertical="center" wrapText="1"/>
    </xf>
    <xf numFmtId="0" fontId="7" fillId="0" borderId="0" xfId="0" applyFont="1" applyAlignment="1">
      <alignment horizontal="center" vertical="center" wrapText="1"/>
    </xf>
    <xf numFmtId="165" fontId="15" fillId="0" borderId="16" xfId="1" applyNumberFormat="1" applyFont="1" applyFill="1" applyBorder="1" applyAlignment="1">
      <alignment vertical="center" wrapText="1"/>
    </xf>
    <xf numFmtId="4" fontId="14" fillId="0" borderId="15" xfId="0" applyNumberFormat="1" applyFont="1" applyBorder="1" applyAlignment="1">
      <alignment vertical="center"/>
    </xf>
    <xf numFmtId="0" fontId="57" fillId="0" borderId="0" xfId="0" applyFont="1" applyAlignment="1">
      <alignment horizontal="center" vertical="center"/>
    </xf>
    <xf numFmtId="0" fontId="7" fillId="0" borderId="33" xfId="1" applyNumberFormat="1" applyFont="1" applyFill="1" applyBorder="1" applyAlignment="1">
      <alignment horizontal="left" vertical="center" wrapText="1"/>
    </xf>
    <xf numFmtId="0" fontId="7" fillId="0" borderId="34" xfId="1" applyNumberFormat="1" applyFont="1" applyFill="1" applyBorder="1" applyAlignment="1">
      <alignment horizontal="left" vertical="center" wrapText="1"/>
    </xf>
    <xf numFmtId="0" fontId="7" fillId="0" borderId="35" xfId="1" applyNumberFormat="1" applyFont="1" applyFill="1" applyBorder="1" applyAlignment="1">
      <alignment horizontal="left" vertical="center" wrapText="1"/>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3" xfId="0" applyFont="1" applyBorder="1" applyAlignment="1">
      <alignment horizontal="center" vertical="center"/>
    </xf>
    <xf numFmtId="0" fontId="7" fillId="0" borderId="16" xfId="0" applyFont="1" applyBorder="1" applyAlignment="1">
      <alignment horizontal="center" vertical="center"/>
    </xf>
    <xf numFmtId="0" fontId="7" fillId="0" borderId="62"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25" fillId="0" borderId="0" xfId="0" applyFont="1" applyAlignment="1">
      <alignment horizontal="center" vertical="center" wrapText="1"/>
    </xf>
    <xf numFmtId="0" fontId="41" fillId="0" borderId="0" xfId="1" applyNumberFormat="1" applyFont="1" applyFill="1" applyBorder="1" applyAlignment="1">
      <alignment horizontal="left" vertical="top" wrapText="1"/>
    </xf>
    <xf numFmtId="4" fontId="6" fillId="4" borderId="10" xfId="0" applyNumberFormat="1" applyFont="1" applyFill="1" applyBorder="1" applyAlignment="1">
      <alignment horizontal="left" vertical="center" wrapText="1"/>
    </xf>
    <xf numFmtId="4" fontId="6" fillId="4" borderId="15" xfId="0" applyNumberFormat="1" applyFont="1" applyFill="1" applyBorder="1" applyAlignment="1">
      <alignment horizontal="left" vertical="center" wrapText="1"/>
    </xf>
    <xf numFmtId="4" fontId="6" fillId="4" borderId="25" xfId="0" applyNumberFormat="1" applyFont="1" applyFill="1" applyBorder="1" applyAlignment="1">
      <alignment horizontal="left" vertical="center" wrapText="1"/>
    </xf>
    <xf numFmtId="0" fontId="67" fillId="0" borderId="5" xfId="1" applyNumberFormat="1" applyFont="1" applyFill="1" applyBorder="1" applyAlignment="1">
      <alignment horizontal="left" vertical="top" wrapText="1"/>
    </xf>
    <xf numFmtId="0" fontId="67" fillId="0" borderId="0" xfId="1" applyNumberFormat="1" applyFont="1" applyFill="1" applyBorder="1" applyAlignment="1">
      <alignment horizontal="left" vertical="top" wrapText="1"/>
    </xf>
    <xf numFmtId="0" fontId="67" fillId="0" borderId="6" xfId="1" applyNumberFormat="1" applyFont="1" applyFill="1" applyBorder="1" applyAlignment="1">
      <alignment horizontal="left" vertical="top" wrapText="1"/>
    </xf>
    <xf numFmtId="4" fontId="6" fillId="0" borderId="10" xfId="0" applyNumberFormat="1" applyFont="1" applyBorder="1" applyAlignment="1">
      <alignment horizontal="left" vertical="center" wrapText="1"/>
    </xf>
    <xf numFmtId="4" fontId="6" fillId="0" borderId="15" xfId="0" applyNumberFormat="1" applyFont="1" applyBorder="1" applyAlignment="1">
      <alignment horizontal="left" vertical="center" wrapText="1"/>
    </xf>
    <xf numFmtId="4" fontId="6" fillId="0" borderId="25" xfId="0" applyNumberFormat="1" applyFont="1" applyBorder="1" applyAlignment="1">
      <alignment horizontal="left" vertical="center" wrapText="1"/>
    </xf>
    <xf numFmtId="0" fontId="41" fillId="0" borderId="3" xfId="1" applyNumberFormat="1" applyFont="1" applyFill="1" applyBorder="1" applyAlignment="1">
      <alignment horizontal="left" vertical="center" wrapText="1"/>
    </xf>
    <xf numFmtId="0" fontId="41" fillId="0" borderId="16" xfId="1" applyNumberFormat="1" applyFont="1" applyFill="1" applyBorder="1" applyAlignment="1">
      <alignment horizontal="left" vertical="center" wrapText="1"/>
    </xf>
    <xf numFmtId="0" fontId="41" fillId="0" borderId="4" xfId="1" applyNumberFormat="1" applyFont="1" applyFill="1" applyBorder="1" applyAlignment="1">
      <alignment horizontal="left" vertical="center" wrapText="1"/>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horizontal="left" vertical="center"/>
    </xf>
    <xf numFmtId="0" fontId="6" fillId="0" borderId="59" xfId="0" applyFont="1" applyBorder="1" applyAlignment="1">
      <alignment horizontal="left" vertical="center"/>
    </xf>
    <xf numFmtId="0" fontId="6" fillId="0" borderId="60" xfId="0" applyFont="1" applyBorder="1" applyAlignment="1">
      <alignment horizontal="left" vertical="center"/>
    </xf>
    <xf numFmtId="0" fontId="6" fillId="0" borderId="61" xfId="0" applyFont="1" applyBorder="1" applyAlignment="1">
      <alignment horizontal="left" vertical="center"/>
    </xf>
    <xf numFmtId="0" fontId="6" fillId="0" borderId="3" xfId="0" applyFont="1" applyBorder="1" applyAlignment="1">
      <alignment horizontal="left" vertical="center"/>
    </xf>
    <xf numFmtId="0" fontId="6" fillId="0" borderId="16" xfId="0" applyFont="1" applyBorder="1" applyAlignment="1">
      <alignment horizontal="left" vertical="center"/>
    </xf>
    <xf numFmtId="0" fontId="6" fillId="0" borderId="62" xfId="0" applyFont="1" applyBorder="1" applyAlignment="1">
      <alignment horizontal="left" vertical="center"/>
    </xf>
    <xf numFmtId="0" fontId="6" fillId="0" borderId="49" xfId="0" applyFont="1" applyBorder="1" applyAlignment="1">
      <alignment horizontal="left" vertical="center"/>
    </xf>
    <xf numFmtId="0" fontId="6" fillId="0" borderId="50" xfId="0" applyFont="1" applyBorder="1" applyAlignment="1">
      <alignment horizontal="left" vertical="center"/>
    </xf>
    <xf numFmtId="0" fontId="6" fillId="0" borderId="51" xfId="0" applyFont="1" applyBorder="1" applyAlignment="1">
      <alignment horizontal="left" vertical="center"/>
    </xf>
    <xf numFmtId="0" fontId="4" fillId="0" borderId="5" xfId="1" applyNumberFormat="1" applyFont="1" applyFill="1" applyBorder="1" applyAlignment="1">
      <alignment horizontal="left" vertical="top" wrapText="1"/>
    </xf>
    <xf numFmtId="0" fontId="4" fillId="0" borderId="0" xfId="1" applyNumberFormat="1" applyFont="1" applyFill="1" applyBorder="1" applyAlignment="1">
      <alignment horizontal="left" vertical="top" wrapText="1"/>
    </xf>
    <xf numFmtId="0" fontId="4" fillId="0" borderId="6" xfId="1" applyNumberFormat="1" applyFont="1" applyFill="1" applyBorder="1" applyAlignment="1">
      <alignment horizontal="left" vertical="top" wrapText="1"/>
    </xf>
    <xf numFmtId="0" fontId="19" fillId="0" borderId="5" xfId="1" applyNumberFormat="1" applyFont="1" applyFill="1" applyBorder="1" applyAlignment="1">
      <alignment horizontal="left" vertical="top" wrapText="1"/>
    </xf>
    <xf numFmtId="0" fontId="19" fillId="0" borderId="0" xfId="1" applyNumberFormat="1" applyFont="1" applyFill="1" applyBorder="1" applyAlignment="1">
      <alignment horizontal="left" vertical="top" wrapText="1"/>
    </xf>
    <xf numFmtId="0" fontId="19" fillId="0" borderId="6" xfId="1" applyNumberFormat="1" applyFont="1" applyFill="1" applyBorder="1" applyAlignment="1">
      <alignment horizontal="left" vertical="top" wrapText="1"/>
    </xf>
    <xf numFmtId="0" fontId="19" fillId="0" borderId="7" xfId="1" applyNumberFormat="1" applyFont="1" applyFill="1" applyBorder="1" applyAlignment="1">
      <alignment horizontal="left" vertical="top" wrapText="1"/>
    </xf>
    <xf numFmtId="0" fontId="19" fillId="0" borderId="1" xfId="1" applyNumberFormat="1" applyFont="1" applyFill="1" applyBorder="1" applyAlignment="1">
      <alignment horizontal="left" vertical="top" wrapText="1"/>
    </xf>
    <xf numFmtId="0" fontId="19" fillId="0" borderId="8" xfId="1" applyNumberFormat="1" applyFont="1" applyFill="1" applyBorder="1" applyAlignment="1">
      <alignment horizontal="left" vertical="top" wrapText="1"/>
    </xf>
    <xf numFmtId="0" fontId="19" fillId="0" borderId="10" xfId="1" applyNumberFormat="1" applyFont="1" applyFill="1" applyBorder="1" applyAlignment="1">
      <alignment vertical="top" wrapText="1"/>
    </xf>
    <xf numFmtId="0" fontId="19" fillId="0" borderId="15" xfId="1" applyNumberFormat="1" applyFont="1" applyFill="1" applyBorder="1" applyAlignment="1">
      <alignment vertical="top" wrapText="1"/>
    </xf>
    <xf numFmtId="0" fontId="19" fillId="0" borderId="25" xfId="1" applyNumberFormat="1" applyFont="1" applyFill="1" applyBorder="1" applyAlignment="1">
      <alignment vertical="top" wrapText="1"/>
    </xf>
    <xf numFmtId="0" fontId="19" fillId="0" borderId="3" xfId="1" applyNumberFormat="1" applyFont="1" applyFill="1" applyBorder="1" applyAlignment="1">
      <alignment horizontal="left" vertical="center" wrapText="1"/>
    </xf>
    <xf numFmtId="0" fontId="19" fillId="0" borderId="16" xfId="1" applyNumberFormat="1" applyFont="1" applyFill="1" applyBorder="1" applyAlignment="1">
      <alignment horizontal="left" vertical="center" wrapText="1"/>
    </xf>
    <xf numFmtId="0" fontId="19" fillId="0" borderId="4" xfId="1" applyNumberFormat="1" applyFont="1" applyFill="1" applyBorder="1" applyAlignment="1">
      <alignment horizontal="left" vertical="center" wrapText="1"/>
    </xf>
    <xf numFmtId="0" fontId="69" fillId="0" borderId="0" xfId="0" applyFont="1" applyAlignment="1">
      <alignment horizontal="center" vertical="center"/>
    </xf>
    <xf numFmtId="165" fontId="13" fillId="0" borderId="0" xfId="1" applyNumberFormat="1" applyFont="1" applyFill="1" applyBorder="1" applyAlignment="1">
      <alignment horizontal="left" vertical="top" wrapText="1"/>
    </xf>
    <xf numFmtId="165" fontId="5" fillId="5" borderId="13" xfId="1" applyNumberFormat="1" applyFont="1" applyFill="1" applyBorder="1" applyAlignment="1">
      <alignment horizontal="center" vertical="center" wrapText="1"/>
    </xf>
    <xf numFmtId="4" fontId="14" fillId="0" borderId="0" xfId="0" applyNumberFormat="1" applyFont="1" applyAlignment="1">
      <alignment horizontal="left" vertical="center"/>
    </xf>
    <xf numFmtId="0" fontId="6" fillId="0" borderId="32"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0" fontId="4" fillId="0" borderId="0" xfId="0" applyFont="1" applyAlignment="1">
      <alignment horizontal="center"/>
    </xf>
  </cellXfs>
  <cellStyles count="7">
    <cellStyle name="Hipervínculo" xfId="4" builtinId="8"/>
    <cellStyle name="Millares" xfId="1" builtinId="3"/>
    <cellStyle name="Millares 2" xfId="2" xr:uid="{00000000-0005-0000-0000-000002000000}"/>
    <cellStyle name="Millares 3" xfId="3" xr:uid="{00000000-0005-0000-0000-000003000000}"/>
    <cellStyle name="Normal" xfId="0" builtinId="0"/>
    <cellStyle name="Normal 2 2" xfId="5" xr:uid="{00000000-0005-0000-0000-000005000000}"/>
    <cellStyle name="Porcentaje" xfId="6" builtinId="5"/>
  </cellStyles>
  <dxfs count="24">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979797"/>
      <color rgb="FFCFAC65"/>
      <color rgb="FF182951"/>
      <color rgb="FFC1C5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228601</xdr:colOff>
      <xdr:row>0</xdr:row>
      <xdr:rowOff>0</xdr:rowOff>
    </xdr:from>
    <xdr:to>
      <xdr:col>4</xdr:col>
      <xdr:colOff>2200275</xdr:colOff>
      <xdr:row>2</xdr:row>
      <xdr:rowOff>200696</xdr:rowOff>
    </xdr:to>
    <xdr:pic>
      <xdr:nvPicPr>
        <xdr:cNvPr id="2" name="Imagen 1">
          <a:extLst>
            <a:ext uri="{FF2B5EF4-FFF2-40B4-BE49-F238E27FC236}">
              <a16:creationId xmlns:a16="http://schemas.microsoft.com/office/drawing/2014/main" id="{A55F0A3E-972A-4390-B483-21F3752E2E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4" t="7937" r="3187" b="4749"/>
        <a:stretch/>
      </xdr:blipFill>
      <xdr:spPr>
        <a:xfrm>
          <a:off x="2505076" y="0"/>
          <a:ext cx="6000749" cy="619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9525</xdr:colOff>
      <xdr:row>0</xdr:row>
      <xdr:rowOff>9525</xdr:rowOff>
    </xdr:to>
    <xdr:pic>
      <xdr:nvPicPr>
        <xdr:cNvPr id="2" name="Imagen 1">
          <a:extLst>
            <a:ext uri="{FF2B5EF4-FFF2-40B4-BE49-F238E27FC236}">
              <a16:creationId xmlns:a16="http://schemas.microsoft.com/office/drawing/2014/main" id="{08413329-5A24-40CE-B971-98031060B0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9525</xdr:colOff>
      <xdr:row>69</xdr:row>
      <xdr:rowOff>9525</xdr:rowOff>
    </xdr:to>
    <xdr:pic>
      <xdr:nvPicPr>
        <xdr:cNvPr id="3" name="Imagen 2">
          <a:extLst>
            <a:ext uri="{FF2B5EF4-FFF2-40B4-BE49-F238E27FC236}">
              <a16:creationId xmlns:a16="http://schemas.microsoft.com/office/drawing/2014/main" id="{473B7B56-5595-40AB-A1CD-8F7703D743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1659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1157082</xdr:colOff>
      <xdr:row>0</xdr:row>
      <xdr:rowOff>8659</xdr:rowOff>
    </xdr:from>
    <xdr:to>
      <xdr:col>3</xdr:col>
      <xdr:colOff>698526</xdr:colOff>
      <xdr:row>2</xdr:row>
      <xdr:rowOff>187036</xdr:rowOff>
    </xdr:to>
    <xdr:pic>
      <xdr:nvPicPr>
        <xdr:cNvPr id="4" name="Imagen 3">
          <a:extLst>
            <a:ext uri="{FF2B5EF4-FFF2-40B4-BE49-F238E27FC236}">
              <a16:creationId xmlns:a16="http://schemas.microsoft.com/office/drawing/2014/main" id="{2A1293B0-2A4E-44D7-98A7-12F77A8452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94" t="7937" r="3187" b="4749"/>
        <a:stretch/>
      </xdr:blipFill>
      <xdr:spPr>
        <a:xfrm>
          <a:off x="1157082" y="8659"/>
          <a:ext cx="5808894" cy="559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101987</xdr:colOff>
      <xdr:row>1</xdr:row>
      <xdr:rowOff>25213</xdr:rowOff>
    </xdr:from>
    <xdr:to>
      <xdr:col>0</xdr:col>
      <xdr:colOff>675420</xdr:colOff>
      <xdr:row>3</xdr:row>
      <xdr:rowOff>101664</xdr:rowOff>
    </xdr:to>
    <xdr:pic>
      <xdr:nvPicPr>
        <xdr:cNvPr id="3" name="Imagen 2">
          <a:extLst>
            <a:ext uri="{FF2B5EF4-FFF2-40B4-BE49-F238E27FC236}">
              <a16:creationId xmlns:a16="http://schemas.microsoft.com/office/drawing/2014/main" id="{6D78FABD-8639-4146-8714-E896135721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87" y="249331"/>
          <a:ext cx="579783" cy="5310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617896</xdr:colOff>
      <xdr:row>2</xdr:row>
      <xdr:rowOff>130425</xdr:rowOff>
    </xdr:to>
    <xdr:pic>
      <xdr:nvPicPr>
        <xdr:cNvPr id="2" name="Imagen 1">
          <a:extLst>
            <a:ext uri="{FF2B5EF4-FFF2-40B4-BE49-F238E27FC236}">
              <a16:creationId xmlns:a16="http://schemas.microsoft.com/office/drawing/2014/main" id="{259B93CA-9BC0-4CAC-8EEE-BA6AB19270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57163</xdr:colOff>
      <xdr:row>0</xdr:row>
      <xdr:rowOff>38100</xdr:rowOff>
    </xdr:from>
    <xdr:to>
      <xdr:col>0</xdr:col>
      <xdr:colOff>643296</xdr:colOff>
      <xdr:row>2</xdr:row>
      <xdr:rowOff>120900</xdr:rowOff>
    </xdr:to>
    <xdr:pic>
      <xdr:nvPicPr>
        <xdr:cNvPr id="2" name="Imagen 1">
          <a:extLst>
            <a:ext uri="{FF2B5EF4-FFF2-40B4-BE49-F238E27FC236}">
              <a16:creationId xmlns:a16="http://schemas.microsoft.com/office/drawing/2014/main" id="{97F22A13-DC1D-4416-9F27-7B2DE402C1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38100"/>
          <a:ext cx="586133"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628056</xdr:colOff>
      <xdr:row>2</xdr:row>
      <xdr:rowOff>35175</xdr:rowOff>
    </xdr:to>
    <xdr:pic>
      <xdr:nvPicPr>
        <xdr:cNvPr id="2" name="Imagen 1">
          <a:extLst>
            <a:ext uri="{FF2B5EF4-FFF2-40B4-BE49-F238E27FC236}">
              <a16:creationId xmlns:a16="http://schemas.microsoft.com/office/drawing/2014/main" id="{F4FFB557-7383-402B-AFB0-461DBDC9F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C4CB1322-01CC-4453-849B-577D8282DF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314338</xdr:colOff>
      <xdr:row>0</xdr:row>
      <xdr:rowOff>123825</xdr:rowOff>
    </xdr:from>
    <xdr:to>
      <xdr:col>0</xdr:col>
      <xdr:colOff>908091</xdr:colOff>
      <xdr:row>2</xdr:row>
      <xdr:rowOff>92325</xdr:rowOff>
    </xdr:to>
    <xdr:pic>
      <xdr:nvPicPr>
        <xdr:cNvPr id="2" name="Imagen 1">
          <a:extLst>
            <a:ext uri="{FF2B5EF4-FFF2-40B4-BE49-F238E27FC236}">
              <a16:creationId xmlns:a16="http://schemas.microsoft.com/office/drawing/2014/main" id="{A6EE8175-C93C-46C5-868D-6DA84AB3D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38" y="123825"/>
          <a:ext cx="59375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320335</xdr:colOff>
      <xdr:row>0</xdr:row>
      <xdr:rowOff>106421</xdr:rowOff>
    </xdr:from>
    <xdr:to>
      <xdr:col>0</xdr:col>
      <xdr:colOff>906468</xdr:colOff>
      <xdr:row>2</xdr:row>
      <xdr:rowOff>189221</xdr:rowOff>
    </xdr:to>
    <xdr:pic>
      <xdr:nvPicPr>
        <xdr:cNvPr id="3" name="Imagen 2">
          <a:extLst>
            <a:ext uri="{FF2B5EF4-FFF2-40B4-BE49-F238E27FC236}">
              <a16:creationId xmlns:a16="http://schemas.microsoft.com/office/drawing/2014/main" id="{C26FBCB3-312A-48C4-ACA8-058B5596AC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335" y="106421"/>
          <a:ext cx="586133" cy="5296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tvargas\Desktop\Reporte%20ejecuci&#243;n%20trimestral%20program&#225;tica%20y%20presupuestaria%20recursos%20Fodesaf-2024-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nidades%20compartidas\Compartida%20Presupuesto%20-%20UyCS\Reporte%20ejec%20trim%202024\Personalizados%20Steph%20Salas\A%20y%20A_Reporte_ejec_trim_program_y_presup_recursos_Fodesaf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Ejec_Mensual_737"/>
      <sheetName val="Ejec_Mensual_GC"/>
      <sheetName val="Instrucciones"/>
      <sheetName val="1T"/>
      <sheetName val="2T"/>
      <sheetName val="I Semestre"/>
      <sheetName val="3T"/>
      <sheetName val="III T Acumulado"/>
      <sheetName val="4T"/>
      <sheetName val="Anual"/>
      <sheetName val="Reporte ejecución trimestral pr"/>
    </sheetNames>
    <sheetDataSet>
      <sheetData sheetId="0"/>
      <sheetData sheetId="1" refreshError="1"/>
      <sheetData sheetId="2" refreshError="1"/>
      <sheetData sheetId="3" refreshError="1"/>
      <sheetData sheetId="4">
        <row r="16">
          <cell r="F16">
            <v>0</v>
          </cell>
        </row>
      </sheetData>
      <sheetData sheetId="5">
        <row r="16">
          <cell r="F16">
            <v>0</v>
          </cell>
        </row>
      </sheetData>
      <sheetData sheetId="6" refreshError="1"/>
      <sheetData sheetId="7">
        <row r="16">
          <cell r="F16">
            <v>0</v>
          </cell>
        </row>
      </sheetData>
      <sheetData sheetId="8"/>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Calendario"/>
      <sheetName val="Instrucciones"/>
      <sheetName val="1T"/>
      <sheetName val="2T"/>
      <sheetName val="I Semestre"/>
      <sheetName val="3T"/>
      <sheetName val="III T Acum"/>
      <sheetName val="4T"/>
      <sheetName val="Anual"/>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Oscar Méndez" id="{E4BFB20F-0279-4835-BC13-648A21F5ABDB}" userId="d78ffde511fdeb7d" providerId="Windows Live"/>
  <person displayName="Oscar Cordero Fernandez" id="{DBA3B1DD-7E5E-4F99-8CDD-33CA0474C156}" userId="S::ocordero@pani.go.cr::a0647b14-7d2f-43d8-9663-ad87a7b0b75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96" dT="2024-04-19T21:25:17.25" personId="{E4BFB20F-0279-4835-BC13-648A21F5ABDB}" id="{E266DAF6-C532-4DBF-8FC8-48EF2B5179C0}">
    <text>Se modifica la cuenta. Que Presupuesto la verifique por favor</text>
  </threadedComment>
  <threadedComment ref="F136" dT="2024-04-19T21:27:46.33" personId="{E4BFB20F-0279-4835-BC13-648A21F5ABDB}" id="{ED9E19E1-9FED-4690-B23C-245E8B81EA6F}">
    <text>Verificado contra nuestros registros y controles</text>
  </threadedComment>
  <threadedComment ref="E156" dT="2024-04-19T21:30:47.02" personId="{E4BFB20F-0279-4835-BC13-648A21F5ABDB}" id="{3D281FE9-B7C7-4F5D-9598-FA21276F69BB}">
    <text>Acá Presupuesto debe establecer si las vigencias anteriores son superávit libre o específico, esto no lo maneja financiero. Una vez determinado, se incluye en la casilla D157 o D158 según corresponda. Por el momento no se han ejecutado estos recursos, por lo que los gastos no se incluyen todavía.</text>
  </threadedComment>
  <threadedComment ref="E156" dT="2024-04-19T21:50:58.77" personId="{DBA3B1DD-7E5E-4F99-8CDD-33CA0474C156}" id="{254CD973-015A-4DF8-83B5-D5D5A2FB95E0}" parentId="{3D281FE9-B7C7-4F5D-9598-FA21276F69BB}">
    <text xml:space="preserve">Se asigna en la línea D157, los recursos FODESAF son considerados específicos, dado que cumplen fines para los cuales fueron aprobados. 
</text>
  </threadedComment>
  <threadedComment ref="G188" dT="2024-04-19T21:32:01.83" personId="{E4BFB20F-0279-4835-BC13-648A21F5ABDB}" id="{A0D34F98-B5B6-4FDE-AFC5-723A6230A308}">
    <text>Financiero puede incluir información en las tablas 6 y 8. En la nueve puede participar, pero lo correcto es que lo determine Presupuesto</text>
  </threadedComment>
  <threadedComment ref="C206" dT="2024-04-19T21:47:17.94" personId="{DBA3B1DD-7E5E-4F99-8CDD-33CA0474C156}" id="{5E15989D-6EB5-4B80-B7FA-581A984BC9A1}">
    <text xml:space="preserve">Presupuesto ordinario FODESAF verificado
</text>
  </threadedComment>
</ThreadedComments>
</file>

<file path=xl/threadedComments/threadedComment2.xml><?xml version="1.0" encoding="utf-8"?>
<ThreadedComments xmlns="http://schemas.microsoft.com/office/spreadsheetml/2018/threadedcomments" xmlns:x="http://schemas.openxmlformats.org/spreadsheetml/2006/main">
  <threadedComment ref="G188" dT="2024-04-19T21:32:01.83" personId="{E4BFB20F-0279-4835-BC13-648A21F5ABDB}" id="{A0D34F98-B5B6-4FDF-AFC5-723A6230A308}">
    <text>Financiero puede incluir información en las tablas 6 y 8. En la nueve puede participar, pero lo correcto es que lo determine Presupuesto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meet.google.com/oyq-yvia-jtd?hs=224" TargetMode="External"/><Relationship Id="rId2" Type="http://schemas.openxmlformats.org/officeDocument/2006/relationships/hyperlink" Target="mailto:presupuesto.desaf@mtss.go.cr" TargetMode="External"/><Relationship Id="rId1" Type="http://schemas.openxmlformats.org/officeDocument/2006/relationships/hyperlink" Target="mailto:stephanie.salas@mtss.go.cr"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1.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hacienda.go.cr/docs/Clasificadores.pdf" TargetMode="External"/><Relationship Id="rId9"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2.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hacienda.go.cr/docs/Clasificadores.pdf" TargetMode="External"/><Relationship Id="rId9"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5.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hacienda.go.cr/docs/Clasificadores.pdf"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9.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vmlDrawing" Target="../drawings/vmlDrawing1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CFAC65"/>
  </sheetPr>
  <dimension ref="B5:H13"/>
  <sheetViews>
    <sheetView showGridLines="0" tabSelected="1" zoomScale="80" zoomScaleNormal="80" zoomScaleSheetLayoutView="100" workbookViewId="0">
      <selection activeCell="B5" sqref="B5:F5"/>
    </sheetView>
  </sheetViews>
  <sheetFormatPr baseColWidth="10" defaultColWidth="11.44140625" defaultRowHeight="15.6" x14ac:dyDescent="0.3"/>
  <cols>
    <col min="1" max="1" width="1" style="28" customWidth="1"/>
    <col min="2" max="2" width="33.44140625" style="28" customWidth="1"/>
    <col min="3" max="3" width="34.5546875" style="28" customWidth="1"/>
    <col min="4" max="4" width="25.5546875" style="28" customWidth="1"/>
    <col min="5" max="5" width="43" style="28" customWidth="1"/>
    <col min="6" max="6" width="24.44140625" style="28" customWidth="1"/>
    <col min="7" max="16384" width="11.44140625" style="28"/>
  </cols>
  <sheetData>
    <row r="5" spans="2:8" ht="19.8" x14ac:dyDescent="0.3">
      <c r="B5" s="403" t="s">
        <v>235</v>
      </c>
      <c r="C5" s="403"/>
      <c r="D5" s="403"/>
      <c r="E5" s="403"/>
      <c r="F5" s="403"/>
    </row>
    <row r="7" spans="2:8" ht="19.8" x14ac:dyDescent="0.3">
      <c r="B7" s="147" t="s">
        <v>175</v>
      </c>
      <c r="C7" s="147" t="s">
        <v>176</v>
      </c>
      <c r="D7" s="404" t="s">
        <v>177</v>
      </c>
      <c r="E7" s="405"/>
      <c r="F7" s="177" t="s">
        <v>249</v>
      </c>
    </row>
    <row r="8" spans="2:8" ht="34.799999999999997" x14ac:dyDescent="0.3">
      <c r="B8" s="178" t="s">
        <v>215</v>
      </c>
      <c r="C8" s="259" t="s">
        <v>292</v>
      </c>
      <c r="D8" s="406" t="s">
        <v>303</v>
      </c>
      <c r="E8" s="401"/>
      <c r="F8" s="198" t="s">
        <v>236</v>
      </c>
    </row>
    <row r="9" spans="2:8" ht="34.799999999999997" x14ac:dyDescent="0.3">
      <c r="B9" s="178" t="s">
        <v>216</v>
      </c>
      <c r="C9" s="259" t="s">
        <v>250</v>
      </c>
      <c r="D9" s="406" t="s">
        <v>304</v>
      </c>
      <c r="E9" s="401"/>
      <c r="F9" s="198" t="s">
        <v>236</v>
      </c>
      <c r="H9"/>
    </row>
    <row r="10" spans="2:8" ht="68.25" customHeight="1" x14ac:dyDescent="0.3">
      <c r="B10" s="178" t="s">
        <v>217</v>
      </c>
      <c r="C10" s="146" t="s">
        <v>251</v>
      </c>
      <c r="D10" s="407" t="s">
        <v>277</v>
      </c>
      <c r="E10" s="408"/>
      <c r="F10" s="198" t="s">
        <v>237</v>
      </c>
    </row>
    <row r="11" spans="2:8" ht="46.8" x14ac:dyDescent="0.3">
      <c r="B11" s="409" t="s">
        <v>218</v>
      </c>
      <c r="C11" s="258" t="s">
        <v>254</v>
      </c>
      <c r="D11" s="406" t="s">
        <v>253</v>
      </c>
      <c r="E11" s="401"/>
      <c r="F11" s="198" t="s">
        <v>252</v>
      </c>
    </row>
    <row r="12" spans="2:8" ht="62.4" x14ac:dyDescent="0.3">
      <c r="B12" s="410"/>
      <c r="C12" s="258" t="s">
        <v>269</v>
      </c>
      <c r="D12" s="411" t="s">
        <v>255</v>
      </c>
      <c r="E12" s="412"/>
      <c r="F12" s="255" t="s">
        <v>237</v>
      </c>
    </row>
    <row r="13" spans="2:8" ht="126" customHeight="1" x14ac:dyDescent="0.3">
      <c r="B13" s="178" t="s">
        <v>257</v>
      </c>
      <c r="C13" s="258" t="s">
        <v>256</v>
      </c>
      <c r="D13" s="401" t="s">
        <v>305</v>
      </c>
      <c r="E13" s="402"/>
      <c r="F13" s="198" t="s">
        <v>237</v>
      </c>
    </row>
  </sheetData>
  <mergeCells count="9">
    <mergeCell ref="D13:E13"/>
    <mergeCell ref="B5:F5"/>
    <mergeCell ref="D7:E7"/>
    <mergeCell ref="D8:E8"/>
    <mergeCell ref="D9:E9"/>
    <mergeCell ref="D10:E10"/>
    <mergeCell ref="B11:B12"/>
    <mergeCell ref="D11:E11"/>
    <mergeCell ref="D12:E12"/>
  </mergeCells>
  <printOptions horizontalCentered="1" verticalCentered="1"/>
  <pageMargins left="0.23622047244094491" right="0.23622047244094491" top="0.55118110236220474" bottom="0.55118110236220474"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CFAC65"/>
  </sheetPr>
  <dimension ref="A1:Q96"/>
  <sheetViews>
    <sheetView showGridLines="0" zoomScale="80" zoomScaleNormal="80" zoomScaleSheetLayoutView="100" workbookViewId="0">
      <selection activeCell="A5" sqref="A5:D5"/>
    </sheetView>
  </sheetViews>
  <sheetFormatPr baseColWidth="10" defaultColWidth="10.5546875" defaultRowHeight="15.6" x14ac:dyDescent="0.3"/>
  <cols>
    <col min="1" max="1" width="31" style="28" customWidth="1"/>
    <col min="2" max="2" width="32" style="28" customWidth="1"/>
    <col min="3" max="6" width="31" style="28" customWidth="1"/>
    <col min="7" max="16384" width="10.5546875" style="28"/>
  </cols>
  <sheetData>
    <row r="1" spans="1:6" ht="15" customHeight="1" x14ac:dyDescent="0.3"/>
    <row r="2" spans="1:6" ht="15" customHeight="1" x14ac:dyDescent="0.3"/>
    <row r="3" spans="1:6" ht="15" customHeight="1" x14ac:dyDescent="0.3"/>
    <row r="4" spans="1:6" ht="15" customHeight="1" x14ac:dyDescent="0.3"/>
    <row r="5" spans="1:6" ht="42.6" customHeight="1" x14ac:dyDescent="0.3">
      <c r="A5" s="403" t="s">
        <v>80</v>
      </c>
      <c r="B5" s="403"/>
      <c r="C5" s="403"/>
      <c r="D5" s="403"/>
      <c r="E5" s="35"/>
      <c r="F5" s="35"/>
    </row>
    <row r="6" spans="1:6" ht="10.35" customHeight="1" x14ac:dyDescent="0.3">
      <c r="A6" s="256"/>
      <c r="B6" s="256"/>
      <c r="C6" s="256"/>
      <c r="D6" s="256"/>
      <c r="E6" s="35"/>
      <c r="F6" s="35"/>
    </row>
    <row r="7" spans="1:6" ht="16.350000000000001" customHeight="1" x14ac:dyDescent="0.3">
      <c r="A7" s="257" t="s">
        <v>89</v>
      </c>
      <c r="B7" s="256"/>
      <c r="C7" s="256"/>
      <c r="D7" s="256"/>
      <c r="E7" s="35"/>
      <c r="F7" s="35"/>
    </row>
    <row r="8" spans="1:6" ht="10.35" customHeight="1" x14ac:dyDescent="0.3">
      <c r="A8" s="145"/>
      <c r="B8" s="145"/>
      <c r="C8" s="145"/>
      <c r="D8" s="145"/>
      <c r="E8" s="67"/>
      <c r="F8" s="67"/>
    </row>
    <row r="9" spans="1:6" x14ac:dyDescent="0.3">
      <c r="A9" s="418" t="s">
        <v>91</v>
      </c>
      <c r="B9" s="418"/>
      <c r="C9" s="418"/>
      <c r="D9" s="418"/>
      <c r="E9" s="67"/>
      <c r="F9" s="67"/>
    </row>
    <row r="10" spans="1:6" ht="10.35" customHeight="1" x14ac:dyDescent="0.3">
      <c r="A10" s="145"/>
      <c r="B10" s="145"/>
      <c r="C10" s="145"/>
      <c r="D10" s="145"/>
      <c r="E10" s="67"/>
      <c r="F10" s="67"/>
    </row>
    <row r="11" spans="1:6" ht="88.35" customHeight="1" x14ac:dyDescent="0.3">
      <c r="A11" s="421" t="s">
        <v>88</v>
      </c>
      <c r="B11" s="421"/>
      <c r="C11" s="421"/>
      <c r="D11" s="421"/>
      <c r="E11" s="67"/>
      <c r="F11" s="67"/>
    </row>
    <row r="12" spans="1:6" ht="10.35" customHeight="1" x14ac:dyDescent="0.3">
      <c r="A12" s="260"/>
      <c r="B12" s="260"/>
      <c r="C12" s="260"/>
      <c r="D12" s="260"/>
      <c r="E12" s="67"/>
      <c r="F12" s="67"/>
    </row>
    <row r="13" spans="1:6" ht="105" customHeight="1" x14ac:dyDescent="0.3">
      <c r="A13" s="422" t="s">
        <v>270</v>
      </c>
      <c r="B13" s="422"/>
      <c r="C13" s="422"/>
      <c r="D13" s="422"/>
      <c r="E13" s="67"/>
      <c r="F13" s="67"/>
    </row>
    <row r="14" spans="1:6" ht="10.35" customHeight="1" x14ac:dyDescent="0.3">
      <c r="A14" s="261"/>
      <c r="B14" s="261"/>
      <c r="C14" s="261"/>
      <c r="D14" s="261"/>
      <c r="E14" s="67"/>
      <c r="F14" s="67"/>
    </row>
    <row r="15" spans="1:6" ht="80.099999999999994" customHeight="1" x14ac:dyDescent="0.3">
      <c r="A15" s="418" t="s">
        <v>109</v>
      </c>
      <c r="B15" s="418"/>
      <c r="C15" s="418"/>
      <c r="D15" s="418"/>
      <c r="E15" s="67"/>
      <c r="F15" s="67"/>
    </row>
    <row r="16" spans="1:6" ht="10.35" customHeight="1" x14ac:dyDescent="0.3">
      <c r="A16" s="145"/>
      <c r="B16" s="145"/>
      <c r="C16" s="145"/>
      <c r="D16" s="145"/>
      <c r="E16" s="67"/>
      <c r="F16" s="67"/>
    </row>
    <row r="17" spans="1:17" ht="20.85" customHeight="1" x14ac:dyDescent="0.3">
      <c r="A17" s="423" t="s">
        <v>90</v>
      </c>
      <c r="B17" s="423"/>
      <c r="C17" s="423"/>
      <c r="D17" s="423"/>
      <c r="E17" s="67"/>
      <c r="F17" s="67"/>
    </row>
    <row r="18" spans="1:17" ht="20.100000000000001" customHeight="1" x14ac:dyDescent="0.3">
      <c r="A18" s="57" t="s">
        <v>26</v>
      </c>
    </row>
    <row r="19" spans="1:17" ht="120" customHeight="1" x14ac:dyDescent="0.3">
      <c r="A19" s="424" t="s">
        <v>306</v>
      </c>
      <c r="B19" s="424"/>
      <c r="C19" s="424"/>
      <c r="D19" s="424"/>
      <c r="F19" s="67"/>
    </row>
    <row r="20" spans="1:17" ht="20.100000000000001" customHeight="1" x14ac:dyDescent="0.3">
      <c r="A20" s="57" t="s">
        <v>87</v>
      </c>
    </row>
    <row r="21" spans="1:17" ht="5.0999999999999996" customHeight="1" x14ac:dyDescent="0.3"/>
    <row r="22" spans="1:17" ht="18" customHeight="1" x14ac:dyDescent="0.3">
      <c r="A22" s="418" t="s">
        <v>293</v>
      </c>
      <c r="B22" s="418"/>
      <c r="C22" s="418"/>
      <c r="D22" s="418"/>
      <c r="E22" s="67"/>
      <c r="F22" s="67"/>
      <c r="G22" s="67"/>
      <c r="H22" s="67"/>
      <c r="I22" s="67"/>
      <c r="J22" s="67"/>
      <c r="K22" s="67"/>
      <c r="L22" s="67"/>
      <c r="M22" s="67"/>
      <c r="N22" s="67"/>
      <c r="O22" s="67"/>
      <c r="P22" s="67"/>
      <c r="Q22" s="67"/>
    </row>
    <row r="23" spans="1:17" ht="5.0999999999999996" customHeight="1" x14ac:dyDescent="0.3">
      <c r="A23" s="145"/>
      <c r="B23" s="145"/>
      <c r="C23" s="145"/>
      <c r="D23" s="145"/>
      <c r="E23" s="67"/>
      <c r="F23" s="67"/>
      <c r="G23" s="67"/>
      <c r="H23" s="67"/>
      <c r="I23" s="67"/>
      <c r="J23" s="67"/>
      <c r="K23" s="67"/>
      <c r="L23" s="67"/>
      <c r="M23" s="67"/>
      <c r="N23" s="67"/>
      <c r="O23" s="67"/>
      <c r="P23" s="67"/>
      <c r="Q23" s="67"/>
    </row>
    <row r="24" spans="1:17" ht="34.5" customHeight="1" x14ac:dyDescent="0.3">
      <c r="A24" s="419" t="s">
        <v>294</v>
      </c>
      <c r="B24" s="419"/>
      <c r="C24" s="419"/>
      <c r="D24" s="419"/>
      <c r="E24" s="67"/>
      <c r="F24" s="67"/>
      <c r="G24" s="67"/>
      <c r="H24" s="67"/>
      <c r="I24" s="67"/>
      <c r="J24" s="67"/>
      <c r="K24" s="67"/>
      <c r="L24" s="67"/>
      <c r="M24" s="67"/>
      <c r="N24" s="67"/>
      <c r="O24" s="67"/>
      <c r="P24" s="67"/>
      <c r="Q24" s="67"/>
    </row>
    <row r="25" spans="1:17" ht="10.35" customHeight="1" x14ac:dyDescent="0.3">
      <c r="A25" s="145"/>
      <c r="B25" s="145"/>
      <c r="C25" s="145"/>
      <c r="D25" s="145"/>
      <c r="E25" s="67"/>
      <c r="F25" s="67"/>
      <c r="G25" s="67"/>
      <c r="H25" s="67"/>
      <c r="I25" s="67"/>
      <c r="J25" s="67"/>
      <c r="K25" s="67"/>
      <c r="L25" s="67"/>
      <c r="M25" s="67"/>
      <c r="N25" s="67"/>
      <c r="O25" s="67"/>
      <c r="P25" s="67"/>
      <c r="Q25" s="67"/>
    </row>
    <row r="26" spans="1:17" ht="20.100000000000001" customHeight="1" x14ac:dyDescent="0.3">
      <c r="A26" s="420" t="s">
        <v>238</v>
      </c>
      <c r="B26" s="420"/>
      <c r="C26" s="420"/>
      <c r="D26" s="420"/>
    </row>
    <row r="27" spans="1:17" ht="18" customHeight="1" x14ac:dyDescent="0.3">
      <c r="A27" s="28" t="s">
        <v>239</v>
      </c>
    </row>
    <row r="28" spans="1:17" ht="18" customHeight="1" x14ac:dyDescent="0.3">
      <c r="A28" s="28" t="s">
        <v>110</v>
      </c>
    </row>
    <row r="29" spans="1:17" ht="32.1" customHeight="1" x14ac:dyDescent="0.3">
      <c r="A29" s="418" t="s">
        <v>111</v>
      </c>
      <c r="B29" s="418"/>
      <c r="C29" s="418"/>
      <c r="D29" s="418"/>
    </row>
    <row r="30" spans="1:17" ht="10.35" customHeight="1" x14ac:dyDescent="0.3"/>
    <row r="31" spans="1:17" ht="20.100000000000001" customHeight="1" x14ac:dyDescent="0.3">
      <c r="A31" s="420" t="s">
        <v>240</v>
      </c>
      <c r="B31" s="420"/>
      <c r="C31" s="420"/>
      <c r="D31" s="420"/>
    </row>
    <row r="32" spans="1:17" ht="18" customHeight="1" x14ac:dyDescent="0.3">
      <c r="A32" s="28" t="s">
        <v>295</v>
      </c>
    </row>
    <row r="33" spans="1:6" ht="18" customHeight="1" x14ac:dyDescent="0.3">
      <c r="A33" s="28" t="s">
        <v>110</v>
      </c>
    </row>
    <row r="34" spans="1:6" ht="32.1" customHeight="1" x14ac:dyDescent="0.3">
      <c r="A34" s="418" t="s">
        <v>111</v>
      </c>
      <c r="B34" s="418"/>
      <c r="C34" s="418"/>
      <c r="D34" s="418"/>
    </row>
    <row r="35" spans="1:6" ht="10.35" customHeight="1" x14ac:dyDescent="0.3"/>
    <row r="36" spans="1:6" ht="35.1" customHeight="1" x14ac:dyDescent="0.3">
      <c r="A36" s="417" t="s">
        <v>241</v>
      </c>
      <c r="B36" s="417"/>
      <c r="C36" s="417"/>
      <c r="D36" s="417"/>
    </row>
    <row r="37" spans="1:6" ht="18" customHeight="1" x14ac:dyDescent="0.3">
      <c r="A37" s="28" t="s">
        <v>112</v>
      </c>
    </row>
    <row r="38" spans="1:6" ht="18" customHeight="1" x14ac:dyDescent="0.3">
      <c r="A38" s="418" t="s">
        <v>113</v>
      </c>
      <c r="B38" s="418"/>
      <c r="C38" s="418"/>
      <c r="D38" s="418"/>
    </row>
    <row r="39" spans="1:6" ht="10.35" customHeight="1" x14ac:dyDescent="0.3">
      <c r="A39" s="28" t="s">
        <v>86</v>
      </c>
    </row>
    <row r="40" spans="1:6" ht="20.100000000000001" customHeight="1" x14ac:dyDescent="0.3">
      <c r="A40" s="417" t="s">
        <v>242</v>
      </c>
      <c r="B40" s="417"/>
      <c r="C40" s="417"/>
      <c r="D40" s="417"/>
    </row>
    <row r="41" spans="1:6" ht="18" customHeight="1" x14ac:dyDescent="0.3">
      <c r="A41" s="28" t="s">
        <v>112</v>
      </c>
    </row>
    <row r="42" spans="1:6" ht="32.1" customHeight="1" x14ac:dyDescent="0.3">
      <c r="A42" s="418" t="s">
        <v>307</v>
      </c>
      <c r="B42" s="418"/>
      <c r="C42" s="418"/>
      <c r="D42" s="418"/>
    </row>
    <row r="43" spans="1:6" ht="10.35" customHeight="1" x14ac:dyDescent="0.3"/>
    <row r="44" spans="1:6" ht="33" customHeight="1" x14ac:dyDescent="0.3">
      <c r="A44" s="419" t="s">
        <v>296</v>
      </c>
      <c r="B44" s="419"/>
      <c r="C44" s="419"/>
      <c r="D44" s="419"/>
    </row>
    <row r="45" spans="1:6" ht="10.35" customHeight="1" x14ac:dyDescent="0.3"/>
    <row r="46" spans="1:6" ht="20.100000000000001" customHeight="1" x14ac:dyDescent="0.35">
      <c r="A46" s="417" t="s">
        <v>243</v>
      </c>
      <c r="B46" s="417"/>
      <c r="C46" s="417"/>
      <c r="D46" s="417"/>
      <c r="E46" s="4"/>
      <c r="F46" s="35"/>
    </row>
    <row r="47" spans="1:6" ht="18" customHeight="1" x14ac:dyDescent="0.3">
      <c r="A47" s="28" t="s">
        <v>220</v>
      </c>
    </row>
    <row r="48" spans="1:6" ht="18" customHeight="1" x14ac:dyDescent="0.3">
      <c r="A48" s="28" t="s">
        <v>114</v>
      </c>
    </row>
    <row r="49" spans="1:6" ht="10.35" customHeight="1" x14ac:dyDescent="0.3"/>
    <row r="50" spans="1:6" ht="35.1" customHeight="1" x14ac:dyDescent="0.3">
      <c r="A50" s="417" t="s">
        <v>244</v>
      </c>
      <c r="B50" s="417"/>
      <c r="C50" s="417"/>
      <c r="D50" s="417"/>
    </row>
    <row r="51" spans="1:6" ht="48" customHeight="1" x14ac:dyDescent="0.3">
      <c r="A51" s="418" t="s">
        <v>221</v>
      </c>
      <c r="B51" s="418"/>
      <c r="C51" s="418"/>
      <c r="D51" s="418"/>
    </row>
    <row r="52" spans="1:6" ht="18" customHeight="1" x14ac:dyDescent="0.3">
      <c r="A52" s="28" t="s">
        <v>115</v>
      </c>
    </row>
    <row r="53" spans="1:6" ht="10.35" customHeight="1" x14ac:dyDescent="0.3"/>
    <row r="54" spans="1:6" ht="35.1" customHeight="1" x14ac:dyDescent="0.3">
      <c r="A54" s="417" t="s">
        <v>245</v>
      </c>
      <c r="B54" s="417"/>
      <c r="C54" s="417"/>
      <c r="D54" s="417"/>
      <c r="E54" s="5"/>
      <c r="F54" s="5"/>
    </row>
    <row r="55" spans="1:6" ht="48" customHeight="1" x14ac:dyDescent="0.3">
      <c r="A55" s="418" t="s">
        <v>222</v>
      </c>
      <c r="B55" s="418"/>
      <c r="C55" s="418"/>
      <c r="D55" s="418"/>
    </row>
    <row r="56" spans="1:6" ht="30" customHeight="1" x14ac:dyDescent="0.3">
      <c r="A56" s="418" t="s">
        <v>223</v>
      </c>
      <c r="B56" s="418"/>
      <c r="C56" s="418"/>
      <c r="D56" s="418"/>
    </row>
    <row r="57" spans="1:6" ht="10.35" customHeight="1" x14ac:dyDescent="0.3"/>
    <row r="58" spans="1:6" ht="20.100000000000001" customHeight="1" x14ac:dyDescent="0.3">
      <c r="A58" s="417" t="s">
        <v>246</v>
      </c>
      <c r="B58" s="417"/>
      <c r="C58" s="417"/>
      <c r="D58" s="417"/>
      <c r="E58" s="35"/>
      <c r="F58" s="35"/>
    </row>
    <row r="59" spans="1:6" ht="18" customHeight="1" x14ac:dyDescent="0.3">
      <c r="A59" s="28" t="s">
        <v>224</v>
      </c>
    </row>
    <row r="60" spans="1:6" ht="18" customHeight="1" x14ac:dyDescent="0.3">
      <c r="A60" s="28" t="s">
        <v>116</v>
      </c>
    </row>
    <row r="61" spans="1:6" ht="10.35" customHeight="1" x14ac:dyDescent="0.3"/>
    <row r="62" spans="1:6" ht="17.399999999999999" x14ac:dyDescent="0.3">
      <c r="A62" s="417" t="s">
        <v>247</v>
      </c>
      <c r="B62" s="417"/>
      <c r="C62" s="417"/>
      <c r="D62" s="417"/>
    </row>
    <row r="63" spans="1:6" ht="18" customHeight="1" x14ac:dyDescent="0.3">
      <c r="A63" s="28" t="s">
        <v>160</v>
      </c>
    </row>
    <row r="64" spans="1:6" ht="18" customHeight="1" x14ac:dyDescent="0.3">
      <c r="A64" s="28" t="s">
        <v>161</v>
      </c>
    </row>
    <row r="65" spans="1:4" ht="10.35" customHeight="1" x14ac:dyDescent="0.3"/>
    <row r="66" spans="1:4" ht="19.8" x14ac:dyDescent="0.3">
      <c r="A66" s="68" t="s">
        <v>92</v>
      </c>
    </row>
    <row r="67" spans="1:4" ht="85.35" customHeight="1" x14ac:dyDescent="0.3">
      <c r="A67" s="418" t="s">
        <v>282</v>
      </c>
      <c r="B67" s="418"/>
      <c r="C67" s="418"/>
      <c r="D67" s="418"/>
    </row>
    <row r="68" spans="1:4" ht="10.35" customHeight="1" x14ac:dyDescent="0.3">
      <c r="A68" s="145"/>
      <c r="B68" s="145"/>
      <c r="C68" s="145"/>
      <c r="D68" s="145"/>
    </row>
    <row r="69" spans="1:4" ht="20.100000000000001" customHeight="1" x14ac:dyDescent="0.3">
      <c r="A69" s="418" t="s">
        <v>95</v>
      </c>
      <c r="B69" s="418"/>
      <c r="C69" s="418"/>
      <c r="D69" s="418"/>
    </row>
    <row r="70" spans="1:4" ht="18" customHeight="1" x14ac:dyDescent="0.3">
      <c r="A70" s="35" t="s">
        <v>93</v>
      </c>
      <c r="C70" s="69" t="s">
        <v>94</v>
      </c>
      <c r="D70" s="70"/>
    </row>
    <row r="71" spans="1:4" ht="18" customHeight="1" x14ac:dyDescent="0.3">
      <c r="A71" s="35" t="s">
        <v>102</v>
      </c>
      <c r="C71" s="69" t="s">
        <v>101</v>
      </c>
      <c r="D71" s="70"/>
    </row>
    <row r="72" spans="1:4" ht="18" customHeight="1" x14ac:dyDescent="0.3">
      <c r="A72" s="35" t="s">
        <v>261</v>
      </c>
      <c r="C72" s="69" t="s">
        <v>174</v>
      </c>
    </row>
    <row r="73" spans="1:4" ht="10.35" customHeight="1" x14ac:dyDescent="0.3">
      <c r="A73" s="35"/>
      <c r="C73" s="69"/>
    </row>
    <row r="74" spans="1:4" ht="36.75" customHeight="1" x14ac:dyDescent="0.3">
      <c r="A74" s="418" t="s">
        <v>308</v>
      </c>
      <c r="B74" s="418"/>
      <c r="C74" s="418"/>
      <c r="D74" s="418"/>
    </row>
    <row r="75" spans="1:4" ht="18" customHeight="1" x14ac:dyDescent="0.3">
      <c r="A75" s="28" t="s">
        <v>271</v>
      </c>
      <c r="B75" s="183"/>
    </row>
    <row r="76" spans="1:4" ht="18" customHeight="1" x14ac:dyDescent="0.3">
      <c r="A76" s="28" t="s">
        <v>272</v>
      </c>
      <c r="B76" s="183"/>
    </row>
    <row r="77" spans="1:4" ht="18" customHeight="1" x14ac:dyDescent="0.3">
      <c r="A77" s="28" t="s">
        <v>273</v>
      </c>
      <c r="B77" s="183"/>
    </row>
    <row r="78" spans="1:4" ht="18" customHeight="1" x14ac:dyDescent="0.3">
      <c r="A78" s="28" t="s">
        <v>274</v>
      </c>
      <c r="B78" s="183"/>
    </row>
    <row r="79" spans="1:4" ht="10.35" customHeight="1" x14ac:dyDescent="0.3">
      <c r="B79" s="183"/>
    </row>
    <row r="80" spans="1:4" ht="18" customHeight="1" x14ac:dyDescent="0.3">
      <c r="A80" s="28" t="s">
        <v>297</v>
      </c>
      <c r="B80" s="183"/>
    </row>
    <row r="81" spans="1:4" ht="18" customHeight="1" x14ac:dyDescent="0.3">
      <c r="A81" s="28" t="s">
        <v>298</v>
      </c>
      <c r="B81" s="183" t="s">
        <v>301</v>
      </c>
      <c r="C81" s="69" t="s">
        <v>302</v>
      </c>
    </row>
    <row r="82" spans="1:4" ht="18" customHeight="1" x14ac:dyDescent="0.3">
      <c r="A82" s="183" t="s">
        <v>299</v>
      </c>
      <c r="B82" s="183" t="s">
        <v>323</v>
      </c>
      <c r="C82" s="69" t="s">
        <v>324</v>
      </c>
    </row>
    <row r="83" spans="1:4" ht="10.35" customHeight="1" x14ac:dyDescent="0.3">
      <c r="A83" s="183"/>
      <c r="B83" s="183"/>
      <c r="C83" s="69"/>
    </row>
    <row r="84" spans="1:4" ht="18" customHeight="1" x14ac:dyDescent="0.3">
      <c r="A84" s="281" t="s">
        <v>309</v>
      </c>
      <c r="B84" s="183"/>
    </row>
    <row r="85" spans="1:4" ht="32.1" customHeight="1" x14ac:dyDescent="0.3">
      <c r="A85" s="413" t="s">
        <v>225</v>
      </c>
      <c r="B85" s="413"/>
      <c r="C85" s="413"/>
      <c r="D85" s="413"/>
    </row>
    <row r="86" spans="1:4" ht="32.1" customHeight="1" x14ac:dyDescent="0.3">
      <c r="A86" s="413" t="s">
        <v>310</v>
      </c>
      <c r="B86" s="413"/>
      <c r="C86" s="413"/>
      <c r="D86" s="413"/>
    </row>
    <row r="87" spans="1:4" ht="10.35" customHeight="1" x14ac:dyDescent="0.3"/>
    <row r="88" spans="1:4" ht="17.399999999999999" x14ac:dyDescent="0.3">
      <c r="A88" s="282" t="s">
        <v>311</v>
      </c>
      <c r="B88" s="187"/>
      <c r="C88" s="187"/>
    </row>
    <row r="89" spans="1:4" ht="10.35" customHeight="1" x14ac:dyDescent="0.3">
      <c r="A89" s="187"/>
      <c r="B89" s="187"/>
      <c r="C89" s="187"/>
    </row>
    <row r="90" spans="1:4" ht="55.5" customHeight="1" x14ac:dyDescent="0.3">
      <c r="A90" s="283" t="s">
        <v>319</v>
      </c>
      <c r="B90" s="414" t="s">
        <v>312</v>
      </c>
      <c r="C90" s="415"/>
    </row>
    <row r="91" spans="1:4" x14ac:dyDescent="0.3">
      <c r="A91" s="284" t="s">
        <v>164</v>
      </c>
      <c r="B91" s="130" t="s">
        <v>313</v>
      </c>
      <c r="C91" s="285" t="s">
        <v>321</v>
      </c>
    </row>
    <row r="92" spans="1:4" x14ac:dyDescent="0.3">
      <c r="A92" s="288" t="s">
        <v>320</v>
      </c>
      <c r="B92" s="286" t="s">
        <v>314</v>
      </c>
      <c r="C92" s="287" t="s">
        <v>322</v>
      </c>
    </row>
    <row r="93" spans="1:4" x14ac:dyDescent="0.3">
      <c r="A93" s="288" t="s">
        <v>300</v>
      </c>
      <c r="B93" s="286" t="s">
        <v>315</v>
      </c>
      <c r="C93" s="289" t="s">
        <v>316</v>
      </c>
    </row>
    <row r="94" spans="1:4" x14ac:dyDescent="0.35">
      <c r="A94" s="292" t="s">
        <v>166</v>
      </c>
      <c r="B94" s="290" t="s">
        <v>317</v>
      </c>
      <c r="C94" s="291" t="s">
        <v>318</v>
      </c>
    </row>
    <row r="95" spans="1:4" x14ac:dyDescent="0.3">
      <c r="D95" s="93"/>
    </row>
    <row r="96" spans="1:4" x14ac:dyDescent="0.3">
      <c r="A96" s="416" t="s">
        <v>117</v>
      </c>
      <c r="B96" s="416"/>
      <c r="C96" s="416"/>
      <c r="D96" s="416"/>
    </row>
  </sheetData>
  <mergeCells count="33">
    <mergeCell ref="A31:D31"/>
    <mergeCell ref="A5:D5"/>
    <mergeCell ref="A9:D9"/>
    <mergeCell ref="A11:D11"/>
    <mergeCell ref="A13:D13"/>
    <mergeCell ref="A15:D15"/>
    <mergeCell ref="A17:D17"/>
    <mergeCell ref="A19:D19"/>
    <mergeCell ref="A22:D22"/>
    <mergeCell ref="A24:D24"/>
    <mergeCell ref="A26:D26"/>
    <mergeCell ref="A29:D29"/>
    <mergeCell ref="A56:D56"/>
    <mergeCell ref="A34:D34"/>
    <mergeCell ref="A36:D36"/>
    <mergeCell ref="A38:D38"/>
    <mergeCell ref="A40:D40"/>
    <mergeCell ref="A42:D42"/>
    <mergeCell ref="A44:D44"/>
    <mergeCell ref="A46:D46"/>
    <mergeCell ref="A50:D50"/>
    <mergeCell ref="A51:D51"/>
    <mergeCell ref="A54:D54"/>
    <mergeCell ref="A55:D55"/>
    <mergeCell ref="A86:D86"/>
    <mergeCell ref="B90:C90"/>
    <mergeCell ref="A96:D96"/>
    <mergeCell ref="A58:D58"/>
    <mergeCell ref="A62:D62"/>
    <mergeCell ref="A67:D67"/>
    <mergeCell ref="A69:D69"/>
    <mergeCell ref="A74:D74"/>
    <mergeCell ref="A85:D85"/>
  </mergeCells>
  <hyperlinks>
    <hyperlink ref="C71" r:id="rId1" xr:uid="{00000000-0004-0000-0300-000000000000}"/>
    <hyperlink ref="C72" r:id="rId2" xr:uid="{00000000-0004-0000-0300-000001000000}"/>
    <hyperlink ref="C94" r:id="rId3" xr:uid="{00000000-0004-0000-0300-000002000000}"/>
  </hyperlinks>
  <printOptions horizontalCentered="1"/>
  <pageMargins left="0.31496062992125984" right="0.31496062992125984" top="0.35433070866141736" bottom="0.35433070866141736" header="0.11811023622047245" footer="0.11811023622047245"/>
  <pageSetup scale="65" orientation="portrait" r:id="rId4"/>
  <headerFooter>
    <oddFooter>&amp;L&amp;"Palatino Linotype,Normal"Ejecución programática y presupuestaria&amp;C&amp;"Palatino Linotype,Negrita"Fodesaf&amp;R&amp;"Palatino Linotype,Normal"&amp;10&amp;P</oddFooter>
  </headerFooter>
  <rowBreaks count="1" manualBreakCount="1">
    <brk id="43" max="3" man="1"/>
  </rowBreaks>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979797"/>
    <pageSetUpPr fitToPage="1"/>
  </sheetPr>
  <dimension ref="A1:H220"/>
  <sheetViews>
    <sheetView showGridLines="0" zoomScale="80" zoomScaleNormal="80" zoomScaleSheetLayoutView="100" workbookViewId="0">
      <selection sqref="A1:E1"/>
    </sheetView>
  </sheetViews>
  <sheetFormatPr baseColWidth="10" defaultColWidth="11.44140625" defaultRowHeight="15.6" x14ac:dyDescent="0.3"/>
  <cols>
    <col min="1" max="1" width="64" style="28" customWidth="1"/>
    <col min="2" max="2" width="42" style="28" customWidth="1"/>
    <col min="3" max="4" width="19.5546875" style="28" customWidth="1"/>
    <col min="5" max="5" width="17.5546875" style="28" customWidth="1"/>
    <col min="6" max="6" width="20.5546875" style="28" customWidth="1"/>
    <col min="7" max="7" width="32.5546875" style="28" customWidth="1"/>
    <col min="8" max="16384" width="11.44140625" style="28"/>
  </cols>
  <sheetData>
    <row r="1" spans="1:6" ht="43.8" customHeight="1" x14ac:dyDescent="0.3">
      <c r="A1" s="441" t="s">
        <v>118</v>
      </c>
      <c r="B1" s="441"/>
      <c r="C1" s="441"/>
      <c r="D1" s="441"/>
      <c r="E1" s="441"/>
      <c r="F1" s="324"/>
    </row>
    <row r="2" spans="1:6" ht="18" customHeight="1" x14ac:dyDescent="0.3">
      <c r="A2" s="324"/>
      <c r="B2" s="324"/>
      <c r="C2" s="324"/>
      <c r="D2" s="324"/>
      <c r="E2" s="324"/>
      <c r="F2" s="324"/>
    </row>
    <row r="3" spans="1:6" ht="18" customHeight="1" x14ac:dyDescent="0.3">
      <c r="A3" s="442" t="s">
        <v>142</v>
      </c>
      <c r="B3" s="442"/>
      <c r="C3" s="442"/>
      <c r="D3" s="442"/>
      <c r="E3" s="442"/>
      <c r="F3" s="29"/>
    </row>
    <row r="4" spans="1:6" ht="15" customHeight="1" thickBot="1" x14ac:dyDescent="0.35">
      <c r="A4" s="29"/>
      <c r="B4" s="29"/>
      <c r="C4" s="29"/>
      <c r="D4" s="29"/>
      <c r="E4" s="29"/>
      <c r="F4" s="29"/>
    </row>
    <row r="5" spans="1:6" ht="18" customHeight="1" x14ac:dyDescent="0.3">
      <c r="A5" s="55"/>
      <c r="B5" s="128" t="s">
        <v>22</v>
      </c>
      <c r="C5" s="392" t="s">
        <v>283</v>
      </c>
      <c r="D5" s="393"/>
      <c r="E5" s="394"/>
    </row>
    <row r="6" spans="1:6" ht="18" customHeight="1" x14ac:dyDescent="0.3">
      <c r="A6" s="56"/>
      <c r="B6" s="129" t="s">
        <v>33</v>
      </c>
      <c r="C6" s="395" t="s">
        <v>284</v>
      </c>
      <c r="D6" s="320"/>
      <c r="E6" s="321"/>
      <c r="F6" s="5"/>
    </row>
    <row r="7" spans="1:6" ht="18" customHeight="1" thickBot="1" x14ac:dyDescent="0.35">
      <c r="A7" s="56"/>
      <c r="B7" s="132" t="s">
        <v>34</v>
      </c>
      <c r="C7" s="396" t="s">
        <v>285</v>
      </c>
      <c r="D7" s="322"/>
      <c r="E7" s="323"/>
      <c r="F7" s="5"/>
    </row>
    <row r="8" spans="1:6" s="4" customFormat="1" ht="15" customHeight="1" x14ac:dyDescent="0.35"/>
    <row r="9" spans="1:6" ht="22.35" customHeight="1" x14ac:dyDescent="0.3">
      <c r="A9" s="318" t="s">
        <v>35</v>
      </c>
      <c r="B9" s="318"/>
      <c r="C9" s="318"/>
      <c r="D9" s="318"/>
      <c r="E9" s="318"/>
      <c r="F9" s="318"/>
    </row>
    <row r="10" spans="1:6" ht="15" customHeight="1" x14ac:dyDescent="0.3">
      <c r="A10" s="9"/>
      <c r="B10" s="9"/>
      <c r="C10" s="9"/>
      <c r="D10" s="9"/>
      <c r="E10" s="9"/>
      <c r="F10" s="9"/>
    </row>
    <row r="11" spans="1:6" ht="50.25" customHeight="1" x14ac:dyDescent="0.3">
      <c r="A11" s="418" t="s">
        <v>278</v>
      </c>
      <c r="B11" s="418"/>
      <c r="C11" s="418"/>
      <c r="D11" s="418"/>
      <c r="E11" s="418"/>
      <c r="F11" s="418"/>
    </row>
    <row r="12" spans="1:6" ht="15" customHeight="1" x14ac:dyDescent="0.3">
      <c r="A12" s="9"/>
      <c r="B12" s="9"/>
      <c r="C12" s="9"/>
      <c r="D12" s="9"/>
      <c r="E12" s="9"/>
      <c r="F12" s="9"/>
    </row>
    <row r="13" spans="1:6" x14ac:dyDescent="0.3">
      <c r="A13" s="30" t="s">
        <v>36</v>
      </c>
      <c r="B13" s="30"/>
      <c r="C13" s="30"/>
      <c r="D13" s="30"/>
      <c r="E13" s="30"/>
      <c r="F13" s="30"/>
    </row>
    <row r="14" spans="1:6" ht="15" customHeight="1" x14ac:dyDescent="0.3">
      <c r="A14" s="30" t="s">
        <v>19</v>
      </c>
      <c r="B14" s="30"/>
      <c r="C14" s="30"/>
      <c r="D14" s="30"/>
      <c r="E14" s="30"/>
      <c r="F14" s="30"/>
    </row>
    <row r="15" spans="1:6" ht="17.100000000000001" customHeight="1" x14ac:dyDescent="0.3">
      <c r="A15" s="83" t="s">
        <v>17</v>
      </c>
      <c r="B15" s="82" t="s">
        <v>18</v>
      </c>
      <c r="C15" s="82" t="s">
        <v>0</v>
      </c>
      <c r="D15" s="82" t="s">
        <v>2</v>
      </c>
      <c r="E15" s="82" t="s">
        <v>1</v>
      </c>
      <c r="F15" s="83" t="s">
        <v>4</v>
      </c>
    </row>
    <row r="16" spans="1:6" ht="17.100000000000001" customHeight="1" x14ac:dyDescent="0.3">
      <c r="A16" s="77" t="s">
        <v>16</v>
      </c>
      <c r="B16" s="79"/>
      <c r="C16" s="241">
        <f>+SUM(C18:C22)</f>
        <v>12224</v>
      </c>
      <c r="D16" s="241">
        <f t="shared" ref="D16" si="0">+SUM(D18:D22)</f>
        <v>12196</v>
      </c>
      <c r="E16" s="241">
        <f>+SUM(E18:E22)</f>
        <v>12255</v>
      </c>
      <c r="F16" s="241">
        <f>+SUM(F18:F22)</f>
        <v>23767.666666666668</v>
      </c>
    </row>
    <row r="17" spans="1:6" x14ac:dyDescent="0.3">
      <c r="A17" s="10"/>
      <c r="B17" s="11"/>
      <c r="C17" s="242"/>
      <c r="D17" s="242"/>
      <c r="E17" s="242"/>
      <c r="F17" s="242"/>
    </row>
    <row r="18" spans="1:6" x14ac:dyDescent="0.3">
      <c r="A18" s="237" t="s">
        <v>375</v>
      </c>
      <c r="B18" s="238" t="s">
        <v>291</v>
      </c>
      <c r="C18" s="397">
        <v>5693</v>
      </c>
      <c r="D18" s="397">
        <v>5774</v>
      </c>
      <c r="E18" s="397">
        <v>5847</v>
      </c>
      <c r="F18" s="398">
        <f>+SUM(C18:E18)</f>
        <v>17314</v>
      </c>
    </row>
    <row r="19" spans="1:6" x14ac:dyDescent="0.3">
      <c r="A19" s="239" t="s">
        <v>376</v>
      </c>
      <c r="B19" s="238" t="s">
        <v>291</v>
      </c>
      <c r="C19" s="243">
        <v>303</v>
      </c>
      <c r="D19" s="243">
        <v>303</v>
      </c>
      <c r="E19" s="243">
        <v>305</v>
      </c>
      <c r="F19" s="245">
        <f>+AVERAGE(C19:E19)</f>
        <v>303.66666666666669</v>
      </c>
    </row>
    <row r="20" spans="1:6" x14ac:dyDescent="0.3">
      <c r="A20" s="237" t="s">
        <v>377</v>
      </c>
      <c r="B20" s="238" t="s">
        <v>291</v>
      </c>
      <c r="C20" s="244">
        <v>5422</v>
      </c>
      <c r="D20" s="243">
        <v>5313</v>
      </c>
      <c r="E20" s="243">
        <v>5303</v>
      </c>
      <c r="F20" s="245">
        <f t="shared" ref="F20:F22" si="1">+AVERAGE(C20:E20)</f>
        <v>5346</v>
      </c>
    </row>
    <row r="21" spans="1:6" x14ac:dyDescent="0.3">
      <c r="A21" s="237" t="s">
        <v>381</v>
      </c>
      <c r="B21" s="238" t="s">
        <v>291</v>
      </c>
      <c r="C21" s="244" t="s">
        <v>343</v>
      </c>
      <c r="D21" s="243" t="s">
        <v>343</v>
      </c>
      <c r="E21" s="243" t="s">
        <v>343</v>
      </c>
      <c r="F21" s="245"/>
    </row>
    <row r="22" spans="1:6" x14ac:dyDescent="0.3">
      <c r="A22" s="239" t="s">
        <v>378</v>
      </c>
      <c r="B22" s="238" t="s">
        <v>291</v>
      </c>
      <c r="C22" s="243">
        <v>806</v>
      </c>
      <c r="D22" s="243">
        <v>806</v>
      </c>
      <c r="E22" s="243">
        <v>800</v>
      </c>
      <c r="F22" s="245">
        <f t="shared" si="1"/>
        <v>804</v>
      </c>
    </row>
    <row r="23" spans="1:6" x14ac:dyDescent="0.3">
      <c r="A23" s="124" t="s">
        <v>158</v>
      </c>
      <c r="B23" s="197" t="s">
        <v>159</v>
      </c>
      <c r="C23" s="123"/>
      <c r="D23" s="123"/>
      <c r="E23" s="123"/>
      <c r="F23" s="123"/>
    </row>
    <row r="24" spans="1:6" ht="35.1" customHeight="1" x14ac:dyDescent="0.3">
      <c r="A24" s="443" t="s">
        <v>279</v>
      </c>
      <c r="B24" s="444"/>
      <c r="C24" s="444"/>
      <c r="D24" s="444"/>
      <c r="E24" s="444"/>
      <c r="F24" s="445"/>
    </row>
    <row r="25" spans="1:6" s="103" customFormat="1" ht="50.1" customHeight="1" x14ac:dyDescent="0.3">
      <c r="A25" s="446" t="s">
        <v>365</v>
      </c>
      <c r="B25" s="447"/>
      <c r="C25" s="447"/>
      <c r="D25" s="447"/>
      <c r="E25" s="447"/>
      <c r="F25" s="448"/>
    </row>
    <row r="26" spans="1:6" x14ac:dyDescent="0.3">
      <c r="A26" s="31"/>
      <c r="B26" s="31"/>
      <c r="C26" s="31"/>
      <c r="D26" s="32"/>
      <c r="E26" s="32"/>
      <c r="F26" s="33"/>
    </row>
    <row r="27" spans="1:6" x14ac:dyDescent="0.3">
      <c r="A27" s="30" t="s">
        <v>37</v>
      </c>
      <c r="B27" s="30"/>
      <c r="C27" s="30"/>
      <c r="D27" s="30"/>
      <c r="E27" s="30"/>
      <c r="F27" s="30"/>
    </row>
    <row r="28" spans="1:6" ht="15" customHeight="1" x14ac:dyDescent="0.3">
      <c r="A28" s="30" t="s">
        <v>20</v>
      </c>
      <c r="B28" s="30"/>
      <c r="C28" s="30"/>
      <c r="D28" s="30"/>
      <c r="E28" s="30"/>
      <c r="F28" s="30"/>
    </row>
    <row r="29" spans="1:6" ht="17.100000000000001" customHeight="1" x14ac:dyDescent="0.3">
      <c r="A29" s="83" t="s">
        <v>17</v>
      </c>
      <c r="B29" s="116"/>
      <c r="C29" s="82" t="s">
        <v>0</v>
      </c>
      <c r="D29" s="82" t="s">
        <v>2</v>
      </c>
      <c r="E29" s="82" t="s">
        <v>1</v>
      </c>
      <c r="F29" s="83" t="s">
        <v>4</v>
      </c>
    </row>
    <row r="30" spans="1:6" ht="17.100000000000001" customHeight="1" x14ac:dyDescent="0.3">
      <c r="A30" s="77" t="s">
        <v>16</v>
      </c>
      <c r="B30" s="77"/>
      <c r="C30" s="89">
        <f>+SUM(C32:C36)</f>
        <v>3032906639.75</v>
      </c>
      <c r="D30" s="89">
        <f t="shared" ref="D30" si="2">+SUM(D32:D36)</f>
        <v>1836107851.5300002</v>
      </c>
      <c r="E30" s="89">
        <f>+SUM(E32:E36)</f>
        <v>2950487741.2000003</v>
      </c>
      <c r="F30" s="89">
        <f>+SUM(F32:F36)</f>
        <v>7819502232.4799995</v>
      </c>
    </row>
    <row r="31" spans="1:6" ht="15" customHeight="1" x14ac:dyDescent="0.3">
      <c r="A31" s="73"/>
      <c r="B31" s="73"/>
      <c r="C31" s="12"/>
      <c r="D31" s="12"/>
      <c r="E31" s="12"/>
      <c r="F31" s="12"/>
    </row>
    <row r="32" spans="1:6" ht="36.75" customHeight="1" x14ac:dyDescent="0.3">
      <c r="A32" s="73" t="s">
        <v>286</v>
      </c>
      <c r="B32" s="73"/>
      <c r="C32" s="13">
        <v>1491813650.27</v>
      </c>
      <c r="D32" s="13">
        <v>1058069389.34</v>
      </c>
      <c r="E32" s="13">
        <v>994653553.51999998</v>
      </c>
      <c r="F32" s="181">
        <f>+SUM(C32:E32)</f>
        <v>3544536593.1300001</v>
      </c>
    </row>
    <row r="33" spans="1:6" ht="36.75" customHeight="1" x14ac:dyDescent="0.3">
      <c r="A33" s="73" t="s">
        <v>287</v>
      </c>
      <c r="B33" s="73"/>
      <c r="C33" s="13">
        <v>319017903.63</v>
      </c>
      <c r="D33" s="13">
        <v>234241199.28999999</v>
      </c>
      <c r="E33" s="13">
        <v>227352188.77000001</v>
      </c>
      <c r="F33" s="181">
        <f t="shared" ref="F33:F36" si="3">+SUM(C33:E33)</f>
        <v>780611291.68999994</v>
      </c>
    </row>
    <row r="34" spans="1:6" ht="36.75" customHeight="1" x14ac:dyDescent="0.3">
      <c r="A34" s="73" t="s">
        <v>288</v>
      </c>
      <c r="B34" s="73"/>
      <c r="C34" s="14">
        <v>684056926.50999999</v>
      </c>
      <c r="D34" s="13">
        <v>19912674.5</v>
      </c>
      <c r="E34" s="13">
        <v>1203858140.22</v>
      </c>
      <c r="F34" s="181">
        <f t="shared" si="3"/>
        <v>1907827741.23</v>
      </c>
    </row>
    <row r="35" spans="1:6" ht="36.75" customHeight="1" x14ac:dyDescent="0.3">
      <c r="A35" s="73" t="s">
        <v>289</v>
      </c>
      <c r="B35" s="73"/>
      <c r="C35" s="14">
        <v>0</v>
      </c>
      <c r="D35" s="13">
        <v>0</v>
      </c>
      <c r="E35" s="13">
        <v>10000</v>
      </c>
      <c r="F35" s="181">
        <f t="shared" si="3"/>
        <v>10000</v>
      </c>
    </row>
    <row r="36" spans="1:6" ht="36.75" customHeight="1" x14ac:dyDescent="0.3">
      <c r="A36" s="73" t="s">
        <v>290</v>
      </c>
      <c r="B36" s="73"/>
      <c r="C36" s="15">
        <v>538018159.34000003</v>
      </c>
      <c r="D36" s="15">
        <v>523884588.39999998</v>
      </c>
      <c r="E36" s="15">
        <v>524613858.69</v>
      </c>
      <c r="F36" s="181">
        <f t="shared" si="3"/>
        <v>1586516606.4300001</v>
      </c>
    </row>
    <row r="37" spans="1:6" ht="15" customHeight="1" x14ac:dyDescent="0.3">
      <c r="A37" s="124" t="s">
        <v>158</v>
      </c>
      <c r="B37" s="197" t="s">
        <v>326</v>
      </c>
      <c r="C37" s="123"/>
      <c r="D37" s="123"/>
      <c r="E37" s="123"/>
      <c r="F37" s="123"/>
    </row>
    <row r="38" spans="1:6" ht="35.1" customHeight="1" x14ac:dyDescent="0.3">
      <c r="A38" s="443" t="s">
        <v>279</v>
      </c>
      <c r="B38" s="444"/>
      <c r="C38" s="444"/>
      <c r="D38" s="444"/>
      <c r="E38" s="444"/>
      <c r="F38" s="445"/>
    </row>
    <row r="39" spans="1:6" s="103" customFormat="1" ht="50.1" customHeight="1" x14ac:dyDescent="0.3">
      <c r="A39" s="446" t="s">
        <v>108</v>
      </c>
      <c r="B39" s="447"/>
      <c r="C39" s="447"/>
      <c r="D39" s="447"/>
      <c r="E39" s="447"/>
      <c r="F39" s="448"/>
    </row>
    <row r="41" spans="1:6" x14ac:dyDescent="0.3">
      <c r="A41" s="317" t="s">
        <v>38</v>
      </c>
      <c r="B41" s="317"/>
      <c r="C41" s="317"/>
      <c r="D41" s="317"/>
      <c r="E41" s="317"/>
      <c r="F41" s="317"/>
    </row>
    <row r="42" spans="1:6" ht="31.5" customHeight="1" x14ac:dyDescent="0.3">
      <c r="A42" s="325" t="s">
        <v>39</v>
      </c>
      <c r="B42" s="325"/>
      <c r="C42" s="325"/>
      <c r="D42" s="325"/>
      <c r="E42" s="325"/>
      <c r="F42" s="325"/>
    </row>
    <row r="43" spans="1:6" ht="35.85" customHeight="1" x14ac:dyDescent="0.3">
      <c r="A43" s="83" t="s">
        <v>23</v>
      </c>
      <c r="B43" s="83"/>
      <c r="C43" s="82" t="s">
        <v>40</v>
      </c>
      <c r="D43" s="83" t="s">
        <v>41</v>
      </c>
      <c r="E43" s="84" t="s">
        <v>43</v>
      </c>
      <c r="F43" s="83" t="s">
        <v>24</v>
      </c>
    </row>
    <row r="44" spans="1:6" ht="28.35" customHeight="1" x14ac:dyDescent="0.3">
      <c r="A44" s="326" t="s">
        <v>28</v>
      </c>
      <c r="B44" s="327"/>
      <c r="C44" s="16"/>
      <c r="D44" s="16" t="s">
        <v>337</v>
      </c>
      <c r="E44" s="20"/>
      <c r="F44" s="17"/>
    </row>
    <row r="45" spans="1:6" ht="28.35" customHeight="1" x14ac:dyDescent="0.3">
      <c r="A45" s="326" t="s">
        <v>29</v>
      </c>
      <c r="B45" s="326"/>
      <c r="C45" s="16"/>
      <c r="D45" s="16" t="s">
        <v>337</v>
      </c>
      <c r="E45" s="16"/>
      <c r="F45" s="18"/>
    </row>
    <row r="46" spans="1:6" ht="28.35" customHeight="1" x14ac:dyDescent="0.3">
      <c r="A46" s="328" t="s">
        <v>27</v>
      </c>
      <c r="B46" s="328"/>
      <c r="C46" s="16" t="s">
        <v>337</v>
      </c>
      <c r="D46" s="16"/>
      <c r="E46" s="16"/>
      <c r="F46" s="18" t="s">
        <v>339</v>
      </c>
    </row>
    <row r="47" spans="1:6" ht="28.35" customHeight="1" x14ac:dyDescent="0.3">
      <c r="A47" s="329" t="s">
        <v>30</v>
      </c>
      <c r="B47" s="329"/>
      <c r="C47" s="16" t="s">
        <v>337</v>
      </c>
      <c r="D47" s="16"/>
      <c r="E47" s="16"/>
      <c r="F47" s="19"/>
    </row>
    <row r="48" spans="1:6" ht="17.100000000000001" customHeight="1" x14ac:dyDescent="0.3">
      <c r="A48" s="124" t="s">
        <v>158</v>
      </c>
      <c r="B48" s="197" t="s">
        <v>159</v>
      </c>
      <c r="C48" s="72"/>
      <c r="D48" s="72"/>
      <c r="E48" s="72"/>
      <c r="F48" s="72"/>
    </row>
    <row r="49" spans="1:6" ht="35.1" customHeight="1" x14ac:dyDescent="0.3">
      <c r="A49" s="443" t="s">
        <v>280</v>
      </c>
      <c r="B49" s="444"/>
      <c r="C49" s="444"/>
      <c r="D49" s="444"/>
      <c r="E49" s="444"/>
      <c r="F49" s="445"/>
    </row>
    <row r="50" spans="1:6" ht="50.1" customHeight="1" x14ac:dyDescent="0.3">
      <c r="A50" s="446" t="s">
        <v>338</v>
      </c>
      <c r="B50" s="447"/>
      <c r="C50" s="447"/>
      <c r="D50" s="447"/>
      <c r="E50" s="447"/>
      <c r="F50" s="448"/>
    </row>
    <row r="51" spans="1:6" ht="15" customHeight="1" x14ac:dyDescent="0.3">
      <c r="A51" s="54"/>
      <c r="B51" s="54"/>
      <c r="C51" s="54"/>
      <c r="D51" s="54"/>
      <c r="E51" s="54"/>
      <c r="F51" s="54"/>
    </row>
    <row r="52" spans="1:6" x14ac:dyDescent="0.3">
      <c r="A52" s="317" t="s">
        <v>44</v>
      </c>
      <c r="B52" s="317"/>
      <c r="C52" s="317"/>
      <c r="D52" s="317"/>
      <c r="E52" s="317"/>
      <c r="F52" s="317"/>
    </row>
    <row r="53" spans="1:6" x14ac:dyDescent="0.3">
      <c r="A53" s="317" t="s">
        <v>25</v>
      </c>
      <c r="B53" s="317"/>
      <c r="C53" s="317"/>
      <c r="D53" s="317"/>
      <c r="E53" s="317"/>
      <c r="F53" s="317"/>
    </row>
    <row r="54" spans="1:6" ht="32.85" customHeight="1" x14ac:dyDescent="0.3">
      <c r="A54" s="83" t="s">
        <v>23</v>
      </c>
      <c r="B54" s="83"/>
      <c r="C54" s="82" t="s">
        <v>40</v>
      </c>
      <c r="D54" s="83" t="s">
        <v>41</v>
      </c>
      <c r="E54" s="84" t="s">
        <v>75</v>
      </c>
      <c r="F54" s="83" t="s">
        <v>24</v>
      </c>
    </row>
    <row r="55" spans="1:6" s="60" customFormat="1" ht="30" customHeight="1" x14ac:dyDescent="0.3">
      <c r="A55" s="340" t="s">
        <v>31</v>
      </c>
      <c r="B55" s="340"/>
      <c r="C55" s="20"/>
      <c r="D55" s="20"/>
      <c r="E55" s="25" t="s">
        <v>336</v>
      </c>
      <c r="F55" s="36"/>
    </row>
    <row r="56" spans="1:6" s="60" customFormat="1" ht="30" customHeight="1" x14ac:dyDescent="0.3">
      <c r="A56" s="326" t="s">
        <v>32</v>
      </c>
      <c r="B56" s="326"/>
      <c r="C56" s="26"/>
      <c r="D56" s="26"/>
      <c r="E56" s="27" t="s">
        <v>336</v>
      </c>
      <c r="F56" s="37"/>
    </row>
    <row r="57" spans="1:6" s="60" customFormat="1" ht="30" customHeight="1" x14ac:dyDescent="0.3">
      <c r="A57" s="341" t="s">
        <v>248</v>
      </c>
      <c r="B57" s="341"/>
      <c r="C57" s="234"/>
      <c r="D57" s="234"/>
      <c r="E57" s="235" t="s">
        <v>336</v>
      </c>
      <c r="F57" s="37"/>
    </row>
    <row r="58" spans="1:6" x14ac:dyDescent="0.3">
      <c r="A58" s="124" t="s">
        <v>158</v>
      </c>
      <c r="B58" s="197" t="s">
        <v>159</v>
      </c>
      <c r="C58" s="123"/>
      <c r="D58" s="123"/>
      <c r="E58" s="123"/>
      <c r="F58" s="123"/>
    </row>
    <row r="59" spans="1:6" ht="35.1" customHeight="1" x14ac:dyDescent="0.3">
      <c r="A59" s="443" t="s">
        <v>281</v>
      </c>
      <c r="B59" s="444"/>
      <c r="C59" s="444"/>
      <c r="D59" s="444"/>
      <c r="E59" s="444"/>
      <c r="F59" s="445"/>
    </row>
    <row r="60" spans="1:6" ht="50.1" customHeight="1" x14ac:dyDescent="0.3">
      <c r="A60" s="446" t="s">
        <v>335</v>
      </c>
      <c r="B60" s="447"/>
      <c r="C60" s="447"/>
      <c r="D60" s="447"/>
      <c r="E60" s="447"/>
      <c r="F60" s="448"/>
    </row>
    <row r="61" spans="1:6" ht="10.35" customHeight="1" x14ac:dyDescent="0.3">
      <c r="E61" s="38"/>
    </row>
    <row r="62" spans="1:6" ht="30" hidden="1" customHeight="1" x14ac:dyDescent="0.3">
      <c r="A62" s="86" t="s">
        <v>45</v>
      </c>
      <c r="B62" s="319"/>
      <c r="C62" s="330"/>
      <c r="D62" s="331" t="s">
        <v>48</v>
      </c>
      <c r="E62" s="332"/>
      <c r="F62" s="333"/>
    </row>
    <row r="63" spans="1:6" ht="28.35" hidden="1" customHeight="1" x14ac:dyDescent="0.3">
      <c r="A63" s="86" t="s">
        <v>46</v>
      </c>
      <c r="B63" s="319"/>
      <c r="C63" s="330"/>
      <c r="D63" s="334"/>
      <c r="E63" s="335"/>
      <c r="F63" s="336"/>
    </row>
    <row r="64" spans="1:6" ht="30.75" hidden="1" customHeight="1" x14ac:dyDescent="0.3">
      <c r="A64" s="86" t="s">
        <v>47</v>
      </c>
      <c r="B64" s="319"/>
      <c r="C64" s="330"/>
      <c r="D64" s="337"/>
      <c r="E64" s="338"/>
      <c r="F64" s="339"/>
    </row>
    <row r="65" spans="1:6" x14ac:dyDescent="0.35">
      <c r="A65" s="4"/>
      <c r="B65" s="317"/>
      <c r="C65" s="317"/>
      <c r="D65" s="74"/>
      <c r="E65" s="74"/>
      <c r="F65" s="74"/>
    </row>
    <row r="66" spans="1:6" ht="22.35" customHeight="1" x14ac:dyDescent="0.3">
      <c r="A66" s="318" t="s">
        <v>49</v>
      </c>
      <c r="B66" s="318"/>
      <c r="C66" s="318"/>
      <c r="D66" s="318"/>
      <c r="E66" s="318"/>
      <c r="F66" s="318"/>
    </row>
    <row r="67" spans="1:6" ht="10.35" customHeight="1" x14ac:dyDescent="0.3"/>
    <row r="68" spans="1:6" ht="85.35" customHeight="1" x14ac:dyDescent="0.3">
      <c r="A68" s="418" t="s">
        <v>258</v>
      </c>
      <c r="B68" s="418"/>
      <c r="C68" s="418"/>
      <c r="D68" s="418"/>
      <c r="E68" s="418"/>
      <c r="F68" s="418"/>
    </row>
    <row r="69" spans="1:6" ht="10.35" customHeight="1" x14ac:dyDescent="0.3"/>
    <row r="70" spans="1:6" x14ac:dyDescent="0.3">
      <c r="A70" s="425" t="s">
        <v>50</v>
      </c>
      <c r="B70" s="425"/>
      <c r="C70" s="425"/>
      <c r="D70" s="425"/>
      <c r="E70" s="425"/>
      <c r="F70" s="425"/>
    </row>
    <row r="71" spans="1:6" x14ac:dyDescent="0.3">
      <c r="A71" s="425" t="s">
        <v>229</v>
      </c>
      <c r="B71" s="425"/>
      <c r="C71" s="425"/>
      <c r="D71" s="425"/>
      <c r="E71" s="425"/>
      <c r="F71" s="425"/>
    </row>
    <row r="72" spans="1:6" x14ac:dyDescent="0.3">
      <c r="A72" s="456" t="s">
        <v>51</v>
      </c>
      <c r="B72" s="456"/>
      <c r="C72" s="456"/>
      <c r="D72" s="456"/>
      <c r="E72" s="456"/>
      <c r="F72" s="456"/>
    </row>
    <row r="73" spans="1:6" ht="54" customHeight="1" x14ac:dyDescent="0.3">
      <c r="A73" s="87" t="s">
        <v>58</v>
      </c>
      <c r="B73" s="87" t="s">
        <v>187</v>
      </c>
      <c r="C73" s="87" t="s">
        <v>64</v>
      </c>
      <c r="D73" s="87" t="s">
        <v>61</v>
      </c>
      <c r="E73" s="87" t="s">
        <v>62</v>
      </c>
      <c r="F73" s="87" t="s">
        <v>148</v>
      </c>
    </row>
    <row r="74" spans="1:6" ht="18" customHeight="1" x14ac:dyDescent="0.3">
      <c r="A74" s="77" t="s">
        <v>16</v>
      </c>
      <c r="B74" s="78">
        <f>+SUM(B76:B79)</f>
        <v>32079816857</v>
      </c>
      <c r="C74" s="262">
        <f>+SUM(C76:C81)</f>
        <v>100</v>
      </c>
      <c r="D74" s="79"/>
      <c r="E74" s="79"/>
      <c r="F74" s="79"/>
    </row>
    <row r="75" spans="1:6" customFormat="1" ht="10.35" customHeight="1" x14ac:dyDescent="0.3">
      <c r="C75" s="263"/>
    </row>
    <row r="76" spans="1:6" s="61" customFormat="1" ht="60" x14ac:dyDescent="0.3">
      <c r="A76" s="166" t="s">
        <v>59</v>
      </c>
      <c r="B76" s="167">
        <v>32079816857</v>
      </c>
      <c r="C76" s="264">
        <f>+B76/$B$74*100</f>
        <v>100</v>
      </c>
      <c r="D76" s="21" t="s">
        <v>327</v>
      </c>
      <c r="E76" s="356" t="s">
        <v>328</v>
      </c>
      <c r="F76" s="356" t="s">
        <v>329</v>
      </c>
    </row>
    <row r="77" spans="1:6" s="61" customFormat="1" ht="18" customHeight="1" x14ac:dyDescent="0.3">
      <c r="A77" s="166" t="s">
        <v>213</v>
      </c>
      <c r="B77" s="167">
        <v>0</v>
      </c>
      <c r="C77" s="264">
        <f>+B77/$B$74*100</f>
        <v>0</v>
      </c>
      <c r="D77" s="170"/>
      <c r="E77" s="170"/>
      <c r="F77" s="170"/>
    </row>
    <row r="78" spans="1:6" s="61" customFormat="1" ht="18" customHeight="1" x14ac:dyDescent="0.3">
      <c r="A78" s="166" t="s">
        <v>137</v>
      </c>
      <c r="B78" s="167">
        <v>0</v>
      </c>
      <c r="C78" s="264">
        <f t="shared" ref="C78:C79" si="4">+B78/$B$74*100</f>
        <v>0</v>
      </c>
      <c r="D78" s="170"/>
      <c r="E78" s="170"/>
      <c r="F78" s="170"/>
    </row>
    <row r="79" spans="1:6" s="61" customFormat="1" ht="18" customHeight="1" x14ac:dyDescent="0.3">
      <c r="A79" s="174" t="s">
        <v>138</v>
      </c>
      <c r="B79" s="175">
        <v>0</v>
      </c>
      <c r="C79" s="265">
        <f t="shared" si="4"/>
        <v>0</v>
      </c>
      <c r="D79" s="176"/>
      <c r="E79" s="176"/>
      <c r="F79" s="176"/>
    </row>
    <row r="80" spans="1:6" s="61" customFormat="1" ht="18" customHeight="1" x14ac:dyDescent="0.3">
      <c r="A80" s="166" t="s">
        <v>139</v>
      </c>
      <c r="B80" s="167">
        <v>0</v>
      </c>
      <c r="C80" s="264">
        <f t="shared" ref="C80:C81" si="5">+B80/$B$74*100</f>
        <v>0</v>
      </c>
      <c r="D80" s="170"/>
      <c r="E80" s="170"/>
      <c r="F80" s="170"/>
    </row>
    <row r="81" spans="1:6" ht="18" customHeight="1" x14ac:dyDescent="0.35">
      <c r="A81" s="166" t="s">
        <v>140</v>
      </c>
      <c r="B81" s="167">
        <v>0</v>
      </c>
      <c r="C81" s="264">
        <f t="shared" si="5"/>
        <v>0</v>
      </c>
      <c r="D81" s="172"/>
      <c r="E81" s="172"/>
      <c r="F81" s="172"/>
    </row>
    <row r="82" spans="1:6" ht="18" customHeight="1" x14ac:dyDescent="0.3">
      <c r="A82" s="168" t="s">
        <v>141</v>
      </c>
      <c r="B82" s="169">
        <v>0</v>
      </c>
      <c r="C82" s="266">
        <f>+B82/$B$74*100</f>
        <v>0</v>
      </c>
      <c r="D82" s="173"/>
      <c r="E82" s="173"/>
      <c r="F82" s="173"/>
    </row>
    <row r="83" spans="1:6" ht="18" customHeight="1" x14ac:dyDescent="0.3">
      <c r="A83" s="125" t="s">
        <v>158</v>
      </c>
      <c r="B83" s="75" t="s">
        <v>330</v>
      </c>
      <c r="C83" s="125"/>
      <c r="D83" s="125"/>
      <c r="E83" s="125"/>
      <c r="F83" s="125"/>
    </row>
    <row r="84" spans="1:6" ht="35.1" customHeight="1" x14ac:dyDescent="0.3">
      <c r="A84" s="457" t="s">
        <v>212</v>
      </c>
      <c r="B84" s="458"/>
      <c r="C84" s="458"/>
      <c r="D84" s="458"/>
      <c r="E84" s="458"/>
      <c r="F84" s="459"/>
    </row>
    <row r="85" spans="1:6" ht="50.1" customHeight="1" x14ac:dyDescent="0.3">
      <c r="A85" s="438" t="s">
        <v>195</v>
      </c>
      <c r="B85" s="439"/>
      <c r="C85" s="439"/>
      <c r="D85" s="439"/>
      <c r="E85" s="439"/>
      <c r="F85" s="440"/>
    </row>
    <row r="86" spans="1:6" ht="15" customHeight="1" x14ac:dyDescent="0.3">
      <c r="A86" s="22"/>
      <c r="B86" s="41"/>
      <c r="C86" s="21"/>
    </row>
    <row r="87" spans="1:6" x14ac:dyDescent="0.3">
      <c r="A87" s="425" t="s">
        <v>65</v>
      </c>
      <c r="B87" s="425"/>
      <c r="C87" s="425"/>
      <c r="D87" s="425"/>
      <c r="E87" s="425"/>
      <c r="F87" s="425"/>
    </row>
    <row r="88" spans="1:6" x14ac:dyDescent="0.3">
      <c r="A88" s="425" t="s">
        <v>143</v>
      </c>
      <c r="B88" s="425"/>
      <c r="C88" s="425"/>
      <c r="D88" s="425"/>
      <c r="E88" s="425"/>
      <c r="F88" s="425"/>
    </row>
    <row r="89" spans="1:6" x14ac:dyDescent="0.3">
      <c r="A89" s="425" t="s">
        <v>51</v>
      </c>
      <c r="B89" s="425"/>
      <c r="C89" s="425"/>
      <c r="D89" s="425"/>
      <c r="E89" s="425"/>
      <c r="F89" s="425"/>
    </row>
    <row r="90" spans="1:6" x14ac:dyDescent="0.3">
      <c r="A90" s="119" t="s">
        <v>53</v>
      </c>
      <c r="B90" s="119" t="s">
        <v>145</v>
      </c>
      <c r="C90" s="82" t="s">
        <v>0</v>
      </c>
      <c r="D90" s="82" t="s">
        <v>2</v>
      </c>
      <c r="E90" s="82" t="s">
        <v>3</v>
      </c>
      <c r="F90" s="82" t="s">
        <v>4</v>
      </c>
    </row>
    <row r="91" spans="1:6" x14ac:dyDescent="0.3">
      <c r="A91" s="77" t="s">
        <v>16</v>
      </c>
      <c r="B91" s="88"/>
      <c r="C91" s="267">
        <f>+C93</f>
        <v>2673318071</v>
      </c>
      <c r="D91" s="267">
        <f>+D93</f>
        <v>2673318071</v>
      </c>
      <c r="E91" s="267">
        <f>+E93</f>
        <v>2673318072</v>
      </c>
      <c r="F91" s="268">
        <f>+F93</f>
        <v>8019954214</v>
      </c>
    </row>
    <row r="92" spans="1:6" ht="10.35" customHeight="1" x14ac:dyDescent="0.3">
      <c r="A92" s="10"/>
      <c r="B92" s="42"/>
      <c r="C92" s="181"/>
      <c r="D92" s="181"/>
      <c r="E92" s="181"/>
      <c r="F92" s="182"/>
    </row>
    <row r="93" spans="1:6" x14ac:dyDescent="0.3">
      <c r="A93" s="342" t="s">
        <v>156</v>
      </c>
      <c r="B93" s="342"/>
      <c r="C93" s="269">
        <f>+C94+C98</f>
        <v>2673318071</v>
      </c>
      <c r="D93" s="269">
        <f t="shared" ref="D93:E93" si="6">+D94+D98</f>
        <v>2673318071</v>
      </c>
      <c r="E93" s="269">
        <f t="shared" si="6"/>
        <v>2673318072</v>
      </c>
      <c r="F93" s="270">
        <f>+F94+F98</f>
        <v>8019954214</v>
      </c>
    </row>
    <row r="94" spans="1:6" x14ac:dyDescent="0.3">
      <c r="A94" s="150" t="s">
        <v>193</v>
      </c>
      <c r="B94" s="155" t="s">
        <v>188</v>
      </c>
      <c r="C94" s="181">
        <f>+C95</f>
        <v>2673318071</v>
      </c>
      <c r="D94" s="181">
        <f t="shared" ref="D94:E96" si="7">+D95</f>
        <v>2673318071</v>
      </c>
      <c r="E94" s="181">
        <f t="shared" si="7"/>
        <v>2673318072</v>
      </c>
      <c r="F94" s="271">
        <f t="shared" ref="F94:F101" si="8">+C94+D94+E94</f>
        <v>8019954214</v>
      </c>
    </row>
    <row r="95" spans="1:6" x14ac:dyDescent="0.3">
      <c r="A95" s="150" t="s">
        <v>192</v>
      </c>
      <c r="B95" s="155" t="s">
        <v>162</v>
      </c>
      <c r="C95" s="13">
        <f>+C96</f>
        <v>2673318071</v>
      </c>
      <c r="D95" s="13">
        <f t="shared" si="7"/>
        <v>2673318071</v>
      </c>
      <c r="E95" s="13">
        <f t="shared" si="7"/>
        <v>2673318072</v>
      </c>
      <c r="F95" s="45">
        <f t="shared" si="8"/>
        <v>8019954214</v>
      </c>
    </row>
    <row r="96" spans="1:6" x14ac:dyDescent="0.3">
      <c r="A96" s="150" t="s">
        <v>341</v>
      </c>
      <c r="B96" s="155" t="s">
        <v>189</v>
      </c>
      <c r="C96" s="13">
        <f>+C97</f>
        <v>2673318071</v>
      </c>
      <c r="D96" s="13">
        <f t="shared" si="7"/>
        <v>2673318071</v>
      </c>
      <c r="E96" s="13">
        <f t="shared" si="7"/>
        <v>2673318072</v>
      </c>
      <c r="F96" s="45">
        <f t="shared" si="8"/>
        <v>8019954214</v>
      </c>
    </row>
    <row r="97" spans="1:6" x14ac:dyDescent="0.3">
      <c r="A97" s="293" t="s">
        <v>194</v>
      </c>
      <c r="B97" s="294" t="s">
        <v>209</v>
      </c>
      <c r="C97" s="315">
        <v>2673318071</v>
      </c>
      <c r="D97" s="315">
        <v>2673318071</v>
      </c>
      <c r="E97" s="315">
        <v>2673318072</v>
      </c>
      <c r="F97" s="296">
        <f t="shared" si="8"/>
        <v>8019954214</v>
      </c>
    </row>
    <row r="98" spans="1:6" x14ac:dyDescent="0.3">
      <c r="A98" s="150" t="s">
        <v>262</v>
      </c>
      <c r="B98" s="155" t="s">
        <v>259</v>
      </c>
      <c r="C98" s="181">
        <f>+C99</f>
        <v>0</v>
      </c>
      <c r="D98" s="181">
        <f t="shared" ref="D98:D100" si="9">+D99</f>
        <v>0</v>
      </c>
      <c r="E98" s="181">
        <f t="shared" ref="E98:E100" si="10">+E99</f>
        <v>0</v>
      </c>
      <c r="F98" s="271">
        <f t="shared" si="8"/>
        <v>0</v>
      </c>
    </row>
    <row r="99" spans="1:6" x14ac:dyDescent="0.3">
      <c r="A99" s="150" t="s">
        <v>263</v>
      </c>
      <c r="B99" s="155" t="s">
        <v>163</v>
      </c>
      <c r="C99" s="13">
        <f>+C100</f>
        <v>0</v>
      </c>
      <c r="D99" s="13">
        <f t="shared" si="9"/>
        <v>0</v>
      </c>
      <c r="E99" s="13">
        <f t="shared" si="10"/>
        <v>0</v>
      </c>
      <c r="F99" s="45">
        <f t="shared" si="8"/>
        <v>0</v>
      </c>
    </row>
    <row r="100" spans="1:6" x14ac:dyDescent="0.3">
      <c r="A100" s="150" t="s">
        <v>265</v>
      </c>
      <c r="B100" s="155" t="s">
        <v>264</v>
      </c>
      <c r="C100" s="13">
        <f>+C101</f>
        <v>0</v>
      </c>
      <c r="D100" s="13">
        <f t="shared" si="9"/>
        <v>0</v>
      </c>
      <c r="E100" s="13">
        <f t="shared" si="10"/>
        <v>0</v>
      </c>
      <c r="F100" s="45">
        <f t="shared" si="8"/>
        <v>0</v>
      </c>
    </row>
    <row r="101" spans="1:6" x14ac:dyDescent="0.3">
      <c r="A101" s="293" t="s">
        <v>266</v>
      </c>
      <c r="B101" s="294" t="s">
        <v>267</v>
      </c>
      <c r="C101" s="295">
        <v>0</v>
      </c>
      <c r="D101" s="295">
        <v>0</v>
      </c>
      <c r="E101" s="295">
        <v>0</v>
      </c>
      <c r="F101" s="296">
        <f t="shared" si="8"/>
        <v>0</v>
      </c>
    </row>
    <row r="102" spans="1:6" ht="10.35" customHeight="1" x14ac:dyDescent="0.3">
      <c r="A102" s="105"/>
      <c r="B102" s="40"/>
      <c r="C102" s="51"/>
      <c r="D102" s="51"/>
      <c r="E102" s="51"/>
      <c r="F102" s="106"/>
    </row>
    <row r="103" spans="1:6" x14ac:dyDescent="0.3">
      <c r="A103" s="148" t="s">
        <v>158</v>
      </c>
      <c r="B103" s="149" t="s">
        <v>159</v>
      </c>
      <c r="C103" s="148"/>
      <c r="D103" s="148"/>
      <c r="E103" s="148"/>
      <c r="F103" s="148"/>
    </row>
    <row r="104" spans="1:6" ht="35.1" customHeight="1" x14ac:dyDescent="0.3">
      <c r="A104" s="437" t="s">
        <v>268</v>
      </c>
      <c r="B104" s="437"/>
      <c r="C104" s="437"/>
      <c r="D104" s="437"/>
      <c r="E104" s="437"/>
      <c r="F104" s="437"/>
    </row>
    <row r="105" spans="1:6" ht="50.1" customHeight="1" x14ac:dyDescent="0.3">
      <c r="A105" s="433" t="s">
        <v>103</v>
      </c>
      <c r="B105" s="434"/>
      <c r="C105" s="434"/>
      <c r="D105" s="434"/>
      <c r="E105" s="434"/>
      <c r="F105" s="435"/>
    </row>
    <row r="106" spans="1:6" ht="10.35" customHeight="1" x14ac:dyDescent="0.3">
      <c r="A106" s="22"/>
      <c r="B106" s="41"/>
      <c r="C106" s="21"/>
    </row>
    <row r="107" spans="1:6" x14ac:dyDescent="0.3">
      <c r="A107" s="425" t="s">
        <v>68</v>
      </c>
      <c r="B107" s="425"/>
      <c r="C107" s="425"/>
      <c r="D107" s="425"/>
      <c r="E107" s="425"/>
      <c r="F107" s="425"/>
    </row>
    <row r="108" spans="1:6" ht="32.25" customHeight="1" x14ac:dyDescent="0.3">
      <c r="A108" s="426" t="s">
        <v>119</v>
      </c>
      <c r="B108" s="426"/>
      <c r="C108" s="426"/>
      <c r="D108" s="426"/>
      <c r="E108" s="426"/>
      <c r="F108" s="426"/>
    </row>
    <row r="109" spans="1:6" x14ac:dyDescent="0.3">
      <c r="A109" s="425" t="s">
        <v>51</v>
      </c>
      <c r="B109" s="425"/>
      <c r="C109" s="425"/>
      <c r="D109" s="425"/>
      <c r="E109" s="425"/>
      <c r="F109" s="425"/>
    </row>
    <row r="110" spans="1:6" ht="33" customHeight="1" x14ac:dyDescent="0.3">
      <c r="A110" s="119" t="s">
        <v>53</v>
      </c>
      <c r="B110" s="119" t="s">
        <v>185</v>
      </c>
      <c r="C110" s="82" t="s">
        <v>0</v>
      </c>
      <c r="D110" s="82" t="s">
        <v>2</v>
      </c>
      <c r="E110" s="82" t="s">
        <v>3</v>
      </c>
      <c r="F110" s="82" t="s">
        <v>4</v>
      </c>
    </row>
    <row r="111" spans="1:6" x14ac:dyDescent="0.3">
      <c r="A111" s="77" t="s">
        <v>16</v>
      </c>
      <c r="B111" s="88"/>
      <c r="C111" s="268">
        <f>+C113+C125</f>
        <v>3032906639.75</v>
      </c>
      <c r="D111" s="268">
        <f t="shared" ref="D111:F111" si="11">+D113+D125</f>
        <v>1836107851.5300002</v>
      </c>
      <c r="E111" s="268">
        <f t="shared" si="11"/>
        <v>2950487741.1999998</v>
      </c>
      <c r="F111" s="268">
        <f t="shared" si="11"/>
        <v>7819502232.4799995</v>
      </c>
    </row>
    <row r="112" spans="1:6" ht="10.35" customHeight="1" x14ac:dyDescent="0.3">
      <c r="A112" s="10"/>
      <c r="B112" s="42"/>
      <c r="C112" s="181"/>
      <c r="D112" s="181"/>
      <c r="E112" s="181"/>
      <c r="F112" s="182"/>
    </row>
    <row r="113" spans="1:6" ht="18" customHeight="1" x14ac:dyDescent="0.3">
      <c r="A113" s="342" t="s">
        <v>157</v>
      </c>
      <c r="B113" s="342"/>
      <c r="C113" s="270">
        <f>+SUM(C114:C123)</f>
        <v>3032906639.75</v>
      </c>
      <c r="D113" s="270">
        <f>+SUM(D114:D123)</f>
        <v>1836107851.5300002</v>
      </c>
      <c r="E113" s="270">
        <f>+SUM(E114:E123)</f>
        <v>2950487741.1999998</v>
      </c>
      <c r="F113" s="270">
        <f>+SUM(F114:F123)</f>
        <v>7819502232.4799995</v>
      </c>
    </row>
    <row r="114" spans="1:6" ht="15" customHeight="1" x14ac:dyDescent="0.3">
      <c r="A114" s="150">
        <v>0</v>
      </c>
      <c r="B114" s="155" t="s">
        <v>178</v>
      </c>
      <c r="C114" s="13">
        <v>1810831553.9000001</v>
      </c>
      <c r="D114" s="13">
        <v>1292310588.6300001</v>
      </c>
      <c r="E114" s="13">
        <v>1222005742.29</v>
      </c>
      <c r="F114" s="45">
        <f>+C114+D114+E114</f>
        <v>4325147884.8199997</v>
      </c>
    </row>
    <row r="115" spans="1:6" ht="15" customHeight="1" x14ac:dyDescent="0.3">
      <c r="A115" s="150">
        <v>1</v>
      </c>
      <c r="B115" s="155" t="s">
        <v>165</v>
      </c>
      <c r="C115" s="13">
        <v>0</v>
      </c>
      <c r="D115" s="49">
        <v>0</v>
      </c>
      <c r="E115" s="49">
        <v>10000</v>
      </c>
      <c r="F115" s="45">
        <f t="shared" ref="F115:F123" si="12">+C115+D115+E115</f>
        <v>10000</v>
      </c>
    </row>
    <row r="116" spans="1:6" ht="15" customHeight="1" x14ac:dyDescent="0.3">
      <c r="A116" s="150">
        <v>2</v>
      </c>
      <c r="B116" s="155" t="s">
        <v>179</v>
      </c>
      <c r="C116" s="13">
        <v>0</v>
      </c>
      <c r="D116" s="13">
        <v>0</v>
      </c>
      <c r="E116" s="13">
        <v>0</v>
      </c>
      <c r="F116" s="45">
        <f t="shared" si="12"/>
        <v>0</v>
      </c>
    </row>
    <row r="117" spans="1:6" ht="15" customHeight="1" x14ac:dyDescent="0.3">
      <c r="A117" s="150">
        <v>3</v>
      </c>
      <c r="B117" s="155" t="s">
        <v>180</v>
      </c>
      <c r="C117" s="13">
        <v>0</v>
      </c>
      <c r="D117" s="13">
        <v>0</v>
      </c>
      <c r="E117" s="13">
        <v>0</v>
      </c>
      <c r="F117" s="45">
        <f t="shared" si="12"/>
        <v>0</v>
      </c>
    </row>
    <row r="118" spans="1:6" ht="15" customHeight="1" x14ac:dyDescent="0.3">
      <c r="A118" s="150">
        <v>4</v>
      </c>
      <c r="B118" s="155" t="s">
        <v>181</v>
      </c>
      <c r="C118" s="13">
        <v>0</v>
      </c>
      <c r="D118" s="13">
        <v>0</v>
      </c>
      <c r="E118" s="13">
        <v>0</v>
      </c>
      <c r="F118" s="45">
        <f t="shared" si="12"/>
        <v>0</v>
      </c>
    </row>
    <row r="119" spans="1:6" ht="15" customHeight="1" x14ac:dyDescent="0.3">
      <c r="A119" s="150">
        <v>5</v>
      </c>
      <c r="B119" s="155" t="s">
        <v>182</v>
      </c>
      <c r="C119" s="13">
        <v>0</v>
      </c>
      <c r="D119" s="13">
        <v>0</v>
      </c>
      <c r="E119" s="13">
        <v>0</v>
      </c>
      <c r="F119" s="45">
        <f t="shared" si="12"/>
        <v>0</v>
      </c>
    </row>
    <row r="120" spans="1:6" ht="15" customHeight="1" x14ac:dyDescent="0.3">
      <c r="A120" s="150">
        <v>6</v>
      </c>
      <c r="B120" s="155" t="s">
        <v>162</v>
      </c>
      <c r="C120" s="13">
        <v>1222075085.8499999</v>
      </c>
      <c r="D120" s="13">
        <v>543797262.89999998</v>
      </c>
      <c r="E120" s="13">
        <v>1728471998.9100001</v>
      </c>
      <c r="F120" s="45">
        <f t="shared" si="12"/>
        <v>3494344347.6599998</v>
      </c>
    </row>
    <row r="121" spans="1:6" ht="15" customHeight="1" x14ac:dyDescent="0.3">
      <c r="A121" s="150">
        <v>7</v>
      </c>
      <c r="B121" s="155" t="s">
        <v>163</v>
      </c>
      <c r="C121" s="13">
        <v>0</v>
      </c>
      <c r="D121" s="13">
        <v>0</v>
      </c>
      <c r="E121" s="13">
        <v>0</v>
      </c>
      <c r="F121" s="45">
        <f t="shared" si="12"/>
        <v>0</v>
      </c>
    </row>
    <row r="122" spans="1:6" ht="15" customHeight="1" x14ac:dyDescent="0.3">
      <c r="A122" s="150">
        <v>8</v>
      </c>
      <c r="B122" s="155" t="s">
        <v>183</v>
      </c>
      <c r="C122" s="13">
        <v>0</v>
      </c>
      <c r="D122" s="13">
        <v>0</v>
      </c>
      <c r="E122" s="13">
        <v>0</v>
      </c>
      <c r="F122" s="45">
        <f t="shared" si="12"/>
        <v>0</v>
      </c>
    </row>
    <row r="123" spans="1:6" ht="15" customHeight="1" x14ac:dyDescent="0.3">
      <c r="A123" s="150">
        <v>9</v>
      </c>
      <c r="B123" s="155" t="s">
        <v>184</v>
      </c>
      <c r="C123" s="13">
        <v>0</v>
      </c>
      <c r="D123" s="13">
        <v>0</v>
      </c>
      <c r="E123" s="13">
        <v>0</v>
      </c>
      <c r="F123" s="45">
        <f t="shared" si="12"/>
        <v>0</v>
      </c>
    </row>
    <row r="124" spans="1:6" ht="10.35" customHeight="1" x14ac:dyDescent="0.3">
      <c r="A124" s="73"/>
      <c r="B124" s="42"/>
      <c r="C124" s="13"/>
      <c r="D124" s="13"/>
      <c r="E124" s="13"/>
      <c r="F124" s="45"/>
    </row>
    <row r="125" spans="1:6" ht="18" customHeight="1" x14ac:dyDescent="0.3">
      <c r="A125" s="342" t="s">
        <v>260</v>
      </c>
      <c r="B125" s="342"/>
      <c r="C125" s="270">
        <f t="shared" ref="C125:E126" si="13">+C126</f>
        <v>0</v>
      </c>
      <c r="D125" s="270">
        <f t="shared" si="13"/>
        <v>0</v>
      </c>
      <c r="E125" s="270">
        <f t="shared" si="13"/>
        <v>0</v>
      </c>
      <c r="F125" s="270">
        <f>+SUM(F126:F127)</f>
        <v>0</v>
      </c>
    </row>
    <row r="126" spans="1:6" ht="15" customHeight="1" x14ac:dyDescent="0.3">
      <c r="A126" s="150">
        <v>6</v>
      </c>
      <c r="B126" s="155" t="s">
        <v>162</v>
      </c>
      <c r="C126" s="46">
        <f t="shared" si="13"/>
        <v>0</v>
      </c>
      <c r="D126" s="46">
        <f t="shared" si="13"/>
        <v>0</v>
      </c>
      <c r="E126" s="46">
        <f t="shared" si="13"/>
        <v>0</v>
      </c>
      <c r="F126" s="50">
        <f>+F127</f>
        <v>0</v>
      </c>
    </row>
    <row r="127" spans="1:6" ht="15" customHeight="1" x14ac:dyDescent="0.3">
      <c r="A127" s="297" t="s">
        <v>197</v>
      </c>
      <c r="B127" s="298" t="s">
        <v>196</v>
      </c>
      <c r="C127" s="299">
        <v>0</v>
      </c>
      <c r="D127" s="299">
        <v>0</v>
      </c>
      <c r="E127" s="299">
        <v>0</v>
      </c>
      <c r="F127" s="300">
        <f>+C127+D127+E127</f>
        <v>0</v>
      </c>
    </row>
    <row r="128" spans="1:6" ht="15" customHeight="1" x14ac:dyDescent="0.3">
      <c r="A128" s="436" t="s">
        <v>56</v>
      </c>
      <c r="B128" s="436"/>
      <c r="C128" s="436"/>
      <c r="D128" s="436"/>
      <c r="E128" s="436"/>
      <c r="F128" s="436"/>
    </row>
    <row r="129" spans="1:6" ht="15" customHeight="1" x14ac:dyDescent="0.3">
      <c r="A129" s="124" t="s">
        <v>158</v>
      </c>
      <c r="B129" s="123" t="s">
        <v>326</v>
      </c>
      <c r="C129" s="123"/>
      <c r="D129" s="123"/>
      <c r="E129" s="123"/>
      <c r="F129" s="123"/>
    </row>
    <row r="130" spans="1:6" ht="75" customHeight="1" x14ac:dyDescent="0.3">
      <c r="A130" s="437" t="s">
        <v>210</v>
      </c>
      <c r="B130" s="437"/>
      <c r="C130" s="437"/>
      <c r="D130" s="437"/>
      <c r="E130" s="437"/>
      <c r="F130" s="437"/>
    </row>
    <row r="131" spans="1:6" ht="50.1" customHeight="1" x14ac:dyDescent="0.3">
      <c r="A131" s="433" t="s">
        <v>331</v>
      </c>
      <c r="B131" s="434"/>
      <c r="C131" s="434"/>
      <c r="D131" s="434"/>
      <c r="E131" s="434"/>
      <c r="F131" s="435"/>
    </row>
    <row r="132" spans="1:6" x14ac:dyDescent="0.3">
      <c r="A132" s="44"/>
      <c r="B132" s="42"/>
    </row>
    <row r="133" spans="1:6" x14ac:dyDescent="0.3">
      <c r="A133" s="425" t="s">
        <v>70</v>
      </c>
      <c r="B133" s="425"/>
      <c r="C133" s="425"/>
      <c r="D133" s="425"/>
      <c r="E133" s="425"/>
      <c r="F133" s="317"/>
    </row>
    <row r="134" spans="1:6" ht="14.85" customHeight="1" x14ac:dyDescent="0.3">
      <c r="A134" s="425" t="s">
        <v>71</v>
      </c>
      <c r="B134" s="425"/>
      <c r="C134" s="425"/>
      <c r="D134" s="425"/>
      <c r="E134" s="425"/>
      <c r="F134" s="317"/>
    </row>
    <row r="135" spans="1:6" x14ac:dyDescent="0.3">
      <c r="A135" s="425" t="s">
        <v>51</v>
      </c>
      <c r="B135" s="425"/>
      <c r="C135" s="425"/>
      <c r="D135" s="425"/>
      <c r="E135" s="425"/>
      <c r="F135" s="317"/>
    </row>
    <row r="136" spans="1:6" x14ac:dyDescent="0.3">
      <c r="A136" s="82" t="s">
        <v>69</v>
      </c>
      <c r="B136" s="82" t="s">
        <v>0</v>
      </c>
      <c r="C136" s="82" t="s">
        <v>2</v>
      </c>
      <c r="D136" s="82" t="s">
        <v>3</v>
      </c>
      <c r="E136" s="82" t="s">
        <v>4</v>
      </c>
      <c r="F136" s="355"/>
    </row>
    <row r="137" spans="1:6" ht="18" customHeight="1" x14ac:dyDescent="0.3">
      <c r="A137" s="126" t="s">
        <v>72</v>
      </c>
      <c r="B137" s="153">
        <v>0</v>
      </c>
      <c r="C137" s="41">
        <f>+B141</f>
        <v>-359588568.75</v>
      </c>
      <c r="D137" s="41">
        <f>+C141</f>
        <v>477621650.71999979</v>
      </c>
      <c r="E137" s="108">
        <v>0</v>
      </c>
      <c r="F137" s="200"/>
    </row>
    <row r="138" spans="1:6" ht="18" customHeight="1" x14ac:dyDescent="0.3">
      <c r="A138" s="126" t="s">
        <v>73</v>
      </c>
      <c r="B138" s="13">
        <v>2673318071</v>
      </c>
      <c r="C138" s="13">
        <v>2673318071</v>
      </c>
      <c r="D138" s="13">
        <v>2673318072</v>
      </c>
      <c r="E138" s="108">
        <f>+B138+C138+D138</f>
        <v>8019954214</v>
      </c>
      <c r="F138" s="62"/>
    </row>
    <row r="139" spans="1:6" ht="18" customHeight="1" x14ac:dyDescent="0.3">
      <c r="A139" s="91" t="s">
        <v>99</v>
      </c>
      <c r="B139" s="92">
        <f>+B137+B138</f>
        <v>2673318071</v>
      </c>
      <c r="C139" s="92">
        <f>+C137+C138</f>
        <v>2313729502.25</v>
      </c>
      <c r="D139" s="92">
        <f>+D137+D138</f>
        <v>3150939722.7199998</v>
      </c>
      <c r="E139" s="92">
        <f>+E137+E138</f>
        <v>8019954214</v>
      </c>
      <c r="F139" s="62"/>
    </row>
    <row r="140" spans="1:6" ht="18" customHeight="1" x14ac:dyDescent="0.3">
      <c r="A140" s="126" t="s">
        <v>147</v>
      </c>
      <c r="B140" s="41">
        <f>+C113</f>
        <v>3032906639.75</v>
      </c>
      <c r="C140" s="41">
        <f>+D113</f>
        <v>1836107851.5300002</v>
      </c>
      <c r="D140" s="41">
        <f>+E113</f>
        <v>2950487741.1999998</v>
      </c>
      <c r="E140" s="108">
        <f>+SUM(B140:D140)</f>
        <v>7819502232.4800005</v>
      </c>
      <c r="F140" s="62"/>
    </row>
    <row r="141" spans="1:6" ht="18" customHeight="1" x14ac:dyDescent="0.3">
      <c r="A141" s="91" t="s">
        <v>100</v>
      </c>
      <c r="B141" s="118">
        <f>+B139-B140</f>
        <v>-359588568.75</v>
      </c>
      <c r="C141" s="92">
        <f>+C139-C140</f>
        <v>477621650.71999979</v>
      </c>
      <c r="D141" s="92">
        <f>+D139-D140</f>
        <v>200451981.51999998</v>
      </c>
      <c r="E141" s="92">
        <f>+E139-E140</f>
        <v>200451981.5199995</v>
      </c>
      <c r="F141" s="62"/>
    </row>
    <row r="142" spans="1:6" x14ac:dyDescent="0.3">
      <c r="A142" s="121" t="s">
        <v>158</v>
      </c>
      <c r="B142" s="120" t="s">
        <v>159</v>
      </c>
      <c r="C142" s="72"/>
      <c r="D142" s="72"/>
      <c r="E142" s="72"/>
    </row>
    <row r="143" spans="1:6" ht="18" customHeight="1" x14ac:dyDescent="0.3">
      <c r="A143" s="343" t="s">
        <v>186</v>
      </c>
      <c r="B143" s="344"/>
      <c r="C143" s="344"/>
      <c r="D143" s="344"/>
      <c r="E143" s="344"/>
      <c r="F143" s="115"/>
    </row>
    <row r="144" spans="1:6" ht="40.35" customHeight="1" x14ac:dyDescent="0.3">
      <c r="A144" s="427" t="s">
        <v>211</v>
      </c>
      <c r="B144" s="428"/>
      <c r="C144" s="428"/>
      <c r="D144" s="428"/>
      <c r="E144" s="428"/>
      <c r="F144" s="429"/>
    </row>
    <row r="145" spans="1:8" ht="18" customHeight="1" x14ac:dyDescent="0.3">
      <c r="A145" s="427" t="s">
        <v>120</v>
      </c>
      <c r="B145" s="428"/>
      <c r="C145" s="428"/>
      <c r="D145" s="428"/>
      <c r="E145" s="428"/>
      <c r="F145" s="429"/>
    </row>
    <row r="146" spans="1:8" ht="18" customHeight="1" x14ac:dyDescent="0.3">
      <c r="A146" s="427" t="s">
        <v>150</v>
      </c>
      <c r="B146" s="428"/>
      <c r="C146" s="428"/>
      <c r="D146" s="428"/>
      <c r="E146" s="428"/>
      <c r="F146" s="429"/>
    </row>
    <row r="147" spans="1:8" ht="18" customHeight="1" x14ac:dyDescent="0.3">
      <c r="A147" s="427" t="s">
        <v>123</v>
      </c>
      <c r="B147" s="428"/>
      <c r="C147" s="428"/>
      <c r="D147" s="428"/>
      <c r="E147" s="428"/>
      <c r="F147" s="429"/>
    </row>
    <row r="148" spans="1:8" ht="18" customHeight="1" x14ac:dyDescent="0.3">
      <c r="A148" s="430" t="s">
        <v>149</v>
      </c>
      <c r="B148" s="431"/>
      <c r="C148" s="431"/>
      <c r="D148" s="431"/>
      <c r="E148" s="431"/>
      <c r="F148" s="432"/>
    </row>
    <row r="149" spans="1:8" ht="15" customHeight="1" x14ac:dyDescent="0.3">
      <c r="A149" s="94" t="s">
        <v>121</v>
      </c>
      <c r="B149" s="95"/>
      <c r="C149" s="95"/>
      <c r="D149" s="95"/>
      <c r="E149" s="95"/>
      <c r="F149" s="96"/>
    </row>
    <row r="150" spans="1:8" s="103" customFormat="1" ht="50.1" customHeight="1" x14ac:dyDescent="0.3">
      <c r="A150" s="349" t="s">
        <v>122</v>
      </c>
      <c r="B150" s="113"/>
      <c r="C150" s="113"/>
      <c r="D150" s="113"/>
      <c r="E150" s="113"/>
      <c r="F150" s="350"/>
    </row>
    <row r="151" spans="1:8" ht="15" customHeight="1" x14ac:dyDescent="0.35">
      <c r="A151" s="4"/>
      <c r="B151" s="4"/>
      <c r="C151" s="4"/>
      <c r="D151" s="4"/>
      <c r="E151" s="4"/>
      <c r="F151" s="4"/>
    </row>
    <row r="152" spans="1:8" ht="15" customHeight="1" x14ac:dyDescent="0.3">
      <c r="B152" s="425" t="s">
        <v>124</v>
      </c>
      <c r="C152" s="425"/>
      <c r="D152" s="425"/>
      <c r="E152" s="35"/>
      <c r="F152" s="35"/>
    </row>
    <row r="153" spans="1:8" ht="33" customHeight="1" x14ac:dyDescent="0.3">
      <c r="B153" s="426" t="s">
        <v>125</v>
      </c>
      <c r="C153" s="426"/>
      <c r="D153" s="426"/>
      <c r="E153" s="35"/>
      <c r="F153" s="35"/>
    </row>
    <row r="154" spans="1:8" ht="15" customHeight="1" x14ac:dyDescent="0.3">
      <c r="B154" s="425" t="s">
        <v>51</v>
      </c>
      <c r="C154" s="425"/>
      <c r="D154" s="425"/>
      <c r="E154" s="35"/>
      <c r="F154" s="35"/>
    </row>
    <row r="155" spans="1:8" ht="18" customHeight="1" x14ac:dyDescent="0.3">
      <c r="B155" s="83" t="s">
        <v>69</v>
      </c>
      <c r="C155" s="83"/>
      <c r="D155" s="83" t="s">
        <v>81</v>
      </c>
      <c r="E155" s="127"/>
      <c r="F155" s="127"/>
      <c r="G155" s="127"/>
      <c r="H155" s="127"/>
    </row>
    <row r="156" spans="1:8" ht="18" customHeight="1" x14ac:dyDescent="0.3">
      <c r="B156" s="157" t="s">
        <v>199</v>
      </c>
      <c r="C156" s="157"/>
      <c r="D156" s="83"/>
      <c r="E156" s="316"/>
      <c r="F156" s="104"/>
    </row>
    <row r="157" spans="1:8" ht="18" customHeight="1" x14ac:dyDescent="0.3">
      <c r="B157" s="107" t="s">
        <v>126</v>
      </c>
      <c r="D157" s="41">
        <v>890488086.28999043</v>
      </c>
      <c r="E157"/>
      <c r="F157" s="104"/>
    </row>
    <row r="158" spans="1:8" ht="18" customHeight="1" x14ac:dyDescent="0.3">
      <c r="B158" s="107" t="s">
        <v>127</v>
      </c>
      <c r="D158" s="41">
        <v>0</v>
      </c>
      <c r="E158"/>
      <c r="F158" s="104"/>
    </row>
    <row r="159" spans="1:8" ht="18" customHeight="1" x14ac:dyDescent="0.3">
      <c r="B159" s="159" t="s">
        <v>16</v>
      </c>
      <c r="C159" s="159"/>
      <c r="D159" s="92">
        <f>+D157+D158</f>
        <v>890488086.28999043</v>
      </c>
      <c r="E159"/>
      <c r="F159" s="104"/>
    </row>
    <row r="160" spans="1:8" ht="18" customHeight="1" x14ac:dyDescent="0.3">
      <c r="B160" s="107"/>
      <c r="D160" s="41"/>
      <c r="E160" s="108"/>
      <c r="F160" s="104"/>
    </row>
    <row r="161" spans="1:6" ht="18" customHeight="1" x14ac:dyDescent="0.3">
      <c r="B161" s="157" t="s">
        <v>200</v>
      </c>
      <c r="C161" s="157"/>
      <c r="D161" s="83" t="s">
        <v>81</v>
      </c>
      <c r="E161" s="108"/>
      <c r="F161" s="104"/>
    </row>
    <row r="162" spans="1:6" ht="18" customHeight="1" x14ac:dyDescent="0.3">
      <c r="B162" s="107" t="s">
        <v>126</v>
      </c>
      <c r="D162" s="41">
        <v>0</v>
      </c>
      <c r="E162" s="108"/>
      <c r="F162" s="104"/>
    </row>
    <row r="163" spans="1:6" ht="18" customHeight="1" x14ac:dyDescent="0.3">
      <c r="B163" s="107" t="s">
        <v>201</v>
      </c>
      <c r="D163" s="41">
        <v>0</v>
      </c>
      <c r="E163" s="108"/>
      <c r="F163" s="104"/>
    </row>
    <row r="164" spans="1:6" ht="18" customHeight="1" x14ac:dyDescent="0.3">
      <c r="B164" s="159" t="s">
        <v>202</v>
      </c>
      <c r="C164" s="159"/>
      <c r="D164" s="92">
        <f>+D162+D163</f>
        <v>0</v>
      </c>
      <c r="E164" s="108"/>
      <c r="F164" s="104"/>
    </row>
    <row r="165" spans="1:6" ht="18" customHeight="1" x14ac:dyDescent="0.3">
      <c r="B165" s="107"/>
      <c r="D165" s="108"/>
      <c r="E165" s="108"/>
      <c r="F165" s="104"/>
    </row>
    <row r="166" spans="1:6" ht="18" customHeight="1" x14ac:dyDescent="0.3">
      <c r="B166" s="157" t="s">
        <v>203</v>
      </c>
      <c r="C166" s="157"/>
      <c r="D166" s="83" t="s">
        <v>81</v>
      </c>
      <c r="E166" s="108"/>
      <c r="F166" s="104"/>
    </row>
    <row r="167" spans="1:6" ht="18" customHeight="1" x14ac:dyDescent="0.3">
      <c r="B167" s="107" t="s">
        <v>126</v>
      </c>
      <c r="D167" s="41">
        <f>+D157-D162</f>
        <v>890488086.28999043</v>
      </c>
      <c r="E167" s="108"/>
      <c r="F167" s="104"/>
    </row>
    <row r="168" spans="1:6" ht="18" customHeight="1" x14ac:dyDescent="0.3">
      <c r="B168" s="107" t="s">
        <v>127</v>
      </c>
      <c r="D168" s="41">
        <f>+D158-D163</f>
        <v>0</v>
      </c>
      <c r="E168" s="108"/>
      <c r="F168" s="104"/>
    </row>
    <row r="169" spans="1:6" ht="18" customHeight="1" x14ac:dyDescent="0.3">
      <c r="B169" s="159" t="s">
        <v>204</v>
      </c>
      <c r="C169" s="159"/>
      <c r="D169" s="160">
        <f>+D167+D168</f>
        <v>890488086.28999043</v>
      </c>
      <c r="E169" s="108"/>
      <c r="F169" s="104"/>
    </row>
    <row r="170" spans="1:6" ht="15" customHeight="1" x14ac:dyDescent="0.3">
      <c r="B170" s="161" t="s">
        <v>342</v>
      </c>
      <c r="C170" s="122"/>
      <c r="D170" s="158"/>
      <c r="E170" s="158"/>
      <c r="F170" s="34">
        <f>+D162-F173</f>
        <v>0</v>
      </c>
    </row>
    <row r="171" spans="1:6" ht="15" customHeight="1" x14ac:dyDescent="0.3">
      <c r="B171" s="189"/>
      <c r="C171" s="190"/>
      <c r="D171" s="158"/>
      <c r="E171" s="158"/>
      <c r="F171" s="34"/>
    </row>
    <row r="172" spans="1:6" ht="15" customHeight="1" x14ac:dyDescent="0.3">
      <c r="A172" s="82" t="s">
        <v>53</v>
      </c>
      <c r="B172" s="82" t="s">
        <v>231</v>
      </c>
      <c r="C172" s="82" t="s">
        <v>0</v>
      </c>
      <c r="D172" s="82" t="s">
        <v>2</v>
      </c>
      <c r="E172" s="82" t="s">
        <v>3</v>
      </c>
      <c r="F172" s="82" t="s">
        <v>4</v>
      </c>
    </row>
    <row r="173" spans="1:6" ht="15" customHeight="1" x14ac:dyDescent="0.3">
      <c r="A173" s="191" t="s">
        <v>230</v>
      </c>
      <c r="B173" s="192"/>
      <c r="C173" s="272">
        <f>+SUM(C174:C183)</f>
        <v>0</v>
      </c>
      <c r="D173" s="272">
        <f>+SUM(D174:D183)</f>
        <v>0</v>
      </c>
      <c r="E173" s="272">
        <f>+SUM(E174:E183)</f>
        <v>0</v>
      </c>
      <c r="F173" s="272">
        <f>+SUM(F174:F183)</f>
        <v>0</v>
      </c>
    </row>
    <row r="174" spans="1:6" ht="15" customHeight="1" x14ac:dyDescent="0.3">
      <c r="A174" s="150">
        <v>0</v>
      </c>
      <c r="B174" s="155" t="s">
        <v>178</v>
      </c>
      <c r="C174" s="13">
        <v>0</v>
      </c>
      <c r="D174" s="13">
        <v>0</v>
      </c>
      <c r="E174" s="13">
        <v>0</v>
      </c>
      <c r="F174" s="45">
        <f>+C174+D174+E174</f>
        <v>0</v>
      </c>
    </row>
    <row r="175" spans="1:6" ht="15" customHeight="1" x14ac:dyDescent="0.3">
      <c r="A175" s="150">
        <v>1</v>
      </c>
      <c r="B175" s="155" t="s">
        <v>165</v>
      </c>
      <c r="C175" s="13">
        <v>0</v>
      </c>
      <c r="D175" s="49">
        <v>0</v>
      </c>
      <c r="E175" s="49">
        <v>0</v>
      </c>
      <c r="F175" s="45">
        <f t="shared" ref="F175:F183" si="14">+C175+D175+E175</f>
        <v>0</v>
      </c>
    </row>
    <row r="176" spans="1:6" ht="15" customHeight="1" x14ac:dyDescent="0.3">
      <c r="A176" s="150">
        <v>2</v>
      </c>
      <c r="B176" s="155" t="s">
        <v>179</v>
      </c>
      <c r="C176" s="13">
        <v>0</v>
      </c>
      <c r="D176" s="13">
        <v>0</v>
      </c>
      <c r="E176" s="13">
        <v>0</v>
      </c>
      <c r="F176" s="45">
        <f t="shared" si="14"/>
        <v>0</v>
      </c>
    </row>
    <row r="177" spans="1:7" ht="15" customHeight="1" x14ac:dyDescent="0.3">
      <c r="A177" s="150">
        <v>3</v>
      </c>
      <c r="B177" s="155" t="s">
        <v>180</v>
      </c>
      <c r="C177" s="13">
        <v>0</v>
      </c>
      <c r="D177" s="13">
        <v>0</v>
      </c>
      <c r="E177" s="13">
        <v>0</v>
      </c>
      <c r="F177" s="45">
        <f t="shared" si="14"/>
        <v>0</v>
      </c>
    </row>
    <row r="178" spans="1:7" ht="15" customHeight="1" x14ac:dyDescent="0.3">
      <c r="A178" s="150">
        <v>4</v>
      </c>
      <c r="B178" s="155" t="s">
        <v>181</v>
      </c>
      <c r="C178" s="13">
        <v>0</v>
      </c>
      <c r="D178" s="13">
        <v>0</v>
      </c>
      <c r="E178" s="13">
        <v>0</v>
      </c>
      <c r="F178" s="45">
        <f t="shared" si="14"/>
        <v>0</v>
      </c>
    </row>
    <row r="179" spans="1:7" ht="15" customHeight="1" x14ac:dyDescent="0.3">
      <c r="A179" s="150">
        <v>5</v>
      </c>
      <c r="B179" s="155" t="s">
        <v>182</v>
      </c>
      <c r="C179" s="13">
        <v>0</v>
      </c>
      <c r="D179" s="13">
        <v>0</v>
      </c>
      <c r="E179" s="13">
        <v>0</v>
      </c>
      <c r="F179" s="45">
        <f t="shared" si="14"/>
        <v>0</v>
      </c>
    </row>
    <row r="180" spans="1:7" ht="15" customHeight="1" x14ac:dyDescent="0.3">
      <c r="A180" s="150">
        <v>6</v>
      </c>
      <c r="B180" s="155" t="s">
        <v>162</v>
      </c>
      <c r="C180" s="13">
        <v>0</v>
      </c>
      <c r="D180" s="13">
        <v>0</v>
      </c>
      <c r="E180" s="13">
        <v>0</v>
      </c>
      <c r="F180" s="45">
        <f t="shared" si="14"/>
        <v>0</v>
      </c>
    </row>
    <row r="181" spans="1:7" ht="15" customHeight="1" x14ac:dyDescent="0.3">
      <c r="A181" s="150">
        <v>7</v>
      </c>
      <c r="B181" s="155" t="s">
        <v>163</v>
      </c>
      <c r="C181" s="13">
        <v>0</v>
      </c>
      <c r="D181" s="13">
        <v>0</v>
      </c>
      <c r="E181" s="13">
        <v>0</v>
      </c>
      <c r="F181" s="45">
        <f t="shared" si="14"/>
        <v>0</v>
      </c>
    </row>
    <row r="182" spans="1:7" ht="15" customHeight="1" x14ac:dyDescent="0.3">
      <c r="A182" s="150">
        <v>8</v>
      </c>
      <c r="B182" s="155" t="s">
        <v>183</v>
      </c>
      <c r="C182" s="13">
        <v>0</v>
      </c>
      <c r="D182" s="13">
        <v>0</v>
      </c>
      <c r="E182" s="13">
        <v>0</v>
      </c>
      <c r="F182" s="45">
        <f t="shared" si="14"/>
        <v>0</v>
      </c>
    </row>
    <row r="183" spans="1:7" ht="15" customHeight="1" x14ac:dyDescent="0.3">
      <c r="A183" s="194">
        <v>9</v>
      </c>
      <c r="B183" s="195" t="s">
        <v>184</v>
      </c>
      <c r="C183" s="15">
        <v>0</v>
      </c>
      <c r="D183" s="15">
        <v>0</v>
      </c>
      <c r="E183" s="15">
        <v>0</v>
      </c>
      <c r="F183" s="196">
        <f t="shared" si="14"/>
        <v>0</v>
      </c>
    </row>
    <row r="184" spans="1:7" ht="15" customHeight="1" x14ac:dyDescent="0.3">
      <c r="A184" s="353" t="s">
        <v>205</v>
      </c>
      <c r="B184" s="353"/>
      <c r="C184" s="353"/>
      <c r="D184" s="353"/>
      <c r="E184" s="353"/>
      <c r="F184" s="353"/>
    </row>
    <row r="185" spans="1:7" ht="15" customHeight="1" x14ac:dyDescent="0.3">
      <c r="A185" s="94" t="s">
        <v>121</v>
      </c>
      <c r="B185" s="95"/>
      <c r="C185" s="95"/>
      <c r="D185" s="95"/>
      <c r="E185" s="95"/>
      <c r="F185" s="96"/>
    </row>
    <row r="186" spans="1:7" ht="50.1" customHeight="1" x14ac:dyDescent="0.3">
      <c r="A186" s="349" t="s">
        <v>122</v>
      </c>
      <c r="B186" s="113"/>
      <c r="C186" s="113"/>
      <c r="D186" s="113"/>
      <c r="E186" s="113"/>
      <c r="F186" s="350"/>
    </row>
    <row r="187" spans="1:7" ht="15" customHeight="1" x14ac:dyDescent="0.35">
      <c r="A187" s="4"/>
      <c r="B187" s="4"/>
      <c r="C187" s="4"/>
      <c r="D187" s="4"/>
      <c r="E187" s="4"/>
      <c r="F187" s="4"/>
    </row>
    <row r="188" spans="1:7" ht="35.1" customHeight="1" x14ac:dyDescent="0.3">
      <c r="A188" s="109" t="s">
        <v>74</v>
      </c>
      <c r="B188" s="352" t="s">
        <v>332</v>
      </c>
      <c r="C188" s="449"/>
      <c r="D188" s="449"/>
      <c r="E188" s="449"/>
      <c r="F188" s="450"/>
      <c r="G188" s="67"/>
    </row>
    <row r="189" spans="1:7" ht="35.1" customHeight="1" x14ac:dyDescent="0.3">
      <c r="A189" s="110" t="s">
        <v>46</v>
      </c>
      <c r="B189" s="352" t="s">
        <v>333</v>
      </c>
      <c r="C189" s="425"/>
      <c r="D189" s="425"/>
      <c r="E189" s="425"/>
      <c r="F189" s="451"/>
      <c r="G189" s="67"/>
    </row>
    <row r="190" spans="1:7" ht="35.1" customHeight="1" x14ac:dyDescent="0.3">
      <c r="A190" s="111" t="s">
        <v>47</v>
      </c>
      <c r="B190" s="352" t="s">
        <v>334</v>
      </c>
      <c r="C190" s="425"/>
      <c r="D190" s="425"/>
      <c r="E190" s="425"/>
      <c r="F190" s="451"/>
      <c r="G190" s="67"/>
    </row>
    <row r="191" spans="1:7" ht="35.1" customHeight="1" x14ac:dyDescent="0.35">
      <c r="A191" s="111" t="s">
        <v>340</v>
      </c>
      <c r="B191" s="358" t="s">
        <v>347</v>
      </c>
      <c r="C191" s="452"/>
      <c r="D191" s="452"/>
      <c r="E191" s="452"/>
      <c r="F191" s="453"/>
    </row>
    <row r="192" spans="1:7" ht="18" customHeight="1" x14ac:dyDescent="0.3">
      <c r="A192" s="454"/>
      <c r="B192" s="455"/>
      <c r="C192" s="455"/>
      <c r="D192" s="455"/>
      <c r="E192" s="455"/>
      <c r="F192" s="455"/>
    </row>
    <row r="193" spans="1:6" ht="35.1" customHeight="1" x14ac:dyDescent="0.3">
      <c r="A193" s="109" t="s">
        <v>74</v>
      </c>
      <c r="B193" s="352" t="s">
        <v>344</v>
      </c>
      <c r="C193" s="449"/>
      <c r="D193" s="449"/>
      <c r="E193" s="449"/>
      <c r="F193" s="450"/>
    </row>
    <row r="194" spans="1:6" ht="35.1" customHeight="1" x14ac:dyDescent="0.3">
      <c r="A194" s="110" t="s">
        <v>46</v>
      </c>
      <c r="B194" s="352" t="s">
        <v>333</v>
      </c>
      <c r="C194" s="425"/>
      <c r="D194" s="425"/>
      <c r="E194" s="425"/>
      <c r="F194" s="451"/>
    </row>
    <row r="195" spans="1:6" ht="35.1" customHeight="1" x14ac:dyDescent="0.3">
      <c r="A195" s="111" t="s">
        <v>47</v>
      </c>
      <c r="B195" s="352" t="s">
        <v>345</v>
      </c>
      <c r="C195" s="425"/>
      <c r="D195" s="425"/>
      <c r="E195" s="425"/>
      <c r="F195" s="451"/>
    </row>
    <row r="196" spans="1:6" ht="35.1" customHeight="1" x14ac:dyDescent="0.35">
      <c r="A196" s="111" t="s">
        <v>340</v>
      </c>
      <c r="B196" s="358" t="s">
        <v>348</v>
      </c>
      <c r="C196" s="452"/>
      <c r="D196" s="452"/>
      <c r="E196" s="452"/>
      <c r="F196" s="453"/>
    </row>
    <row r="197" spans="1:6" ht="15.75" customHeight="1" x14ac:dyDescent="0.3">
      <c r="A197" s="454"/>
      <c r="B197" s="455"/>
      <c r="C197" s="455"/>
      <c r="D197" s="455"/>
      <c r="E197" s="455"/>
      <c r="F197" s="455"/>
    </row>
    <row r="198" spans="1:6" ht="35.1" customHeight="1" x14ac:dyDescent="0.3">
      <c r="A198" s="109" t="s">
        <v>74</v>
      </c>
      <c r="B198" s="352" t="s">
        <v>349</v>
      </c>
      <c r="C198" s="449"/>
      <c r="D198" s="449"/>
      <c r="E198" s="449"/>
      <c r="F198" s="450"/>
    </row>
    <row r="199" spans="1:6" ht="37.5" customHeight="1" x14ac:dyDescent="0.3">
      <c r="A199" s="110" t="s">
        <v>46</v>
      </c>
      <c r="B199" s="357" t="s">
        <v>350</v>
      </c>
      <c r="C199" s="425"/>
      <c r="D199" s="425"/>
      <c r="E199" s="425"/>
      <c r="F199" s="451"/>
    </row>
    <row r="200" spans="1:6" ht="35.1" customHeight="1" x14ac:dyDescent="0.3">
      <c r="A200" s="111" t="s">
        <v>47</v>
      </c>
      <c r="B200" s="352" t="s">
        <v>334</v>
      </c>
      <c r="C200" s="425"/>
      <c r="D200" s="425"/>
      <c r="E200" s="425"/>
      <c r="F200" s="451"/>
    </row>
    <row r="201" spans="1:6" ht="35.1" customHeight="1" x14ac:dyDescent="0.3">
      <c r="A201" s="111" t="s">
        <v>340</v>
      </c>
      <c r="B201" s="352" t="s">
        <v>346</v>
      </c>
      <c r="C201" s="452"/>
      <c r="D201" s="452"/>
      <c r="E201" s="452"/>
      <c r="F201" s="453"/>
    </row>
    <row r="202" spans="1:6" x14ac:dyDescent="0.3">
      <c r="A202" s="351" t="s">
        <v>117</v>
      </c>
      <c r="B202" s="351"/>
      <c r="C202" s="351"/>
      <c r="D202" s="351"/>
      <c r="E202" s="351"/>
      <c r="F202" s="351"/>
    </row>
    <row r="203" spans="1:6" x14ac:dyDescent="0.3">
      <c r="A203" s="346" t="s">
        <v>144</v>
      </c>
      <c r="B203" s="347"/>
      <c r="C203" s="347"/>
      <c r="D203" s="347"/>
      <c r="E203" s="347"/>
      <c r="F203" s="348"/>
    </row>
    <row r="204" spans="1:6" x14ac:dyDescent="0.3">
      <c r="A204" s="97" t="s">
        <v>128</v>
      </c>
      <c r="F204" s="98"/>
    </row>
    <row r="205" spans="1:6" x14ac:dyDescent="0.3">
      <c r="A205" s="99"/>
      <c r="F205" s="98"/>
    </row>
    <row r="206" spans="1:6" ht="33" customHeight="1" thickBot="1" x14ac:dyDescent="0.35">
      <c r="A206" s="163" t="s">
        <v>206</v>
      </c>
      <c r="B206" s="354">
        <v>32079816857</v>
      </c>
      <c r="F206" s="98"/>
    </row>
    <row r="207" spans="1:6" ht="16.2" thickTop="1" x14ac:dyDescent="0.3">
      <c r="A207" s="99"/>
      <c r="F207" s="98"/>
    </row>
    <row r="208" spans="1:6" x14ac:dyDescent="0.3">
      <c r="A208" s="97" t="s">
        <v>135</v>
      </c>
      <c r="D208" s="35" t="s">
        <v>171</v>
      </c>
      <c r="F208" s="98"/>
    </row>
    <row r="209" spans="1:6" ht="62.4" x14ac:dyDescent="0.3">
      <c r="A209" s="99" t="s">
        <v>129</v>
      </c>
      <c r="B209" s="50">
        <f>+B74</f>
        <v>32079816857</v>
      </c>
      <c r="D209" s="145" t="s">
        <v>167</v>
      </c>
      <c r="E209" s="145"/>
      <c r="F209" s="345"/>
    </row>
    <row r="210" spans="1:6" x14ac:dyDescent="0.3">
      <c r="A210" s="99" t="s">
        <v>136</v>
      </c>
      <c r="B210" s="52">
        <f>+F93</f>
        <v>8019954214</v>
      </c>
      <c r="D210" s="145"/>
      <c r="E210" s="145"/>
      <c r="F210" s="345"/>
    </row>
    <row r="211" spans="1:6" ht="16.2" thickBot="1" x14ac:dyDescent="0.35">
      <c r="A211" s="99" t="s">
        <v>130</v>
      </c>
      <c r="B211" s="140">
        <f>+B209-B210</f>
        <v>24059862643</v>
      </c>
      <c r="D211" s="28" t="s">
        <v>168</v>
      </c>
      <c r="F211" s="142">
        <f>+F93</f>
        <v>8019954214</v>
      </c>
    </row>
    <row r="212" spans="1:6" ht="16.2" thickTop="1" x14ac:dyDescent="0.3">
      <c r="A212" s="99"/>
      <c r="D212" s="28" t="s">
        <v>169</v>
      </c>
      <c r="F212" s="143">
        <f>+F113</f>
        <v>7819502232.4799995</v>
      </c>
    </row>
    <row r="213" spans="1:6" ht="16.2" thickBot="1" x14ac:dyDescent="0.35">
      <c r="A213" s="97" t="s">
        <v>131</v>
      </c>
      <c r="D213" s="35" t="s">
        <v>170</v>
      </c>
      <c r="E213" s="35"/>
      <c r="F213" s="144">
        <f>+F212/F211</f>
        <v>0.97500584465057394</v>
      </c>
    </row>
    <row r="214" spans="1:6" ht="16.2" thickTop="1" x14ac:dyDescent="0.3">
      <c r="A214" s="99" t="s">
        <v>132</v>
      </c>
      <c r="B214" s="50">
        <f>+F30</f>
        <v>7819502232.4799995</v>
      </c>
      <c r="F214" s="98"/>
    </row>
    <row r="215" spans="1:6" ht="78" x14ac:dyDescent="0.3">
      <c r="A215" s="99" t="s">
        <v>133</v>
      </c>
      <c r="B215" s="52">
        <f>+F113</f>
        <v>7819502232.4799995</v>
      </c>
      <c r="D215" s="145" t="s">
        <v>172</v>
      </c>
      <c r="E215" s="145"/>
      <c r="F215" s="345"/>
    </row>
    <row r="216" spans="1:6" ht="16.2" thickBot="1" x14ac:dyDescent="0.35">
      <c r="A216" s="99" t="s">
        <v>134</v>
      </c>
      <c r="B216" s="141">
        <f>+B214-B215</f>
        <v>0</v>
      </c>
      <c r="D216" s="145"/>
      <c r="E216" s="145"/>
      <c r="F216" s="345"/>
    </row>
    <row r="217" spans="1:6" ht="16.2" thickTop="1" x14ac:dyDescent="0.3">
      <c r="A217" s="99"/>
      <c r="B217"/>
      <c r="D217" s="60" t="s">
        <v>173</v>
      </c>
      <c r="E217" s="145"/>
      <c r="F217" s="142">
        <f>+B74</f>
        <v>32079816857</v>
      </c>
    </row>
    <row r="218" spans="1:6" x14ac:dyDescent="0.3">
      <c r="A218" s="99"/>
      <c r="B218"/>
      <c r="D218" s="60" t="s">
        <v>169</v>
      </c>
      <c r="E218" s="145"/>
      <c r="F218" s="143">
        <f>+F113</f>
        <v>7819502232.4799995</v>
      </c>
    </row>
    <row r="219" spans="1:6" ht="16.2" thickBot="1" x14ac:dyDescent="0.35">
      <c r="A219" s="99"/>
      <c r="B219"/>
      <c r="D219" s="145"/>
      <c r="E219" s="145"/>
      <c r="F219" s="144">
        <f>+F218/F217</f>
        <v>0.2437514611550452</v>
      </c>
    </row>
    <row r="220" spans="1:6" ht="16.2" thickTop="1" x14ac:dyDescent="0.3">
      <c r="A220" s="100"/>
      <c r="B220" s="101"/>
      <c r="C220" s="101"/>
      <c r="D220" s="101"/>
      <c r="E220" s="101"/>
      <c r="F220" s="102"/>
    </row>
  </sheetData>
  <mergeCells count="44">
    <mergeCell ref="A68:F68"/>
    <mergeCell ref="A70:F70"/>
    <mergeCell ref="A71:F71"/>
    <mergeCell ref="A72:F72"/>
    <mergeCell ref="A84:F84"/>
    <mergeCell ref="A50:F50"/>
    <mergeCell ref="A39:F39"/>
    <mergeCell ref="A49:F49"/>
    <mergeCell ref="A59:F59"/>
    <mergeCell ref="A60:F60"/>
    <mergeCell ref="C188:F191"/>
    <mergeCell ref="C193:F196"/>
    <mergeCell ref="C198:F201"/>
    <mergeCell ref="A197:F197"/>
    <mergeCell ref="A192:F192"/>
    <mergeCell ref="A1:E1"/>
    <mergeCell ref="A3:E3"/>
    <mergeCell ref="A11:F11"/>
    <mergeCell ref="A24:F24"/>
    <mergeCell ref="A38:F38"/>
    <mergeCell ref="A25:F25"/>
    <mergeCell ref="A85:F85"/>
    <mergeCell ref="A87:F87"/>
    <mergeCell ref="A88:F88"/>
    <mergeCell ref="A89:F89"/>
    <mergeCell ref="A104:F104"/>
    <mergeCell ref="A105:F105"/>
    <mergeCell ref="A107:F107"/>
    <mergeCell ref="A108:F108"/>
    <mergeCell ref="A109:F109"/>
    <mergeCell ref="A130:F130"/>
    <mergeCell ref="A131:F131"/>
    <mergeCell ref="A128:F128"/>
    <mergeCell ref="A133:E133"/>
    <mergeCell ref="A134:E134"/>
    <mergeCell ref="A135:E135"/>
    <mergeCell ref="B152:D152"/>
    <mergeCell ref="B153:D153"/>
    <mergeCell ref="B154:D154"/>
    <mergeCell ref="A144:F144"/>
    <mergeCell ref="A145:F145"/>
    <mergeCell ref="A146:F146"/>
    <mergeCell ref="A147:F147"/>
    <mergeCell ref="A148:F148"/>
  </mergeCells>
  <phoneticPr fontId="9" type="noConversion"/>
  <conditionalFormatting sqref="B216">
    <cfRule type="cellIs" dxfId="23" priority="4" operator="equal">
      <formula>0</formula>
    </cfRule>
    <cfRule type="cellIs" dxfId="22" priority="5" operator="lessThan">
      <formula>0</formula>
    </cfRule>
    <cfRule type="cellIs" dxfId="21" priority="6" operator="greaterThan">
      <formula>0</formula>
    </cfRule>
  </conditionalFormatting>
  <conditionalFormatting sqref="F170">
    <cfRule type="cellIs" dxfId="20" priority="1" operator="equal">
      <formula>0</formula>
    </cfRule>
    <cfRule type="cellIs" dxfId="19" priority="2" operator="lessThan">
      <formula>0</formula>
    </cfRule>
    <cfRule type="cellIs" dxfId="18" priority="3" operator="greaterThan">
      <formula>0</formula>
    </cfRule>
  </conditionalFormatting>
  <dataValidations xWindow="1063" yWindow="482" count="14">
    <dataValidation allowBlank="1" showInputMessage="1" showErrorMessage="1" promptTitle="Advertencia" prompt="Esta tabla se completa únicamente con los ingresos y egresos del período 2024. Se recomienda leer cuidadosamente las indicaciones señaladas en la parte inferior de la tabla. " sqref="A134 F134" xr:uid="{00000000-0002-0000-0400-000000000000}"/>
    <dataValidation allowBlank="1" showInputMessage="1" showErrorMessage="1" promptTitle="Advertencia" prompt="Se recomienda leer cuidadosamente las indicaciones dispuestas en la parte inferior de esta tabla. " sqref="A137" xr:uid="{00000000-0002-0000-0400-000001000000}"/>
    <dataValidation allowBlank="1" showInputMessage="1" showErrorMessage="1" promptTitle="Advertencia" prompt="Debe coincidir con el monto reportado en la Liquidación Prespuestaria 2023, caso contrario se debe justificar en el espacio de observaciones. " sqref="D157:D161 D165" xr:uid="{00000000-0002-0000-0400-000002000000}"/>
    <dataValidation allowBlank="1" showInputMessage="1" showErrorMessage="1" promptTitle="Advertencia" prompt="Se debe indicar el nombre de la partida de acuerdo al Clasificador de los Ingresos del Sector Público." sqref="B90" xr:uid="{00000000-0002-0000-0400-000003000000}"/>
    <dataValidation allowBlank="1" showInputMessage="1" showErrorMessage="1" promptTitle="Advertencia" prompt="El código debe ser el definido para la partida en particular y debe ser el código establecido en el Clasificador de los Ingresos del Sector Público. " sqref="A90 A110" xr:uid="{00000000-0002-0000-0400-000004000000}"/>
    <dataValidation allowBlank="1" showInputMessage="1" showErrorMessage="1" promptTitle="Advertencia" prompt="En este espacio se debe detallar el código correspondiente a la partida detallada y debe ser el código definido en el Clasificador de los Ingresos del Sector Público. " sqref="A94:A96 A114 A174" xr:uid="{00000000-0002-0000-0400-000005000000}"/>
    <dataValidation allowBlank="1" showInputMessage="1" showErrorMessage="1" promptTitle="Advertencia" prompt="El nombre de la partida debe ser de acuerdo al Clasificador de los Ingresos del Sector Público. " sqref="B94:B96 B114 B174" xr:uid="{00000000-0002-0000-0400-000006000000}"/>
    <dataValidation allowBlank="1" showInputMessage="1" showErrorMessage="1" promptTitle="Recordatorio" prompt="El superávit libre debe ser reintegrado a más tardar el 31 de marzo,_x000a_de acuerdo al  Decreto Nº 43189-MTSS, artículo 66. " sqref="B158:B160 B162:B165 B167:B169" xr:uid="{00000000-0002-0000-0400-000007000000}"/>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8" xr:uid="{00000000-0002-0000-0400-000008000000}"/>
    <dataValidation allowBlank="1" showInputMessage="1" showErrorMessage="1" promptTitle="Advertencia" prompt="NO incluir recursos de vigencias anteriores, para ese fin se completa tabla N°9" sqref="B76" xr:uid="{00000000-0002-0000-0400-000009000000}"/>
    <dataValidation allowBlank="1" showInputMessage="1" showErrorMessage="1" promptTitle="Advertencia" prompt="En enero no debe haber saldo inicial, si la UE cuenta con superávit, debe consignarse en la tabla 9." sqref="B137" xr:uid="{00000000-0002-0000-0400-00000A000000}"/>
    <dataValidation allowBlank="1" showInputMessage="1" showErrorMessage="1" promptTitle="Instrucción" prompt="En esta tabla únicamente se detallan los Ingresos ordinarios del ejercicio presupuestario 2024. No incluir recursos de vigencias anteriores (estos se deben detallar en tabla 9)" sqref="A88" xr:uid="{00000000-0002-0000-0400-00000B000000}"/>
    <dataValidation allowBlank="1" showInputMessage="1" showErrorMessage="1" promptTitle="Advertencia" prompt="Esta tabla solo la deben completar la unidades ejecutoras que por Ley específica estén facultadas para estimar y re presupuestar superávits." sqref="B153 E153:F153" xr:uid="{00000000-0002-0000-0400-00000C000000}"/>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2:F64" xr:uid="{00000000-0002-0000-0400-00000D000000}"/>
  </dataValidations>
  <hyperlinks>
    <hyperlink ref="B90" r:id="rId1" xr:uid="{00000000-0004-0000-0400-000000000000}"/>
    <hyperlink ref="B110" r:id="rId2" display="Nombre de la Partida presupuestaria" xr:uid="{00000000-0004-0000-0400-000001000000}"/>
    <hyperlink ref="A90" r:id="rId3" xr:uid="{00000000-0004-0000-0400-000002000000}"/>
    <hyperlink ref="A110" r:id="rId4" xr:uid="{00000000-0004-0000-0400-000003000000}"/>
  </hyperlinks>
  <printOptions horizontalCentered="1"/>
  <pageMargins left="0.25" right="0.25" top="0.75" bottom="0.75" header="0.3" footer="0.3"/>
  <pageSetup scale="55" fitToHeight="0"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40" max="5" man="1"/>
    <brk id="64" max="16383" man="1"/>
    <brk id="105" max="5" man="1"/>
    <brk id="150" max="5" man="1"/>
  </rowBreaks>
  <ignoredErrors>
    <ignoredError sqref="F17 F22 F19:F20" evalError="1"/>
  </ignoredErrors>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979797"/>
    <pageSetUpPr fitToPage="1"/>
  </sheetPr>
  <dimension ref="A1:H220"/>
  <sheetViews>
    <sheetView showGridLines="0" zoomScale="80" zoomScaleNormal="80" zoomScaleSheetLayoutView="100" workbookViewId="0">
      <selection sqref="A1:F2"/>
    </sheetView>
  </sheetViews>
  <sheetFormatPr baseColWidth="10" defaultColWidth="11.44140625" defaultRowHeight="15.6" x14ac:dyDescent="0.3"/>
  <cols>
    <col min="1" max="1" width="64" style="28" customWidth="1"/>
    <col min="2" max="2" width="30.5546875" style="28" customWidth="1"/>
    <col min="3" max="3" width="19.5546875" style="28" customWidth="1"/>
    <col min="4" max="4" width="28.5546875" style="28" customWidth="1"/>
    <col min="5" max="5" width="22.44140625" style="28" customWidth="1"/>
    <col min="6" max="6" width="30.44140625" style="28" customWidth="1"/>
    <col min="7" max="7" width="22.44140625" style="28" customWidth="1"/>
    <col min="8" max="8" width="21.5546875" style="28" customWidth="1"/>
    <col min="9" max="9" width="39.5546875" style="28" customWidth="1"/>
    <col min="10" max="10" width="76.44140625" style="28" customWidth="1"/>
    <col min="11" max="16384" width="11.44140625" style="28"/>
  </cols>
  <sheetData>
    <row r="1" spans="1:8" ht="18" customHeight="1" x14ac:dyDescent="0.3">
      <c r="A1" s="441" t="s">
        <v>118</v>
      </c>
      <c r="B1" s="441"/>
      <c r="C1" s="441"/>
      <c r="D1" s="441"/>
      <c r="E1" s="441"/>
      <c r="F1" s="441"/>
    </row>
    <row r="2" spans="1:8" ht="18" customHeight="1" x14ac:dyDescent="0.3">
      <c r="A2" s="441"/>
      <c r="B2" s="441"/>
      <c r="C2" s="441"/>
      <c r="D2" s="441"/>
      <c r="E2" s="441"/>
      <c r="F2" s="441"/>
    </row>
    <row r="3" spans="1:8" ht="18" customHeight="1" x14ac:dyDescent="0.3">
      <c r="A3" s="442" t="s">
        <v>151</v>
      </c>
      <c r="B3" s="442"/>
      <c r="C3" s="442"/>
      <c r="D3" s="442"/>
      <c r="E3" s="442"/>
      <c r="F3" s="442"/>
    </row>
    <row r="4" spans="1:8" ht="15" customHeight="1" thickBot="1" x14ac:dyDescent="0.35">
      <c r="A4" s="29"/>
      <c r="B4" s="29"/>
      <c r="C4" s="29"/>
      <c r="D4" s="29"/>
      <c r="E4" s="29"/>
      <c r="F4" s="29"/>
    </row>
    <row r="5" spans="1:8" ht="18" customHeight="1" x14ac:dyDescent="0.3">
      <c r="A5" s="55"/>
      <c r="B5" s="128" t="s">
        <v>22</v>
      </c>
      <c r="C5" s="483" t="str">
        <f>+'1T'!C5</f>
        <v>Protección y Atención de los Niños, Niñas y Adolescentes</v>
      </c>
      <c r="D5" s="484"/>
      <c r="E5" s="485"/>
    </row>
    <row r="6" spans="1:8" ht="18" customHeight="1" x14ac:dyDescent="0.3">
      <c r="A6" s="56"/>
      <c r="B6" s="129" t="s">
        <v>33</v>
      </c>
      <c r="C6" s="486" t="str">
        <f>+'1T'!C6</f>
        <v>Patronato Nacional de la Infancia</v>
      </c>
      <c r="D6" s="487"/>
      <c r="E6" s="488"/>
      <c r="F6" s="5"/>
    </row>
    <row r="7" spans="1:8" ht="18" customHeight="1" thickBot="1" x14ac:dyDescent="0.35">
      <c r="A7" s="56"/>
      <c r="B7" s="132" t="s">
        <v>34</v>
      </c>
      <c r="C7" s="489" t="str">
        <f>+'1T'!C7</f>
        <v>Gerencia Técnica del Patronato Nacional de la Infancia</v>
      </c>
      <c r="D7" s="490"/>
      <c r="E7" s="491"/>
      <c r="F7" s="5"/>
    </row>
    <row r="8" spans="1:8" ht="15" customHeight="1" x14ac:dyDescent="0.3"/>
    <row r="9" spans="1:8" ht="22.35" customHeight="1" x14ac:dyDescent="0.3">
      <c r="A9" s="481" t="s">
        <v>35</v>
      </c>
      <c r="B9" s="481"/>
      <c r="C9" s="481"/>
      <c r="D9" s="481"/>
      <c r="E9" s="481"/>
      <c r="F9" s="481"/>
    </row>
    <row r="10" spans="1:8" ht="17.399999999999999" x14ac:dyDescent="0.3">
      <c r="A10" s="9"/>
      <c r="B10" s="9"/>
      <c r="C10" s="9"/>
      <c r="D10" s="9"/>
      <c r="E10" s="9"/>
      <c r="F10" s="9"/>
    </row>
    <row r="11" spans="1:8" ht="50.25" customHeight="1" x14ac:dyDescent="0.3">
      <c r="A11" s="418" t="s">
        <v>278</v>
      </c>
      <c r="B11" s="418"/>
      <c r="C11" s="418"/>
      <c r="D11" s="418"/>
      <c r="E11" s="418"/>
      <c r="F11" s="418"/>
    </row>
    <row r="12" spans="1:8" x14ac:dyDescent="0.3">
      <c r="A12" s="145"/>
      <c r="B12" s="145"/>
      <c r="C12" s="145"/>
      <c r="D12" s="145"/>
      <c r="E12" s="145"/>
      <c r="F12" s="145"/>
    </row>
    <row r="13" spans="1:8" ht="17.100000000000001" customHeight="1" x14ac:dyDescent="0.3">
      <c r="A13" s="482" t="s">
        <v>36</v>
      </c>
      <c r="B13" s="482"/>
      <c r="C13" s="482"/>
      <c r="D13" s="482"/>
      <c r="E13" s="482"/>
      <c r="F13" s="482"/>
    </row>
    <row r="14" spans="1:8" ht="17.100000000000001" customHeight="1" x14ac:dyDescent="0.3">
      <c r="A14" s="482" t="s">
        <v>19</v>
      </c>
      <c r="B14" s="482"/>
      <c r="C14" s="482"/>
      <c r="D14" s="482"/>
      <c r="E14" s="482"/>
      <c r="F14" s="482"/>
    </row>
    <row r="15" spans="1:8" ht="17.100000000000001" customHeight="1" x14ac:dyDescent="0.3">
      <c r="A15" s="80" t="s">
        <v>17</v>
      </c>
      <c r="B15" s="81" t="s">
        <v>18</v>
      </c>
      <c r="C15" s="81" t="s">
        <v>5</v>
      </c>
      <c r="D15" s="81" t="s">
        <v>6</v>
      </c>
      <c r="E15" s="81" t="s">
        <v>7</v>
      </c>
      <c r="F15" s="80" t="s">
        <v>8</v>
      </c>
    </row>
    <row r="16" spans="1:8" ht="17.100000000000001" customHeight="1" x14ac:dyDescent="0.3">
      <c r="A16" s="77" t="s">
        <v>16</v>
      </c>
      <c r="B16" s="79"/>
      <c r="C16" s="241">
        <f>+SUM(C18:C22)</f>
        <v>13194</v>
      </c>
      <c r="D16" s="241">
        <f t="shared" ref="D16" si="0">+SUM(D18:D22)</f>
        <v>14511</v>
      </c>
      <c r="E16" s="241">
        <f>+SUM(E18:E22)</f>
        <v>12771</v>
      </c>
      <c r="F16" s="241">
        <f>+SUM(F18:F22)</f>
        <v>27542.666666666668</v>
      </c>
      <c r="H16" s="361"/>
    </row>
    <row r="17" spans="1:8" x14ac:dyDescent="0.3">
      <c r="A17" s="10"/>
      <c r="B17" s="11"/>
      <c r="C17" s="242"/>
      <c r="D17" s="242"/>
      <c r="E17" s="242"/>
      <c r="F17" s="242"/>
      <c r="H17" s="361"/>
    </row>
    <row r="18" spans="1:8" x14ac:dyDescent="0.3">
      <c r="A18" s="237" t="s">
        <v>375</v>
      </c>
      <c r="B18" s="238" t="s">
        <v>291</v>
      </c>
      <c r="C18" s="399">
        <v>6759</v>
      </c>
      <c r="D18" s="399">
        <v>8028</v>
      </c>
      <c r="E18" s="399">
        <v>6289</v>
      </c>
      <c r="F18" s="398">
        <f>+SUM(C18:E18)</f>
        <v>21076</v>
      </c>
    </row>
    <row r="19" spans="1:8" x14ac:dyDescent="0.3">
      <c r="A19" s="239" t="s">
        <v>376</v>
      </c>
      <c r="B19" s="238" t="s">
        <v>291</v>
      </c>
      <c r="C19" s="243">
        <v>279</v>
      </c>
      <c r="D19" s="243">
        <v>281</v>
      </c>
      <c r="E19" s="243">
        <v>301</v>
      </c>
      <c r="F19" s="245">
        <f>+AVERAGE(C19:E19)</f>
        <v>287</v>
      </c>
    </row>
    <row r="20" spans="1:8" x14ac:dyDescent="0.3">
      <c r="A20" s="237" t="s">
        <v>377</v>
      </c>
      <c r="B20" s="238" t="s">
        <v>291</v>
      </c>
      <c r="C20" s="244">
        <v>5366</v>
      </c>
      <c r="D20" s="243">
        <v>5384</v>
      </c>
      <c r="E20" s="243">
        <v>5377</v>
      </c>
      <c r="F20" s="245">
        <f t="shared" ref="F20:F22" si="1">+AVERAGE(C20:E20)</f>
        <v>5375.666666666667</v>
      </c>
    </row>
    <row r="21" spans="1:8" x14ac:dyDescent="0.3">
      <c r="A21" s="237" t="s">
        <v>381</v>
      </c>
      <c r="B21" s="238" t="s">
        <v>291</v>
      </c>
      <c r="C21" s="244"/>
      <c r="D21" s="243"/>
      <c r="E21" s="243">
        <v>0</v>
      </c>
      <c r="F21" s="245">
        <f t="shared" si="1"/>
        <v>0</v>
      </c>
    </row>
    <row r="22" spans="1:8" x14ac:dyDescent="0.3">
      <c r="A22" s="239" t="s">
        <v>378</v>
      </c>
      <c r="B22" s="238" t="s">
        <v>291</v>
      </c>
      <c r="C22" s="243">
        <v>790</v>
      </c>
      <c r="D22" s="243">
        <v>818</v>
      </c>
      <c r="E22" s="243">
        <v>804</v>
      </c>
      <c r="F22" s="245">
        <f t="shared" si="1"/>
        <v>804</v>
      </c>
    </row>
    <row r="23" spans="1:8" x14ac:dyDescent="0.3">
      <c r="A23" s="124" t="s">
        <v>158</v>
      </c>
      <c r="B23" s="197" t="s">
        <v>159</v>
      </c>
      <c r="C23" s="123"/>
      <c r="D23" s="123"/>
      <c r="E23" s="123"/>
      <c r="F23" s="123"/>
    </row>
    <row r="24" spans="1:8" ht="35.1" customHeight="1" x14ac:dyDescent="0.3">
      <c r="A24" s="443" t="s">
        <v>279</v>
      </c>
      <c r="B24" s="444"/>
      <c r="C24" s="444"/>
      <c r="D24" s="444"/>
      <c r="E24" s="444"/>
      <c r="F24" s="445"/>
    </row>
    <row r="25" spans="1:8" ht="291" customHeight="1" x14ac:dyDescent="0.3">
      <c r="A25" s="494" t="s">
        <v>366</v>
      </c>
      <c r="B25" s="494"/>
      <c r="C25" s="494"/>
      <c r="D25" s="494"/>
      <c r="E25" s="494"/>
      <c r="F25" s="494"/>
    </row>
    <row r="26" spans="1:8" ht="124.5" customHeight="1" x14ac:dyDescent="0.3">
      <c r="A26" s="495"/>
      <c r="B26" s="495"/>
      <c r="C26" s="495"/>
      <c r="D26" s="495"/>
      <c r="E26" s="495"/>
      <c r="F26" s="495"/>
    </row>
    <row r="27" spans="1:8" ht="17.100000000000001" customHeight="1" x14ac:dyDescent="0.3">
      <c r="A27" s="482" t="s">
        <v>37</v>
      </c>
      <c r="B27" s="482"/>
      <c r="C27" s="482"/>
      <c r="D27" s="482"/>
      <c r="E27" s="482"/>
      <c r="F27" s="482"/>
    </row>
    <row r="28" spans="1:8" ht="17.100000000000001" customHeight="1" x14ac:dyDescent="0.3">
      <c r="A28" s="482" t="s">
        <v>20</v>
      </c>
      <c r="B28" s="482"/>
      <c r="C28" s="482"/>
      <c r="D28" s="482"/>
      <c r="E28" s="482"/>
      <c r="F28" s="482"/>
    </row>
    <row r="29" spans="1:8" ht="15" customHeight="1" x14ac:dyDescent="0.3">
      <c r="A29" s="492" t="s">
        <v>17</v>
      </c>
      <c r="B29" s="493"/>
      <c r="C29" s="81" t="s">
        <v>5</v>
      </c>
      <c r="D29" s="81" t="s">
        <v>6</v>
      </c>
      <c r="E29" s="81" t="s">
        <v>7</v>
      </c>
      <c r="F29" s="80" t="s">
        <v>8</v>
      </c>
    </row>
    <row r="30" spans="1:8" ht="17.100000000000001" customHeight="1" x14ac:dyDescent="0.3">
      <c r="A30" s="496" t="s">
        <v>16</v>
      </c>
      <c r="B30" s="496"/>
      <c r="C30" s="89">
        <f>+SUM(C32:C36)</f>
        <v>2208384112.9200001</v>
      </c>
      <c r="D30" s="89">
        <f t="shared" ref="D30" si="2">+SUM(D32:D36)</f>
        <v>2274383288.3899999</v>
      </c>
      <c r="E30" s="89">
        <f>+SUM(E32:E36)</f>
        <v>2286686913.6800003</v>
      </c>
      <c r="F30" s="89">
        <f>+SUM(F32:F36)</f>
        <v>6769454314.9900007</v>
      </c>
    </row>
    <row r="31" spans="1:8" ht="15" customHeight="1" x14ac:dyDescent="0.3">
      <c r="A31" s="497"/>
      <c r="B31" s="497"/>
      <c r="C31" s="12"/>
      <c r="D31" s="12"/>
      <c r="E31" s="12"/>
      <c r="F31" s="12"/>
    </row>
    <row r="32" spans="1:8" ht="17.100000000000001" customHeight="1" x14ac:dyDescent="0.3">
      <c r="A32" s="497" t="s">
        <v>286</v>
      </c>
      <c r="B32" s="497"/>
      <c r="C32" s="13">
        <v>861504520.00999999</v>
      </c>
      <c r="D32" s="13">
        <v>862418311.11000001</v>
      </c>
      <c r="E32" s="13">
        <v>886087259.84000003</v>
      </c>
      <c r="F32" s="181">
        <f>+SUM(C32:E32)</f>
        <v>2610010090.96</v>
      </c>
    </row>
    <row r="33" spans="1:6" ht="17.100000000000001" customHeight="1" x14ac:dyDescent="0.3">
      <c r="A33" s="497" t="s">
        <v>287</v>
      </c>
      <c r="B33" s="497"/>
      <c r="C33" s="13">
        <v>182187729.36000001</v>
      </c>
      <c r="D33" s="13">
        <v>208003431.65000001</v>
      </c>
      <c r="E33" s="13">
        <v>202571175.56</v>
      </c>
      <c r="F33" s="181">
        <f t="shared" ref="F33:F36" si="3">+SUM(C33:E33)</f>
        <v>592762336.56999993</v>
      </c>
    </row>
    <row r="34" spans="1:6" ht="17.100000000000001" customHeight="1" x14ac:dyDescent="0.3">
      <c r="A34" s="497" t="s">
        <v>288</v>
      </c>
      <c r="B34" s="497"/>
      <c r="C34" s="14">
        <v>629139271.14999998</v>
      </c>
      <c r="D34" s="13">
        <v>663373338.16999996</v>
      </c>
      <c r="E34" s="13">
        <v>645323953.24000001</v>
      </c>
      <c r="F34" s="181">
        <f t="shared" si="3"/>
        <v>1937836562.5599999</v>
      </c>
    </row>
    <row r="35" spans="1:6" ht="17.100000000000001" customHeight="1" x14ac:dyDescent="0.3">
      <c r="A35" s="497" t="s">
        <v>289</v>
      </c>
      <c r="B35" s="497"/>
      <c r="C35" s="14">
        <v>698689.98</v>
      </c>
      <c r="D35" s="13">
        <v>11921532.289999999</v>
      </c>
      <c r="E35" s="13">
        <v>18868352.740000002</v>
      </c>
      <c r="F35" s="181">
        <f t="shared" si="3"/>
        <v>31488575.010000002</v>
      </c>
    </row>
    <row r="36" spans="1:6" ht="17.100000000000001" customHeight="1" x14ac:dyDescent="0.3">
      <c r="A36" s="497" t="s">
        <v>290</v>
      </c>
      <c r="B36" s="497"/>
      <c r="C36" s="15">
        <v>534853902.42000002</v>
      </c>
      <c r="D36" s="15">
        <v>528666675.17000002</v>
      </c>
      <c r="E36" s="15">
        <v>533836172.30000001</v>
      </c>
      <c r="F36" s="181">
        <f t="shared" si="3"/>
        <v>1597356749.8900001</v>
      </c>
    </row>
    <row r="37" spans="1:6" ht="15" customHeight="1" x14ac:dyDescent="0.3">
      <c r="A37" s="124" t="s">
        <v>158</v>
      </c>
      <c r="B37" s="197" t="s">
        <v>352</v>
      </c>
      <c r="C37" s="123"/>
      <c r="D37" s="123"/>
      <c r="E37" s="123"/>
      <c r="F37" s="123"/>
    </row>
    <row r="38" spans="1:6" ht="35.1" customHeight="1" x14ac:dyDescent="0.3">
      <c r="A38" s="443" t="s">
        <v>279</v>
      </c>
      <c r="B38" s="444"/>
      <c r="C38" s="444"/>
      <c r="D38" s="444"/>
      <c r="E38" s="444"/>
      <c r="F38" s="445"/>
    </row>
    <row r="39" spans="1:6" ht="155.1" customHeight="1" x14ac:dyDescent="0.3">
      <c r="A39" s="433" t="s">
        <v>351</v>
      </c>
      <c r="B39" s="434"/>
      <c r="C39" s="434"/>
      <c r="D39" s="434"/>
      <c r="E39" s="434"/>
      <c r="F39" s="435"/>
    </row>
    <row r="40" spans="1:6" ht="15" customHeight="1" x14ac:dyDescent="0.3"/>
    <row r="41" spans="1:6" ht="17.100000000000001" customHeight="1" x14ac:dyDescent="0.3">
      <c r="A41" s="425" t="s">
        <v>38</v>
      </c>
      <c r="B41" s="425"/>
      <c r="C41" s="425"/>
      <c r="D41" s="425"/>
      <c r="E41" s="425"/>
      <c r="F41" s="425"/>
    </row>
    <row r="42" spans="1:6" ht="30" customHeight="1" x14ac:dyDescent="0.3">
      <c r="A42" s="426" t="s">
        <v>39</v>
      </c>
      <c r="B42" s="426"/>
      <c r="C42" s="426"/>
      <c r="D42" s="426"/>
      <c r="E42" s="426"/>
      <c r="F42" s="426"/>
    </row>
    <row r="43" spans="1:6" x14ac:dyDescent="0.3">
      <c r="A43" s="470" t="s">
        <v>23</v>
      </c>
      <c r="B43" s="470"/>
      <c r="C43" s="82" t="s">
        <v>40</v>
      </c>
      <c r="D43" s="83" t="s">
        <v>41</v>
      </c>
      <c r="E43" s="84" t="s">
        <v>43</v>
      </c>
      <c r="F43" s="83" t="s">
        <v>24</v>
      </c>
    </row>
    <row r="44" spans="1:6" ht="30" customHeight="1" x14ac:dyDescent="0.3">
      <c r="A44" s="498" t="s">
        <v>28</v>
      </c>
      <c r="B44" s="499"/>
      <c r="C44" s="16"/>
      <c r="D44" s="16" t="s">
        <v>337</v>
      </c>
      <c r="E44" s="20"/>
      <c r="F44" s="17"/>
    </row>
    <row r="45" spans="1:6" ht="30" customHeight="1" x14ac:dyDescent="0.3">
      <c r="A45" s="498" t="s">
        <v>29</v>
      </c>
      <c r="B45" s="498"/>
      <c r="C45" s="16"/>
      <c r="D45" s="16" t="s">
        <v>337</v>
      </c>
      <c r="E45" s="16"/>
      <c r="F45" s="18"/>
    </row>
    <row r="46" spans="1:6" ht="30" customHeight="1" x14ac:dyDescent="0.3">
      <c r="A46" s="500" t="s">
        <v>27</v>
      </c>
      <c r="B46" s="500"/>
      <c r="C46" s="16" t="s">
        <v>337</v>
      </c>
      <c r="D46" s="16"/>
      <c r="E46" s="16"/>
      <c r="F46" s="18" t="s">
        <v>339</v>
      </c>
    </row>
    <row r="47" spans="1:6" ht="30" customHeight="1" x14ac:dyDescent="0.3">
      <c r="A47" s="501" t="s">
        <v>30</v>
      </c>
      <c r="B47" s="501"/>
      <c r="C47" s="16" t="s">
        <v>337</v>
      </c>
      <c r="D47" s="16"/>
      <c r="E47" s="16"/>
      <c r="F47" s="19"/>
    </row>
    <row r="48" spans="1:6" ht="17.100000000000001" customHeight="1" x14ac:dyDescent="0.3">
      <c r="A48" s="124" t="s">
        <v>158</v>
      </c>
      <c r="B48" s="197" t="s">
        <v>159</v>
      </c>
      <c r="C48" s="72"/>
      <c r="D48" s="72"/>
      <c r="E48" s="72"/>
      <c r="F48" s="72"/>
    </row>
    <row r="49" spans="1:6" ht="35.1" customHeight="1" x14ac:dyDescent="0.3">
      <c r="A49" s="443" t="s">
        <v>280</v>
      </c>
      <c r="B49" s="444"/>
      <c r="C49" s="444"/>
      <c r="D49" s="444"/>
      <c r="E49" s="444"/>
      <c r="F49" s="445"/>
    </row>
    <row r="50" spans="1:6" s="60" customFormat="1" ht="50.1" customHeight="1" x14ac:dyDescent="0.3">
      <c r="A50" s="480" t="s">
        <v>76</v>
      </c>
      <c r="B50" s="480"/>
      <c r="C50" s="480"/>
      <c r="D50" s="480"/>
      <c r="E50" s="480"/>
      <c r="F50" s="480"/>
    </row>
    <row r="51" spans="1:6" s="60" customFormat="1" ht="15" customHeight="1" x14ac:dyDescent="0.3">
      <c r="A51" s="54"/>
      <c r="B51" s="54"/>
      <c r="C51" s="54"/>
      <c r="D51" s="54"/>
      <c r="E51" s="54"/>
      <c r="F51" s="54"/>
    </row>
    <row r="52" spans="1:6" x14ac:dyDescent="0.3">
      <c r="A52" s="425" t="s">
        <v>44</v>
      </c>
      <c r="B52" s="425"/>
      <c r="C52" s="425"/>
      <c r="D52" s="425"/>
      <c r="E52" s="425"/>
      <c r="F52" s="425"/>
    </row>
    <row r="53" spans="1:6" x14ac:dyDescent="0.3">
      <c r="A53" s="425" t="s">
        <v>25</v>
      </c>
      <c r="B53" s="425"/>
      <c r="C53" s="425"/>
      <c r="D53" s="425"/>
      <c r="E53" s="425"/>
      <c r="F53" s="425"/>
    </row>
    <row r="54" spans="1:6" x14ac:dyDescent="0.3">
      <c r="A54" s="492" t="s">
        <v>23</v>
      </c>
      <c r="B54" s="492"/>
      <c r="C54" s="81" t="s">
        <v>40</v>
      </c>
      <c r="D54" s="80" t="s">
        <v>41</v>
      </c>
      <c r="E54" s="85" t="s">
        <v>75</v>
      </c>
      <c r="F54" s="80" t="s">
        <v>24</v>
      </c>
    </row>
    <row r="55" spans="1:6" ht="30" customHeight="1" x14ac:dyDescent="0.3">
      <c r="A55" s="502" t="s">
        <v>31</v>
      </c>
      <c r="B55" s="502"/>
      <c r="C55" s="20"/>
      <c r="D55" s="20"/>
      <c r="E55" s="25" t="s">
        <v>336</v>
      </c>
      <c r="F55" s="36"/>
    </row>
    <row r="56" spans="1:6" ht="30" customHeight="1" x14ac:dyDescent="0.3">
      <c r="A56" s="498" t="s">
        <v>32</v>
      </c>
      <c r="B56" s="498"/>
      <c r="C56" s="26"/>
      <c r="D56" s="26"/>
      <c r="E56" s="27" t="s">
        <v>336</v>
      </c>
      <c r="F56" s="37"/>
    </row>
    <row r="57" spans="1:6" s="60" customFormat="1" ht="30" customHeight="1" x14ac:dyDescent="0.3">
      <c r="A57" s="503" t="s">
        <v>248</v>
      </c>
      <c r="B57" s="503"/>
      <c r="C57" s="234"/>
      <c r="D57" s="234"/>
      <c r="E57" s="235" t="s">
        <v>336</v>
      </c>
      <c r="F57" s="37"/>
    </row>
    <row r="58" spans="1:6" x14ac:dyDescent="0.3">
      <c r="A58" s="124" t="s">
        <v>158</v>
      </c>
      <c r="B58" s="197" t="s">
        <v>353</v>
      </c>
      <c r="C58" s="123"/>
      <c r="D58" s="123"/>
      <c r="E58" s="123"/>
      <c r="F58" s="123"/>
    </row>
    <row r="59" spans="1:6" ht="35.1" customHeight="1" x14ac:dyDescent="0.3">
      <c r="A59" s="443" t="s">
        <v>281</v>
      </c>
      <c r="B59" s="444"/>
      <c r="C59" s="444"/>
      <c r="D59" s="444"/>
      <c r="E59" s="444"/>
      <c r="F59" s="445"/>
    </row>
    <row r="60" spans="1:6" ht="50.1" customHeight="1" x14ac:dyDescent="0.3">
      <c r="A60" s="480" t="s">
        <v>335</v>
      </c>
      <c r="B60" s="480"/>
      <c r="C60" s="480"/>
      <c r="D60" s="480"/>
      <c r="E60" s="480"/>
      <c r="F60" s="480"/>
    </row>
    <row r="61" spans="1:6" ht="10.35" customHeight="1" x14ac:dyDescent="0.3">
      <c r="E61" s="38"/>
    </row>
    <row r="62" spans="1:6" ht="30" hidden="1" customHeight="1" x14ac:dyDescent="0.3">
      <c r="A62" s="86" t="s">
        <v>45</v>
      </c>
      <c r="B62" s="486"/>
      <c r="C62" s="506"/>
      <c r="D62" s="507" t="s">
        <v>48</v>
      </c>
      <c r="E62" s="508"/>
      <c r="F62" s="509"/>
    </row>
    <row r="63" spans="1:6" ht="28.35" hidden="1" customHeight="1" x14ac:dyDescent="0.3">
      <c r="A63" s="86" t="s">
        <v>46</v>
      </c>
      <c r="B63" s="486"/>
      <c r="C63" s="506"/>
      <c r="D63" s="510"/>
      <c r="E63" s="511"/>
      <c r="F63" s="512"/>
    </row>
    <row r="64" spans="1:6" ht="28.35" hidden="1" customHeight="1" x14ac:dyDescent="0.3">
      <c r="A64" s="86" t="s">
        <v>47</v>
      </c>
      <c r="B64" s="486"/>
      <c r="C64" s="506"/>
      <c r="D64" s="513"/>
      <c r="E64" s="514"/>
      <c r="F64" s="515"/>
    </row>
    <row r="66" spans="1:8" ht="22.35" customHeight="1" x14ac:dyDescent="0.3">
      <c r="A66" s="481" t="s">
        <v>49</v>
      </c>
      <c r="B66" s="481"/>
      <c r="C66" s="481"/>
      <c r="D66" s="481"/>
      <c r="E66" s="481"/>
      <c r="F66" s="481"/>
    </row>
    <row r="67" spans="1:8" ht="10.35" customHeight="1" x14ac:dyDescent="0.3"/>
    <row r="68" spans="1:8" ht="85.35" customHeight="1" x14ac:dyDescent="0.3">
      <c r="A68" s="418" t="s">
        <v>234</v>
      </c>
      <c r="B68" s="418"/>
      <c r="C68" s="418"/>
      <c r="D68" s="418"/>
      <c r="E68" s="418"/>
      <c r="F68" s="418"/>
    </row>
    <row r="69" spans="1:8" ht="10.35" customHeight="1" x14ac:dyDescent="0.3"/>
    <row r="70" spans="1:8" x14ac:dyDescent="0.3">
      <c r="A70" s="425" t="s">
        <v>50</v>
      </c>
      <c r="B70" s="425"/>
      <c r="C70" s="425"/>
      <c r="D70" s="425"/>
      <c r="E70" s="425"/>
      <c r="F70" s="425"/>
    </row>
    <row r="71" spans="1:8" x14ac:dyDescent="0.3">
      <c r="A71" s="425" t="s">
        <v>57</v>
      </c>
      <c r="B71" s="425"/>
      <c r="C71" s="425"/>
      <c r="D71" s="425"/>
      <c r="E71" s="425"/>
      <c r="F71" s="425"/>
    </row>
    <row r="72" spans="1:8" x14ac:dyDescent="0.3">
      <c r="A72" s="425" t="s">
        <v>51</v>
      </c>
      <c r="B72" s="425"/>
      <c r="C72" s="425"/>
      <c r="D72" s="425"/>
      <c r="E72" s="425"/>
      <c r="F72" s="425"/>
    </row>
    <row r="73" spans="1:8" ht="31.2" x14ac:dyDescent="0.3">
      <c r="A73" s="87" t="s">
        <v>58</v>
      </c>
      <c r="B73" s="87" t="s">
        <v>60</v>
      </c>
      <c r="C73" s="87" t="s">
        <v>64</v>
      </c>
      <c r="D73" s="87" t="s">
        <v>61</v>
      </c>
      <c r="E73" s="87" t="s">
        <v>62</v>
      </c>
      <c r="F73" s="87" t="s">
        <v>148</v>
      </c>
    </row>
    <row r="74" spans="1:8" ht="18" customHeight="1" x14ac:dyDescent="0.3">
      <c r="A74" s="77" t="s">
        <v>16</v>
      </c>
      <c r="B74" s="78">
        <f>+SUM(B76:B82)</f>
        <v>36898083203.610001</v>
      </c>
      <c r="C74" s="273">
        <f>+SUM(C76:C82)</f>
        <v>100</v>
      </c>
      <c r="D74" s="79"/>
      <c r="E74" s="79"/>
      <c r="F74" s="79"/>
    </row>
    <row r="75" spans="1:8" ht="10.35" customHeight="1" x14ac:dyDescent="0.3">
      <c r="A75" s="22"/>
      <c r="B75" s="23"/>
      <c r="C75" s="274"/>
      <c r="D75" s="21"/>
      <c r="E75" s="21"/>
      <c r="F75" s="21"/>
    </row>
    <row r="76" spans="1:8" ht="26.4" x14ac:dyDescent="0.3">
      <c r="A76" s="22" t="s">
        <v>59</v>
      </c>
      <c r="B76" s="23">
        <f>+'1T'!B76</f>
        <v>32079816857</v>
      </c>
      <c r="C76" s="274">
        <f>+B76/$B$74*100</f>
        <v>86.941689301251841</v>
      </c>
      <c r="D76" s="360" t="str">
        <f>+'1T'!D76</f>
        <v>MTSS-DESAF-OF-892-2023
MTSS-DMT-OF-614-2023</v>
      </c>
      <c r="E76" s="360" t="str">
        <f>+'1T'!E76</f>
        <v>MTSS-DESAF-OF-1293-2023</v>
      </c>
      <c r="F76" s="356" t="str">
        <f>+'1T'!F76</f>
        <v>DFOE-BIS-1009 (18601)-2023</v>
      </c>
    </row>
    <row r="77" spans="1:8" ht="15" customHeight="1" x14ac:dyDescent="0.3">
      <c r="A77" s="166" t="s">
        <v>214</v>
      </c>
      <c r="B77" s="23">
        <f>+'1T'!B77</f>
        <v>0</v>
      </c>
      <c r="C77" s="274">
        <f>+B77/$B$74*100</f>
        <v>0</v>
      </c>
      <c r="D77" s="356">
        <f>+'1T'!D77</f>
        <v>0</v>
      </c>
      <c r="E77" s="356">
        <f>+'1T'!E77</f>
        <v>0</v>
      </c>
      <c r="F77" s="356"/>
      <c r="H77" s="50"/>
    </row>
    <row r="78" spans="1:8" ht="66.75" customHeight="1" x14ac:dyDescent="0.3">
      <c r="A78" s="166" t="s">
        <v>137</v>
      </c>
      <c r="B78" s="71">
        <v>4818266346.6100006</v>
      </c>
      <c r="C78" s="274">
        <f t="shared" ref="C78" si="4">+B78/$B$74*100</f>
        <v>13.058310698748155</v>
      </c>
      <c r="D78" s="356" t="s">
        <v>355</v>
      </c>
      <c r="E78" s="356"/>
      <c r="F78" s="356" t="s">
        <v>354</v>
      </c>
      <c r="H78" s="50"/>
    </row>
    <row r="79" spans="1:8" ht="15" customHeight="1" x14ac:dyDescent="0.3">
      <c r="A79" s="174" t="s">
        <v>138</v>
      </c>
      <c r="B79" s="175">
        <v>0</v>
      </c>
      <c r="C79" s="265">
        <f>+B79/$B$74*100</f>
        <v>0</v>
      </c>
      <c r="D79" s="176"/>
      <c r="E79" s="176"/>
      <c r="F79" s="176"/>
      <c r="H79" s="50"/>
    </row>
    <row r="80" spans="1:8" ht="15" customHeight="1" x14ac:dyDescent="0.3">
      <c r="A80" s="22" t="s">
        <v>139</v>
      </c>
      <c r="B80" s="23">
        <v>0</v>
      </c>
      <c r="C80" s="274">
        <f t="shared" ref="C80:C82" si="5">+B80/$B$74*100</f>
        <v>0</v>
      </c>
      <c r="D80" s="170"/>
      <c r="E80" s="170"/>
      <c r="F80" s="170"/>
      <c r="H80" s="50"/>
    </row>
    <row r="81" spans="1:8" ht="15" customHeight="1" x14ac:dyDescent="0.3">
      <c r="A81" s="22" t="s">
        <v>140</v>
      </c>
      <c r="B81" s="23">
        <v>0</v>
      </c>
      <c r="C81" s="274">
        <f t="shared" si="5"/>
        <v>0</v>
      </c>
      <c r="D81" s="170"/>
      <c r="E81" s="170"/>
      <c r="F81" s="170"/>
      <c r="H81" s="50"/>
    </row>
    <row r="82" spans="1:8" ht="15" customHeight="1" x14ac:dyDescent="0.3">
      <c r="A82" s="24" t="s">
        <v>141</v>
      </c>
      <c r="B82" s="23">
        <v>0</v>
      </c>
      <c r="C82" s="274">
        <f t="shared" si="5"/>
        <v>0</v>
      </c>
      <c r="D82" s="171"/>
      <c r="E82" s="171"/>
      <c r="F82" s="171"/>
    </row>
    <row r="83" spans="1:8" x14ac:dyDescent="0.3">
      <c r="A83" s="479" t="s">
        <v>356</v>
      </c>
      <c r="B83" s="479"/>
      <c r="C83" s="479"/>
      <c r="D83" s="479"/>
      <c r="E83" s="479"/>
      <c r="F83" s="479"/>
    </row>
    <row r="84" spans="1:8" ht="35.1" customHeight="1" x14ac:dyDescent="0.3">
      <c r="A84" s="504" t="s">
        <v>212</v>
      </c>
      <c r="B84" s="437"/>
      <c r="C84" s="437"/>
      <c r="D84" s="437"/>
      <c r="E84" s="437"/>
      <c r="F84" s="505"/>
    </row>
    <row r="85" spans="1:8" ht="75.75" customHeight="1" x14ac:dyDescent="0.3">
      <c r="A85" s="433" t="s">
        <v>357</v>
      </c>
      <c r="B85" s="434"/>
      <c r="C85" s="434"/>
      <c r="D85" s="434"/>
      <c r="E85" s="434"/>
      <c r="F85" s="435"/>
    </row>
    <row r="86" spans="1:8" ht="10.35" customHeight="1" x14ac:dyDescent="0.3">
      <c r="A86" s="22"/>
      <c r="B86" s="41"/>
      <c r="C86" s="21"/>
    </row>
    <row r="87" spans="1:8" x14ac:dyDescent="0.3">
      <c r="A87" s="425" t="s">
        <v>65</v>
      </c>
      <c r="B87" s="425"/>
      <c r="C87" s="425"/>
      <c r="D87" s="425"/>
      <c r="E87" s="425"/>
      <c r="F87" s="425"/>
    </row>
    <row r="88" spans="1:8" x14ac:dyDescent="0.3">
      <c r="A88" s="425" t="s">
        <v>143</v>
      </c>
      <c r="B88" s="425"/>
      <c r="C88" s="425"/>
      <c r="D88" s="425"/>
      <c r="E88" s="425"/>
      <c r="F88" s="425"/>
    </row>
    <row r="89" spans="1:8" x14ac:dyDescent="0.3">
      <c r="A89" s="425" t="s">
        <v>51</v>
      </c>
      <c r="B89" s="425"/>
      <c r="C89" s="425"/>
      <c r="D89" s="425"/>
      <c r="E89" s="425"/>
      <c r="F89" s="425"/>
    </row>
    <row r="90" spans="1:8" ht="33.75" customHeight="1" x14ac:dyDescent="0.3">
      <c r="A90" s="119" t="s">
        <v>53</v>
      </c>
      <c r="B90" s="119" t="s">
        <v>145</v>
      </c>
      <c r="C90" s="87" t="s">
        <v>5</v>
      </c>
      <c r="D90" s="87" t="s">
        <v>6</v>
      </c>
      <c r="E90" s="87" t="s">
        <v>7</v>
      </c>
      <c r="F90" s="87" t="s">
        <v>8</v>
      </c>
      <c r="G90" s="61"/>
    </row>
    <row r="91" spans="1:8" ht="18" customHeight="1" x14ac:dyDescent="0.3">
      <c r="A91" s="77" t="s">
        <v>16</v>
      </c>
      <c r="B91" s="88"/>
      <c r="C91" s="268">
        <f>+C93</f>
        <v>2673318072</v>
      </c>
      <c r="D91" s="268">
        <f>+D93</f>
        <v>2673318072</v>
      </c>
      <c r="E91" s="268">
        <f>+E93</f>
        <v>2673318070</v>
      </c>
      <c r="F91" s="268">
        <f>+F93</f>
        <v>8019954214</v>
      </c>
    </row>
    <row r="92" spans="1:8" ht="10.35" customHeight="1" x14ac:dyDescent="0.3">
      <c r="A92" s="10"/>
      <c r="B92" s="42"/>
      <c r="C92" s="181"/>
      <c r="D92" s="181"/>
      <c r="E92" s="181"/>
      <c r="F92" s="182"/>
    </row>
    <row r="93" spans="1:8" ht="18" customHeight="1" x14ac:dyDescent="0.3">
      <c r="A93" s="477" t="s">
        <v>156</v>
      </c>
      <c r="B93" s="477"/>
      <c r="C93" s="269">
        <f>C94+C98</f>
        <v>2673318072</v>
      </c>
      <c r="D93" s="269">
        <f t="shared" ref="D93:E93" si="6">D94+D98</f>
        <v>2673318072</v>
      </c>
      <c r="E93" s="269">
        <f t="shared" si="6"/>
        <v>2673318070</v>
      </c>
      <c r="F93" s="270">
        <f>+F94+F98</f>
        <v>8019954214</v>
      </c>
    </row>
    <row r="94" spans="1:8" x14ac:dyDescent="0.3">
      <c r="A94" s="151" t="s">
        <v>193</v>
      </c>
      <c r="B94" s="154" t="s">
        <v>188</v>
      </c>
      <c r="C94" s="181">
        <f>+C95</f>
        <v>2673318072</v>
      </c>
      <c r="D94" s="181">
        <f>+D95</f>
        <v>2673318072</v>
      </c>
      <c r="E94" s="181">
        <f>+E95</f>
        <v>2673318070</v>
      </c>
      <c r="F94" s="271">
        <f>+C94+D94+E94</f>
        <v>8019954214</v>
      </c>
    </row>
    <row r="95" spans="1:8" x14ac:dyDescent="0.3">
      <c r="A95" s="151" t="s">
        <v>192</v>
      </c>
      <c r="B95" s="154" t="s">
        <v>162</v>
      </c>
      <c r="C95" s="13">
        <f>+C96</f>
        <v>2673318072</v>
      </c>
      <c r="D95" s="13">
        <f t="shared" ref="D95:E96" si="7">+D96</f>
        <v>2673318072</v>
      </c>
      <c r="E95" s="13">
        <f t="shared" si="7"/>
        <v>2673318070</v>
      </c>
      <c r="F95" s="45">
        <f>+C95+D95+E95</f>
        <v>8019954214</v>
      </c>
    </row>
    <row r="96" spans="1:8" x14ac:dyDescent="0.3">
      <c r="A96" s="151" t="s">
        <v>191</v>
      </c>
      <c r="B96" s="154" t="s">
        <v>189</v>
      </c>
      <c r="C96" s="13">
        <f>+C97</f>
        <v>2673318072</v>
      </c>
      <c r="D96" s="13">
        <f t="shared" si="7"/>
        <v>2673318072</v>
      </c>
      <c r="E96" s="13">
        <f t="shared" si="7"/>
        <v>2673318070</v>
      </c>
      <c r="F96" s="45">
        <f>+C96+D96+E96</f>
        <v>8019954214</v>
      </c>
    </row>
    <row r="97" spans="1:6" x14ac:dyDescent="0.3">
      <c r="A97" s="301" t="s">
        <v>194</v>
      </c>
      <c r="B97" s="302" t="s">
        <v>207</v>
      </c>
      <c r="C97" s="315">
        <v>2673318072</v>
      </c>
      <c r="D97" s="315">
        <v>2673318072</v>
      </c>
      <c r="E97" s="315">
        <v>2673318070</v>
      </c>
      <c r="F97" s="296">
        <f t="shared" ref="F97" si="8">+C97+D97+E97</f>
        <v>8019954214</v>
      </c>
    </row>
    <row r="98" spans="1:6" x14ac:dyDescent="0.3">
      <c r="A98" s="150" t="s">
        <v>262</v>
      </c>
      <c r="B98" s="155" t="s">
        <v>259</v>
      </c>
      <c r="C98" s="181">
        <f>+C99</f>
        <v>0</v>
      </c>
      <c r="D98" s="181">
        <f t="shared" ref="D98:E100" si="9">+D99</f>
        <v>0</v>
      </c>
      <c r="E98" s="181">
        <f>+E99</f>
        <v>0</v>
      </c>
      <c r="F98" s="271">
        <f t="shared" ref="F98:F101" si="10">+C98+D98+E98</f>
        <v>0</v>
      </c>
    </row>
    <row r="99" spans="1:6" x14ac:dyDescent="0.3">
      <c r="A99" s="150" t="s">
        <v>263</v>
      </c>
      <c r="B99" s="155" t="s">
        <v>163</v>
      </c>
      <c r="C99" s="13">
        <f>+C100</f>
        <v>0</v>
      </c>
      <c r="D99" s="13">
        <f t="shared" si="9"/>
        <v>0</v>
      </c>
      <c r="E99" s="13">
        <f t="shared" si="9"/>
        <v>0</v>
      </c>
      <c r="F99" s="45">
        <f t="shared" si="10"/>
        <v>0</v>
      </c>
    </row>
    <row r="100" spans="1:6" x14ac:dyDescent="0.3">
      <c r="A100" s="150" t="s">
        <v>265</v>
      </c>
      <c r="B100" s="155" t="s">
        <v>264</v>
      </c>
      <c r="C100" s="13">
        <f>+C101</f>
        <v>0</v>
      </c>
      <c r="D100" s="13">
        <f t="shared" si="9"/>
        <v>0</v>
      </c>
      <c r="E100" s="13">
        <f t="shared" si="9"/>
        <v>0</v>
      </c>
      <c r="F100" s="45">
        <f t="shared" si="10"/>
        <v>0</v>
      </c>
    </row>
    <row r="101" spans="1:6" x14ac:dyDescent="0.3">
      <c r="A101" s="293" t="s">
        <v>266</v>
      </c>
      <c r="B101" s="294" t="s">
        <v>267</v>
      </c>
      <c r="C101" s="295">
        <v>0</v>
      </c>
      <c r="D101" s="295">
        <v>0</v>
      </c>
      <c r="E101" s="295">
        <v>0</v>
      </c>
      <c r="F101" s="296">
        <f t="shared" si="10"/>
        <v>0</v>
      </c>
    </row>
    <row r="102" spans="1:6" ht="10.35" customHeight="1" x14ac:dyDescent="0.3">
      <c r="A102" s="73"/>
      <c r="B102" s="42"/>
      <c r="C102" s="13"/>
      <c r="D102" s="13"/>
      <c r="E102" s="13"/>
      <c r="F102" s="45"/>
    </row>
    <row r="103" spans="1:6" x14ac:dyDescent="0.3">
      <c r="A103" s="479" t="s">
        <v>42</v>
      </c>
      <c r="B103" s="479"/>
      <c r="C103" s="479"/>
      <c r="D103" s="479"/>
      <c r="E103" s="479"/>
      <c r="F103" s="479"/>
    </row>
    <row r="104" spans="1:6" ht="35.1" customHeight="1" x14ac:dyDescent="0.3">
      <c r="A104" s="437" t="s">
        <v>208</v>
      </c>
      <c r="B104" s="437"/>
      <c r="C104" s="437"/>
      <c r="D104" s="437"/>
      <c r="E104" s="437"/>
      <c r="F104" s="437"/>
    </row>
    <row r="105" spans="1:6" ht="50.1" customHeight="1" x14ac:dyDescent="0.3">
      <c r="A105" s="480" t="s">
        <v>103</v>
      </c>
      <c r="B105" s="480"/>
      <c r="C105" s="480"/>
      <c r="D105" s="480"/>
      <c r="E105" s="480"/>
      <c r="F105" s="480"/>
    </row>
    <row r="106" spans="1:6" ht="10.35" customHeight="1" x14ac:dyDescent="0.3">
      <c r="A106" s="22"/>
      <c r="B106" s="41"/>
      <c r="C106" s="21"/>
    </row>
    <row r="107" spans="1:6" ht="16.350000000000001" customHeight="1" x14ac:dyDescent="0.3">
      <c r="A107" s="425" t="s">
        <v>68</v>
      </c>
      <c r="B107" s="425"/>
      <c r="C107" s="425"/>
      <c r="D107" s="425"/>
      <c r="E107" s="425"/>
      <c r="F107" s="425"/>
    </row>
    <row r="108" spans="1:6" ht="32.25" customHeight="1" x14ac:dyDescent="0.3">
      <c r="A108" s="426" t="s">
        <v>119</v>
      </c>
      <c r="B108" s="426"/>
      <c r="C108" s="426"/>
      <c r="D108" s="426"/>
      <c r="E108" s="426"/>
      <c r="F108" s="426"/>
    </row>
    <row r="109" spans="1:6" ht="16.350000000000001" customHeight="1" x14ac:dyDescent="0.3">
      <c r="A109" s="425" t="s">
        <v>51</v>
      </c>
      <c r="B109" s="425"/>
      <c r="C109" s="425"/>
      <c r="D109" s="425"/>
      <c r="E109" s="425"/>
      <c r="F109" s="425"/>
    </row>
    <row r="110" spans="1:6" ht="33" customHeight="1" x14ac:dyDescent="0.3">
      <c r="A110" s="119" t="s">
        <v>53</v>
      </c>
      <c r="B110" s="119" t="s">
        <v>185</v>
      </c>
      <c r="C110" s="87" t="s">
        <v>5</v>
      </c>
      <c r="D110" s="87" t="s">
        <v>6</v>
      </c>
      <c r="E110" s="87" t="s">
        <v>7</v>
      </c>
      <c r="F110" s="87" t="s">
        <v>8</v>
      </c>
    </row>
    <row r="111" spans="1:6" ht="18" customHeight="1" x14ac:dyDescent="0.3">
      <c r="A111" s="77" t="s">
        <v>16</v>
      </c>
      <c r="B111" s="88"/>
      <c r="C111" s="268">
        <f>+C113+C125</f>
        <v>2208384112.9200001</v>
      </c>
      <c r="D111" s="268">
        <f>+D113+D125</f>
        <v>2274383288.3899999</v>
      </c>
      <c r="E111" s="268">
        <f>+E113+E125</f>
        <v>2286686913.6800003</v>
      </c>
      <c r="F111" s="268">
        <f>+F113+F125</f>
        <v>6769454314.9899998</v>
      </c>
    </row>
    <row r="112" spans="1:6" ht="10.35" customHeight="1" x14ac:dyDescent="0.3">
      <c r="A112" s="10"/>
      <c r="B112" s="42"/>
      <c r="C112" s="181"/>
      <c r="D112" s="181"/>
      <c r="E112" s="181"/>
      <c r="F112" s="182"/>
    </row>
    <row r="113" spans="1:6" ht="18" customHeight="1" x14ac:dyDescent="0.3">
      <c r="A113" s="477" t="s">
        <v>55</v>
      </c>
      <c r="B113" s="477"/>
      <c r="C113" s="270">
        <f>+SUM(C114:C123)</f>
        <v>2208384112.9200001</v>
      </c>
      <c r="D113" s="270">
        <f t="shared" ref="D113:E113" si="11">+SUM(D114:D123)</f>
        <v>2274383288.3899999</v>
      </c>
      <c r="E113" s="270">
        <f t="shared" si="11"/>
        <v>2286686913.6800003</v>
      </c>
      <c r="F113" s="270">
        <f>+SUM(F114:F123)</f>
        <v>6769454314.9899998</v>
      </c>
    </row>
    <row r="114" spans="1:6" x14ac:dyDescent="0.3">
      <c r="A114" s="150">
        <v>0</v>
      </c>
      <c r="B114" s="155" t="s">
        <v>178</v>
      </c>
      <c r="C114" s="13">
        <v>1043692249.37</v>
      </c>
      <c r="D114" s="13">
        <v>1070421742.76</v>
      </c>
      <c r="E114" s="13">
        <v>1088658435.4000001</v>
      </c>
      <c r="F114" s="45">
        <f>+C114+D114+E114</f>
        <v>3202772427.5300002</v>
      </c>
    </row>
    <row r="115" spans="1:6" x14ac:dyDescent="0.3">
      <c r="A115" s="150">
        <v>1</v>
      </c>
      <c r="B115" s="155" t="s">
        <v>165</v>
      </c>
      <c r="C115" s="13">
        <v>410000</v>
      </c>
      <c r="D115" s="49">
        <v>2400</v>
      </c>
      <c r="E115" s="49">
        <v>2150</v>
      </c>
      <c r="F115" s="45">
        <f t="shared" ref="F115:F122" si="12">+C115+D115+E115</f>
        <v>414550</v>
      </c>
    </row>
    <row r="116" spans="1:6" x14ac:dyDescent="0.3">
      <c r="A116" s="150">
        <v>2</v>
      </c>
      <c r="B116" s="155" t="s">
        <v>179</v>
      </c>
      <c r="C116" s="13">
        <v>288689.98</v>
      </c>
      <c r="D116" s="13">
        <v>11919132.289999999</v>
      </c>
      <c r="E116" s="13">
        <v>18866202.739999998</v>
      </c>
      <c r="F116" s="45">
        <f t="shared" si="12"/>
        <v>31074025.009999998</v>
      </c>
    </row>
    <row r="117" spans="1:6" x14ac:dyDescent="0.3">
      <c r="A117" s="150">
        <v>3</v>
      </c>
      <c r="B117" s="155" t="s">
        <v>180</v>
      </c>
      <c r="C117" s="13">
        <v>0</v>
      </c>
      <c r="D117" s="13">
        <v>0</v>
      </c>
      <c r="E117" s="13">
        <v>0</v>
      </c>
      <c r="F117" s="45">
        <f t="shared" si="12"/>
        <v>0</v>
      </c>
    </row>
    <row r="118" spans="1:6" x14ac:dyDescent="0.3">
      <c r="A118" s="150">
        <v>4</v>
      </c>
      <c r="B118" s="155" t="s">
        <v>181</v>
      </c>
      <c r="C118" s="13">
        <v>0</v>
      </c>
      <c r="D118" s="13">
        <v>0</v>
      </c>
      <c r="E118" s="13">
        <v>0</v>
      </c>
      <c r="F118" s="45">
        <f t="shared" si="12"/>
        <v>0</v>
      </c>
    </row>
    <row r="119" spans="1:6" x14ac:dyDescent="0.3">
      <c r="A119" s="150">
        <v>5</v>
      </c>
      <c r="B119" s="155" t="s">
        <v>182</v>
      </c>
      <c r="C119" s="13">
        <v>0</v>
      </c>
      <c r="D119" s="13">
        <v>0</v>
      </c>
      <c r="E119" s="13">
        <v>0</v>
      </c>
      <c r="F119" s="45">
        <f t="shared" si="12"/>
        <v>0</v>
      </c>
    </row>
    <row r="120" spans="1:6" x14ac:dyDescent="0.3">
      <c r="A120" s="150">
        <v>6</v>
      </c>
      <c r="B120" s="155" t="s">
        <v>162</v>
      </c>
      <c r="C120" s="13">
        <v>1163993173.5699999</v>
      </c>
      <c r="D120" s="13">
        <v>1192040013.3399999</v>
      </c>
      <c r="E120" s="13">
        <v>1179160125.54</v>
      </c>
      <c r="F120" s="45">
        <f t="shared" si="12"/>
        <v>3535193312.4499998</v>
      </c>
    </row>
    <row r="121" spans="1:6" x14ac:dyDescent="0.3">
      <c r="A121" s="150">
        <v>7</v>
      </c>
      <c r="B121" s="155" t="s">
        <v>163</v>
      </c>
      <c r="C121" s="13">
        <v>0</v>
      </c>
      <c r="D121" s="13">
        <v>0</v>
      </c>
      <c r="E121" s="13">
        <v>0</v>
      </c>
      <c r="F121" s="45">
        <f t="shared" si="12"/>
        <v>0</v>
      </c>
    </row>
    <row r="122" spans="1:6" x14ac:dyDescent="0.3">
      <c r="A122" s="150">
        <v>8</v>
      </c>
      <c r="B122" s="155" t="s">
        <v>183</v>
      </c>
      <c r="C122" s="13">
        <v>0</v>
      </c>
      <c r="D122" s="13">
        <v>0</v>
      </c>
      <c r="E122" s="13">
        <v>0</v>
      </c>
      <c r="F122" s="45">
        <f t="shared" si="12"/>
        <v>0</v>
      </c>
    </row>
    <row r="123" spans="1:6" ht="15" customHeight="1" x14ac:dyDescent="0.3">
      <c r="A123" s="150">
        <v>9</v>
      </c>
      <c r="B123" s="155" t="s">
        <v>184</v>
      </c>
      <c r="C123" s="13">
        <v>0</v>
      </c>
      <c r="D123" s="13">
        <v>0</v>
      </c>
      <c r="E123" s="13">
        <v>0</v>
      </c>
      <c r="F123" s="45">
        <v>0</v>
      </c>
    </row>
    <row r="124" spans="1:6" ht="10.35" customHeight="1" x14ac:dyDescent="0.3">
      <c r="A124" s="150"/>
      <c r="B124" s="152"/>
      <c r="C124" s="13"/>
      <c r="D124" s="13"/>
      <c r="E124" s="13"/>
      <c r="F124" s="45"/>
    </row>
    <row r="125" spans="1:6" ht="18" customHeight="1" x14ac:dyDescent="0.3">
      <c r="A125" s="477" t="s">
        <v>198</v>
      </c>
      <c r="B125" s="477"/>
      <c r="C125" s="270">
        <f t="shared" ref="C125:F126" si="13">+C126</f>
        <v>0</v>
      </c>
      <c r="D125" s="270">
        <f t="shared" si="13"/>
        <v>0</v>
      </c>
      <c r="E125" s="270">
        <f t="shared" si="13"/>
        <v>0</v>
      </c>
      <c r="F125" s="270">
        <f t="shared" si="13"/>
        <v>0</v>
      </c>
    </row>
    <row r="126" spans="1:6" x14ac:dyDescent="0.3">
      <c r="A126" s="150">
        <v>6</v>
      </c>
      <c r="B126" s="155" t="s">
        <v>162</v>
      </c>
      <c r="C126" s="46">
        <f t="shared" si="13"/>
        <v>0</v>
      </c>
      <c r="D126" s="46">
        <f t="shared" si="13"/>
        <v>0</v>
      </c>
      <c r="E126" s="46">
        <f t="shared" si="13"/>
        <v>0</v>
      </c>
      <c r="F126" s="50">
        <f t="shared" si="13"/>
        <v>0</v>
      </c>
    </row>
    <row r="127" spans="1:6" x14ac:dyDescent="0.3">
      <c r="A127" s="297" t="s">
        <v>197</v>
      </c>
      <c r="B127" s="298" t="s">
        <v>196</v>
      </c>
      <c r="C127" s="299">
        <v>0</v>
      </c>
      <c r="D127" s="299">
        <v>0</v>
      </c>
      <c r="E127" s="299">
        <v>0</v>
      </c>
      <c r="F127" s="300">
        <f>+C127+D127+E127</f>
        <v>0</v>
      </c>
    </row>
    <row r="128" spans="1:6" x14ac:dyDescent="0.3">
      <c r="A128" s="478" t="s">
        <v>359</v>
      </c>
      <c r="B128" s="478"/>
      <c r="C128" s="478"/>
      <c r="D128" s="478"/>
      <c r="E128" s="478"/>
      <c r="F128" s="478"/>
    </row>
    <row r="129" spans="1:7" ht="15" customHeight="1" x14ac:dyDescent="0.3">
      <c r="A129" s="479" t="s">
        <v>358</v>
      </c>
      <c r="B129" s="479"/>
      <c r="C129" s="479"/>
      <c r="D129" s="479"/>
      <c r="E129" s="479"/>
      <c r="F129" s="479"/>
    </row>
    <row r="130" spans="1:7" ht="75" customHeight="1" x14ac:dyDescent="0.3">
      <c r="A130" s="437" t="s">
        <v>210</v>
      </c>
      <c r="B130" s="437"/>
      <c r="C130" s="437"/>
      <c r="D130" s="437"/>
      <c r="E130" s="437"/>
      <c r="F130" s="437"/>
    </row>
    <row r="131" spans="1:7" ht="50.1" customHeight="1" x14ac:dyDescent="0.3">
      <c r="A131" s="480" t="s">
        <v>360</v>
      </c>
      <c r="B131" s="480"/>
      <c r="C131" s="480"/>
      <c r="D131" s="480"/>
      <c r="E131" s="480"/>
      <c r="F131" s="480"/>
    </row>
    <row r="132" spans="1:7" ht="18" customHeight="1" x14ac:dyDescent="0.3">
      <c r="A132" s="44"/>
      <c r="B132" s="42"/>
    </row>
    <row r="133" spans="1:7" x14ac:dyDescent="0.3">
      <c r="A133" s="425" t="s">
        <v>70</v>
      </c>
      <c r="B133" s="425"/>
      <c r="C133" s="425"/>
      <c r="D133" s="425"/>
      <c r="E133" s="425"/>
      <c r="F133" s="425"/>
    </row>
    <row r="134" spans="1:7" x14ac:dyDescent="0.3">
      <c r="A134" s="425" t="s">
        <v>71</v>
      </c>
      <c r="B134" s="425"/>
      <c r="C134" s="425"/>
      <c r="D134" s="425"/>
      <c r="E134" s="425"/>
      <c r="F134" s="425"/>
      <c r="G134" s="61"/>
    </row>
    <row r="135" spans="1:7" x14ac:dyDescent="0.3">
      <c r="A135" s="425" t="s">
        <v>51</v>
      </c>
      <c r="B135" s="425"/>
      <c r="C135" s="425"/>
      <c r="D135" s="425"/>
      <c r="E135" s="425"/>
      <c r="F135" s="425"/>
    </row>
    <row r="136" spans="1:7" ht="18" customHeight="1" x14ac:dyDescent="0.3">
      <c r="A136" s="87" t="s">
        <v>69</v>
      </c>
      <c r="B136" s="87" t="s">
        <v>5</v>
      </c>
      <c r="C136" s="87" t="s">
        <v>6</v>
      </c>
      <c r="D136" s="87" t="s">
        <v>7</v>
      </c>
      <c r="E136" s="87" t="s">
        <v>8</v>
      </c>
      <c r="F136" s="203"/>
    </row>
    <row r="137" spans="1:7" ht="18" customHeight="1" x14ac:dyDescent="0.3">
      <c r="A137" s="126" t="s">
        <v>72</v>
      </c>
      <c r="B137" s="153">
        <f>+'1T'!E141</f>
        <v>200451981.5199995</v>
      </c>
      <c r="C137" s="41">
        <f>+B141</f>
        <v>665385940.59999943</v>
      </c>
      <c r="D137" s="41">
        <f>+C141</f>
        <v>1064320724.2099996</v>
      </c>
      <c r="E137" s="108">
        <f>+B137</f>
        <v>200451981.5199995</v>
      </c>
      <c r="F137" s="62"/>
    </row>
    <row r="138" spans="1:7" ht="18" customHeight="1" x14ac:dyDescent="0.3">
      <c r="A138" s="126" t="s">
        <v>73</v>
      </c>
      <c r="B138" s="41">
        <f>+C93</f>
        <v>2673318072</v>
      </c>
      <c r="C138" s="41">
        <f>+D93</f>
        <v>2673318072</v>
      </c>
      <c r="D138" s="41">
        <f>+E93</f>
        <v>2673318070</v>
      </c>
      <c r="E138" s="108">
        <f>+SUM(B138:D138)</f>
        <v>8019954214</v>
      </c>
      <c r="F138" s="62"/>
    </row>
    <row r="139" spans="1:7" ht="18" customHeight="1" x14ac:dyDescent="0.3">
      <c r="A139" s="91" t="s">
        <v>99</v>
      </c>
      <c r="B139" s="92">
        <f>+B137+B138</f>
        <v>2873770053.5199995</v>
      </c>
      <c r="C139" s="92">
        <f>+C137+C138</f>
        <v>3338704012.5999994</v>
      </c>
      <c r="D139" s="92">
        <f>+D137+D138</f>
        <v>3737638794.2099996</v>
      </c>
      <c r="E139" s="92">
        <f>+E137+E138</f>
        <v>8220406195.5199995</v>
      </c>
      <c r="F139" s="62"/>
    </row>
    <row r="140" spans="1:7" ht="18" customHeight="1" x14ac:dyDescent="0.3">
      <c r="A140" s="126" t="s">
        <v>147</v>
      </c>
      <c r="B140" s="41">
        <f>+C113</f>
        <v>2208384112.9200001</v>
      </c>
      <c r="C140" s="41">
        <f>+D113</f>
        <v>2274383288.3899999</v>
      </c>
      <c r="D140" s="41">
        <f>+E113</f>
        <v>2286686913.6800003</v>
      </c>
      <c r="E140" s="108">
        <f>+SUM(B140:D140)</f>
        <v>6769454314.9899998</v>
      </c>
      <c r="F140" s="62"/>
    </row>
    <row r="141" spans="1:7" ht="18" customHeight="1" x14ac:dyDescent="0.3">
      <c r="A141" s="91" t="s">
        <v>100</v>
      </c>
      <c r="B141" s="118">
        <f>+B139-B140</f>
        <v>665385940.59999943</v>
      </c>
      <c r="C141" s="92">
        <f>+C139-C140</f>
        <v>1064320724.2099996</v>
      </c>
      <c r="D141" s="92">
        <f>+D139-D140</f>
        <v>1450951880.5299993</v>
      </c>
      <c r="E141" s="92">
        <f>+E139-E140</f>
        <v>1450951880.5299997</v>
      </c>
      <c r="F141" s="62"/>
    </row>
    <row r="142" spans="1:7" x14ac:dyDescent="0.3">
      <c r="A142" s="461" t="s">
        <v>42</v>
      </c>
      <c r="B142" s="461"/>
      <c r="C142" s="461"/>
      <c r="D142" s="461"/>
      <c r="E142" s="461"/>
      <c r="F142" s="34"/>
    </row>
    <row r="143" spans="1:7" ht="18" customHeight="1" x14ac:dyDescent="0.3">
      <c r="A143" s="462" t="s">
        <v>186</v>
      </c>
      <c r="B143" s="463"/>
      <c r="C143" s="463"/>
      <c r="D143" s="463"/>
      <c r="E143" s="463"/>
      <c r="F143" s="115"/>
    </row>
    <row r="144" spans="1:7" ht="40.35" customHeight="1" x14ac:dyDescent="0.3">
      <c r="A144" s="427" t="s">
        <v>211</v>
      </c>
      <c r="B144" s="428"/>
      <c r="C144" s="428"/>
      <c r="D144" s="428"/>
      <c r="E144" s="428"/>
      <c r="F144" s="429"/>
    </row>
    <row r="145" spans="1:6" ht="18" customHeight="1" x14ac:dyDescent="0.3">
      <c r="A145" s="427" t="s">
        <v>120</v>
      </c>
      <c r="B145" s="428"/>
      <c r="C145" s="428"/>
      <c r="D145" s="428"/>
      <c r="E145" s="428"/>
      <c r="F145" s="429"/>
    </row>
    <row r="146" spans="1:6" ht="18" customHeight="1" x14ac:dyDescent="0.3">
      <c r="A146" s="427" t="s">
        <v>150</v>
      </c>
      <c r="B146" s="428"/>
      <c r="C146" s="428"/>
      <c r="D146" s="428"/>
      <c r="E146" s="428"/>
      <c r="F146" s="429"/>
    </row>
    <row r="147" spans="1:6" ht="18" customHeight="1" x14ac:dyDescent="0.3">
      <c r="A147" s="427" t="s">
        <v>123</v>
      </c>
      <c r="B147" s="428"/>
      <c r="C147" s="428"/>
      <c r="D147" s="428"/>
      <c r="E147" s="428"/>
      <c r="F147" s="429"/>
    </row>
    <row r="148" spans="1:6" ht="18" customHeight="1" x14ac:dyDescent="0.3">
      <c r="A148" s="430" t="s">
        <v>149</v>
      </c>
      <c r="B148" s="431"/>
      <c r="C148" s="431"/>
      <c r="D148" s="431"/>
      <c r="E148" s="431"/>
      <c r="F148" s="432"/>
    </row>
    <row r="149" spans="1:6" x14ac:dyDescent="0.3">
      <c r="A149" s="94" t="s">
        <v>121</v>
      </c>
      <c r="B149" s="95"/>
      <c r="C149" s="95"/>
      <c r="D149" s="95"/>
      <c r="E149" s="95"/>
      <c r="F149" s="96"/>
    </row>
    <row r="150" spans="1:6" ht="50.1" customHeight="1" x14ac:dyDescent="0.3">
      <c r="A150" s="474" t="s">
        <v>122</v>
      </c>
      <c r="B150" s="475"/>
      <c r="C150" s="475"/>
      <c r="D150" s="475"/>
      <c r="E150" s="475"/>
      <c r="F150" s="476"/>
    </row>
    <row r="151" spans="1:6" x14ac:dyDescent="0.3">
      <c r="A151" s="54"/>
      <c r="B151" s="54"/>
      <c r="C151" s="54"/>
      <c r="D151"/>
      <c r="E151"/>
      <c r="F151" s="53"/>
    </row>
    <row r="152" spans="1:6" x14ac:dyDescent="0.3">
      <c r="A152"/>
      <c r="B152" s="425" t="s">
        <v>124</v>
      </c>
      <c r="C152" s="425"/>
      <c r="D152" s="425"/>
      <c r="E152"/>
      <c r="F152"/>
    </row>
    <row r="153" spans="1:6" ht="33" customHeight="1" x14ac:dyDescent="0.3">
      <c r="A153"/>
      <c r="B153" s="426" t="s">
        <v>125</v>
      </c>
      <c r="C153" s="426"/>
      <c r="D153" s="426"/>
      <c r="E153" s="61"/>
      <c r="F153" s="61"/>
    </row>
    <row r="154" spans="1:6" x14ac:dyDescent="0.3">
      <c r="A154"/>
      <c r="B154" s="425" t="s">
        <v>51</v>
      </c>
      <c r="C154" s="425"/>
      <c r="D154" s="425"/>
      <c r="E154"/>
      <c r="F154"/>
    </row>
    <row r="155" spans="1:6" ht="18" customHeight="1" x14ac:dyDescent="0.3">
      <c r="A155"/>
      <c r="B155" s="470" t="s">
        <v>69</v>
      </c>
      <c r="C155" s="470"/>
      <c r="D155" s="83" t="s">
        <v>82</v>
      </c>
      <c r="E155"/>
      <c r="F155"/>
    </row>
    <row r="156" spans="1:6" ht="18" customHeight="1" x14ac:dyDescent="0.3">
      <c r="A156"/>
      <c r="B156" s="471" t="s">
        <v>199</v>
      </c>
      <c r="C156" s="471"/>
      <c r="D156" s="83"/>
      <c r="E156"/>
      <c r="F156"/>
    </row>
    <row r="157" spans="1:6" x14ac:dyDescent="0.3">
      <c r="A157"/>
      <c r="B157" s="107" t="s">
        <v>126</v>
      </c>
      <c r="D157" s="41">
        <f>+'1T'!D167</f>
        <v>890488086.28999043</v>
      </c>
      <c r="E157" s="202"/>
      <c r="F157"/>
    </row>
    <row r="158" spans="1:6" x14ac:dyDescent="0.3">
      <c r="A158"/>
      <c r="B158" s="107" t="s">
        <v>127</v>
      </c>
      <c r="D158" s="41">
        <f>+'1T'!D168</f>
        <v>0</v>
      </c>
      <c r="E158" s="202"/>
      <c r="F158"/>
    </row>
    <row r="159" spans="1:6" x14ac:dyDescent="0.3">
      <c r="A159"/>
      <c r="B159" s="473" t="s">
        <v>16</v>
      </c>
      <c r="C159" s="473"/>
      <c r="D159" s="92">
        <f>+D157+D158</f>
        <v>890488086.28999043</v>
      </c>
      <c r="E159" s="202"/>
      <c r="F159"/>
    </row>
    <row r="160" spans="1:6" x14ac:dyDescent="0.3">
      <c r="A160"/>
      <c r="B160" s="107"/>
      <c r="D160" s="41"/>
      <c r="E160"/>
      <c r="F160"/>
    </row>
    <row r="161" spans="1:6" x14ac:dyDescent="0.3">
      <c r="A161"/>
      <c r="B161" s="471" t="s">
        <v>200</v>
      </c>
      <c r="C161" s="471"/>
      <c r="D161" s="83" t="s">
        <v>82</v>
      </c>
      <c r="E161"/>
      <c r="F161"/>
    </row>
    <row r="162" spans="1:6" x14ac:dyDescent="0.3">
      <c r="A162"/>
      <c r="B162" s="107" t="s">
        <v>126</v>
      </c>
      <c r="D162" s="41">
        <v>0</v>
      </c>
      <c r="E162" s="202"/>
      <c r="F162"/>
    </row>
    <row r="163" spans="1:6" x14ac:dyDescent="0.3">
      <c r="A163"/>
      <c r="B163" s="107" t="s">
        <v>201</v>
      </c>
      <c r="D163" s="41">
        <v>0</v>
      </c>
      <c r="E163" s="202"/>
      <c r="F163"/>
    </row>
    <row r="164" spans="1:6" x14ac:dyDescent="0.3">
      <c r="A164"/>
      <c r="B164" s="473" t="s">
        <v>202</v>
      </c>
      <c r="C164" s="473"/>
      <c r="D164" s="92">
        <f>+D162+D163</f>
        <v>0</v>
      </c>
      <c r="E164" s="202"/>
      <c r="F164"/>
    </row>
    <row r="165" spans="1:6" x14ac:dyDescent="0.3">
      <c r="A165"/>
      <c r="B165" s="107"/>
      <c r="D165" s="108"/>
      <c r="E165"/>
      <c r="F165"/>
    </row>
    <row r="166" spans="1:6" ht="18" customHeight="1" x14ac:dyDescent="0.3">
      <c r="A166"/>
      <c r="B166" s="471" t="s">
        <v>203</v>
      </c>
      <c r="C166" s="471"/>
      <c r="D166" s="83" t="s">
        <v>82</v>
      </c>
      <c r="E166"/>
      <c r="F166"/>
    </row>
    <row r="167" spans="1:6" x14ac:dyDescent="0.3">
      <c r="A167"/>
      <c r="B167" s="107" t="s">
        <v>126</v>
      </c>
      <c r="D167" s="41">
        <f>+D157-D162</f>
        <v>890488086.28999043</v>
      </c>
      <c r="E167" s="202"/>
      <c r="F167"/>
    </row>
    <row r="168" spans="1:6" x14ac:dyDescent="0.3">
      <c r="A168"/>
      <c r="B168" s="107" t="s">
        <v>127</v>
      </c>
      <c r="D168" s="41">
        <f>+D158-D163</f>
        <v>0</v>
      </c>
      <c r="E168" s="202"/>
      <c r="F168"/>
    </row>
    <row r="169" spans="1:6" ht="18" customHeight="1" x14ac:dyDescent="0.3">
      <c r="A169"/>
      <c r="B169" s="473" t="s">
        <v>204</v>
      </c>
      <c r="C169" s="473"/>
      <c r="D169" s="160">
        <f>+D167+D168</f>
        <v>890488086.28999043</v>
      </c>
      <c r="E169" s="202"/>
      <c r="F169"/>
    </row>
    <row r="170" spans="1:6" x14ac:dyDescent="0.3">
      <c r="A170"/>
      <c r="B170" s="161" t="s">
        <v>361</v>
      </c>
      <c r="C170" s="122"/>
      <c r="D170" s="158"/>
      <c r="E170"/>
      <c r="F170" s="34">
        <f>+D162-F179</f>
        <v>0</v>
      </c>
    </row>
    <row r="171" spans="1:6" x14ac:dyDescent="0.3">
      <c r="A171"/>
      <c r="B171" s="189"/>
      <c r="C171" s="190"/>
      <c r="D171" s="158"/>
      <c r="E171"/>
      <c r="F171"/>
    </row>
    <row r="172" spans="1:6" x14ac:dyDescent="0.3">
      <c r="A172" s="82" t="s">
        <v>53</v>
      </c>
      <c r="B172" s="82" t="s">
        <v>231</v>
      </c>
      <c r="C172" s="82" t="s">
        <v>5</v>
      </c>
      <c r="D172" s="82" t="s">
        <v>6</v>
      </c>
      <c r="E172" s="82" t="s">
        <v>7</v>
      </c>
      <c r="F172" s="82" t="s">
        <v>8</v>
      </c>
    </row>
    <row r="173" spans="1:6" x14ac:dyDescent="0.3">
      <c r="A173" s="191" t="s">
        <v>230</v>
      </c>
      <c r="B173" s="192"/>
      <c r="C173" s="272">
        <f>+SUM(C174:C183)</f>
        <v>0</v>
      </c>
      <c r="D173" s="272">
        <f>+SUM(D174:D183)</f>
        <v>0</v>
      </c>
      <c r="E173" s="272">
        <f>+SUM(E174:E183)</f>
        <v>0</v>
      </c>
      <c r="F173" s="272">
        <f>+SUM(F174:F183)</f>
        <v>0</v>
      </c>
    </row>
    <row r="174" spans="1:6" x14ac:dyDescent="0.3">
      <c r="A174" s="150">
        <v>0</v>
      </c>
      <c r="B174" s="155" t="s">
        <v>178</v>
      </c>
      <c r="C174" s="13">
        <v>0</v>
      </c>
      <c r="D174" s="13">
        <v>0</v>
      </c>
      <c r="E174" s="13">
        <v>0</v>
      </c>
      <c r="F174" s="45">
        <f>+C174+D174+E174</f>
        <v>0</v>
      </c>
    </row>
    <row r="175" spans="1:6" x14ac:dyDescent="0.3">
      <c r="A175" s="150">
        <v>1</v>
      </c>
      <c r="B175" s="155" t="s">
        <v>165</v>
      </c>
      <c r="C175" s="13">
        <v>0</v>
      </c>
      <c r="D175" s="49">
        <v>0</v>
      </c>
      <c r="E175" s="49">
        <v>0</v>
      </c>
      <c r="F175" s="45">
        <f t="shared" ref="F175:F183" si="14">+C175+D175+E175</f>
        <v>0</v>
      </c>
    </row>
    <row r="176" spans="1:6" x14ac:dyDescent="0.3">
      <c r="A176" s="150">
        <v>2</v>
      </c>
      <c r="B176" s="155" t="s">
        <v>179</v>
      </c>
      <c r="C176" s="13">
        <v>0</v>
      </c>
      <c r="D176" s="13">
        <v>0</v>
      </c>
      <c r="E176" s="13">
        <v>0</v>
      </c>
      <c r="F176" s="45">
        <f t="shared" si="14"/>
        <v>0</v>
      </c>
    </row>
    <row r="177" spans="1:7" x14ac:dyDescent="0.3">
      <c r="A177" s="150">
        <v>3</v>
      </c>
      <c r="B177" s="155" t="s">
        <v>180</v>
      </c>
      <c r="C177" s="13">
        <v>0</v>
      </c>
      <c r="D177" s="13">
        <v>0</v>
      </c>
      <c r="E177" s="13">
        <v>0</v>
      </c>
      <c r="F177" s="45">
        <f t="shared" si="14"/>
        <v>0</v>
      </c>
    </row>
    <row r="178" spans="1:7" x14ac:dyDescent="0.3">
      <c r="A178" s="150">
        <v>4</v>
      </c>
      <c r="B178" s="155" t="s">
        <v>181</v>
      </c>
      <c r="C178" s="13">
        <v>0</v>
      </c>
      <c r="D178" s="13">
        <v>0</v>
      </c>
      <c r="E178" s="13">
        <v>0</v>
      </c>
      <c r="F178" s="45">
        <f t="shared" si="14"/>
        <v>0</v>
      </c>
    </row>
    <row r="179" spans="1:7" x14ac:dyDescent="0.3">
      <c r="A179" s="150">
        <v>5</v>
      </c>
      <c r="B179" s="155" t="s">
        <v>182</v>
      </c>
      <c r="C179" s="13">
        <v>0</v>
      </c>
      <c r="D179" s="13">
        <v>0</v>
      </c>
      <c r="E179" s="13">
        <v>0</v>
      </c>
      <c r="F179" s="45">
        <f t="shared" si="14"/>
        <v>0</v>
      </c>
    </row>
    <row r="180" spans="1:7" x14ac:dyDescent="0.3">
      <c r="A180" s="150">
        <v>6</v>
      </c>
      <c r="B180" s="155" t="s">
        <v>162</v>
      </c>
      <c r="C180" s="13">
        <v>0</v>
      </c>
      <c r="D180" s="13">
        <v>0</v>
      </c>
      <c r="E180" s="13">
        <v>0</v>
      </c>
      <c r="F180" s="45">
        <f t="shared" si="14"/>
        <v>0</v>
      </c>
    </row>
    <row r="181" spans="1:7" x14ac:dyDescent="0.3">
      <c r="A181" s="150">
        <v>7</v>
      </c>
      <c r="B181" s="155" t="s">
        <v>163</v>
      </c>
      <c r="C181" s="13">
        <v>0</v>
      </c>
      <c r="D181" s="13">
        <v>0</v>
      </c>
      <c r="E181" s="13">
        <v>0</v>
      </c>
      <c r="F181" s="45">
        <f t="shared" si="14"/>
        <v>0</v>
      </c>
    </row>
    <row r="182" spans="1:7" x14ac:dyDescent="0.3">
      <c r="A182" s="150">
        <v>8</v>
      </c>
      <c r="B182" s="155" t="s">
        <v>183</v>
      </c>
      <c r="C182" s="13">
        <v>0</v>
      </c>
      <c r="D182" s="13">
        <v>0</v>
      </c>
      <c r="E182" s="13">
        <v>0</v>
      </c>
      <c r="F182" s="45">
        <f t="shared" si="14"/>
        <v>0</v>
      </c>
    </row>
    <row r="183" spans="1:7" x14ac:dyDescent="0.3">
      <c r="A183" s="194">
        <v>9</v>
      </c>
      <c r="B183" s="195" t="s">
        <v>184</v>
      </c>
      <c r="C183" s="15">
        <v>0</v>
      </c>
      <c r="D183" s="15">
        <v>0</v>
      </c>
      <c r="E183" s="15">
        <v>0</v>
      </c>
      <c r="F183" s="196">
        <f t="shared" si="14"/>
        <v>0</v>
      </c>
    </row>
    <row r="184" spans="1:7" x14ac:dyDescent="0.3">
      <c r="A184" s="472" t="s">
        <v>205</v>
      </c>
      <c r="B184" s="472"/>
      <c r="C184" s="472"/>
      <c r="D184" s="472"/>
      <c r="E184" s="472"/>
      <c r="F184" s="472"/>
    </row>
    <row r="185" spans="1:7" x14ac:dyDescent="0.3">
      <c r="A185" s="94" t="s">
        <v>121</v>
      </c>
      <c r="B185" s="95"/>
      <c r="C185" s="95"/>
      <c r="D185" s="95"/>
      <c r="E185" s="95"/>
      <c r="F185" s="96"/>
    </row>
    <row r="186" spans="1:7" ht="50.1" customHeight="1" x14ac:dyDescent="0.3">
      <c r="A186" s="464" t="s">
        <v>362</v>
      </c>
      <c r="B186" s="465"/>
      <c r="C186" s="465"/>
      <c r="D186" s="465"/>
      <c r="E186" s="465"/>
      <c r="F186" s="466"/>
    </row>
    <row r="187" spans="1:7" x14ac:dyDescent="0.3">
      <c r="A187" s="112"/>
      <c r="B187" s="113"/>
      <c r="C187" s="113"/>
      <c r="D187" s="112"/>
      <c r="E187" s="112"/>
      <c r="F187" s="114"/>
    </row>
    <row r="188" spans="1:7" ht="35.1" customHeight="1" x14ac:dyDescent="0.3">
      <c r="A188" s="109" t="s">
        <v>74</v>
      </c>
      <c r="B188" s="352" t="s">
        <v>332</v>
      </c>
      <c r="C188" s="449"/>
      <c r="D188" s="449"/>
      <c r="E188" s="449"/>
      <c r="F188" s="450"/>
      <c r="G188" s="67"/>
    </row>
    <row r="189" spans="1:7" ht="35.1" customHeight="1" x14ac:dyDescent="0.3">
      <c r="A189" s="110" t="s">
        <v>46</v>
      </c>
      <c r="B189" s="352" t="s">
        <v>333</v>
      </c>
      <c r="C189" s="425"/>
      <c r="D189" s="425"/>
      <c r="E189" s="425"/>
      <c r="F189" s="451"/>
      <c r="G189" s="67"/>
    </row>
    <row r="190" spans="1:7" ht="35.1" customHeight="1" x14ac:dyDescent="0.3">
      <c r="A190" s="111" t="s">
        <v>47</v>
      </c>
      <c r="B190" s="352" t="s">
        <v>334</v>
      </c>
      <c r="C190" s="425"/>
      <c r="D190" s="425"/>
      <c r="E190" s="425"/>
      <c r="F190" s="451"/>
      <c r="G190" s="67"/>
    </row>
    <row r="191" spans="1:7" ht="35.1" customHeight="1" x14ac:dyDescent="0.35">
      <c r="A191" s="111" t="s">
        <v>340</v>
      </c>
      <c r="B191" s="358" t="s">
        <v>347</v>
      </c>
      <c r="C191" s="452"/>
      <c r="D191" s="452"/>
      <c r="E191" s="452"/>
      <c r="F191" s="453"/>
    </row>
    <row r="192" spans="1:7" ht="18" customHeight="1" x14ac:dyDescent="0.3">
      <c r="A192" s="454"/>
      <c r="B192" s="455"/>
      <c r="C192" s="455"/>
      <c r="D192" s="455"/>
      <c r="E192" s="455"/>
      <c r="F192" s="455"/>
    </row>
    <row r="193" spans="1:6" ht="35.1" customHeight="1" x14ac:dyDescent="0.3">
      <c r="A193" s="109" t="s">
        <v>74</v>
      </c>
      <c r="B193" s="352" t="s">
        <v>344</v>
      </c>
      <c r="C193" s="449"/>
      <c r="D193" s="449"/>
      <c r="E193" s="449"/>
      <c r="F193" s="450"/>
    </row>
    <row r="194" spans="1:6" ht="35.1" customHeight="1" x14ac:dyDescent="0.3">
      <c r="A194" s="110" t="s">
        <v>46</v>
      </c>
      <c r="B194" s="352" t="s">
        <v>333</v>
      </c>
      <c r="C194" s="425"/>
      <c r="D194" s="425"/>
      <c r="E194" s="425"/>
      <c r="F194" s="451"/>
    </row>
    <row r="195" spans="1:6" ht="35.1" customHeight="1" x14ac:dyDescent="0.3">
      <c r="A195" s="111" t="s">
        <v>47</v>
      </c>
      <c r="B195" s="352" t="s">
        <v>345</v>
      </c>
      <c r="C195" s="425"/>
      <c r="D195" s="425"/>
      <c r="E195" s="425"/>
      <c r="F195" s="451"/>
    </row>
    <row r="196" spans="1:6" ht="35.1" customHeight="1" x14ac:dyDescent="0.35">
      <c r="A196" s="111" t="s">
        <v>340</v>
      </c>
      <c r="B196" s="358" t="s">
        <v>348</v>
      </c>
      <c r="C196" s="452"/>
      <c r="D196" s="452"/>
      <c r="E196" s="452"/>
      <c r="F196" s="453"/>
    </row>
    <row r="197" spans="1:6" ht="15.75" customHeight="1" x14ac:dyDescent="0.3">
      <c r="A197" s="454"/>
      <c r="B197" s="455"/>
      <c r="C197" s="455"/>
      <c r="D197" s="455"/>
      <c r="E197" s="455"/>
      <c r="F197" s="455"/>
    </row>
    <row r="198" spans="1:6" ht="35.1" customHeight="1" x14ac:dyDescent="0.3">
      <c r="A198" s="109" t="s">
        <v>74</v>
      </c>
      <c r="B198" s="352" t="s">
        <v>349</v>
      </c>
      <c r="C198" s="449"/>
      <c r="D198" s="449"/>
      <c r="E198" s="449"/>
      <c r="F198" s="450"/>
    </row>
    <row r="199" spans="1:6" ht="51.75" customHeight="1" x14ac:dyDescent="0.3">
      <c r="A199" s="110" t="s">
        <v>46</v>
      </c>
      <c r="B199" s="357" t="s">
        <v>364</v>
      </c>
      <c r="C199" s="425"/>
      <c r="D199" s="425"/>
      <c r="E199" s="425"/>
      <c r="F199" s="451"/>
    </row>
    <row r="200" spans="1:6" ht="35.1" customHeight="1" x14ac:dyDescent="0.3">
      <c r="A200" s="111" t="s">
        <v>47</v>
      </c>
      <c r="B200" s="357" t="s">
        <v>363</v>
      </c>
      <c r="C200" s="425"/>
      <c r="D200" s="425"/>
      <c r="E200" s="425"/>
      <c r="F200" s="451"/>
    </row>
    <row r="201" spans="1:6" ht="35.1" customHeight="1" x14ac:dyDescent="0.3">
      <c r="A201" s="111" t="s">
        <v>340</v>
      </c>
      <c r="B201" s="352" t="s">
        <v>346</v>
      </c>
      <c r="C201" s="452"/>
      <c r="D201" s="452"/>
      <c r="E201" s="452"/>
      <c r="F201" s="453"/>
    </row>
    <row r="202" spans="1:6" ht="35.1" customHeight="1" x14ac:dyDescent="0.3">
      <c r="A202" s="359"/>
      <c r="B202" s="317"/>
      <c r="C202" s="317"/>
      <c r="D202" s="317"/>
      <c r="E202" s="317"/>
      <c r="F202" s="317"/>
    </row>
    <row r="203" spans="1:6" x14ac:dyDescent="0.3">
      <c r="A203" s="467" t="s">
        <v>144</v>
      </c>
      <c r="B203" s="468"/>
      <c r="C203" s="468"/>
      <c r="D203" s="468"/>
      <c r="E203" s="468"/>
      <c r="F203" s="469"/>
    </row>
    <row r="204" spans="1:6" x14ac:dyDescent="0.3">
      <c r="A204" s="97" t="s">
        <v>128</v>
      </c>
      <c r="F204" s="98"/>
    </row>
    <row r="205" spans="1:6" x14ac:dyDescent="0.3">
      <c r="A205" s="99"/>
      <c r="F205" s="98"/>
    </row>
    <row r="206" spans="1:6" ht="16.2" thickBot="1" x14ac:dyDescent="0.35">
      <c r="A206" s="163" t="s">
        <v>206</v>
      </c>
      <c r="B206" s="162">
        <v>0</v>
      </c>
      <c r="F206" s="98"/>
    </row>
    <row r="207" spans="1:6" ht="16.2" thickTop="1" x14ac:dyDescent="0.3">
      <c r="A207" s="99"/>
      <c r="F207" s="98"/>
    </row>
    <row r="208" spans="1:6" x14ac:dyDescent="0.3">
      <c r="A208" s="97" t="s">
        <v>135</v>
      </c>
      <c r="D208" s="35" t="s">
        <v>171</v>
      </c>
      <c r="F208" s="98"/>
    </row>
    <row r="209" spans="1:6" x14ac:dyDescent="0.3">
      <c r="A209" s="99" t="s">
        <v>129</v>
      </c>
      <c r="B209" s="50">
        <f>+B74</f>
        <v>36898083203.610001</v>
      </c>
      <c r="D209" s="418" t="s">
        <v>167</v>
      </c>
      <c r="E209" s="418"/>
      <c r="F209" s="460"/>
    </row>
    <row r="210" spans="1:6" x14ac:dyDescent="0.3">
      <c r="A210" s="99" t="s">
        <v>136</v>
      </c>
      <c r="B210" s="52">
        <f>+F93</f>
        <v>8019954214</v>
      </c>
      <c r="D210" s="418"/>
      <c r="E210" s="418"/>
      <c r="F210" s="460"/>
    </row>
    <row r="211" spans="1:6" ht="16.2" thickBot="1" x14ac:dyDescent="0.35">
      <c r="A211" s="99" t="s">
        <v>130</v>
      </c>
      <c r="B211" s="140">
        <f>+B209-B210</f>
        <v>28878128989.610001</v>
      </c>
      <c r="D211" s="28" t="s">
        <v>168</v>
      </c>
      <c r="F211" s="142">
        <f>+F93</f>
        <v>8019954214</v>
      </c>
    </row>
    <row r="212" spans="1:6" ht="16.2" thickTop="1" x14ac:dyDescent="0.3">
      <c r="A212" s="99"/>
      <c r="D212" s="28" t="s">
        <v>169</v>
      </c>
      <c r="F212" s="143">
        <f>+F113</f>
        <v>6769454314.9899998</v>
      </c>
    </row>
    <row r="213" spans="1:6" ht="16.2" thickBot="1" x14ac:dyDescent="0.35">
      <c r="A213" s="97" t="s">
        <v>131</v>
      </c>
      <c r="D213" s="35" t="s">
        <v>170</v>
      </c>
      <c r="E213" s="35"/>
      <c r="F213" s="144">
        <f>+F212/F211</f>
        <v>0.84407642916127001</v>
      </c>
    </row>
    <row r="214" spans="1:6" ht="16.2" thickTop="1" x14ac:dyDescent="0.3">
      <c r="A214" s="99" t="s">
        <v>132</v>
      </c>
      <c r="B214" s="50">
        <f>+F30</f>
        <v>6769454314.9900007</v>
      </c>
      <c r="F214" s="98"/>
    </row>
    <row r="215" spans="1:6" x14ac:dyDescent="0.3">
      <c r="A215" s="99" t="s">
        <v>133</v>
      </c>
      <c r="B215" s="52">
        <f>+F113</f>
        <v>6769454314.9899998</v>
      </c>
      <c r="D215" s="418" t="s">
        <v>172</v>
      </c>
      <c r="E215" s="418"/>
      <c r="F215" s="460"/>
    </row>
    <row r="216" spans="1:6" ht="16.2" thickBot="1" x14ac:dyDescent="0.35">
      <c r="A216" s="99" t="s">
        <v>134</v>
      </c>
      <c r="B216" s="141">
        <f>+B214-B215</f>
        <v>0</v>
      </c>
      <c r="D216" s="418"/>
      <c r="E216" s="418"/>
      <c r="F216" s="460"/>
    </row>
    <row r="217" spans="1:6" ht="16.2" thickTop="1" x14ac:dyDescent="0.3">
      <c r="A217" s="99"/>
      <c r="B217"/>
      <c r="D217" s="60" t="s">
        <v>173</v>
      </c>
      <c r="E217" s="145"/>
      <c r="F217" s="142">
        <f>+B74</f>
        <v>36898083203.610001</v>
      </c>
    </row>
    <row r="218" spans="1:6" x14ac:dyDescent="0.3">
      <c r="A218" s="99"/>
      <c r="B218"/>
      <c r="D218" s="60" t="s">
        <v>169</v>
      </c>
      <c r="E218" s="145"/>
      <c r="F218" s="143">
        <f>+F113</f>
        <v>6769454314.9899998</v>
      </c>
    </row>
    <row r="219" spans="1:6" ht="16.2" thickBot="1" x14ac:dyDescent="0.35">
      <c r="A219" s="99"/>
      <c r="B219"/>
      <c r="D219" s="145"/>
      <c r="E219" s="145"/>
      <c r="F219" s="144">
        <f>+F218/F217</f>
        <v>0.18346357662090415</v>
      </c>
    </row>
    <row r="220" spans="1:6" ht="16.2" thickTop="1" x14ac:dyDescent="0.3">
      <c r="A220" s="100"/>
      <c r="B220" s="101"/>
      <c r="C220" s="101"/>
      <c r="D220" s="101"/>
      <c r="E220" s="101"/>
      <c r="F220" s="102"/>
    </row>
  </sheetData>
  <mergeCells count="99">
    <mergeCell ref="A57:B57"/>
    <mergeCell ref="A59:F59"/>
    <mergeCell ref="A84:F84"/>
    <mergeCell ref="A60:F60"/>
    <mergeCell ref="B62:C62"/>
    <mergeCell ref="D62:F64"/>
    <mergeCell ref="B63:C63"/>
    <mergeCell ref="B64:C64"/>
    <mergeCell ref="A66:F66"/>
    <mergeCell ref="A70:F70"/>
    <mergeCell ref="A71:F71"/>
    <mergeCell ref="A72:F72"/>
    <mergeCell ref="A83:F83"/>
    <mergeCell ref="A68:F68"/>
    <mergeCell ref="A52:F52"/>
    <mergeCell ref="A53:F53"/>
    <mergeCell ref="A54:B54"/>
    <mergeCell ref="A55:B55"/>
    <mergeCell ref="A56:B56"/>
    <mergeCell ref="A45:B45"/>
    <mergeCell ref="A42:F42"/>
    <mergeCell ref="A46:B46"/>
    <mergeCell ref="A47:B47"/>
    <mergeCell ref="A50:F50"/>
    <mergeCell ref="A49:F49"/>
    <mergeCell ref="A36:B36"/>
    <mergeCell ref="A39:F39"/>
    <mergeCell ref="A41:F41"/>
    <mergeCell ref="A43:B43"/>
    <mergeCell ref="A44:B44"/>
    <mergeCell ref="A38:F38"/>
    <mergeCell ref="A30:B30"/>
    <mergeCell ref="A31:B31"/>
    <mergeCell ref="A32:B32"/>
    <mergeCell ref="A33:B33"/>
    <mergeCell ref="A35:B35"/>
    <mergeCell ref="A34:B34"/>
    <mergeCell ref="A27:F27"/>
    <mergeCell ref="A28:F28"/>
    <mergeCell ref="A29:B29"/>
    <mergeCell ref="A24:F24"/>
    <mergeCell ref="A25:F26"/>
    <mergeCell ref="A1:F2"/>
    <mergeCell ref="A3:F3"/>
    <mergeCell ref="A9:F9"/>
    <mergeCell ref="A13:F13"/>
    <mergeCell ref="A14:F14"/>
    <mergeCell ref="C5:E5"/>
    <mergeCell ref="C6:E6"/>
    <mergeCell ref="C7:E7"/>
    <mergeCell ref="A11:F11"/>
    <mergeCell ref="A85:F85"/>
    <mergeCell ref="A87:F87"/>
    <mergeCell ref="A88:F88"/>
    <mergeCell ref="A89:F89"/>
    <mergeCell ref="A93:B93"/>
    <mergeCell ref="A103:F103"/>
    <mergeCell ref="A105:F105"/>
    <mergeCell ref="A107:F107"/>
    <mergeCell ref="A108:F108"/>
    <mergeCell ref="A109:F109"/>
    <mergeCell ref="A104:F104"/>
    <mergeCell ref="A150:F150"/>
    <mergeCell ref="B159:C159"/>
    <mergeCell ref="A113:B113"/>
    <mergeCell ref="A125:B125"/>
    <mergeCell ref="A128:F128"/>
    <mergeCell ref="A129:F129"/>
    <mergeCell ref="A131:F131"/>
    <mergeCell ref="A130:F130"/>
    <mergeCell ref="A144:F144"/>
    <mergeCell ref="A145:F145"/>
    <mergeCell ref="A146:F146"/>
    <mergeCell ref="A147:F147"/>
    <mergeCell ref="A148:F148"/>
    <mergeCell ref="A133:F133"/>
    <mergeCell ref="A134:F134"/>
    <mergeCell ref="A135:F135"/>
    <mergeCell ref="A142:E142"/>
    <mergeCell ref="A143:E143"/>
    <mergeCell ref="A186:F186"/>
    <mergeCell ref="A203:F203"/>
    <mergeCell ref="B152:D152"/>
    <mergeCell ref="B153:D153"/>
    <mergeCell ref="B154:D154"/>
    <mergeCell ref="B155:C155"/>
    <mergeCell ref="B156:C156"/>
    <mergeCell ref="A184:F184"/>
    <mergeCell ref="B161:C161"/>
    <mergeCell ref="B164:C164"/>
    <mergeCell ref="B166:C166"/>
    <mergeCell ref="B169:C169"/>
    <mergeCell ref="C188:F191"/>
    <mergeCell ref="A192:F192"/>
    <mergeCell ref="C193:F196"/>
    <mergeCell ref="A197:F197"/>
    <mergeCell ref="C198:F201"/>
    <mergeCell ref="D215:F216"/>
    <mergeCell ref="D209:F210"/>
  </mergeCells>
  <conditionalFormatting sqref="B216">
    <cfRule type="cellIs" dxfId="17" priority="7" operator="equal">
      <formula>0</formula>
    </cfRule>
    <cfRule type="cellIs" dxfId="16" priority="8" operator="lessThan">
      <formula>0</formula>
    </cfRule>
    <cfRule type="cellIs" dxfId="15" priority="9" operator="greaterThan">
      <formula>0</formula>
    </cfRule>
  </conditionalFormatting>
  <conditionalFormatting sqref="F170">
    <cfRule type="cellIs" dxfId="14" priority="1" operator="equal">
      <formula>0</formula>
    </cfRule>
    <cfRule type="cellIs" dxfId="13" priority="2" operator="lessThan">
      <formula>0</formula>
    </cfRule>
    <cfRule type="cellIs" dxfId="12" priority="3" operator="greaterThan">
      <formula>0</formula>
    </cfRule>
  </conditionalFormatting>
  <dataValidations count="11">
    <dataValidation allowBlank="1" showInputMessage="1" showErrorMessage="1" promptTitle="Advertencia" prompt="Se recomienda leer cuidadosamente las indicaciones dispuestas en la parte inferior de esta tabla. " sqref="A137" xr:uid="{00000000-0002-0000-0500-000000000000}"/>
    <dataValidation allowBlank="1" showInputMessage="1" showErrorMessage="1" promptTitle="Advertencia" prompt="El código debe ser el definido para la partida en particular y debe ser el código establecido en el Clasificador de los Ingresos del Sector Público. " sqref="A110 A90" xr:uid="{00000000-0002-0000-0500-000001000000}"/>
    <dataValidation allowBlank="1" showInputMessage="1" showErrorMessage="1" promptTitle="Advertencia" prompt="El nombre de la partida debe ser de acuerdo al Clasificador de los Ingresos del Sector Público. " sqref="B94:B96 B114 B174" xr:uid="{00000000-0002-0000-0500-000002000000}"/>
    <dataValidation allowBlank="1" showInputMessage="1" showErrorMessage="1" promptTitle="Advertencia" prompt="En este espacio se debe detallar el código correspondiente a la partida detallada y debe ser el código definido en el Clasificador de los Ingresos del Sector Público. " sqref="A94:A96 A114 A174" xr:uid="{00000000-0002-0000-0500-000003000000}"/>
    <dataValidation allowBlank="1" showInputMessage="1" showErrorMessage="1" promptTitle="Advertencia" prompt="Esta tabla se completa únicamente con los ingresos y egresos del período 2024. Se recomienda leer cuidadosamente las indicaciones señaladas en la parte inferior de la tabla. " sqref="A134:F134" xr:uid="{00000000-0002-0000-0500-000004000000}"/>
    <dataValidation allowBlank="1" showInputMessage="1" showErrorMessage="1" promptTitle="Advertencia" prompt="Se debe indicar el nombre de la partida de acuerdo al Clasificador de los Ingresos del Sector Público." sqref="B90" xr:uid="{00000000-0002-0000-0500-000005000000}"/>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8:F108" xr:uid="{00000000-0002-0000-0500-000006000000}"/>
    <dataValidation allowBlank="1" showInputMessage="1" showErrorMessage="1" promptTitle="Advertencia" prompt="Esta tabla solo la deben completar la unidades ejecutoras que por Ley específica estén facultadas para estimar y re presupuestar superávits." sqref="B153" xr:uid="{00000000-0002-0000-0500-000007000000}"/>
    <dataValidation allowBlank="1" showInputMessage="1" showErrorMessage="1" promptTitle="Recordatorio" prompt="El superávit libre debe ser reintegrado a más tardar el 31 de marzo,_x000a_de acuerdo al  Decreto Nº 43189-MTSS, artículo 66. " sqref="B158:B160 B162:B165 B167:B169" xr:uid="{00000000-0002-0000-0500-000008000000}"/>
    <dataValidation allowBlank="1" showInputMessage="1" showErrorMessage="1" promptTitle="Advertencia" prompt="Debe coincidir con el monto reportado en la Liquidación Prespuestaria 2023, caso contrario se debe justificar en el espacio de observaciones. " sqref="D165 D157:D158 D160:D161" xr:uid="{00000000-0002-0000-0500-000009000000}"/>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2:F64" xr:uid="{00000000-0002-0000-0500-00000A000000}"/>
  </dataValidations>
  <hyperlinks>
    <hyperlink ref="A110" r:id="rId1" xr:uid="{00000000-0004-0000-0500-000000000000}"/>
    <hyperlink ref="B90" r:id="rId2" xr:uid="{00000000-0004-0000-0500-000001000000}"/>
    <hyperlink ref="A90" r:id="rId3" xr:uid="{00000000-0004-0000-0500-000002000000}"/>
    <hyperlink ref="B110" r:id="rId4" display="Nombre de la Partida presupuestaria" xr:uid="{00000000-0004-0000-0500-000003000000}"/>
  </hyperlinks>
  <printOptions horizontalCentered="1"/>
  <pageMargins left="0.31496062992125984" right="0.31496062992125984" top="1.1811023622047245" bottom="0.78740157480314965" header="0.78740157480314965" footer="0.39370078740157483"/>
  <pageSetup paperSize="9" scale="50" fitToHeight="0"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39" max="5" man="1"/>
    <brk id="64" max="5" man="1"/>
    <brk id="105" max="5" man="1"/>
    <brk id="151" max="5" man="1"/>
  </rowBreaks>
  <ignoredErrors>
    <ignoredError sqref="F16:F22" evalError="1"/>
  </ignoredError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182951"/>
  </sheetPr>
  <dimension ref="A1:E116"/>
  <sheetViews>
    <sheetView showGridLines="0" zoomScale="80" zoomScaleNormal="80" zoomScaleSheetLayoutView="100" workbookViewId="0">
      <selection sqref="A1:E2"/>
    </sheetView>
  </sheetViews>
  <sheetFormatPr baseColWidth="10" defaultColWidth="11.44140625" defaultRowHeight="15.6" x14ac:dyDescent="0.3"/>
  <cols>
    <col min="1" max="1" width="64" style="204" customWidth="1"/>
    <col min="2" max="2" width="30.5546875" style="204" customWidth="1"/>
    <col min="3" max="5" width="21.5546875" style="204" customWidth="1"/>
    <col min="6" max="16384" width="11.44140625" style="204"/>
  </cols>
  <sheetData>
    <row r="1" spans="1:5" ht="18" customHeight="1" x14ac:dyDescent="0.3">
      <c r="A1" s="537" t="s">
        <v>118</v>
      </c>
      <c r="B1" s="537"/>
      <c r="C1" s="537"/>
      <c r="D1" s="537"/>
      <c r="E1" s="537"/>
    </row>
    <row r="2" spans="1:5" ht="18" customHeight="1" x14ac:dyDescent="0.3">
      <c r="A2" s="537"/>
      <c r="B2" s="537"/>
      <c r="C2" s="537"/>
      <c r="D2" s="537"/>
      <c r="E2" s="537"/>
    </row>
    <row r="3" spans="1:5" ht="18" customHeight="1" x14ac:dyDescent="0.3">
      <c r="A3" s="537" t="s">
        <v>152</v>
      </c>
      <c r="B3" s="537"/>
      <c r="C3" s="537"/>
      <c r="D3" s="537"/>
      <c r="E3" s="537"/>
    </row>
    <row r="4" spans="1:5" ht="15" customHeight="1" thickBot="1" x14ac:dyDescent="0.35"/>
    <row r="5" spans="1:5" ht="18" customHeight="1" x14ac:dyDescent="0.3">
      <c r="B5" s="128" t="s">
        <v>22</v>
      </c>
      <c r="C5" s="528" t="str">
        <f>+'1T'!C5</f>
        <v>Protección y Atención de los Niños, Niñas y Adolescentes</v>
      </c>
      <c r="D5" s="529"/>
      <c r="E5" s="530"/>
    </row>
    <row r="6" spans="1:5" ht="18" customHeight="1" x14ac:dyDescent="0.3">
      <c r="B6" s="129" t="s">
        <v>33</v>
      </c>
      <c r="C6" s="531" t="str">
        <f>+'1T'!C6</f>
        <v>Patronato Nacional de la Infancia</v>
      </c>
      <c r="D6" s="532"/>
      <c r="E6" s="533"/>
    </row>
    <row r="7" spans="1:5" ht="18" customHeight="1" thickBot="1" x14ac:dyDescent="0.35">
      <c r="B7" s="132" t="s">
        <v>34</v>
      </c>
      <c r="C7" s="534" t="str">
        <f>+'1T'!C7</f>
        <v>Gerencia Técnica del Patronato Nacional de la Infancia</v>
      </c>
      <c r="D7" s="535"/>
      <c r="E7" s="536"/>
    </row>
    <row r="8" spans="1:5" ht="15" customHeight="1" x14ac:dyDescent="0.3">
      <c r="A8" s="206"/>
      <c r="B8" s="205"/>
      <c r="C8" s="205"/>
      <c r="D8" s="205"/>
      <c r="E8" s="205"/>
    </row>
    <row r="9" spans="1:5" ht="22.35" customHeight="1" x14ac:dyDescent="0.3">
      <c r="A9" s="481" t="s">
        <v>97</v>
      </c>
      <c r="B9" s="481"/>
      <c r="C9" s="481"/>
      <c r="D9" s="481"/>
      <c r="E9" s="481"/>
    </row>
    <row r="10" spans="1:5" s="207" customFormat="1" ht="15" customHeight="1" x14ac:dyDescent="0.3"/>
    <row r="11" spans="1:5" x14ac:dyDescent="0.3">
      <c r="A11" s="482" t="s">
        <v>36</v>
      </c>
      <c r="B11" s="482"/>
      <c r="C11" s="482"/>
      <c r="D11" s="482"/>
      <c r="E11" s="482"/>
    </row>
    <row r="12" spans="1:5" ht="15" customHeight="1" x14ac:dyDescent="0.3">
      <c r="A12" s="482" t="s">
        <v>19</v>
      </c>
      <c r="B12" s="482"/>
      <c r="C12" s="482"/>
      <c r="D12" s="482"/>
      <c r="E12" s="482"/>
    </row>
    <row r="13" spans="1:5" x14ac:dyDescent="0.3">
      <c r="A13" s="83" t="s">
        <v>17</v>
      </c>
      <c r="B13" s="82" t="s">
        <v>18</v>
      </c>
      <c r="C13" s="83" t="s">
        <v>81</v>
      </c>
      <c r="D13" s="82" t="s">
        <v>82</v>
      </c>
      <c r="E13" s="82" t="s">
        <v>96</v>
      </c>
    </row>
    <row r="14" spans="1:5" ht="18" customHeight="1" x14ac:dyDescent="0.3">
      <c r="A14" s="77" t="s">
        <v>16</v>
      </c>
      <c r="B14" s="79"/>
      <c r="C14" s="241">
        <f>+SUM(C16:C20)</f>
        <v>23767.666666666668</v>
      </c>
      <c r="D14" s="241">
        <f t="shared" ref="D14:E14" si="0">+SUM(D16:D20)</f>
        <v>27542.666666666668</v>
      </c>
      <c r="E14" s="241">
        <f t="shared" si="0"/>
        <v>44850.166666666672</v>
      </c>
    </row>
    <row r="15" spans="1:5" ht="15" customHeight="1" x14ac:dyDescent="0.3">
      <c r="A15" s="10"/>
      <c r="B15" s="11"/>
      <c r="C15" s="242"/>
      <c r="D15" s="242"/>
      <c r="E15" s="242"/>
    </row>
    <row r="16" spans="1:5" ht="18" customHeight="1" x14ac:dyDescent="0.3">
      <c r="A16" s="237" t="s">
        <v>286</v>
      </c>
      <c r="B16" s="238" t="s">
        <v>291</v>
      </c>
      <c r="C16" s="246">
        <f>+'1T'!F18</f>
        <v>17314</v>
      </c>
      <c r="D16" s="246">
        <f>+'2T'!F18</f>
        <v>21076</v>
      </c>
      <c r="E16" s="242">
        <f>+SUM(C16:D16)</f>
        <v>38390</v>
      </c>
    </row>
    <row r="17" spans="1:5" ht="18" customHeight="1" x14ac:dyDescent="0.3">
      <c r="A17" s="239" t="s">
        <v>287</v>
      </c>
      <c r="B17" s="238" t="s">
        <v>291</v>
      </c>
      <c r="C17" s="246">
        <f>+'1T'!F19</f>
        <v>303.66666666666669</v>
      </c>
      <c r="D17" s="246">
        <f>+'2T'!F19</f>
        <v>287</v>
      </c>
      <c r="E17" s="242">
        <f>+AVERAGE(C17:D17)</f>
        <v>295.33333333333337</v>
      </c>
    </row>
    <row r="18" spans="1:5" ht="18" customHeight="1" x14ac:dyDescent="0.3">
      <c r="A18" s="237" t="s">
        <v>288</v>
      </c>
      <c r="B18" s="238" t="s">
        <v>291</v>
      </c>
      <c r="C18" s="246">
        <f>+'1T'!F20</f>
        <v>5346</v>
      </c>
      <c r="D18" s="246">
        <f>+'2T'!F20</f>
        <v>5375.666666666667</v>
      </c>
      <c r="E18" s="242">
        <f t="shared" ref="E18:E20" si="1">+AVERAGE(C18:D18)</f>
        <v>5360.8333333333339</v>
      </c>
    </row>
    <row r="19" spans="1:5" ht="18" customHeight="1" x14ac:dyDescent="0.3">
      <c r="A19" s="237" t="s">
        <v>289</v>
      </c>
      <c r="B19" s="238" t="s">
        <v>291</v>
      </c>
      <c r="C19" s="246">
        <f>+'1T'!F21</f>
        <v>0</v>
      </c>
      <c r="D19" s="246">
        <f>+'2T'!F21</f>
        <v>0</v>
      </c>
      <c r="E19" s="242">
        <f t="shared" si="1"/>
        <v>0</v>
      </c>
    </row>
    <row r="20" spans="1:5" ht="18" customHeight="1" x14ac:dyDescent="0.3">
      <c r="A20" s="240" t="s">
        <v>290</v>
      </c>
      <c r="B20" s="238" t="s">
        <v>291</v>
      </c>
      <c r="C20" s="246">
        <f>+'1T'!F22</f>
        <v>804</v>
      </c>
      <c r="D20" s="246">
        <f>+'2T'!F22</f>
        <v>804</v>
      </c>
      <c r="E20" s="242">
        <f t="shared" si="1"/>
        <v>804</v>
      </c>
    </row>
    <row r="21" spans="1:5" ht="15" customHeight="1" x14ac:dyDescent="0.3">
      <c r="A21" s="124" t="s">
        <v>158</v>
      </c>
      <c r="B21" s="197" t="s">
        <v>159</v>
      </c>
      <c r="C21" s="72"/>
      <c r="D21" s="72"/>
      <c r="E21" s="72"/>
    </row>
    <row r="22" spans="1:5" ht="60" customHeight="1" x14ac:dyDescent="0.3">
      <c r="A22" s="517" t="s">
        <v>275</v>
      </c>
      <c r="B22" s="517"/>
      <c r="C22" s="517"/>
      <c r="D22" s="517"/>
      <c r="E22" s="517"/>
    </row>
    <row r="23" spans="1:5" ht="15" customHeight="1" x14ac:dyDescent="0.3">
      <c r="A23" s="208"/>
      <c r="B23" s="208"/>
      <c r="C23" s="208"/>
      <c r="D23" s="209"/>
      <c r="E23" s="209"/>
    </row>
    <row r="24" spans="1:5" x14ac:dyDescent="0.3">
      <c r="A24" s="482" t="s">
        <v>37</v>
      </c>
      <c r="B24" s="482"/>
      <c r="C24" s="482"/>
      <c r="D24" s="482"/>
      <c r="E24" s="59"/>
    </row>
    <row r="25" spans="1:5" ht="15" customHeight="1" x14ac:dyDescent="0.3">
      <c r="A25" s="482" t="s">
        <v>20</v>
      </c>
      <c r="B25" s="482"/>
      <c r="C25" s="482"/>
      <c r="D25" s="482"/>
      <c r="E25" s="59"/>
    </row>
    <row r="26" spans="1:5" ht="15" customHeight="1" x14ac:dyDescent="0.3">
      <c r="A26" s="208"/>
      <c r="B26" s="208"/>
      <c r="C26" s="209"/>
      <c r="D26" s="209"/>
      <c r="E26" s="209"/>
    </row>
    <row r="27" spans="1:5" ht="17.100000000000001" customHeight="1" x14ac:dyDescent="0.3">
      <c r="A27" s="116" t="s">
        <v>21</v>
      </c>
      <c r="B27" s="236" t="s">
        <v>81</v>
      </c>
      <c r="C27" s="82" t="s">
        <v>82</v>
      </c>
      <c r="D27" s="83" t="s">
        <v>9</v>
      </c>
      <c r="E27" s="30"/>
    </row>
    <row r="28" spans="1:5" ht="17.100000000000001" customHeight="1" x14ac:dyDescent="0.3">
      <c r="A28" s="77" t="s">
        <v>16</v>
      </c>
      <c r="B28" s="89">
        <f>+SUM(B30:B34)</f>
        <v>7819502232.4799995</v>
      </c>
      <c r="C28" s="89">
        <f t="shared" ref="C28:D28" si="2">+SUM(C30:C34)</f>
        <v>6769454314.9900007</v>
      </c>
      <c r="D28" s="89">
        <f t="shared" si="2"/>
        <v>14588956547.469999</v>
      </c>
      <c r="E28" s="207"/>
    </row>
    <row r="29" spans="1:5" ht="15" customHeight="1" x14ac:dyDescent="0.3">
      <c r="A29" s="11"/>
      <c r="B29" s="71"/>
      <c r="C29" s="71"/>
      <c r="D29" s="12"/>
      <c r="E29" s="30"/>
    </row>
    <row r="30" spans="1:5" ht="18" customHeight="1" x14ac:dyDescent="0.3">
      <c r="A30" s="237" t="s">
        <v>286</v>
      </c>
      <c r="B30" s="71">
        <f>+'1T'!F32</f>
        <v>3544536593.1300001</v>
      </c>
      <c r="C30" s="210">
        <f>+'2T'!F32</f>
        <v>2610010090.96</v>
      </c>
      <c r="D30" s="71">
        <f>+SUM(B30:C30)</f>
        <v>6154546684.0900002</v>
      </c>
      <c r="E30" s="30"/>
    </row>
    <row r="31" spans="1:5" ht="18" customHeight="1" x14ac:dyDescent="0.3">
      <c r="A31" s="239" t="s">
        <v>287</v>
      </c>
      <c r="B31" s="71">
        <f>+'1T'!F33</f>
        <v>780611291.68999994</v>
      </c>
      <c r="C31" s="210">
        <f>+'2T'!F33</f>
        <v>592762336.56999993</v>
      </c>
      <c r="D31" s="71">
        <f t="shared" ref="D31:D34" si="3">+SUM(B31:C31)</f>
        <v>1373373628.2599998</v>
      </c>
      <c r="E31" s="30"/>
    </row>
    <row r="32" spans="1:5" ht="18" customHeight="1" x14ac:dyDescent="0.3">
      <c r="A32" s="237" t="s">
        <v>288</v>
      </c>
      <c r="B32" s="71">
        <f>+'1T'!F34</f>
        <v>1907827741.23</v>
      </c>
      <c r="C32" s="210">
        <f>+'2T'!F34</f>
        <v>1937836562.5599999</v>
      </c>
      <c r="D32" s="71">
        <f t="shared" si="3"/>
        <v>3845664303.79</v>
      </c>
      <c r="E32" s="30"/>
    </row>
    <row r="33" spans="1:5" ht="18" customHeight="1" x14ac:dyDescent="0.3">
      <c r="A33" s="237" t="s">
        <v>289</v>
      </c>
      <c r="B33" s="71">
        <f>+'1T'!F35</f>
        <v>10000</v>
      </c>
      <c r="C33" s="210">
        <f>+'2T'!F35</f>
        <v>31488575.010000002</v>
      </c>
      <c r="D33" s="71">
        <f t="shared" si="3"/>
        <v>31498575.010000002</v>
      </c>
      <c r="E33" s="212"/>
    </row>
    <row r="34" spans="1:5" ht="18" customHeight="1" x14ac:dyDescent="0.3">
      <c r="A34" s="240" t="s">
        <v>290</v>
      </c>
      <c r="B34" s="71">
        <f>+'1T'!F36</f>
        <v>1586516606.4300001</v>
      </c>
      <c r="C34" s="210">
        <f>+'2T'!F36</f>
        <v>1597356749.8900001</v>
      </c>
      <c r="D34" s="71">
        <f t="shared" si="3"/>
        <v>3183873356.3200002</v>
      </c>
      <c r="E34" s="212"/>
    </row>
    <row r="35" spans="1:5" ht="15" customHeight="1" x14ac:dyDescent="0.3">
      <c r="A35" s="124" t="s">
        <v>158</v>
      </c>
      <c r="B35" s="197" t="s">
        <v>159</v>
      </c>
      <c r="C35" s="72"/>
      <c r="D35" s="72"/>
      <c r="E35" s="212"/>
    </row>
    <row r="36" spans="1:5" ht="60" customHeight="1" x14ac:dyDescent="0.3">
      <c r="A36" s="518" t="s">
        <v>275</v>
      </c>
      <c r="B36" s="519"/>
      <c r="C36" s="519"/>
      <c r="D36" s="520"/>
      <c r="E36" s="212"/>
    </row>
    <row r="37" spans="1:5" ht="15" customHeight="1" x14ac:dyDescent="0.3">
      <c r="A37" s="213"/>
      <c r="B37" s="213"/>
      <c r="C37" s="213"/>
      <c r="D37" s="213"/>
      <c r="E37" s="214"/>
    </row>
    <row r="38" spans="1:5" ht="15" customHeight="1" x14ac:dyDescent="0.3"/>
    <row r="39" spans="1:5" ht="22.35" customHeight="1" x14ac:dyDescent="0.3">
      <c r="A39" s="481" t="s">
        <v>98</v>
      </c>
      <c r="B39" s="481"/>
      <c r="C39" s="481"/>
      <c r="D39" s="481"/>
      <c r="E39" s="481"/>
    </row>
    <row r="40" spans="1:5" ht="15" customHeight="1" x14ac:dyDescent="0.3"/>
    <row r="41" spans="1:5" x14ac:dyDescent="0.3">
      <c r="A41" s="516" t="s">
        <v>65</v>
      </c>
      <c r="B41" s="516"/>
      <c r="C41" s="516"/>
      <c r="D41" s="516"/>
      <c r="E41" s="516"/>
    </row>
    <row r="42" spans="1:5" ht="31.5" customHeight="1" x14ac:dyDescent="0.3">
      <c r="A42" s="521" t="s">
        <v>66</v>
      </c>
      <c r="B42" s="521"/>
      <c r="C42" s="521"/>
      <c r="D42" s="521"/>
      <c r="E42" s="521"/>
    </row>
    <row r="43" spans="1:5" x14ac:dyDescent="0.3">
      <c r="A43" s="516" t="s">
        <v>51</v>
      </c>
      <c r="B43" s="516"/>
      <c r="C43" s="516"/>
      <c r="D43" s="516"/>
      <c r="E43" s="516"/>
    </row>
    <row r="44" spans="1:5" ht="18" customHeight="1" x14ac:dyDescent="0.3">
      <c r="A44" s="87" t="s">
        <v>53</v>
      </c>
      <c r="B44" s="87" t="s">
        <v>54</v>
      </c>
      <c r="C44" s="87" t="s">
        <v>81</v>
      </c>
      <c r="D44" s="87" t="s">
        <v>82</v>
      </c>
      <c r="E44" s="87" t="s">
        <v>9</v>
      </c>
    </row>
    <row r="45" spans="1:5" x14ac:dyDescent="0.3">
      <c r="A45" s="199" t="s">
        <v>16</v>
      </c>
      <c r="B45" s="215"/>
      <c r="C45" s="78">
        <f>+C47</f>
        <v>8019954214</v>
      </c>
      <c r="D45" s="78">
        <f>+D47</f>
        <v>8019954214</v>
      </c>
      <c r="E45" s="78">
        <f>+E47</f>
        <v>16039908428</v>
      </c>
    </row>
    <row r="46" spans="1:5" ht="15" customHeight="1" x14ac:dyDescent="0.3">
      <c r="A46" s="10"/>
      <c r="B46" s="126"/>
      <c r="C46" s="12"/>
      <c r="D46" s="12"/>
      <c r="E46" s="12"/>
    </row>
    <row r="47" spans="1:5" x14ac:dyDescent="0.3">
      <c r="A47" s="477" t="s">
        <v>67</v>
      </c>
      <c r="B47" s="477"/>
      <c r="C47" s="90">
        <f>+C48+C52</f>
        <v>8019954214</v>
      </c>
      <c r="D47" s="90">
        <f>+D48+D52</f>
        <v>8019954214</v>
      </c>
      <c r="E47" s="90">
        <f>+C47+D47</f>
        <v>16039908428</v>
      </c>
    </row>
    <row r="48" spans="1:5" ht="16.5" customHeight="1" x14ac:dyDescent="0.3">
      <c r="A48" s="216" t="s">
        <v>193</v>
      </c>
      <c r="B48" s="217" t="s">
        <v>188</v>
      </c>
      <c r="C48" s="12">
        <f t="shared" ref="C48:D50" si="4">+C49</f>
        <v>8019954214</v>
      </c>
      <c r="D48" s="12">
        <f t="shared" si="4"/>
        <v>8019954214</v>
      </c>
      <c r="E48" s="12">
        <f>+C48+D48</f>
        <v>16039908428</v>
      </c>
    </row>
    <row r="49" spans="1:5" ht="16.5" customHeight="1" x14ac:dyDescent="0.3">
      <c r="A49" s="216" t="s">
        <v>192</v>
      </c>
      <c r="B49" s="217" t="s">
        <v>162</v>
      </c>
      <c r="C49" s="71">
        <f t="shared" si="4"/>
        <v>8019954214</v>
      </c>
      <c r="D49" s="71">
        <f t="shared" si="4"/>
        <v>8019954214</v>
      </c>
      <c r="E49" s="71">
        <f t="shared" ref="E49:E55" si="5">+C49+D49</f>
        <v>16039908428</v>
      </c>
    </row>
    <row r="50" spans="1:5" ht="16.5" customHeight="1" x14ac:dyDescent="0.3">
      <c r="A50" s="216" t="s">
        <v>191</v>
      </c>
      <c r="B50" s="217" t="s">
        <v>189</v>
      </c>
      <c r="C50" s="71">
        <f t="shared" si="4"/>
        <v>8019954214</v>
      </c>
      <c r="D50" s="71">
        <f t="shared" si="4"/>
        <v>8019954214</v>
      </c>
      <c r="E50" s="71">
        <f t="shared" si="5"/>
        <v>16039908428</v>
      </c>
    </row>
    <row r="51" spans="1:5" ht="16.5" customHeight="1" x14ac:dyDescent="0.3">
      <c r="A51" s="303" t="s">
        <v>194</v>
      </c>
      <c r="B51" s="304" t="s">
        <v>190</v>
      </c>
      <c r="C51" s="305">
        <f>+'1T'!F97</f>
        <v>8019954214</v>
      </c>
      <c r="D51" s="305">
        <f>+'2T'!F97</f>
        <v>8019954214</v>
      </c>
      <c r="E51" s="305">
        <f t="shared" si="5"/>
        <v>16039908428</v>
      </c>
    </row>
    <row r="52" spans="1:5" ht="16.5" customHeight="1" x14ac:dyDescent="0.3">
      <c r="A52" s="216" t="s">
        <v>262</v>
      </c>
      <c r="B52" s="217" t="s">
        <v>259</v>
      </c>
      <c r="C52" s="12">
        <f>+C53</f>
        <v>0</v>
      </c>
      <c r="D52" s="12">
        <f t="shared" ref="D52:D54" si="6">+D53</f>
        <v>0</v>
      </c>
      <c r="E52" s="12">
        <f>+C52+D52</f>
        <v>0</v>
      </c>
    </row>
    <row r="53" spans="1:5" ht="16.5" customHeight="1" x14ac:dyDescent="0.3">
      <c r="A53" s="216" t="s">
        <v>263</v>
      </c>
      <c r="B53" s="217" t="s">
        <v>163</v>
      </c>
      <c r="C53" s="71">
        <f>+C54</f>
        <v>0</v>
      </c>
      <c r="D53" s="71">
        <f t="shared" si="6"/>
        <v>0</v>
      </c>
      <c r="E53" s="71">
        <f t="shared" si="5"/>
        <v>0</v>
      </c>
    </row>
    <row r="54" spans="1:5" ht="16.5" customHeight="1" x14ac:dyDescent="0.3">
      <c r="A54" s="216" t="s">
        <v>265</v>
      </c>
      <c r="B54" s="217" t="s">
        <v>264</v>
      </c>
      <c r="C54" s="71">
        <f>+C55</f>
        <v>0</v>
      </c>
      <c r="D54" s="71">
        <f t="shared" si="6"/>
        <v>0</v>
      </c>
      <c r="E54" s="71">
        <f t="shared" si="5"/>
        <v>0</v>
      </c>
    </row>
    <row r="55" spans="1:5" ht="16.5" customHeight="1" x14ac:dyDescent="0.3">
      <c r="A55" s="303" t="s">
        <v>266</v>
      </c>
      <c r="B55" s="304" t="s">
        <v>267</v>
      </c>
      <c r="C55" s="305">
        <f>+'1T'!F101</f>
        <v>0</v>
      </c>
      <c r="D55" s="305">
        <f>+'2T'!F101</f>
        <v>0</v>
      </c>
      <c r="E55" s="305">
        <f t="shared" si="5"/>
        <v>0</v>
      </c>
    </row>
    <row r="56" spans="1:5" ht="10.35" customHeight="1" x14ac:dyDescent="0.3">
      <c r="A56" s="73"/>
      <c r="B56" s="126"/>
      <c r="C56" s="71"/>
      <c r="D56" s="71"/>
      <c r="E56" s="71"/>
    </row>
    <row r="57" spans="1:5" x14ac:dyDescent="0.3">
      <c r="A57" s="461" t="s">
        <v>42</v>
      </c>
      <c r="B57" s="461"/>
      <c r="C57" s="461"/>
      <c r="D57" s="461"/>
      <c r="E57" s="461"/>
    </row>
    <row r="58" spans="1:5" ht="50.1" customHeight="1" x14ac:dyDescent="0.3">
      <c r="A58" s="525" t="s">
        <v>276</v>
      </c>
      <c r="B58" s="526"/>
      <c r="C58" s="526"/>
      <c r="D58" s="526"/>
      <c r="E58" s="527"/>
    </row>
    <row r="59" spans="1:5" x14ac:dyDescent="0.3">
      <c r="A59" s="22"/>
      <c r="B59" s="153"/>
      <c r="C59" s="21"/>
    </row>
    <row r="60" spans="1:5" x14ac:dyDescent="0.3">
      <c r="A60" s="22"/>
      <c r="B60" s="153"/>
      <c r="C60" s="21"/>
    </row>
    <row r="61" spans="1:5" x14ac:dyDescent="0.3">
      <c r="A61" s="516" t="s">
        <v>68</v>
      </c>
      <c r="B61" s="516"/>
      <c r="C61" s="516"/>
      <c r="D61" s="516"/>
      <c r="E61" s="516"/>
    </row>
    <row r="62" spans="1:5" ht="32.25" customHeight="1" x14ac:dyDescent="0.3">
      <c r="A62" s="521" t="s">
        <v>52</v>
      </c>
      <c r="B62" s="521"/>
      <c r="C62" s="521"/>
      <c r="D62" s="521"/>
      <c r="E62" s="521"/>
    </row>
    <row r="63" spans="1:5" x14ac:dyDescent="0.3">
      <c r="A63" s="516" t="s">
        <v>51</v>
      </c>
      <c r="B63" s="516"/>
      <c r="C63" s="516"/>
      <c r="D63" s="516"/>
      <c r="E63" s="516"/>
    </row>
    <row r="64" spans="1:5" ht="18" customHeight="1" x14ac:dyDescent="0.3">
      <c r="A64" s="87" t="s">
        <v>53</v>
      </c>
      <c r="B64" s="87" t="s">
        <v>54</v>
      </c>
      <c r="C64" s="87" t="s">
        <v>81</v>
      </c>
      <c r="D64" s="87" t="s">
        <v>82</v>
      </c>
      <c r="E64" s="87" t="s">
        <v>9</v>
      </c>
    </row>
    <row r="65" spans="1:5" x14ac:dyDescent="0.3">
      <c r="A65" s="199" t="s">
        <v>16</v>
      </c>
      <c r="B65" s="215"/>
      <c r="C65" s="78">
        <f>+C67+C79</f>
        <v>7819502232.4799995</v>
      </c>
      <c r="D65" s="78">
        <f>+D67+D79</f>
        <v>6769454314.9899998</v>
      </c>
      <c r="E65" s="78">
        <f>+E67+E79</f>
        <v>14588956547.470001</v>
      </c>
    </row>
    <row r="66" spans="1:5" ht="15" customHeight="1" x14ac:dyDescent="0.3">
      <c r="A66" s="10"/>
      <c r="B66" s="126"/>
      <c r="C66" s="12"/>
      <c r="D66" s="12"/>
      <c r="E66" s="43"/>
    </row>
    <row r="67" spans="1:5" x14ac:dyDescent="0.3">
      <c r="A67" s="477" t="s">
        <v>55</v>
      </c>
      <c r="B67" s="477"/>
      <c r="C67" s="90">
        <f>+SUM(C68:C77)</f>
        <v>7819502232.4799995</v>
      </c>
      <c r="D67" s="90">
        <f t="shared" ref="D67:E67" si="7">+SUM(D68:D77)</f>
        <v>6769454314.9899998</v>
      </c>
      <c r="E67" s="90">
        <f t="shared" si="7"/>
        <v>14588956547.470001</v>
      </c>
    </row>
    <row r="68" spans="1:5" x14ac:dyDescent="0.3">
      <c r="A68" s="218">
        <v>0</v>
      </c>
      <c r="B68" s="217" t="s">
        <v>178</v>
      </c>
      <c r="C68" s="71">
        <f>+'1T'!F114</f>
        <v>4325147884.8199997</v>
      </c>
      <c r="D68" s="71">
        <f>+'2T'!F114</f>
        <v>3202772427.5300002</v>
      </c>
      <c r="E68" s="211">
        <f>+C68+D68</f>
        <v>7527920312.3500004</v>
      </c>
    </row>
    <row r="69" spans="1:5" x14ac:dyDescent="0.3">
      <c r="A69" s="218">
        <v>1</v>
      </c>
      <c r="B69" s="217" t="s">
        <v>165</v>
      </c>
      <c r="C69" s="71">
        <f>+'1T'!F115</f>
        <v>10000</v>
      </c>
      <c r="D69" s="71">
        <f>+'2T'!F115</f>
        <v>414550</v>
      </c>
      <c r="E69" s="211">
        <f t="shared" ref="E69:E77" si="8">+C69+D69</f>
        <v>424550</v>
      </c>
    </row>
    <row r="70" spans="1:5" x14ac:dyDescent="0.3">
      <c r="A70" s="218">
        <v>2</v>
      </c>
      <c r="B70" s="217" t="s">
        <v>179</v>
      </c>
      <c r="C70" s="71">
        <f>+'1T'!F116</f>
        <v>0</v>
      </c>
      <c r="D70" s="71">
        <f>+'2T'!F116</f>
        <v>31074025.009999998</v>
      </c>
      <c r="E70" s="211">
        <f t="shared" si="8"/>
        <v>31074025.009999998</v>
      </c>
    </row>
    <row r="71" spans="1:5" x14ac:dyDescent="0.3">
      <c r="A71" s="218">
        <v>3</v>
      </c>
      <c r="B71" s="217" t="s">
        <v>180</v>
      </c>
      <c r="C71" s="71">
        <f>+'1T'!F117</f>
        <v>0</v>
      </c>
      <c r="D71" s="71">
        <f>+'2T'!F117</f>
        <v>0</v>
      </c>
      <c r="E71" s="211">
        <f t="shared" si="8"/>
        <v>0</v>
      </c>
    </row>
    <row r="72" spans="1:5" x14ac:dyDescent="0.3">
      <c r="A72" s="218">
        <v>4</v>
      </c>
      <c r="B72" s="217" t="s">
        <v>181</v>
      </c>
      <c r="C72" s="71">
        <f>+'1T'!F118</f>
        <v>0</v>
      </c>
      <c r="D72" s="71">
        <f>+'2T'!F118</f>
        <v>0</v>
      </c>
      <c r="E72" s="211">
        <f t="shared" si="8"/>
        <v>0</v>
      </c>
    </row>
    <row r="73" spans="1:5" x14ac:dyDescent="0.3">
      <c r="A73" s="218">
        <v>5</v>
      </c>
      <c r="B73" s="217" t="s">
        <v>182</v>
      </c>
      <c r="C73" s="71">
        <f>+'1T'!F119</f>
        <v>0</v>
      </c>
      <c r="D73" s="71">
        <f>+'2T'!F119</f>
        <v>0</v>
      </c>
      <c r="E73" s="211">
        <f t="shared" si="8"/>
        <v>0</v>
      </c>
    </row>
    <row r="74" spans="1:5" x14ac:dyDescent="0.3">
      <c r="A74" s="218">
        <v>6</v>
      </c>
      <c r="B74" s="217" t="s">
        <v>162</v>
      </c>
      <c r="C74" s="71">
        <f>+'1T'!F120</f>
        <v>3494344347.6599998</v>
      </c>
      <c r="D74" s="71">
        <f>+'2T'!F120</f>
        <v>3535193312.4499998</v>
      </c>
      <c r="E74" s="211">
        <f>+C74+D74</f>
        <v>7029537660.1099997</v>
      </c>
    </row>
    <row r="75" spans="1:5" x14ac:dyDescent="0.3">
      <c r="A75" s="218">
        <v>7</v>
      </c>
      <c r="B75" s="217" t="s">
        <v>163</v>
      </c>
      <c r="C75" s="71">
        <f>+'1T'!F121</f>
        <v>0</v>
      </c>
      <c r="D75" s="71">
        <f>+'2T'!F121</f>
        <v>0</v>
      </c>
      <c r="E75" s="211">
        <f t="shared" si="8"/>
        <v>0</v>
      </c>
    </row>
    <row r="76" spans="1:5" x14ac:dyDescent="0.3">
      <c r="A76" s="218">
        <v>8</v>
      </c>
      <c r="B76" s="217" t="s">
        <v>183</v>
      </c>
      <c r="C76" s="71">
        <f>+'1T'!F122</f>
        <v>0</v>
      </c>
      <c r="D76" s="71">
        <f>+'2T'!F122</f>
        <v>0</v>
      </c>
      <c r="E76" s="211">
        <f t="shared" si="8"/>
        <v>0</v>
      </c>
    </row>
    <row r="77" spans="1:5" ht="15" customHeight="1" x14ac:dyDescent="0.3">
      <c r="A77" s="218">
        <v>9</v>
      </c>
      <c r="B77" s="217" t="s">
        <v>184</v>
      </c>
      <c r="C77" s="71">
        <f>+'1T'!F123</f>
        <v>0</v>
      </c>
      <c r="D77" s="71">
        <f>+'2T'!F123</f>
        <v>0</v>
      </c>
      <c r="E77" s="211">
        <f t="shared" si="8"/>
        <v>0</v>
      </c>
    </row>
    <row r="78" spans="1:5" ht="10.35" customHeight="1" x14ac:dyDescent="0.3">
      <c r="A78" s="218"/>
      <c r="B78" s="217"/>
      <c r="C78" s="71"/>
      <c r="D78" s="71"/>
      <c r="E78" s="211"/>
    </row>
    <row r="79" spans="1:5" ht="17.25" customHeight="1" x14ac:dyDescent="0.3">
      <c r="A79" s="477" t="s">
        <v>198</v>
      </c>
      <c r="B79" s="477"/>
      <c r="C79" s="90">
        <f t="shared" ref="C79:E80" si="9">+C80</f>
        <v>0</v>
      </c>
      <c r="D79" s="90">
        <f t="shared" si="9"/>
        <v>0</v>
      </c>
      <c r="E79" s="90">
        <f t="shared" si="9"/>
        <v>0</v>
      </c>
    </row>
    <row r="80" spans="1:5" x14ac:dyDescent="0.3">
      <c r="A80" s="218">
        <v>6</v>
      </c>
      <c r="B80" s="217" t="s">
        <v>162</v>
      </c>
      <c r="C80" s="219">
        <f t="shared" si="9"/>
        <v>0</v>
      </c>
      <c r="D80" s="219">
        <f t="shared" si="9"/>
        <v>0</v>
      </c>
      <c r="E80" s="219">
        <f t="shared" si="9"/>
        <v>0</v>
      </c>
    </row>
    <row r="81" spans="1:5" x14ac:dyDescent="0.3">
      <c r="A81" s="306" t="s">
        <v>197</v>
      </c>
      <c r="B81" s="307" t="s">
        <v>196</v>
      </c>
      <c r="C81" s="308">
        <f>+'1T'!F127</f>
        <v>0</v>
      </c>
      <c r="D81" s="308">
        <f>+'2T'!F127</f>
        <v>0</v>
      </c>
      <c r="E81" s="308">
        <f>+C81+D81</f>
        <v>0</v>
      </c>
    </row>
    <row r="82" spans="1:5" ht="16.5" customHeight="1" x14ac:dyDescent="0.3">
      <c r="A82" s="522" t="s">
        <v>56</v>
      </c>
      <c r="B82" s="522"/>
      <c r="C82" s="522"/>
      <c r="D82" s="522"/>
      <c r="E82" s="522"/>
    </row>
    <row r="83" spans="1:5" x14ac:dyDescent="0.3">
      <c r="A83" s="523" t="s">
        <v>42</v>
      </c>
      <c r="B83" s="523"/>
      <c r="C83" s="523"/>
      <c r="D83" s="523"/>
      <c r="E83" s="523"/>
    </row>
    <row r="84" spans="1:5" x14ac:dyDescent="0.3">
      <c r="A84" s="73"/>
      <c r="B84" s="126"/>
    </row>
    <row r="85" spans="1:5" x14ac:dyDescent="0.3">
      <c r="A85" s="516" t="s">
        <v>70</v>
      </c>
      <c r="B85" s="516"/>
      <c r="C85" s="516"/>
      <c r="D85" s="516"/>
      <c r="E85" s="516"/>
    </row>
    <row r="86" spans="1:5" x14ac:dyDescent="0.3">
      <c r="A86" s="516" t="s">
        <v>71</v>
      </c>
      <c r="B86" s="516"/>
      <c r="C86" s="516"/>
      <c r="D86" s="516"/>
      <c r="E86" s="516"/>
    </row>
    <row r="87" spans="1:5" x14ac:dyDescent="0.3">
      <c r="A87" s="516" t="s">
        <v>51</v>
      </c>
      <c r="B87" s="516"/>
      <c r="C87" s="516"/>
      <c r="D87" s="516"/>
      <c r="E87" s="516"/>
    </row>
    <row r="88" spans="1:5" ht="18" customHeight="1" x14ac:dyDescent="0.3">
      <c r="A88" s="87" t="s">
        <v>69</v>
      </c>
      <c r="B88" s="87" t="s">
        <v>81</v>
      </c>
      <c r="C88" s="87" t="s">
        <v>82</v>
      </c>
      <c r="D88" s="87" t="s">
        <v>9</v>
      </c>
      <c r="E88" s="220"/>
    </row>
    <row r="89" spans="1:5" x14ac:dyDescent="0.3">
      <c r="A89" s="107" t="s">
        <v>72</v>
      </c>
      <c r="B89" s="221">
        <v>0</v>
      </c>
      <c r="C89" s="221">
        <f>+B93</f>
        <v>200451981.5199995</v>
      </c>
      <c r="D89" s="221">
        <v>0</v>
      </c>
      <c r="E89" s="220"/>
    </row>
    <row r="90" spans="1:5" x14ac:dyDescent="0.3">
      <c r="A90" s="107" t="s">
        <v>73</v>
      </c>
      <c r="B90" s="221">
        <f>+'1T'!E138</f>
        <v>8019954214</v>
      </c>
      <c r="C90" s="221">
        <f>+'2T'!E138</f>
        <v>8019954214</v>
      </c>
      <c r="D90" s="221">
        <f>+B90+C90</f>
        <v>16039908428</v>
      </c>
      <c r="E90" s="220"/>
    </row>
    <row r="91" spans="1:5" x14ac:dyDescent="0.3">
      <c r="A91" s="107" t="s">
        <v>99</v>
      </c>
      <c r="B91" s="221">
        <f>+B89+B90</f>
        <v>8019954214</v>
      </c>
      <c r="C91" s="221">
        <f>+C89+C90</f>
        <v>8220406195.5199995</v>
      </c>
      <c r="D91" s="221">
        <f>+D89+D90</f>
        <v>16039908428</v>
      </c>
      <c r="E91" s="220"/>
    </row>
    <row r="92" spans="1:5" x14ac:dyDescent="0.3">
      <c r="A92" s="107" t="s">
        <v>147</v>
      </c>
      <c r="B92" s="221">
        <f>+'1T'!E140</f>
        <v>7819502232.4800005</v>
      </c>
      <c r="C92" s="221">
        <f>+'2T'!E140</f>
        <v>6769454314.9899998</v>
      </c>
      <c r="D92" s="221">
        <f>+B92+C92</f>
        <v>14588956547.470001</v>
      </c>
      <c r="E92" s="220"/>
    </row>
    <row r="93" spans="1:5" x14ac:dyDescent="0.3">
      <c r="A93" s="107" t="s">
        <v>100</v>
      </c>
      <c r="B93" s="221">
        <f>+B91-B92</f>
        <v>200451981.5199995</v>
      </c>
      <c r="C93" s="221">
        <f>+C91-C92</f>
        <v>1450951880.5299997</v>
      </c>
      <c r="D93" s="221">
        <f>+D91-D92</f>
        <v>1450951880.5299988</v>
      </c>
      <c r="E93" s="220"/>
    </row>
    <row r="94" spans="1:5" ht="18" customHeight="1" x14ac:dyDescent="0.3">
      <c r="A94" s="461" t="s">
        <v>42</v>
      </c>
      <c r="B94" s="461"/>
      <c r="C94" s="461"/>
      <c r="D94" s="461"/>
      <c r="E94" s="207"/>
    </row>
    <row r="95" spans="1:5" x14ac:dyDescent="0.3">
      <c r="A95" s="213"/>
      <c r="B95" s="213"/>
      <c r="C95" s="213"/>
      <c r="D95" s="213"/>
      <c r="E95" s="207"/>
    </row>
    <row r="96" spans="1:5" x14ac:dyDescent="0.3">
      <c r="A96" s="516" t="s">
        <v>124</v>
      </c>
      <c r="B96" s="516"/>
      <c r="C96" s="516"/>
      <c r="D96" s="516"/>
    </row>
    <row r="97" spans="1:4" ht="17.25" customHeight="1" x14ac:dyDescent="0.3">
      <c r="A97" s="521" t="s">
        <v>125</v>
      </c>
      <c r="B97" s="521"/>
      <c r="C97" s="521"/>
      <c r="D97" s="521"/>
    </row>
    <row r="98" spans="1:4" x14ac:dyDescent="0.3">
      <c r="A98" s="516" t="s">
        <v>51</v>
      </c>
      <c r="B98" s="516"/>
      <c r="C98" s="516"/>
      <c r="D98" s="516"/>
    </row>
    <row r="99" spans="1:4" x14ac:dyDescent="0.3">
      <c r="A99" s="164" t="s">
        <v>69</v>
      </c>
      <c r="B99" s="164"/>
      <c r="C99" s="164" t="s">
        <v>81</v>
      </c>
      <c r="D99" s="164" t="s">
        <v>82</v>
      </c>
    </row>
    <row r="100" spans="1:4" x14ac:dyDescent="0.3">
      <c r="A100" s="157" t="s">
        <v>199</v>
      </c>
      <c r="B100" s="157"/>
      <c r="C100" s="83"/>
      <c r="D100" s="83"/>
    </row>
    <row r="101" spans="1:4" x14ac:dyDescent="0.3">
      <c r="A101" s="107" t="s">
        <v>126</v>
      </c>
      <c r="C101" s="153">
        <f>+'1T'!D157</f>
        <v>890488086.28999043</v>
      </c>
      <c r="D101" s="153">
        <f>+'2T'!D157</f>
        <v>890488086.28999043</v>
      </c>
    </row>
    <row r="102" spans="1:4" x14ac:dyDescent="0.3">
      <c r="A102" s="107" t="s">
        <v>127</v>
      </c>
      <c r="C102" s="153">
        <f>+'1T'!D158</f>
        <v>0</v>
      </c>
      <c r="D102" s="153">
        <f>+'2T'!D158</f>
        <v>0</v>
      </c>
    </row>
    <row r="103" spans="1:4" x14ac:dyDescent="0.3">
      <c r="A103" s="159" t="s">
        <v>16</v>
      </c>
      <c r="B103" s="159"/>
      <c r="C103" s="222">
        <f>+C101+C102</f>
        <v>890488086.28999043</v>
      </c>
      <c r="D103" s="222">
        <f>+D101+D102</f>
        <v>890488086.28999043</v>
      </c>
    </row>
    <row r="104" spans="1:4" x14ac:dyDescent="0.3">
      <c r="A104" s="107"/>
      <c r="C104" s="153"/>
      <c r="D104" s="153"/>
    </row>
    <row r="105" spans="1:4" x14ac:dyDescent="0.3">
      <c r="A105" s="157" t="s">
        <v>200</v>
      </c>
      <c r="B105" s="157"/>
      <c r="C105" s="83" t="s">
        <v>81</v>
      </c>
      <c r="D105" s="83" t="s">
        <v>82</v>
      </c>
    </row>
    <row r="106" spans="1:4" x14ac:dyDescent="0.3">
      <c r="A106" s="107" t="s">
        <v>126</v>
      </c>
      <c r="C106" s="153">
        <f>+'1T'!D162</f>
        <v>0</v>
      </c>
      <c r="D106" s="153">
        <f>+'2T'!D162</f>
        <v>0</v>
      </c>
    </row>
    <row r="107" spans="1:4" x14ac:dyDescent="0.3">
      <c r="A107" s="107" t="s">
        <v>201</v>
      </c>
      <c r="C107" s="153">
        <f>+'1T'!D163</f>
        <v>0</v>
      </c>
      <c r="D107" s="153">
        <f>+'2T'!D163</f>
        <v>0</v>
      </c>
    </row>
    <row r="108" spans="1:4" x14ac:dyDescent="0.3">
      <c r="A108" s="159" t="s">
        <v>202</v>
      </c>
      <c r="B108" s="159"/>
      <c r="C108" s="222">
        <f>+C106+C107</f>
        <v>0</v>
      </c>
      <c r="D108" s="222">
        <f>+D106+D107</f>
        <v>0</v>
      </c>
    </row>
    <row r="109" spans="1:4" x14ac:dyDescent="0.3">
      <c r="A109" s="107"/>
      <c r="C109" s="221"/>
      <c r="D109" s="221"/>
    </row>
    <row r="110" spans="1:4" x14ac:dyDescent="0.3">
      <c r="A110" s="157" t="s">
        <v>203</v>
      </c>
      <c r="B110" s="157"/>
      <c r="C110" s="83" t="s">
        <v>81</v>
      </c>
      <c r="D110" s="83" t="s">
        <v>82</v>
      </c>
    </row>
    <row r="111" spans="1:4" x14ac:dyDescent="0.3">
      <c r="A111" s="107" t="s">
        <v>126</v>
      </c>
      <c r="C111" s="153">
        <f>+'1T'!D167</f>
        <v>890488086.28999043</v>
      </c>
      <c r="D111" s="153">
        <f>+'2T'!D167</f>
        <v>890488086.28999043</v>
      </c>
    </row>
    <row r="112" spans="1:4" x14ac:dyDescent="0.3">
      <c r="A112" s="107" t="s">
        <v>127</v>
      </c>
      <c r="C112" s="153">
        <f>+'1T'!D168</f>
        <v>0</v>
      </c>
      <c r="D112" s="153">
        <f>+'2T'!D168</f>
        <v>0</v>
      </c>
    </row>
    <row r="113" spans="1:5" x14ac:dyDescent="0.3">
      <c r="A113" s="159" t="s">
        <v>204</v>
      </c>
      <c r="B113" s="159"/>
      <c r="C113" s="223">
        <f>+C111+C112</f>
        <v>890488086.28999043</v>
      </c>
      <c r="D113" s="223">
        <f>+D111+D112</f>
        <v>890488086.28999043</v>
      </c>
    </row>
    <row r="114" spans="1:5" x14ac:dyDescent="0.3">
      <c r="A114" s="161" t="s">
        <v>205</v>
      </c>
      <c r="B114" s="122"/>
      <c r="C114" s="158"/>
      <c r="D114" s="212"/>
    </row>
    <row r="116" spans="1:5" x14ac:dyDescent="0.3">
      <c r="A116" s="524" t="s">
        <v>117</v>
      </c>
      <c r="B116" s="524"/>
      <c r="C116" s="524"/>
      <c r="D116" s="524"/>
      <c r="E116" s="524"/>
    </row>
  </sheetData>
  <mergeCells count="34">
    <mergeCell ref="C5:E5"/>
    <mergeCell ref="C6:E6"/>
    <mergeCell ref="C7:E7"/>
    <mergeCell ref="A1:E2"/>
    <mergeCell ref="A3:E3"/>
    <mergeCell ref="A11:E11"/>
    <mergeCell ref="A12:E12"/>
    <mergeCell ref="A79:B79"/>
    <mergeCell ref="A9:E9"/>
    <mergeCell ref="A67:B67"/>
    <mergeCell ref="A39:E39"/>
    <mergeCell ref="A57:E57"/>
    <mergeCell ref="A58:E58"/>
    <mergeCell ref="A42:E42"/>
    <mergeCell ref="A41:E41"/>
    <mergeCell ref="A43:E43"/>
    <mergeCell ref="A47:B47"/>
    <mergeCell ref="A116:E116"/>
    <mergeCell ref="A96:D96"/>
    <mergeCell ref="A97:D97"/>
    <mergeCell ref="A98:D98"/>
    <mergeCell ref="A94:D94"/>
    <mergeCell ref="A85:E85"/>
    <mergeCell ref="A86:E86"/>
    <mergeCell ref="A87:E87"/>
    <mergeCell ref="A22:E22"/>
    <mergeCell ref="A36:D36"/>
    <mergeCell ref="A62:E62"/>
    <mergeCell ref="A61:E61"/>
    <mergeCell ref="A63:E63"/>
    <mergeCell ref="A24:D24"/>
    <mergeCell ref="A25:D25"/>
    <mergeCell ref="A82:E82"/>
    <mergeCell ref="A83:E83"/>
  </mergeCells>
  <dataValidations count="7">
    <dataValidation allowBlank="1" showInputMessage="1" showErrorMessage="1" promptTitle="Advertencia" prompt="Se recomienda leer cuidadosamente las indicaciones dispuestas en la parte inferior de esta tabla. " sqref="A89" xr:uid="{00000000-0002-0000-0600-000000000000}"/>
    <dataValidation allowBlank="1" showInputMessage="1" showErrorMessage="1" promptTitle="Advertencia" prompt="En este espacio se debe detallar el código correspondiente a la partida detallada y debe ser el código definido en el Clasificador de los Ingresos del Sector Público. " sqref="A68" xr:uid="{00000000-0002-0000-0600-000001000000}"/>
    <dataValidation allowBlank="1" showInputMessage="1" showErrorMessage="1" promptTitle="Advertencia" prompt="El nombre de la partida debe ser de acuerdo al Clasificador de los Ingresos del Sector Público. " sqref="B68" xr:uid="{00000000-0002-0000-0600-000002000000}"/>
    <dataValidation allowBlank="1" showInputMessage="1" showErrorMessage="1" promptTitle="Advertencia" prompt="Debe coincidir con el monto reportado en la Liquidación Prespuestaria 2023, caso contrario se debe justificar en el espacio de observaciones. " sqref="D109 C105 D104:D105" xr:uid="{00000000-0002-0000-0600-000003000000}"/>
    <dataValidation allowBlank="1" showInputMessage="1" showErrorMessage="1" promptTitle="Recordatorio" prompt="El superávit libre debe ser reintegrado a más tardar el 31 de marzo,_x000a_de acuerdo al  Decreto Nº 43189-MTSS, artículo 66. " sqref="A102:A104 A106:A109 A111:A113" xr:uid="{00000000-0002-0000-0600-000004000000}"/>
    <dataValidation allowBlank="1" showInputMessage="1" showErrorMessage="1" promptTitle="Advertencia" prompt="Esta tabla solo la deben completar la unidades ejecutoras que por Ley específica estén facultadas para estimar y re presupuestar superávits." sqref="A97" xr:uid="{00000000-0002-0000-0600-000005000000}"/>
    <dataValidation allowBlank="1" showInputMessage="1" showErrorMessage="1" promptTitle="Advertencia" prompt="Esta tabla solo la deben completar la unidades ejecutoras que por Ley específica estén facultadas para estimar superávits." sqref="D105" xr:uid="{00000000-0002-0000-0600-000006000000}"/>
  </dataValidations>
  <printOptions horizontalCentered="1"/>
  <pageMargins left="0.31496062992125984" right="0.31496062992125984" top="1.1811023622047245" bottom="0.78740157480314965" header="0.78740157480314965" footer="0.39370078740157483"/>
  <pageSetup scale="49" orientation="portrait" r:id="rId1"/>
  <headerFooter>
    <oddFooter>&amp;L&amp;"Palatino Linotype,Normal"&amp;K979797&amp;D&amp;C&amp;"Palatino Linotype,Normal"&amp;K979797Reporte de Ejecución programática y presupuestaria (I trimestre)&amp;R&amp;"Palatino Linotype,Normal"&amp;K979797&amp;P</oddFooter>
  </headerFooter>
  <rowBreaks count="2" manualBreakCount="2">
    <brk id="37" max="5" man="1"/>
    <brk id="115" max="4" man="1"/>
  </rowBreaks>
  <ignoredErrors>
    <ignoredError sqref="C14:E21" evalError="1"/>
  </ignoredErrors>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theme="0" tint="-0.34998626667073579"/>
    <pageSetUpPr fitToPage="1"/>
  </sheetPr>
  <dimension ref="A1:G235"/>
  <sheetViews>
    <sheetView showGridLines="0" zoomScale="80" zoomScaleNormal="80" zoomScaleSheetLayoutView="100" workbookViewId="0">
      <selection sqref="A1:F2"/>
    </sheetView>
  </sheetViews>
  <sheetFormatPr baseColWidth="10" defaultColWidth="11.44140625" defaultRowHeight="15.6" x14ac:dyDescent="0.3"/>
  <cols>
    <col min="1" max="1" width="64" style="28" customWidth="1"/>
    <col min="2" max="2" width="27.5546875" style="28" customWidth="1"/>
    <col min="3" max="3" width="19.5546875" style="28" customWidth="1"/>
    <col min="4" max="4" width="27.44140625" style="28" customWidth="1"/>
    <col min="5" max="5" width="28.5546875" style="28" customWidth="1"/>
    <col min="6" max="6" width="20.5546875" style="28" customWidth="1"/>
    <col min="7" max="16384" width="11.44140625" style="2"/>
  </cols>
  <sheetData>
    <row r="1" spans="1:6" s="1" customFormat="1" ht="22.35" customHeight="1" x14ac:dyDescent="0.25">
      <c r="A1" s="441" t="s">
        <v>118</v>
      </c>
      <c r="B1" s="441"/>
      <c r="C1" s="441"/>
      <c r="D1" s="441"/>
      <c r="E1" s="441"/>
      <c r="F1" s="441"/>
    </row>
    <row r="2" spans="1:6" s="1" customFormat="1" ht="22.35" customHeight="1" x14ac:dyDescent="0.25">
      <c r="A2" s="441"/>
      <c r="B2" s="441"/>
      <c r="C2" s="441"/>
      <c r="D2" s="441"/>
      <c r="E2" s="441"/>
      <c r="F2" s="441"/>
    </row>
    <row r="3" spans="1:6" s="1" customFormat="1" ht="17.399999999999999" x14ac:dyDescent="0.25">
      <c r="A3" s="442" t="s">
        <v>153</v>
      </c>
      <c r="B3" s="442"/>
      <c r="C3" s="442"/>
      <c r="D3" s="442"/>
      <c r="E3" s="442"/>
      <c r="F3" s="442"/>
    </row>
    <row r="4" spans="1:6" ht="15" customHeight="1" thickBot="1" x14ac:dyDescent="0.35">
      <c r="A4" s="29"/>
      <c r="B4" s="29"/>
      <c r="C4" s="29"/>
      <c r="D4" s="29"/>
      <c r="E4" s="29"/>
      <c r="F4" s="29"/>
    </row>
    <row r="5" spans="1:6" ht="18" customHeight="1" x14ac:dyDescent="0.3">
      <c r="A5" s="55"/>
      <c r="B5" s="128" t="s">
        <v>22</v>
      </c>
      <c r="C5" s="483" t="str">
        <f>+'1T'!C5</f>
        <v>Protección y Atención de los Niños, Niñas y Adolescentes</v>
      </c>
      <c r="D5" s="484"/>
      <c r="E5" s="485"/>
    </row>
    <row r="6" spans="1:6" ht="18" customHeight="1" x14ac:dyDescent="0.3">
      <c r="A6" s="56"/>
      <c r="B6" s="129" t="s">
        <v>33</v>
      </c>
      <c r="C6" s="486" t="str">
        <f>+'1T'!C6</f>
        <v>Patronato Nacional de la Infancia</v>
      </c>
      <c r="D6" s="487"/>
      <c r="E6" s="488"/>
      <c r="F6" s="5"/>
    </row>
    <row r="7" spans="1:6" ht="18" customHeight="1" thickBot="1" x14ac:dyDescent="0.35">
      <c r="A7" s="56"/>
      <c r="B7" s="132" t="s">
        <v>34</v>
      </c>
      <c r="C7" s="489" t="str">
        <f>+'1T'!C7</f>
        <v>Gerencia Técnica del Patronato Nacional de la Infancia</v>
      </c>
      <c r="D7" s="490"/>
      <c r="E7" s="491"/>
      <c r="F7" s="5"/>
    </row>
    <row r="8" spans="1:6" ht="15" customHeight="1" x14ac:dyDescent="0.3">
      <c r="A8" s="6"/>
      <c r="B8" s="30"/>
      <c r="C8" s="30"/>
      <c r="D8" s="30"/>
      <c r="E8" s="30"/>
      <c r="F8" s="30"/>
    </row>
    <row r="9" spans="1:6" ht="22.35" customHeight="1" x14ac:dyDescent="0.3">
      <c r="A9" s="481" t="s">
        <v>35</v>
      </c>
      <c r="B9" s="481"/>
      <c r="C9" s="481"/>
      <c r="D9" s="481"/>
      <c r="E9" s="481"/>
      <c r="F9" s="481"/>
    </row>
    <row r="10" spans="1:6" ht="17.399999999999999" x14ac:dyDescent="0.3">
      <c r="A10" s="9"/>
      <c r="B10" s="9"/>
      <c r="C10" s="9"/>
      <c r="D10" s="9"/>
      <c r="E10" s="9"/>
      <c r="F10" s="9"/>
    </row>
    <row r="11" spans="1:6" s="28" customFormat="1" ht="50.25" customHeight="1" x14ac:dyDescent="0.3">
      <c r="A11" s="418" t="s">
        <v>278</v>
      </c>
      <c r="B11" s="418"/>
      <c r="C11" s="418"/>
      <c r="D11" s="418"/>
      <c r="E11" s="418"/>
      <c r="F11" s="418"/>
    </row>
    <row r="12" spans="1:6" ht="17.399999999999999" x14ac:dyDescent="0.3">
      <c r="A12" s="9"/>
      <c r="B12" s="9"/>
      <c r="C12" s="9"/>
      <c r="D12" s="9"/>
      <c r="E12" s="9"/>
      <c r="F12" s="9"/>
    </row>
    <row r="13" spans="1:6" ht="17.100000000000001" customHeight="1" x14ac:dyDescent="0.3">
      <c r="A13" s="482" t="s">
        <v>36</v>
      </c>
      <c r="B13" s="482"/>
      <c r="C13" s="482"/>
      <c r="D13" s="482"/>
      <c r="E13" s="482"/>
      <c r="F13" s="482"/>
    </row>
    <row r="14" spans="1:6" ht="17.100000000000001" customHeight="1" x14ac:dyDescent="0.3">
      <c r="A14" s="482" t="s">
        <v>19</v>
      </c>
      <c r="B14" s="482"/>
      <c r="C14" s="482"/>
      <c r="D14" s="482"/>
      <c r="E14" s="482"/>
      <c r="F14" s="482"/>
    </row>
    <row r="15" spans="1:6" ht="17.100000000000001" customHeight="1" x14ac:dyDescent="0.3">
      <c r="A15" s="80" t="s">
        <v>17</v>
      </c>
      <c r="B15" s="81" t="s">
        <v>18</v>
      </c>
      <c r="C15" s="81" t="s">
        <v>11</v>
      </c>
      <c r="D15" s="81" t="s">
        <v>77</v>
      </c>
      <c r="E15" s="81" t="s">
        <v>78</v>
      </c>
      <c r="F15" s="80" t="s">
        <v>10</v>
      </c>
    </row>
    <row r="16" spans="1:6" s="28" customFormat="1" ht="17.100000000000001" customHeight="1" x14ac:dyDescent="0.3">
      <c r="A16" s="77" t="s">
        <v>16</v>
      </c>
      <c r="B16" s="79"/>
      <c r="C16" s="241">
        <f>+SUM(C18:C22)</f>
        <v>13181</v>
      </c>
      <c r="D16" s="241">
        <f t="shared" ref="D16" si="0">+SUM(D18:D22)</f>
        <v>13571</v>
      </c>
      <c r="E16" s="241">
        <f>+SUM(E18:E22)</f>
        <v>13612</v>
      </c>
      <c r="F16" s="241">
        <f>+SUM(F18:F25)</f>
        <v>32422.666666666664</v>
      </c>
    </row>
    <row r="17" spans="1:7" s="28" customFormat="1" x14ac:dyDescent="0.3">
      <c r="A17" s="10"/>
      <c r="B17" s="11"/>
      <c r="C17" s="242"/>
      <c r="D17" s="242"/>
      <c r="E17" s="242"/>
      <c r="F17" s="242"/>
    </row>
    <row r="18" spans="1:7" s="28" customFormat="1" x14ac:dyDescent="0.3">
      <c r="A18" s="237" t="s">
        <v>375</v>
      </c>
      <c r="B18" s="238" t="s">
        <v>291</v>
      </c>
      <c r="C18" s="400">
        <v>6553</v>
      </c>
      <c r="D18" s="400">
        <v>6730</v>
      </c>
      <c r="E18" s="400">
        <v>6484</v>
      </c>
      <c r="F18" s="398">
        <f>+SUM(C18:E18)</f>
        <v>19767</v>
      </c>
    </row>
    <row r="19" spans="1:7" s="28" customFormat="1" x14ac:dyDescent="0.3">
      <c r="A19" s="239" t="s">
        <v>376</v>
      </c>
      <c r="B19" s="238" t="s">
        <v>291</v>
      </c>
      <c r="C19" s="243">
        <v>290</v>
      </c>
      <c r="D19" s="243">
        <v>275</v>
      </c>
      <c r="E19" s="243">
        <v>309</v>
      </c>
      <c r="F19" s="245">
        <f>+AVERAGE(C19:E19)</f>
        <v>291.33333333333331</v>
      </c>
    </row>
    <row r="20" spans="1:7" s="28" customFormat="1" x14ac:dyDescent="0.3">
      <c r="A20" s="237" t="s">
        <v>377</v>
      </c>
      <c r="B20" s="238" t="s">
        <v>291</v>
      </c>
      <c r="C20" s="244">
        <v>5407</v>
      </c>
      <c r="D20" s="243">
        <v>5371</v>
      </c>
      <c r="E20" s="243">
        <v>5374</v>
      </c>
      <c r="F20" s="245">
        <f t="shared" ref="F20:F22" si="1">+AVERAGE(C20:E20)</f>
        <v>5384</v>
      </c>
    </row>
    <row r="21" spans="1:7" s="28" customFormat="1" x14ac:dyDescent="0.3">
      <c r="A21" s="237" t="s">
        <v>381</v>
      </c>
      <c r="B21" s="238" t="s">
        <v>291</v>
      </c>
      <c r="C21" s="244">
        <v>131</v>
      </c>
      <c r="D21" s="243">
        <v>377</v>
      </c>
      <c r="E21" s="243">
        <v>641</v>
      </c>
      <c r="F21" s="245">
        <f t="shared" si="1"/>
        <v>383</v>
      </c>
    </row>
    <row r="22" spans="1:7" s="28" customFormat="1" x14ac:dyDescent="0.3">
      <c r="A22" s="239" t="s">
        <v>378</v>
      </c>
      <c r="B22" s="238" t="s">
        <v>291</v>
      </c>
      <c r="C22" s="243">
        <v>800</v>
      </c>
      <c r="D22" s="243">
        <v>818</v>
      </c>
      <c r="E22" s="243">
        <v>804</v>
      </c>
      <c r="F22" s="245">
        <f t="shared" si="1"/>
        <v>807.33333333333337</v>
      </c>
    </row>
    <row r="23" spans="1:7" s="28" customFormat="1" x14ac:dyDescent="0.3">
      <c r="A23" s="364" t="s">
        <v>379</v>
      </c>
      <c r="B23" s="238" t="s">
        <v>291</v>
      </c>
      <c r="C23" s="243" t="s">
        <v>343</v>
      </c>
      <c r="D23" s="243">
        <v>995</v>
      </c>
      <c r="E23" s="243">
        <v>1290</v>
      </c>
      <c r="F23" s="245">
        <f t="shared" ref="F23:F25" si="2">+AVERAGE(C23:E23)</f>
        <v>1142.5</v>
      </c>
    </row>
    <row r="24" spans="1:7" s="28" customFormat="1" x14ac:dyDescent="0.3">
      <c r="A24" s="364" t="s">
        <v>380</v>
      </c>
      <c r="B24" s="238" t="s">
        <v>291</v>
      </c>
      <c r="C24" s="243" t="s">
        <v>343</v>
      </c>
      <c r="D24" s="243">
        <v>4563</v>
      </c>
      <c r="E24" s="243">
        <v>4604</v>
      </c>
      <c r="F24" s="245">
        <f t="shared" si="2"/>
        <v>4583.5</v>
      </c>
    </row>
    <row r="25" spans="1:7" s="28" customFormat="1" ht="26.4" x14ac:dyDescent="0.3">
      <c r="A25" s="364" t="s">
        <v>383</v>
      </c>
      <c r="B25" s="238" t="s">
        <v>291</v>
      </c>
      <c r="C25" s="243" t="s">
        <v>343</v>
      </c>
      <c r="D25" s="243">
        <v>65</v>
      </c>
      <c r="E25" s="243">
        <v>63</v>
      </c>
      <c r="F25" s="245">
        <f t="shared" si="2"/>
        <v>64</v>
      </c>
    </row>
    <row r="26" spans="1:7" s="28" customFormat="1" x14ac:dyDescent="0.3">
      <c r="A26" s="124" t="s">
        <v>158</v>
      </c>
      <c r="B26" s="197" t="s">
        <v>159</v>
      </c>
      <c r="C26" s="123"/>
      <c r="D26" s="123"/>
      <c r="E26" s="123"/>
      <c r="F26" s="123"/>
    </row>
    <row r="27" spans="1:7" s="28" customFormat="1" ht="35.1" customHeight="1" x14ac:dyDescent="0.3">
      <c r="A27" s="539" t="s">
        <v>279</v>
      </c>
      <c r="B27" s="540"/>
      <c r="C27" s="540"/>
      <c r="D27" s="540"/>
      <c r="E27" s="540"/>
      <c r="F27" s="541"/>
    </row>
    <row r="28" spans="1:7" s="28" customFormat="1" ht="18.600000000000001" customHeight="1" x14ac:dyDescent="0.3">
      <c r="A28" s="545" t="s">
        <v>392</v>
      </c>
      <c r="B28" s="546"/>
      <c r="C28" s="546"/>
      <c r="D28" s="546"/>
      <c r="E28" s="546"/>
      <c r="F28" s="547"/>
    </row>
    <row r="29" spans="1:7" s="28" customFormat="1" ht="20.25" customHeight="1" x14ac:dyDescent="0.3">
      <c r="A29" s="542" t="s">
        <v>384</v>
      </c>
      <c r="B29" s="543"/>
      <c r="C29" s="543"/>
      <c r="D29" s="543"/>
      <c r="E29" s="543"/>
      <c r="F29" s="544"/>
      <c r="G29" s="365"/>
    </row>
    <row r="30" spans="1:7" s="28" customFormat="1" ht="20.25" customHeight="1" x14ac:dyDescent="0.25">
      <c r="A30" s="542" t="s">
        <v>385</v>
      </c>
      <c r="B30" s="543"/>
      <c r="C30" s="543"/>
      <c r="D30" s="543"/>
      <c r="E30" s="543"/>
      <c r="F30" s="544"/>
      <c r="G30" s="366"/>
    </row>
    <row r="31" spans="1:7" s="28" customFormat="1" ht="20.25" customHeight="1" x14ac:dyDescent="0.25">
      <c r="A31" s="542" t="s">
        <v>386</v>
      </c>
      <c r="B31" s="543"/>
      <c r="C31" s="543"/>
      <c r="D31" s="543"/>
      <c r="E31" s="543"/>
      <c r="F31" s="544"/>
      <c r="G31" s="366"/>
    </row>
    <row r="32" spans="1:7" s="28" customFormat="1" ht="20.25" customHeight="1" x14ac:dyDescent="0.3">
      <c r="A32" s="542" t="s">
        <v>387</v>
      </c>
      <c r="B32" s="543"/>
      <c r="C32" s="543"/>
      <c r="D32" s="543"/>
      <c r="E32" s="543"/>
      <c r="F32" s="544"/>
      <c r="G32" s="365"/>
    </row>
    <row r="33" spans="1:7" s="28" customFormat="1" ht="20.25" customHeight="1" x14ac:dyDescent="0.3">
      <c r="A33" s="542" t="s">
        <v>388</v>
      </c>
      <c r="B33" s="543"/>
      <c r="C33" s="543"/>
      <c r="D33" s="543"/>
      <c r="E33" s="543"/>
      <c r="F33" s="544"/>
      <c r="G33" s="365"/>
    </row>
    <row r="34" spans="1:7" s="28" customFormat="1" ht="20.25" customHeight="1" x14ac:dyDescent="0.3">
      <c r="A34" s="542" t="s">
        <v>389</v>
      </c>
      <c r="B34" s="543"/>
      <c r="C34" s="543"/>
      <c r="D34" s="543"/>
      <c r="E34" s="543"/>
      <c r="F34" s="544"/>
      <c r="G34" s="365"/>
    </row>
    <row r="35" spans="1:7" s="28" customFormat="1" ht="20.25" customHeight="1" x14ac:dyDescent="0.3">
      <c r="A35" s="542" t="s">
        <v>390</v>
      </c>
      <c r="B35" s="543"/>
      <c r="C35" s="543"/>
      <c r="D35" s="543"/>
      <c r="E35" s="543"/>
      <c r="F35" s="544"/>
      <c r="G35" s="365"/>
    </row>
    <row r="36" spans="1:7" s="28" customFormat="1" ht="20.100000000000001" customHeight="1" x14ac:dyDescent="0.3">
      <c r="A36" s="542" t="s">
        <v>391</v>
      </c>
      <c r="B36" s="543"/>
      <c r="C36" s="543"/>
      <c r="D36" s="543"/>
      <c r="E36" s="543"/>
      <c r="F36" s="544"/>
      <c r="G36" s="365"/>
    </row>
    <row r="37" spans="1:7" s="28" customFormat="1" ht="5.4" customHeight="1" x14ac:dyDescent="0.3">
      <c r="A37" s="542"/>
      <c r="B37" s="543"/>
      <c r="C37" s="543"/>
      <c r="D37" s="543"/>
      <c r="E37" s="543"/>
      <c r="F37" s="544"/>
      <c r="G37" s="365"/>
    </row>
    <row r="38" spans="1:7" ht="139.5" customHeight="1" x14ac:dyDescent="0.3">
      <c r="A38" s="538" t="s">
        <v>393</v>
      </c>
      <c r="B38" s="538"/>
      <c r="C38" s="538"/>
      <c r="D38" s="538"/>
      <c r="E38" s="538"/>
      <c r="F38" s="538"/>
    </row>
    <row r="39" spans="1:7" ht="260.10000000000002" customHeight="1" x14ac:dyDescent="0.3">
      <c r="A39" s="538"/>
      <c r="B39" s="538"/>
      <c r="C39" s="538"/>
      <c r="D39" s="538"/>
      <c r="E39" s="538"/>
      <c r="F39" s="538"/>
    </row>
    <row r="40" spans="1:7" ht="336" customHeight="1" x14ac:dyDescent="0.3">
      <c r="A40" s="538"/>
      <c r="B40" s="538"/>
      <c r="C40" s="538"/>
      <c r="D40" s="538"/>
      <c r="E40" s="538"/>
      <c r="F40" s="538"/>
    </row>
    <row r="41" spans="1:7" ht="268.5" customHeight="1" x14ac:dyDescent="0.3">
      <c r="A41" s="538"/>
      <c r="B41" s="538"/>
      <c r="C41" s="538"/>
      <c r="D41" s="538"/>
      <c r="E41" s="538"/>
      <c r="F41" s="538"/>
    </row>
    <row r="42" spans="1:7" ht="32.25" customHeight="1" x14ac:dyDescent="0.3">
      <c r="A42" s="538"/>
      <c r="B42" s="538"/>
      <c r="C42" s="538"/>
      <c r="D42" s="538"/>
      <c r="E42" s="538"/>
      <c r="F42" s="538"/>
    </row>
    <row r="43" spans="1:7" ht="22.5" customHeight="1" x14ac:dyDescent="0.3">
      <c r="A43" s="482" t="s">
        <v>37</v>
      </c>
      <c r="B43" s="482"/>
      <c r="C43" s="482"/>
      <c r="D43" s="482"/>
      <c r="E43" s="482"/>
      <c r="F43" s="482"/>
    </row>
    <row r="44" spans="1:7" ht="17.100000000000001" customHeight="1" x14ac:dyDescent="0.3">
      <c r="A44" s="482" t="s">
        <v>20</v>
      </c>
      <c r="B44" s="482"/>
      <c r="C44" s="482"/>
      <c r="D44" s="482"/>
      <c r="E44" s="482"/>
      <c r="F44" s="482"/>
    </row>
    <row r="45" spans="1:7" ht="15" customHeight="1" x14ac:dyDescent="0.3">
      <c r="A45" s="492" t="s">
        <v>17</v>
      </c>
      <c r="B45" s="493"/>
      <c r="C45" s="81" t="s">
        <v>11</v>
      </c>
      <c r="D45" s="81" t="s">
        <v>77</v>
      </c>
      <c r="E45" s="81" t="s">
        <v>78</v>
      </c>
      <c r="F45" s="80" t="s">
        <v>10</v>
      </c>
    </row>
    <row r="46" spans="1:7" s="28" customFormat="1" ht="17.100000000000001" customHeight="1" x14ac:dyDescent="0.3">
      <c r="A46" s="496" t="s">
        <v>16</v>
      </c>
      <c r="B46" s="496"/>
      <c r="C46" s="89">
        <f>+SUM(C48:C55)</f>
        <v>2229505555.1799998</v>
      </c>
      <c r="D46" s="89">
        <f>+SUM(D48:D55)</f>
        <v>3385107830.54</v>
      </c>
      <c r="E46" s="89">
        <f>+SUM(E48:E55)</f>
        <v>3303627459.75</v>
      </c>
      <c r="F46" s="89">
        <f>+SUM(F48:F55)</f>
        <v>8918240845.4700012</v>
      </c>
    </row>
    <row r="47" spans="1:7" s="28" customFormat="1" ht="15" customHeight="1" x14ac:dyDescent="0.3">
      <c r="A47" s="497"/>
      <c r="B47" s="497"/>
      <c r="C47" s="12"/>
      <c r="D47" s="12"/>
      <c r="E47" s="12"/>
      <c r="F47" s="12"/>
    </row>
    <row r="48" spans="1:7" s="28" customFormat="1" ht="26.1" customHeight="1" x14ac:dyDescent="0.3">
      <c r="A48" s="497" t="s">
        <v>375</v>
      </c>
      <c r="B48" s="497"/>
      <c r="C48" s="13">
        <v>873502749.63999999</v>
      </c>
      <c r="D48" s="13">
        <v>893062557.59000003</v>
      </c>
      <c r="E48" s="13">
        <v>897947314.23000002</v>
      </c>
      <c r="F48" s="181">
        <f>+SUM(C48:E48)</f>
        <v>2664512621.46</v>
      </c>
    </row>
    <row r="49" spans="1:6" s="28" customFormat="1" ht="26.1" customHeight="1" x14ac:dyDescent="0.3">
      <c r="A49" s="497" t="s">
        <v>376</v>
      </c>
      <c r="B49" s="497"/>
      <c r="C49" s="13">
        <v>182828969.66</v>
      </c>
      <c r="D49" s="13">
        <v>187014178.86000001</v>
      </c>
      <c r="E49" s="13">
        <v>192490811.69999999</v>
      </c>
      <c r="F49" s="181">
        <f t="shared" ref="F49:F54" si="3">+SUM(C49:E49)</f>
        <v>562333960.22000003</v>
      </c>
    </row>
    <row r="50" spans="1:6" s="28" customFormat="1" ht="26.1" customHeight="1" x14ac:dyDescent="0.3">
      <c r="A50" s="497" t="s">
        <v>377</v>
      </c>
      <c r="B50" s="497"/>
      <c r="C50" s="14">
        <v>627262220.14999998</v>
      </c>
      <c r="D50" s="13">
        <v>639064209.69000006</v>
      </c>
      <c r="E50" s="13">
        <v>639081190.95000005</v>
      </c>
      <c r="F50" s="181">
        <f t="shared" si="3"/>
        <v>1905407620.7900002</v>
      </c>
    </row>
    <row r="51" spans="1:6" s="28" customFormat="1" ht="26.1" customHeight="1" x14ac:dyDescent="0.3">
      <c r="A51" s="497" t="s">
        <v>381</v>
      </c>
      <c r="B51" s="497"/>
      <c r="C51" s="14">
        <v>11342292.289999999</v>
      </c>
      <c r="D51" s="13">
        <v>10067420.810000001</v>
      </c>
      <c r="E51" s="13">
        <v>24972298.029999997</v>
      </c>
      <c r="F51" s="181">
        <f t="shared" si="3"/>
        <v>46382011.129999995</v>
      </c>
    </row>
    <row r="52" spans="1:6" s="28" customFormat="1" ht="26.1" customHeight="1" x14ac:dyDescent="0.3">
      <c r="A52" s="497" t="s">
        <v>378</v>
      </c>
      <c r="B52" s="497"/>
      <c r="C52" s="14">
        <v>528769323.44</v>
      </c>
      <c r="D52" s="13">
        <v>522438690.00999999</v>
      </c>
      <c r="E52" s="13">
        <v>538924848.79999995</v>
      </c>
      <c r="F52" s="181">
        <f t="shared" si="3"/>
        <v>1590132862.25</v>
      </c>
    </row>
    <row r="53" spans="1:6" s="28" customFormat="1" ht="26.1" customHeight="1" x14ac:dyDescent="0.3">
      <c r="A53" s="497" t="s">
        <v>379</v>
      </c>
      <c r="B53" s="497"/>
      <c r="C53" s="14">
        <v>5800000</v>
      </c>
      <c r="D53" s="13">
        <v>12300000</v>
      </c>
      <c r="E53" s="13">
        <v>101000000</v>
      </c>
      <c r="F53" s="181">
        <f>+SUM(C53:E53)</f>
        <v>119100000</v>
      </c>
    </row>
    <row r="54" spans="1:6" s="28" customFormat="1" ht="26.1" customHeight="1" x14ac:dyDescent="0.3">
      <c r="A54" s="497" t="s">
        <v>380</v>
      </c>
      <c r="B54" s="497"/>
      <c r="C54" s="14">
        <v>0</v>
      </c>
      <c r="D54" s="13">
        <v>619793908.03999996</v>
      </c>
      <c r="E54" s="13">
        <v>628541427.46000004</v>
      </c>
      <c r="F54" s="181">
        <f t="shared" si="3"/>
        <v>1248335335.5</v>
      </c>
    </row>
    <row r="55" spans="1:6" s="28" customFormat="1" ht="37.5" customHeight="1" x14ac:dyDescent="0.3">
      <c r="A55" s="497" t="s">
        <v>383</v>
      </c>
      <c r="B55" s="497"/>
      <c r="C55" s="15">
        <v>0</v>
      </c>
      <c r="D55" s="15">
        <v>501366865.54000002</v>
      </c>
      <c r="E55" s="15">
        <v>280669568.57999998</v>
      </c>
      <c r="F55" s="181">
        <f>+SUM(C55:E55)</f>
        <v>782036434.12</v>
      </c>
    </row>
    <row r="56" spans="1:6" s="28" customFormat="1" ht="15" customHeight="1" x14ac:dyDescent="0.3">
      <c r="A56" s="124" t="s">
        <v>158</v>
      </c>
      <c r="B56" s="197" t="s">
        <v>367</v>
      </c>
      <c r="C56" s="123"/>
      <c r="D56" s="123"/>
      <c r="E56" s="123"/>
      <c r="F56" s="123"/>
    </row>
    <row r="57" spans="1:6" s="28" customFormat="1" ht="35.1" customHeight="1" x14ac:dyDescent="0.3">
      <c r="A57" s="443" t="s">
        <v>279</v>
      </c>
      <c r="B57" s="444"/>
      <c r="C57" s="444"/>
      <c r="D57" s="444"/>
      <c r="E57" s="444"/>
      <c r="F57" s="445"/>
    </row>
    <row r="58" spans="1:6" ht="181.8" customHeight="1" x14ac:dyDescent="0.3">
      <c r="A58" s="548" t="s">
        <v>382</v>
      </c>
      <c r="B58" s="549"/>
      <c r="C58" s="549"/>
      <c r="D58" s="549"/>
      <c r="E58" s="549"/>
      <c r="F58" s="550"/>
    </row>
    <row r="59" spans="1:6" ht="10.35" customHeight="1" x14ac:dyDescent="0.3"/>
    <row r="60" spans="1:6" ht="17.100000000000001" customHeight="1" x14ac:dyDescent="0.3">
      <c r="A60" s="425" t="s">
        <v>38</v>
      </c>
      <c r="B60" s="425"/>
      <c r="C60" s="425"/>
      <c r="D60" s="425"/>
      <c r="E60" s="425"/>
      <c r="F60" s="425"/>
    </row>
    <row r="61" spans="1:6" ht="35.25" customHeight="1" x14ac:dyDescent="0.3">
      <c r="A61" s="426" t="s">
        <v>39</v>
      </c>
      <c r="B61" s="426"/>
      <c r="C61" s="426"/>
      <c r="D61" s="426"/>
      <c r="E61" s="426"/>
      <c r="F61" s="426"/>
    </row>
    <row r="62" spans="1:6" x14ac:dyDescent="0.3">
      <c r="A62" s="470" t="s">
        <v>23</v>
      </c>
      <c r="B62" s="470"/>
      <c r="C62" s="82" t="s">
        <v>40</v>
      </c>
      <c r="D62" s="83" t="s">
        <v>41</v>
      </c>
      <c r="E62" s="84" t="s">
        <v>43</v>
      </c>
      <c r="F62" s="83" t="s">
        <v>24</v>
      </c>
    </row>
    <row r="63" spans="1:6" ht="28.35" customHeight="1" x14ac:dyDescent="0.3">
      <c r="A63" s="498" t="s">
        <v>28</v>
      </c>
      <c r="B63" s="499"/>
      <c r="C63" s="16"/>
      <c r="D63" s="16" t="s">
        <v>337</v>
      </c>
      <c r="E63" s="20"/>
      <c r="F63" s="17"/>
    </row>
    <row r="64" spans="1:6" ht="28.35" customHeight="1" x14ac:dyDescent="0.3">
      <c r="A64" s="498" t="s">
        <v>29</v>
      </c>
      <c r="B64" s="498"/>
      <c r="C64" s="16"/>
      <c r="D64" s="16" t="s">
        <v>337</v>
      </c>
      <c r="E64" s="16"/>
      <c r="F64" s="18"/>
    </row>
    <row r="65" spans="1:6" ht="28.35" customHeight="1" x14ac:dyDescent="0.3">
      <c r="A65" s="500" t="s">
        <v>27</v>
      </c>
      <c r="B65" s="500"/>
      <c r="C65" s="16" t="s">
        <v>337</v>
      </c>
      <c r="D65" s="16"/>
      <c r="E65" s="16"/>
      <c r="F65" s="18" t="s">
        <v>339</v>
      </c>
    </row>
    <row r="66" spans="1:6" ht="28.35" customHeight="1" x14ac:dyDescent="0.3">
      <c r="A66" s="501" t="s">
        <v>30</v>
      </c>
      <c r="B66" s="501"/>
      <c r="C66" s="16" t="s">
        <v>337</v>
      </c>
      <c r="D66" s="16"/>
      <c r="E66" s="16"/>
      <c r="F66" s="19"/>
    </row>
    <row r="67" spans="1:6" s="28" customFormat="1" ht="17.100000000000001" customHeight="1" x14ac:dyDescent="0.3">
      <c r="A67" s="124" t="s">
        <v>158</v>
      </c>
      <c r="B67" s="197" t="s">
        <v>159</v>
      </c>
      <c r="C67" s="72"/>
      <c r="D67" s="72"/>
      <c r="E67" s="72"/>
      <c r="F67" s="72"/>
    </row>
    <row r="68" spans="1:6" s="28" customFormat="1" ht="35.1" customHeight="1" x14ac:dyDescent="0.3">
      <c r="A68" s="443" t="s">
        <v>280</v>
      </c>
      <c r="B68" s="444"/>
      <c r="C68" s="444"/>
      <c r="D68" s="444"/>
      <c r="E68" s="444"/>
      <c r="F68" s="445"/>
    </row>
    <row r="69" spans="1:6" s="3" customFormat="1" ht="50.1" customHeight="1" x14ac:dyDescent="0.3">
      <c r="A69" s="446" t="s">
        <v>338</v>
      </c>
      <c r="B69" s="447"/>
      <c r="C69" s="447"/>
      <c r="D69" s="447"/>
      <c r="E69" s="447"/>
      <c r="F69" s="448"/>
    </row>
    <row r="70" spans="1:6" s="3" customFormat="1" ht="15" customHeight="1" x14ac:dyDescent="0.3">
      <c r="A70" s="54"/>
      <c r="B70" s="54"/>
      <c r="C70" s="54"/>
      <c r="D70" s="54"/>
      <c r="E70" s="54"/>
      <c r="F70" s="54"/>
    </row>
    <row r="71" spans="1:6" x14ac:dyDescent="0.3">
      <c r="A71" s="425" t="s">
        <v>44</v>
      </c>
      <c r="B71" s="425"/>
      <c r="C71" s="425"/>
      <c r="D71" s="425"/>
      <c r="E71" s="425"/>
      <c r="F71" s="425"/>
    </row>
    <row r="72" spans="1:6" x14ac:dyDescent="0.3">
      <c r="A72" s="425" t="s">
        <v>25</v>
      </c>
      <c r="B72" s="425"/>
      <c r="C72" s="425"/>
      <c r="D72" s="425"/>
      <c r="E72" s="425"/>
      <c r="F72" s="425"/>
    </row>
    <row r="73" spans="1:6" ht="15" x14ac:dyDescent="0.3">
      <c r="A73" s="492" t="s">
        <v>23</v>
      </c>
      <c r="B73" s="492"/>
      <c r="C73" s="81" t="s">
        <v>40</v>
      </c>
      <c r="D73" s="80" t="s">
        <v>41</v>
      </c>
      <c r="E73" s="85" t="s">
        <v>75</v>
      </c>
      <c r="F73" s="80" t="s">
        <v>24</v>
      </c>
    </row>
    <row r="74" spans="1:6" ht="28.35" customHeight="1" x14ac:dyDescent="0.3">
      <c r="A74" s="502" t="s">
        <v>31</v>
      </c>
      <c r="B74" s="502"/>
      <c r="C74" s="20"/>
      <c r="D74" s="20"/>
      <c r="E74" s="25" t="s">
        <v>336</v>
      </c>
      <c r="F74" s="36"/>
    </row>
    <row r="75" spans="1:6" ht="28.35" customHeight="1" x14ac:dyDescent="0.3">
      <c r="A75" s="498" t="s">
        <v>32</v>
      </c>
      <c r="B75" s="498"/>
      <c r="C75" s="26"/>
      <c r="D75" s="26"/>
      <c r="E75" s="27" t="s">
        <v>336</v>
      </c>
      <c r="F75" s="37"/>
    </row>
    <row r="76" spans="1:6" s="60" customFormat="1" ht="30" customHeight="1" x14ac:dyDescent="0.3">
      <c r="A76" s="503" t="s">
        <v>248</v>
      </c>
      <c r="B76" s="503"/>
      <c r="C76" s="234"/>
      <c r="D76" s="234"/>
      <c r="E76" s="235" t="s">
        <v>336</v>
      </c>
      <c r="F76" s="37"/>
    </row>
    <row r="77" spans="1:6" s="28" customFormat="1" x14ac:dyDescent="0.3">
      <c r="A77" s="124" t="s">
        <v>158</v>
      </c>
      <c r="B77" s="197" t="s">
        <v>353</v>
      </c>
      <c r="C77" s="123"/>
      <c r="D77" s="123"/>
      <c r="E77" s="123"/>
      <c r="F77" s="123"/>
    </row>
    <row r="78" spans="1:6" s="28" customFormat="1" ht="35.1" customHeight="1" x14ac:dyDescent="0.3">
      <c r="A78" s="443" t="s">
        <v>281</v>
      </c>
      <c r="B78" s="444"/>
      <c r="C78" s="444"/>
      <c r="D78" s="444"/>
      <c r="E78" s="444"/>
      <c r="F78" s="445"/>
    </row>
    <row r="79" spans="1:6" ht="50.1" customHeight="1" x14ac:dyDescent="0.3">
      <c r="A79" s="480" t="s">
        <v>335</v>
      </c>
      <c r="B79" s="480"/>
      <c r="C79" s="480"/>
      <c r="D79" s="480"/>
      <c r="E79" s="480"/>
      <c r="F79" s="480"/>
    </row>
    <row r="80" spans="1:6" ht="10.35" customHeight="1" x14ac:dyDescent="0.3">
      <c r="E80" s="38"/>
    </row>
    <row r="82" spans="1:6" ht="22.35" customHeight="1" x14ac:dyDescent="0.3">
      <c r="A82" s="481" t="s">
        <v>49</v>
      </c>
      <c r="B82" s="481"/>
      <c r="C82" s="481"/>
      <c r="D82" s="481"/>
      <c r="E82" s="481"/>
      <c r="F82" s="481"/>
    </row>
    <row r="83" spans="1:6" ht="10.35" customHeight="1" x14ac:dyDescent="0.3"/>
    <row r="84" spans="1:6" ht="71.400000000000006" customHeight="1" x14ac:dyDescent="0.3">
      <c r="A84" s="418" t="s">
        <v>234</v>
      </c>
      <c r="B84" s="418"/>
      <c r="C84" s="418"/>
      <c r="D84" s="418"/>
      <c r="E84" s="418"/>
      <c r="F84" s="418"/>
    </row>
    <row r="85" spans="1:6" ht="10.35" customHeight="1" x14ac:dyDescent="0.3"/>
    <row r="86" spans="1:6" ht="16.5" customHeight="1" x14ac:dyDescent="0.3">
      <c r="A86" s="425" t="s">
        <v>50</v>
      </c>
      <c r="B86" s="425"/>
      <c r="C86" s="425"/>
      <c r="D86" s="425"/>
      <c r="E86" s="425"/>
      <c r="F86" s="425"/>
    </row>
    <row r="87" spans="1:6" x14ac:dyDescent="0.3">
      <c r="A87" s="425" t="s">
        <v>57</v>
      </c>
      <c r="B87" s="425"/>
      <c r="C87" s="425"/>
      <c r="D87" s="425"/>
      <c r="E87" s="425"/>
      <c r="F87" s="425"/>
    </row>
    <row r="88" spans="1:6" x14ac:dyDescent="0.3">
      <c r="A88" s="425" t="s">
        <v>51</v>
      </c>
      <c r="B88" s="425"/>
      <c r="C88" s="425"/>
      <c r="D88" s="425"/>
      <c r="E88" s="425"/>
      <c r="F88" s="425"/>
    </row>
    <row r="89" spans="1:6" ht="30" x14ac:dyDescent="0.3">
      <c r="A89" s="76" t="s">
        <v>58</v>
      </c>
      <c r="B89" s="76" t="s">
        <v>60</v>
      </c>
      <c r="C89" s="76" t="s">
        <v>64</v>
      </c>
      <c r="D89" s="76" t="s">
        <v>61</v>
      </c>
      <c r="E89" s="76" t="s">
        <v>62</v>
      </c>
      <c r="F89" s="76" t="s">
        <v>63</v>
      </c>
    </row>
    <row r="90" spans="1:6" ht="18" customHeight="1" x14ac:dyDescent="0.3">
      <c r="A90" s="77" t="s">
        <v>16</v>
      </c>
      <c r="B90" s="78">
        <f>+SUM(B92:B98)</f>
        <v>36898083203.610001</v>
      </c>
      <c r="C90" s="273">
        <f>+SUM(C92:C98)</f>
        <v>100</v>
      </c>
      <c r="D90" s="79"/>
      <c r="E90" s="79"/>
      <c r="F90" s="79"/>
    </row>
    <row r="91" spans="1:6" ht="10.35" customHeight="1" x14ac:dyDescent="0.3">
      <c r="A91" s="22"/>
      <c r="B91" s="23"/>
      <c r="C91" s="274"/>
      <c r="D91" s="21"/>
      <c r="E91" s="21"/>
      <c r="F91" s="21"/>
    </row>
    <row r="92" spans="1:6" ht="47.25" customHeight="1" x14ac:dyDescent="0.3">
      <c r="A92" s="22" t="s">
        <v>59</v>
      </c>
      <c r="B92" s="23">
        <f>+'1T'!B76</f>
        <v>32079816857</v>
      </c>
      <c r="C92" s="274">
        <f>+B92/$B$90*100</f>
        <v>86.941689301251841</v>
      </c>
      <c r="D92" s="362" t="str">
        <f>+'1T'!D76</f>
        <v>MTSS-DESAF-OF-892-2023
MTSS-DMT-OF-614-2023</v>
      </c>
      <c r="E92" s="362" t="str">
        <f>+'1T'!E76</f>
        <v>MTSS-DESAF-OF-1293-2023</v>
      </c>
      <c r="F92" s="362" t="str">
        <f>+'1T'!F76</f>
        <v>DFOE-BIS-1009 (18601)-2023</v>
      </c>
    </row>
    <row r="93" spans="1:6" ht="12.6" customHeight="1" x14ac:dyDescent="0.3">
      <c r="A93" s="166" t="s">
        <v>214</v>
      </c>
    </row>
    <row r="94" spans="1:6" ht="46.5" customHeight="1" x14ac:dyDescent="0.3">
      <c r="A94" s="166" t="s">
        <v>137</v>
      </c>
      <c r="B94" s="167">
        <v>4818266346.6100006</v>
      </c>
      <c r="C94" s="275">
        <f>+B94/$B$90*100</f>
        <v>13.058310698748155</v>
      </c>
      <c r="D94" s="363" t="s">
        <v>368</v>
      </c>
      <c r="E94" s="362">
        <f>+'1T'!E77</f>
        <v>0</v>
      </c>
      <c r="F94" s="362" t="s">
        <v>354</v>
      </c>
    </row>
    <row r="95" spans="1:6" ht="18" customHeight="1" x14ac:dyDescent="0.3">
      <c r="A95" s="174" t="s">
        <v>138</v>
      </c>
      <c r="B95" s="175">
        <v>0</v>
      </c>
      <c r="C95" s="265">
        <f>+B95/$B$90*100</f>
        <v>0</v>
      </c>
      <c r="D95" s="176"/>
      <c r="E95" s="176"/>
      <c r="F95" s="176"/>
    </row>
    <row r="96" spans="1:6" ht="18" customHeight="1" x14ac:dyDescent="0.3">
      <c r="A96" s="166" t="s">
        <v>139</v>
      </c>
      <c r="B96" s="167">
        <v>0</v>
      </c>
      <c r="C96" s="275">
        <f>+B96/$B$90*100</f>
        <v>0</v>
      </c>
      <c r="D96" s="170"/>
      <c r="E96" s="170"/>
      <c r="F96" s="170"/>
    </row>
    <row r="97" spans="1:6" ht="18" customHeight="1" x14ac:dyDescent="0.3">
      <c r="A97" s="166" t="s">
        <v>140</v>
      </c>
      <c r="B97" s="167">
        <v>0</v>
      </c>
      <c r="C97" s="275">
        <f>+B97/$B$90*100</f>
        <v>0</v>
      </c>
      <c r="D97" s="170"/>
      <c r="E97" s="170"/>
      <c r="F97" s="170"/>
    </row>
    <row r="98" spans="1:6" ht="18" customHeight="1" x14ac:dyDescent="0.3">
      <c r="A98" s="168" t="s">
        <v>141</v>
      </c>
      <c r="B98" s="167">
        <v>0</v>
      </c>
      <c r="C98" s="275">
        <f>+B98/$B$90*100</f>
        <v>0</v>
      </c>
      <c r="D98" s="171"/>
      <c r="E98" s="171"/>
      <c r="F98" s="171"/>
    </row>
    <row r="99" spans="1:6" ht="15" customHeight="1" x14ac:dyDescent="0.3">
      <c r="A99" s="479" t="s">
        <v>369</v>
      </c>
      <c r="B99" s="479"/>
      <c r="C99" s="479"/>
      <c r="D99" s="479"/>
      <c r="E99" s="479"/>
      <c r="F99" s="479"/>
    </row>
    <row r="100" spans="1:6" ht="35.1" customHeight="1" x14ac:dyDescent="0.3">
      <c r="A100" s="504" t="s">
        <v>212</v>
      </c>
      <c r="B100" s="437"/>
      <c r="C100" s="437"/>
      <c r="D100" s="437"/>
      <c r="E100" s="437"/>
      <c r="F100" s="505"/>
    </row>
    <row r="101" spans="1:6" ht="50.1" customHeight="1" x14ac:dyDescent="0.3">
      <c r="A101" s="433" t="s">
        <v>370</v>
      </c>
      <c r="B101" s="434"/>
      <c r="C101" s="434"/>
      <c r="D101" s="434"/>
      <c r="E101" s="434"/>
      <c r="F101" s="435"/>
    </row>
    <row r="102" spans="1:6" ht="10.35" customHeight="1" x14ac:dyDescent="0.3">
      <c r="A102" s="22"/>
      <c r="B102" s="41"/>
      <c r="C102" s="21"/>
    </row>
    <row r="103" spans="1:6" x14ac:dyDescent="0.3">
      <c r="A103" s="425" t="s">
        <v>65</v>
      </c>
      <c r="B103" s="425"/>
      <c r="C103" s="425"/>
      <c r="D103" s="425"/>
      <c r="E103" s="425"/>
      <c r="F103" s="425"/>
    </row>
    <row r="104" spans="1:6" x14ac:dyDescent="0.3">
      <c r="A104" s="425" t="s">
        <v>143</v>
      </c>
      <c r="B104" s="425"/>
      <c r="C104" s="425"/>
      <c r="D104" s="425"/>
      <c r="E104" s="425"/>
      <c r="F104" s="425"/>
    </row>
    <row r="105" spans="1:6" x14ac:dyDescent="0.3">
      <c r="A105" s="425" t="s">
        <v>51</v>
      </c>
      <c r="B105" s="425"/>
      <c r="C105" s="425"/>
      <c r="D105" s="425"/>
      <c r="E105" s="425"/>
      <c r="F105" s="425"/>
    </row>
    <row r="106" spans="1:6" ht="36.75" customHeight="1" x14ac:dyDescent="0.3">
      <c r="A106" s="119" t="s">
        <v>53</v>
      </c>
      <c r="B106" s="119" t="s">
        <v>145</v>
      </c>
      <c r="C106" s="87" t="s">
        <v>11</v>
      </c>
      <c r="D106" s="87" t="s">
        <v>77</v>
      </c>
      <c r="E106" s="87" t="s">
        <v>78</v>
      </c>
      <c r="F106" s="87" t="s">
        <v>10</v>
      </c>
    </row>
    <row r="107" spans="1:6" x14ac:dyDescent="0.3">
      <c r="A107" s="77" t="s">
        <v>16</v>
      </c>
      <c r="B107" s="88"/>
      <c r="C107" s="268">
        <f>+C109</f>
        <v>2673318070</v>
      </c>
      <c r="D107" s="268">
        <f>+D109</f>
        <v>3488088252</v>
      </c>
      <c r="E107" s="268">
        <f>+E109</f>
        <v>3451707365.8800001</v>
      </c>
      <c r="F107" s="268">
        <f>+F109</f>
        <v>9613113687.8800011</v>
      </c>
    </row>
    <row r="108" spans="1:6" ht="10.35" customHeight="1" x14ac:dyDescent="0.3">
      <c r="A108" s="10"/>
      <c r="B108" s="42"/>
      <c r="C108" s="181"/>
      <c r="D108" s="181"/>
      <c r="E108" s="181"/>
      <c r="F108" s="182"/>
    </row>
    <row r="109" spans="1:6" x14ac:dyDescent="0.3">
      <c r="A109" s="477" t="s">
        <v>156</v>
      </c>
      <c r="B109" s="477"/>
      <c r="C109" s="270">
        <f>+C110+C114</f>
        <v>2673318070</v>
      </c>
      <c r="D109" s="270">
        <f t="shared" ref="D109:E109" si="4">+D110+D114</f>
        <v>3488088252</v>
      </c>
      <c r="E109" s="270">
        <f t="shared" si="4"/>
        <v>3451707365.8800001</v>
      </c>
      <c r="F109" s="276">
        <f>+F110+F114</f>
        <v>9613113687.8800011</v>
      </c>
    </row>
    <row r="110" spans="1:6" ht="17.100000000000001" customHeight="1" x14ac:dyDescent="0.3">
      <c r="A110" s="151" t="s">
        <v>193</v>
      </c>
      <c r="B110" s="165" t="s">
        <v>188</v>
      </c>
      <c r="C110" s="181">
        <f t="shared" ref="C110:E112" si="5">+C111</f>
        <v>2673318070</v>
      </c>
      <c r="D110" s="181">
        <f t="shared" si="5"/>
        <v>3488088252</v>
      </c>
      <c r="E110" s="181">
        <f t="shared" si="5"/>
        <v>3451707365.8800001</v>
      </c>
      <c r="F110" s="277">
        <f>+C110+D110+E110</f>
        <v>9613113687.8800011</v>
      </c>
    </row>
    <row r="111" spans="1:6" ht="17.100000000000001" customHeight="1" x14ac:dyDescent="0.3">
      <c r="A111" s="151" t="s">
        <v>192</v>
      </c>
      <c r="B111" s="165" t="s">
        <v>162</v>
      </c>
      <c r="C111" s="13">
        <f t="shared" si="5"/>
        <v>2673318070</v>
      </c>
      <c r="D111" s="13">
        <f t="shared" si="5"/>
        <v>3488088252</v>
      </c>
      <c r="E111" s="13">
        <f t="shared" si="5"/>
        <v>3451707365.8800001</v>
      </c>
      <c r="F111" s="278">
        <f>+C111+D111+E111</f>
        <v>9613113687.8800011</v>
      </c>
    </row>
    <row r="112" spans="1:6" ht="17.100000000000001" customHeight="1" x14ac:dyDescent="0.3">
      <c r="A112" s="151" t="s">
        <v>191</v>
      </c>
      <c r="B112" s="165" t="s">
        <v>189</v>
      </c>
      <c r="C112" s="46">
        <f t="shared" si="5"/>
        <v>2673318070</v>
      </c>
      <c r="D112" s="46">
        <f t="shared" si="5"/>
        <v>3488088252</v>
      </c>
      <c r="E112" s="46">
        <f t="shared" si="5"/>
        <v>3451707365.8800001</v>
      </c>
      <c r="F112" s="93">
        <f>+C112+D112+E112</f>
        <v>9613113687.8800011</v>
      </c>
    </row>
    <row r="113" spans="1:6" ht="17.100000000000001" customHeight="1" x14ac:dyDescent="0.3">
      <c r="A113" s="301" t="s">
        <v>194</v>
      </c>
      <c r="B113" s="309" t="s">
        <v>190</v>
      </c>
      <c r="C113" s="310">
        <v>2673318070</v>
      </c>
      <c r="D113" s="310">
        <v>3488088252</v>
      </c>
      <c r="E113" s="310">
        <v>3451707365.8800001</v>
      </c>
      <c r="F113" s="311">
        <f t="shared" ref="F113:F117" si="6">+C113+D113+E113</f>
        <v>9613113687.8800011</v>
      </c>
    </row>
    <row r="114" spans="1:6" ht="17.100000000000001" customHeight="1" x14ac:dyDescent="0.3">
      <c r="A114" s="150" t="s">
        <v>262</v>
      </c>
      <c r="B114" s="155" t="s">
        <v>259</v>
      </c>
      <c r="C114" s="279">
        <f>+C115</f>
        <v>0</v>
      </c>
      <c r="D114" s="279">
        <f t="shared" ref="D114:E116" si="7">+D115</f>
        <v>0</v>
      </c>
      <c r="E114" s="279">
        <f>+E115</f>
        <v>0</v>
      </c>
      <c r="F114" s="280">
        <f t="shared" si="6"/>
        <v>0</v>
      </c>
    </row>
    <row r="115" spans="1:6" ht="17.100000000000001" customHeight="1" x14ac:dyDescent="0.3">
      <c r="A115" s="150" t="s">
        <v>263</v>
      </c>
      <c r="B115" s="155" t="s">
        <v>163</v>
      </c>
      <c r="C115" s="46">
        <f>+C116</f>
        <v>0</v>
      </c>
      <c r="D115" s="46">
        <f t="shared" si="7"/>
        <v>0</v>
      </c>
      <c r="E115" s="46">
        <f t="shared" si="7"/>
        <v>0</v>
      </c>
      <c r="F115" s="93">
        <f t="shared" si="6"/>
        <v>0</v>
      </c>
    </row>
    <row r="116" spans="1:6" ht="17.100000000000001" customHeight="1" x14ac:dyDescent="0.3">
      <c r="A116" s="150" t="s">
        <v>265</v>
      </c>
      <c r="B116" s="155" t="s">
        <v>264</v>
      </c>
      <c r="C116" s="46">
        <f>+C117</f>
        <v>0</v>
      </c>
      <c r="D116" s="46">
        <f t="shared" si="7"/>
        <v>0</v>
      </c>
      <c r="E116" s="46">
        <f t="shared" si="7"/>
        <v>0</v>
      </c>
      <c r="F116" s="93">
        <f t="shared" si="6"/>
        <v>0</v>
      </c>
    </row>
    <row r="117" spans="1:6" ht="17.100000000000001" customHeight="1" x14ac:dyDescent="0.3">
      <c r="A117" s="293" t="s">
        <v>266</v>
      </c>
      <c r="B117" s="294" t="s">
        <v>267</v>
      </c>
      <c r="C117" s="310">
        <v>0</v>
      </c>
      <c r="D117" s="310">
        <v>0</v>
      </c>
      <c r="E117" s="310">
        <v>0</v>
      </c>
      <c r="F117" s="311">
        <f t="shared" si="6"/>
        <v>0</v>
      </c>
    </row>
    <row r="118" spans="1:6" ht="10.35" customHeight="1" x14ac:dyDescent="0.3">
      <c r="A118" s="105"/>
      <c r="B118" s="40"/>
      <c r="C118" s="46"/>
      <c r="D118" s="46"/>
      <c r="E118" s="46"/>
      <c r="F118" s="47"/>
    </row>
    <row r="119" spans="1:6" ht="13.8" x14ac:dyDescent="0.3">
      <c r="A119" s="479" t="s">
        <v>42</v>
      </c>
      <c r="B119" s="479"/>
      <c r="C119" s="479"/>
      <c r="D119" s="479"/>
      <c r="E119" s="479"/>
      <c r="F119" s="479"/>
    </row>
    <row r="120" spans="1:6" ht="35.1" customHeight="1" x14ac:dyDescent="0.3">
      <c r="A120" s="437" t="s">
        <v>208</v>
      </c>
      <c r="B120" s="437"/>
      <c r="C120" s="437"/>
      <c r="D120" s="437"/>
      <c r="E120" s="437"/>
      <c r="F120" s="437"/>
    </row>
    <row r="121" spans="1:6" ht="50.1" customHeight="1" x14ac:dyDescent="0.3">
      <c r="A121" s="480" t="s">
        <v>103</v>
      </c>
      <c r="B121" s="480"/>
      <c r="C121" s="480"/>
      <c r="D121" s="480"/>
      <c r="E121" s="480"/>
      <c r="F121" s="480"/>
    </row>
    <row r="122" spans="1:6" x14ac:dyDescent="0.3">
      <c r="A122" s="22"/>
      <c r="B122" s="41"/>
      <c r="C122" s="21"/>
    </row>
    <row r="123" spans="1:6" x14ac:dyDescent="0.3">
      <c r="A123" s="425" t="s">
        <v>68</v>
      </c>
      <c r="B123" s="425"/>
      <c r="C123" s="425"/>
      <c r="D123" s="425"/>
      <c r="E123" s="425"/>
      <c r="F123" s="425"/>
    </row>
    <row r="124" spans="1:6" x14ac:dyDescent="0.3">
      <c r="A124" s="426" t="s">
        <v>119</v>
      </c>
      <c r="B124" s="426"/>
      <c r="C124" s="426"/>
      <c r="D124" s="426"/>
      <c r="E124" s="426"/>
      <c r="F124" s="426"/>
    </row>
    <row r="125" spans="1:6" x14ac:dyDescent="0.3">
      <c r="A125" s="425" t="s">
        <v>51</v>
      </c>
      <c r="B125" s="425"/>
      <c r="C125" s="425"/>
      <c r="D125" s="425"/>
      <c r="E125" s="425"/>
      <c r="F125" s="425"/>
    </row>
    <row r="126" spans="1:6" ht="33" customHeight="1" x14ac:dyDescent="0.3">
      <c r="A126" s="119" t="s">
        <v>53</v>
      </c>
      <c r="B126" s="119" t="s">
        <v>185</v>
      </c>
      <c r="C126" s="87" t="s">
        <v>11</v>
      </c>
      <c r="D126" s="87" t="s">
        <v>77</v>
      </c>
      <c r="E126" s="87" t="s">
        <v>78</v>
      </c>
      <c r="F126" s="87" t="s">
        <v>10</v>
      </c>
    </row>
    <row r="127" spans="1:6" ht="15" customHeight="1" x14ac:dyDescent="0.3">
      <c r="A127" s="77" t="s">
        <v>16</v>
      </c>
      <c r="B127" s="88"/>
      <c r="C127" s="268">
        <f>+C129</f>
        <v>2229505555.1799998</v>
      </c>
      <c r="D127" s="268">
        <f t="shared" ref="D127:E127" si="8">+D129</f>
        <v>3385107830.54</v>
      </c>
      <c r="E127" s="268">
        <f t="shared" si="8"/>
        <v>3303627459.75</v>
      </c>
      <c r="F127" s="268">
        <f>+F129</f>
        <v>8918240845.4700012</v>
      </c>
    </row>
    <row r="128" spans="1:6" ht="10.35" customHeight="1" x14ac:dyDescent="0.3">
      <c r="A128" s="10"/>
      <c r="B128" s="42"/>
      <c r="C128" s="181"/>
      <c r="D128" s="181"/>
      <c r="E128" s="181"/>
      <c r="F128" s="182"/>
    </row>
    <row r="129" spans="1:6" x14ac:dyDescent="0.3">
      <c r="A129" s="477" t="s">
        <v>55</v>
      </c>
      <c r="B129" s="477"/>
      <c r="C129" s="270">
        <f>+SUM(C130:C139)</f>
        <v>2229505555.1799998</v>
      </c>
      <c r="D129" s="270">
        <f>+SUM(D130:D139)</f>
        <v>3385107830.54</v>
      </c>
      <c r="E129" s="270">
        <f>+SUM(E130:E139)</f>
        <v>3303627459.75</v>
      </c>
      <c r="F129" s="270">
        <f>+SUM(F130:F139)</f>
        <v>8918240845.4700012</v>
      </c>
    </row>
    <row r="130" spans="1:6" ht="17.100000000000001" customHeight="1" x14ac:dyDescent="0.3">
      <c r="A130" s="150">
        <v>0</v>
      </c>
      <c r="B130" s="155" t="s">
        <v>178</v>
      </c>
      <c r="C130" s="13">
        <v>1056331719.3</v>
      </c>
      <c r="D130" s="13">
        <v>1080076736.45</v>
      </c>
      <c r="E130" s="13">
        <v>1090438125.9300001</v>
      </c>
      <c r="F130" s="45">
        <f>+C130+D130+E130</f>
        <v>3226846581.6800003</v>
      </c>
    </row>
    <row r="131" spans="1:6" ht="17.100000000000001" customHeight="1" x14ac:dyDescent="0.3">
      <c r="A131" s="150">
        <v>1</v>
      </c>
      <c r="B131" s="155" t="s">
        <v>165</v>
      </c>
      <c r="C131" s="13">
        <v>20000</v>
      </c>
      <c r="D131" s="49">
        <v>503050465.23000002</v>
      </c>
      <c r="E131" s="49">
        <v>289356044.71999997</v>
      </c>
      <c r="F131" s="45">
        <f t="shared" ref="F131:F139" si="9">+C131+D131+E131</f>
        <v>792426509.95000005</v>
      </c>
    </row>
    <row r="132" spans="1:6" ht="17.100000000000001" customHeight="1" x14ac:dyDescent="0.3">
      <c r="A132" s="150">
        <v>2</v>
      </c>
      <c r="B132" s="155" t="s">
        <v>179</v>
      </c>
      <c r="C132" s="13">
        <v>11322292.289999999</v>
      </c>
      <c r="D132" s="13">
        <v>8383821.1200000001</v>
      </c>
      <c r="E132" s="13">
        <v>16061114.369999999</v>
      </c>
      <c r="F132" s="45">
        <f t="shared" si="9"/>
        <v>35767227.780000001</v>
      </c>
    </row>
    <row r="133" spans="1:6" ht="17.100000000000001" customHeight="1" x14ac:dyDescent="0.3">
      <c r="A133" s="150">
        <v>3</v>
      </c>
      <c r="B133" s="155" t="s">
        <v>180</v>
      </c>
      <c r="C133" s="13">
        <v>0</v>
      </c>
      <c r="D133" s="13">
        <v>0</v>
      </c>
      <c r="E133" s="13">
        <v>0</v>
      </c>
      <c r="F133" s="45">
        <f t="shared" si="9"/>
        <v>0</v>
      </c>
    </row>
    <row r="134" spans="1:6" ht="17.100000000000001" customHeight="1" x14ac:dyDescent="0.3">
      <c r="A134" s="150">
        <v>4</v>
      </c>
      <c r="B134" s="155" t="s">
        <v>181</v>
      </c>
      <c r="C134" s="13">
        <v>0</v>
      </c>
      <c r="D134" s="13">
        <v>0</v>
      </c>
      <c r="E134" s="13">
        <v>0</v>
      </c>
      <c r="F134" s="45">
        <f t="shared" si="9"/>
        <v>0</v>
      </c>
    </row>
    <row r="135" spans="1:6" ht="17.100000000000001" customHeight="1" x14ac:dyDescent="0.3">
      <c r="A135" s="150">
        <v>5</v>
      </c>
      <c r="B135" s="155" t="s">
        <v>182</v>
      </c>
      <c r="C135" s="46">
        <v>0</v>
      </c>
      <c r="D135" s="46">
        <v>0</v>
      </c>
      <c r="E135" s="46">
        <v>224707.52</v>
      </c>
      <c r="F135" s="45">
        <f t="shared" si="9"/>
        <v>224707.52</v>
      </c>
    </row>
    <row r="136" spans="1:6" ht="17.100000000000001" customHeight="1" x14ac:dyDescent="0.3">
      <c r="A136" s="150">
        <v>6</v>
      </c>
      <c r="B136" s="155" t="s">
        <v>162</v>
      </c>
      <c r="C136" s="46">
        <v>1161831543.5899999</v>
      </c>
      <c r="D136" s="46">
        <v>1793596807.74</v>
      </c>
      <c r="E136" s="46">
        <v>1907547467.21</v>
      </c>
      <c r="F136" s="45">
        <f t="shared" si="9"/>
        <v>4862975818.54</v>
      </c>
    </row>
    <row r="137" spans="1:6" ht="17.100000000000001" customHeight="1" x14ac:dyDescent="0.3">
      <c r="A137" s="150">
        <v>7</v>
      </c>
      <c r="B137" s="155" t="s">
        <v>163</v>
      </c>
      <c r="C137" s="46">
        <v>0</v>
      </c>
      <c r="D137" s="46">
        <v>0</v>
      </c>
      <c r="E137" s="46">
        <v>0</v>
      </c>
      <c r="F137" s="45">
        <f t="shared" si="9"/>
        <v>0</v>
      </c>
    </row>
    <row r="138" spans="1:6" ht="17.100000000000001" customHeight="1" x14ac:dyDescent="0.3">
      <c r="A138" s="150">
        <v>8</v>
      </c>
      <c r="B138" s="155" t="s">
        <v>183</v>
      </c>
      <c r="C138" s="46">
        <v>0</v>
      </c>
      <c r="D138" s="46">
        <v>0</v>
      </c>
      <c r="E138" s="46">
        <v>0</v>
      </c>
      <c r="F138" s="45">
        <f t="shared" si="9"/>
        <v>0</v>
      </c>
    </row>
    <row r="139" spans="1:6" ht="17.100000000000001" customHeight="1" x14ac:dyDescent="0.3">
      <c r="A139" s="150">
        <v>9</v>
      </c>
      <c r="B139" s="155" t="s">
        <v>184</v>
      </c>
      <c r="C139" s="46">
        <v>0</v>
      </c>
      <c r="D139" s="46">
        <v>0</v>
      </c>
      <c r="E139" s="46">
        <v>0</v>
      </c>
      <c r="F139" s="45">
        <f t="shared" si="9"/>
        <v>0</v>
      </c>
    </row>
    <row r="140" spans="1:6" ht="18" customHeight="1" x14ac:dyDescent="0.3">
      <c r="C140" s="50"/>
      <c r="D140" s="50"/>
      <c r="E140" s="50"/>
      <c r="F140" s="50"/>
    </row>
    <row r="141" spans="1:6" x14ac:dyDescent="0.3">
      <c r="A141" s="477" t="s">
        <v>198</v>
      </c>
      <c r="B141" s="477"/>
      <c r="C141" s="270">
        <f>+C142</f>
        <v>0</v>
      </c>
      <c r="D141" s="270">
        <f>+D142</f>
        <v>0</v>
      </c>
      <c r="E141" s="270">
        <f>+E142</f>
        <v>0</v>
      </c>
      <c r="F141" s="270">
        <f>+F142</f>
        <v>0</v>
      </c>
    </row>
    <row r="142" spans="1:6" ht="17.100000000000001" customHeight="1" x14ac:dyDescent="0.3">
      <c r="A142" s="150">
        <v>6</v>
      </c>
      <c r="B142" s="155" t="s">
        <v>162</v>
      </c>
      <c r="C142" s="46">
        <f>+C143</f>
        <v>0</v>
      </c>
      <c r="D142" s="46">
        <f>+D143</f>
        <v>0</v>
      </c>
      <c r="E142" s="46">
        <f>+E143</f>
        <v>0</v>
      </c>
      <c r="F142" s="50">
        <f>+C142+D142+E142</f>
        <v>0</v>
      </c>
    </row>
    <row r="143" spans="1:6" ht="17.100000000000001" customHeight="1" x14ac:dyDescent="0.3">
      <c r="A143" s="297" t="s">
        <v>197</v>
      </c>
      <c r="B143" s="298" t="s">
        <v>196</v>
      </c>
      <c r="C143" s="299">
        <v>0</v>
      </c>
      <c r="D143" s="299">
        <v>0</v>
      </c>
      <c r="E143" s="299">
        <v>0</v>
      </c>
      <c r="F143" s="300">
        <f>+C143+D143+E143</f>
        <v>0</v>
      </c>
    </row>
    <row r="144" spans="1:6" ht="15" customHeight="1" x14ac:dyDescent="0.3">
      <c r="A144" s="478" t="s">
        <v>56</v>
      </c>
      <c r="B144" s="478"/>
      <c r="C144" s="478"/>
      <c r="D144" s="478"/>
      <c r="E144" s="478"/>
      <c r="F144" s="478"/>
    </row>
    <row r="145" spans="1:6" ht="15" customHeight="1" x14ac:dyDescent="0.3">
      <c r="A145" s="479" t="s">
        <v>371</v>
      </c>
      <c r="B145" s="479"/>
      <c r="C145" s="479"/>
      <c r="D145" s="479"/>
      <c r="E145" s="479"/>
      <c r="F145" s="479"/>
    </row>
    <row r="146" spans="1:6" ht="75" customHeight="1" x14ac:dyDescent="0.3">
      <c r="A146" s="437" t="s">
        <v>210</v>
      </c>
      <c r="B146" s="437"/>
      <c r="C146" s="437"/>
      <c r="D146" s="437"/>
      <c r="E146" s="437"/>
      <c r="F146" s="437"/>
    </row>
    <row r="147" spans="1:6" ht="50.1" customHeight="1" x14ac:dyDescent="0.3">
      <c r="A147" s="480" t="s">
        <v>372</v>
      </c>
      <c r="B147" s="480"/>
      <c r="C147" s="480"/>
      <c r="D147" s="480"/>
      <c r="E147" s="480"/>
      <c r="F147" s="480"/>
    </row>
    <row r="148" spans="1:6" ht="15" customHeight="1" x14ac:dyDescent="0.3">
      <c r="A148" s="44"/>
      <c r="B148" s="42"/>
    </row>
    <row r="149" spans="1:6" x14ac:dyDescent="0.3">
      <c r="A149" s="425" t="s">
        <v>70</v>
      </c>
      <c r="B149" s="425"/>
      <c r="C149" s="425"/>
      <c r="D149" s="425"/>
      <c r="E149" s="425"/>
      <c r="F149" s="425"/>
    </row>
    <row r="150" spans="1:6" x14ac:dyDescent="0.3">
      <c r="A150" s="425" t="s">
        <v>71</v>
      </c>
      <c r="B150" s="425"/>
      <c r="C150" s="425"/>
      <c r="D150" s="425"/>
      <c r="E150" s="425"/>
      <c r="F150" s="425"/>
    </row>
    <row r="151" spans="1:6" x14ac:dyDescent="0.3">
      <c r="A151" s="425" t="s">
        <v>51</v>
      </c>
      <c r="B151" s="425"/>
      <c r="C151" s="425"/>
      <c r="D151" s="425"/>
      <c r="E151" s="425"/>
      <c r="F151" s="425"/>
    </row>
    <row r="152" spans="1:6" x14ac:dyDescent="0.3">
      <c r="A152" s="87" t="s">
        <v>69</v>
      </c>
      <c r="B152" s="87" t="s">
        <v>11</v>
      </c>
      <c r="C152" s="87" t="s">
        <v>77</v>
      </c>
      <c r="D152" s="87" t="s">
        <v>78</v>
      </c>
      <c r="E152" s="87" t="s">
        <v>10</v>
      </c>
      <c r="F152" s="203"/>
    </row>
    <row r="153" spans="1:6" ht="18" customHeight="1" x14ac:dyDescent="0.3">
      <c r="A153" s="126" t="s">
        <v>72</v>
      </c>
      <c r="B153" s="153">
        <f>+'2T'!E141</f>
        <v>1450951880.5299997</v>
      </c>
      <c r="C153" s="41">
        <f>+B157</f>
        <v>2962438406.9399996</v>
      </c>
      <c r="D153" s="41">
        <f>+C157</f>
        <v>4656929851.1999998</v>
      </c>
      <c r="E153" s="108">
        <f>+B153</f>
        <v>1450951880.5299997</v>
      </c>
      <c r="F153" s="48"/>
    </row>
    <row r="154" spans="1:6" ht="18" customHeight="1" x14ac:dyDescent="0.3">
      <c r="A154" s="126" t="s">
        <v>73</v>
      </c>
      <c r="B154" s="41">
        <f>+C109</f>
        <v>2673318070</v>
      </c>
      <c r="C154" s="41">
        <f t="shared" ref="C154:D154" si="10">+D109</f>
        <v>3488088252</v>
      </c>
      <c r="D154" s="41">
        <f t="shared" si="10"/>
        <v>3451707365.8800001</v>
      </c>
      <c r="E154" s="108">
        <f>+SUM(B154:D154)</f>
        <v>9613113687.8800011</v>
      </c>
      <c r="F154" s="48"/>
    </row>
    <row r="155" spans="1:6" ht="18" customHeight="1" x14ac:dyDescent="0.3">
      <c r="A155" s="91" t="s">
        <v>99</v>
      </c>
      <c r="B155" s="92">
        <f>+B153+B154</f>
        <v>4124269950.5299997</v>
      </c>
      <c r="C155" s="92">
        <f>+C153+C154</f>
        <v>6450526658.9399996</v>
      </c>
      <c r="D155" s="92">
        <f>+D153+D154</f>
        <v>8108637217.0799999</v>
      </c>
      <c r="E155" s="92">
        <f>+E154+E153</f>
        <v>11064065568.41</v>
      </c>
      <c r="F155" s="48"/>
    </row>
    <row r="156" spans="1:6" ht="18" customHeight="1" x14ac:dyDescent="0.3">
      <c r="A156" s="126" t="s">
        <v>147</v>
      </c>
      <c r="B156" s="41">
        <f>+C136</f>
        <v>1161831543.5899999</v>
      </c>
      <c r="C156" s="41">
        <f t="shared" ref="C156:D156" si="11">+D136</f>
        <v>1793596807.74</v>
      </c>
      <c r="D156" s="41">
        <f t="shared" si="11"/>
        <v>1907547467.21</v>
      </c>
      <c r="E156" s="108">
        <f>+SUM(B156:D156)</f>
        <v>4862975818.54</v>
      </c>
      <c r="F156" s="48"/>
    </row>
    <row r="157" spans="1:6" ht="18" customHeight="1" x14ac:dyDescent="0.3">
      <c r="A157" s="91" t="s">
        <v>100</v>
      </c>
      <c r="B157" s="118">
        <f>+B155-B156</f>
        <v>2962438406.9399996</v>
      </c>
      <c r="C157" s="92">
        <f t="shared" ref="C157:D157" si="12">+C155-C156</f>
        <v>4656929851.1999998</v>
      </c>
      <c r="D157" s="92">
        <f t="shared" si="12"/>
        <v>6201089749.8699999</v>
      </c>
      <c r="E157" s="92">
        <f>+E155-E156</f>
        <v>6201089749.8699999</v>
      </c>
      <c r="F157" s="48"/>
    </row>
    <row r="158" spans="1:6" ht="18" customHeight="1" x14ac:dyDescent="0.3">
      <c r="A158" s="479" t="s">
        <v>42</v>
      </c>
      <c r="B158" s="479"/>
      <c r="C158" s="479"/>
      <c r="D158" s="479"/>
      <c r="E158" s="479"/>
      <c r="F158" s="34"/>
    </row>
    <row r="159" spans="1:6" ht="18" customHeight="1" x14ac:dyDescent="0.3">
      <c r="A159" s="462" t="s">
        <v>186</v>
      </c>
      <c r="B159" s="463"/>
      <c r="C159" s="463"/>
      <c r="D159" s="463"/>
      <c r="E159" s="463"/>
      <c r="F159" s="115"/>
    </row>
    <row r="160" spans="1:6" ht="53.1" customHeight="1" x14ac:dyDescent="0.3">
      <c r="A160" s="427" t="s">
        <v>211</v>
      </c>
      <c r="B160" s="428"/>
      <c r="C160" s="428"/>
      <c r="D160" s="428"/>
      <c r="E160" s="428"/>
      <c r="F160" s="429"/>
    </row>
    <row r="161" spans="1:6" ht="18" customHeight="1" x14ac:dyDescent="0.3">
      <c r="A161" s="427" t="s">
        <v>120</v>
      </c>
      <c r="B161" s="428"/>
      <c r="C161" s="428"/>
      <c r="D161" s="428"/>
      <c r="E161" s="428"/>
      <c r="F161" s="429"/>
    </row>
    <row r="162" spans="1:6" ht="18" customHeight="1" x14ac:dyDescent="0.3">
      <c r="A162" s="427" t="s">
        <v>150</v>
      </c>
      <c r="B162" s="428"/>
      <c r="C162" s="428"/>
      <c r="D162" s="428"/>
      <c r="E162" s="428"/>
      <c r="F162" s="429"/>
    </row>
    <row r="163" spans="1:6" ht="18" customHeight="1" x14ac:dyDescent="0.3">
      <c r="A163" s="427" t="s">
        <v>123</v>
      </c>
      <c r="B163" s="428"/>
      <c r="C163" s="428"/>
      <c r="D163" s="428"/>
      <c r="E163" s="428"/>
      <c r="F163" s="429"/>
    </row>
    <row r="164" spans="1:6" ht="18" customHeight="1" x14ac:dyDescent="0.3">
      <c r="A164" s="430" t="s">
        <v>149</v>
      </c>
      <c r="B164" s="431"/>
      <c r="C164" s="431"/>
      <c r="D164" s="431"/>
      <c r="E164" s="431"/>
      <c r="F164" s="432"/>
    </row>
    <row r="165" spans="1:6" ht="18" customHeight="1" x14ac:dyDescent="0.3">
      <c r="A165" s="94" t="s">
        <v>121</v>
      </c>
      <c r="B165" s="95"/>
      <c r="C165" s="95"/>
      <c r="D165" s="95"/>
      <c r="E165" s="95"/>
      <c r="F165" s="96"/>
    </row>
    <row r="166" spans="1:6" ht="45" customHeight="1" x14ac:dyDescent="0.3">
      <c r="A166" s="474" t="s">
        <v>122</v>
      </c>
      <c r="B166" s="475"/>
      <c r="C166" s="475"/>
      <c r="D166" s="475"/>
      <c r="E166" s="475"/>
      <c r="F166" s="476"/>
    </row>
    <row r="167" spans="1:6" ht="18" customHeight="1" x14ac:dyDescent="0.3">
      <c r="A167" s="54"/>
      <c r="B167"/>
      <c r="C167"/>
      <c r="D167"/>
      <c r="E167"/>
      <c r="F167" s="53"/>
    </row>
    <row r="168" spans="1:6" ht="18" customHeight="1" x14ac:dyDescent="0.3">
      <c r="A168"/>
      <c r="B168" s="425" t="s">
        <v>124</v>
      </c>
      <c r="C168" s="425"/>
      <c r="D168" s="425"/>
      <c r="E168"/>
      <c r="F168" s="35"/>
    </row>
    <row r="169" spans="1:6" ht="33" customHeight="1" x14ac:dyDescent="0.3">
      <c r="A169"/>
      <c r="B169" s="426" t="s">
        <v>125</v>
      </c>
      <c r="C169" s="426"/>
      <c r="D169" s="426"/>
      <c r="E169"/>
      <c r="F169" s="35"/>
    </row>
    <row r="170" spans="1:6" ht="18" customHeight="1" x14ac:dyDescent="0.3">
      <c r="A170"/>
      <c r="B170" s="425" t="s">
        <v>51</v>
      </c>
      <c r="C170" s="425"/>
      <c r="D170" s="425"/>
      <c r="E170"/>
      <c r="F170" s="35"/>
    </row>
    <row r="171" spans="1:6" ht="18" customHeight="1" x14ac:dyDescent="0.3">
      <c r="A171"/>
      <c r="B171" s="470" t="s">
        <v>69</v>
      </c>
      <c r="C171" s="470"/>
      <c r="D171" s="83" t="s">
        <v>83</v>
      </c>
      <c r="E171"/>
      <c r="F171" s="104"/>
    </row>
    <row r="172" spans="1:6" ht="18" customHeight="1" x14ac:dyDescent="0.3">
      <c r="A172"/>
      <c r="B172" s="471" t="s">
        <v>199</v>
      </c>
      <c r="C172" s="471"/>
      <c r="D172" s="83"/>
      <c r="E172"/>
      <c r="F172" s="62"/>
    </row>
    <row r="173" spans="1:6" ht="18" customHeight="1" x14ac:dyDescent="0.3">
      <c r="A173"/>
      <c r="B173" s="107" t="s">
        <v>126</v>
      </c>
      <c r="D173" s="41">
        <f>+'2T'!D167</f>
        <v>890488086.28999043</v>
      </c>
      <c r="E173" s="225"/>
      <c r="F173" s="62"/>
    </row>
    <row r="174" spans="1:6" ht="18" customHeight="1" x14ac:dyDescent="0.3">
      <c r="A174"/>
      <c r="B174" s="107" t="s">
        <v>127</v>
      </c>
      <c r="D174" s="41">
        <f>+'2T'!D168</f>
        <v>0</v>
      </c>
      <c r="E174" s="225"/>
      <c r="F174" s="62"/>
    </row>
    <row r="175" spans="1:6" ht="18" customHeight="1" x14ac:dyDescent="0.3">
      <c r="A175"/>
      <c r="B175" s="473" t="s">
        <v>16</v>
      </c>
      <c r="C175" s="473"/>
      <c r="D175" s="92">
        <f>+D173+D174</f>
        <v>890488086.28999043</v>
      </c>
      <c r="E175"/>
      <c r="F175" s="62"/>
    </row>
    <row r="176" spans="1:6" ht="18" customHeight="1" x14ac:dyDescent="0.3">
      <c r="A176"/>
      <c r="B176" s="107"/>
      <c r="D176" s="41"/>
      <c r="E176"/>
      <c r="F176" s="62"/>
    </row>
    <row r="177" spans="1:6" ht="18" customHeight="1" x14ac:dyDescent="0.3">
      <c r="A177"/>
      <c r="B177" s="471" t="s">
        <v>200</v>
      </c>
      <c r="C177" s="471"/>
      <c r="D177" s="83" t="s">
        <v>83</v>
      </c>
      <c r="E177"/>
      <c r="F177" s="62"/>
    </row>
    <row r="178" spans="1:6" ht="18" customHeight="1" x14ac:dyDescent="0.3">
      <c r="A178"/>
      <c r="B178" s="107" t="s">
        <v>126</v>
      </c>
      <c r="D178" s="41">
        <v>782036434.12</v>
      </c>
      <c r="E178"/>
      <c r="F178" s="62"/>
    </row>
    <row r="179" spans="1:6" ht="18" customHeight="1" x14ac:dyDescent="0.3">
      <c r="A179"/>
      <c r="B179" s="107" t="s">
        <v>201</v>
      </c>
      <c r="D179" s="41">
        <v>0</v>
      </c>
      <c r="E179"/>
      <c r="F179" s="62"/>
    </row>
    <row r="180" spans="1:6" ht="18" customHeight="1" x14ac:dyDescent="0.3">
      <c r="A180"/>
      <c r="B180" s="473" t="s">
        <v>202</v>
      </c>
      <c r="C180" s="473"/>
      <c r="D180" s="92">
        <f>+D178+D179</f>
        <v>782036434.12</v>
      </c>
      <c r="E180"/>
      <c r="F180" s="62"/>
    </row>
    <row r="181" spans="1:6" ht="18" customHeight="1" x14ac:dyDescent="0.3">
      <c r="A181"/>
      <c r="B181" s="107"/>
      <c r="D181" s="108"/>
      <c r="E181"/>
      <c r="F181" s="62"/>
    </row>
    <row r="182" spans="1:6" ht="18" customHeight="1" x14ac:dyDescent="0.3">
      <c r="A182"/>
      <c r="B182" s="471" t="s">
        <v>203</v>
      </c>
      <c r="C182" s="471"/>
      <c r="D182" s="83" t="s">
        <v>83</v>
      </c>
      <c r="E182"/>
      <c r="F182" s="62"/>
    </row>
    <row r="183" spans="1:6" ht="18" customHeight="1" x14ac:dyDescent="0.3">
      <c r="A183"/>
      <c r="B183" s="107" t="s">
        <v>126</v>
      </c>
      <c r="D183" s="41">
        <f>+D173-D178</f>
        <v>108451652.16999042</v>
      </c>
      <c r="E183" s="202"/>
      <c r="F183" s="62"/>
    </row>
    <row r="184" spans="1:6" ht="18" customHeight="1" x14ac:dyDescent="0.3">
      <c r="A184"/>
      <c r="B184" s="107" t="s">
        <v>127</v>
      </c>
      <c r="D184" s="41">
        <f>+D174-D179</f>
        <v>0</v>
      </c>
      <c r="E184" s="202"/>
      <c r="F184" s="62"/>
    </row>
    <row r="185" spans="1:6" ht="18" customHeight="1" x14ac:dyDescent="0.3">
      <c r="A185"/>
      <c r="B185" s="473" t="s">
        <v>204</v>
      </c>
      <c r="C185" s="473"/>
      <c r="D185" s="160">
        <f>+D183+D184</f>
        <v>108451652.16999042</v>
      </c>
      <c r="E185" s="202"/>
      <c r="F185" s="62"/>
    </row>
    <row r="186" spans="1:6" ht="18" customHeight="1" x14ac:dyDescent="0.3">
      <c r="A186"/>
      <c r="B186" s="161" t="s">
        <v>205</v>
      </c>
      <c r="C186" s="122"/>
      <c r="D186" s="158"/>
      <c r="E186"/>
      <c r="F186" s="34">
        <f>+D178-F189</f>
        <v>0</v>
      </c>
    </row>
    <row r="187" spans="1:6" ht="18" customHeight="1" x14ac:dyDescent="0.3">
      <c r="A187"/>
      <c r="B187" s="189"/>
      <c r="C187" s="190"/>
      <c r="D187" s="158"/>
      <c r="E187"/>
      <c r="F187" s="62"/>
    </row>
    <row r="188" spans="1:6" ht="18" customHeight="1" x14ac:dyDescent="0.3">
      <c r="A188" s="82" t="s">
        <v>53</v>
      </c>
      <c r="B188" s="82" t="s">
        <v>231</v>
      </c>
      <c r="C188" s="82" t="s">
        <v>11</v>
      </c>
      <c r="D188" s="82" t="s">
        <v>232</v>
      </c>
      <c r="E188" s="82" t="s">
        <v>233</v>
      </c>
      <c r="F188" s="82" t="s">
        <v>10</v>
      </c>
    </row>
    <row r="189" spans="1:6" ht="18" customHeight="1" x14ac:dyDescent="0.3">
      <c r="A189" s="191" t="s">
        <v>230</v>
      </c>
      <c r="B189" s="192"/>
      <c r="C189" s="272">
        <f>+SUM(C190:C199)</f>
        <v>0</v>
      </c>
      <c r="D189" s="272">
        <f>+SUM(D190:D199)</f>
        <v>501366865.54000002</v>
      </c>
      <c r="E189" s="272">
        <f>+SUM(E190:E199)</f>
        <v>280669568.57999998</v>
      </c>
      <c r="F189" s="272">
        <f>+SUM(F190:F199)</f>
        <v>782036434.12</v>
      </c>
    </row>
    <row r="190" spans="1:6" ht="18" customHeight="1" x14ac:dyDescent="0.3">
      <c r="A190" s="150">
        <v>0</v>
      </c>
      <c r="B190" s="155" t="s">
        <v>178</v>
      </c>
      <c r="C190" s="13">
        <v>0</v>
      </c>
      <c r="D190" s="13">
        <v>0</v>
      </c>
      <c r="E190" s="13">
        <v>0</v>
      </c>
      <c r="F190" s="45">
        <f>+C190+D190+E190</f>
        <v>0</v>
      </c>
    </row>
    <row r="191" spans="1:6" ht="18" customHeight="1" x14ac:dyDescent="0.3">
      <c r="A191" s="150">
        <v>1</v>
      </c>
      <c r="B191" s="155" t="s">
        <v>165</v>
      </c>
      <c r="C191" s="13">
        <v>0</v>
      </c>
      <c r="D191" s="49">
        <v>501366865.54000002</v>
      </c>
      <c r="E191" s="49">
        <v>280669568.57999998</v>
      </c>
      <c r="F191" s="45">
        <f t="shared" ref="F191:F199" si="13">+C191+D191+E191</f>
        <v>782036434.12</v>
      </c>
    </row>
    <row r="192" spans="1:6" ht="18" customHeight="1" x14ac:dyDescent="0.3">
      <c r="A192" s="150">
        <v>2</v>
      </c>
      <c r="B192" s="155" t="s">
        <v>179</v>
      </c>
      <c r="C192" s="13">
        <v>0</v>
      </c>
      <c r="D192" s="13">
        <v>0</v>
      </c>
      <c r="E192" s="13">
        <v>0</v>
      </c>
      <c r="F192" s="45">
        <f t="shared" si="13"/>
        <v>0</v>
      </c>
    </row>
    <row r="193" spans="1:6" ht="18" customHeight="1" x14ac:dyDescent="0.3">
      <c r="A193" s="150">
        <v>3</v>
      </c>
      <c r="B193" s="155" t="s">
        <v>180</v>
      </c>
      <c r="C193" s="13">
        <v>0</v>
      </c>
      <c r="D193" s="13">
        <v>0</v>
      </c>
      <c r="E193" s="13">
        <v>0</v>
      </c>
      <c r="F193" s="45">
        <f t="shared" si="13"/>
        <v>0</v>
      </c>
    </row>
    <row r="194" spans="1:6" ht="18" customHeight="1" x14ac:dyDescent="0.3">
      <c r="A194" s="150">
        <v>4</v>
      </c>
      <c r="B194" s="155" t="s">
        <v>181</v>
      </c>
      <c r="C194" s="13">
        <v>0</v>
      </c>
      <c r="D194" s="13">
        <v>0</v>
      </c>
      <c r="E194" s="13">
        <v>0</v>
      </c>
      <c r="F194" s="45">
        <f t="shared" si="13"/>
        <v>0</v>
      </c>
    </row>
    <row r="195" spans="1:6" ht="18" customHeight="1" x14ac:dyDescent="0.3">
      <c r="A195" s="150">
        <v>5</v>
      </c>
      <c r="B195" s="155" t="s">
        <v>182</v>
      </c>
      <c r="C195" s="13">
        <v>0</v>
      </c>
      <c r="D195" s="13">
        <v>0</v>
      </c>
      <c r="E195" s="13">
        <v>0</v>
      </c>
      <c r="F195" s="45">
        <f t="shared" si="13"/>
        <v>0</v>
      </c>
    </row>
    <row r="196" spans="1:6" ht="18" customHeight="1" x14ac:dyDescent="0.3">
      <c r="A196" s="150">
        <v>6</v>
      </c>
      <c r="B196" s="155" t="s">
        <v>162</v>
      </c>
      <c r="C196" s="13">
        <v>0</v>
      </c>
      <c r="D196" s="13">
        <v>0</v>
      </c>
      <c r="E196" s="13">
        <v>0</v>
      </c>
      <c r="F196" s="45">
        <f t="shared" si="13"/>
        <v>0</v>
      </c>
    </row>
    <row r="197" spans="1:6" ht="18" customHeight="1" x14ac:dyDescent="0.3">
      <c r="A197" s="150">
        <v>7</v>
      </c>
      <c r="B197" s="155" t="s">
        <v>163</v>
      </c>
      <c r="C197" s="13">
        <v>0</v>
      </c>
      <c r="D197" s="13">
        <v>0</v>
      </c>
      <c r="E197" s="13">
        <v>0</v>
      </c>
      <c r="F197" s="45">
        <f t="shared" si="13"/>
        <v>0</v>
      </c>
    </row>
    <row r="198" spans="1:6" ht="18" customHeight="1" x14ac:dyDescent="0.3">
      <c r="A198" s="150">
        <v>8</v>
      </c>
      <c r="B198" s="155" t="s">
        <v>183</v>
      </c>
      <c r="C198" s="13">
        <v>0</v>
      </c>
      <c r="D198" s="13">
        <v>0</v>
      </c>
      <c r="E198" s="13">
        <v>0</v>
      </c>
      <c r="F198" s="45">
        <f t="shared" si="13"/>
        <v>0</v>
      </c>
    </row>
    <row r="199" spans="1:6" ht="18" customHeight="1" x14ac:dyDescent="0.3">
      <c r="A199" s="194">
        <v>9</v>
      </c>
      <c r="B199" s="195" t="s">
        <v>184</v>
      </c>
      <c r="C199" s="15">
        <v>0</v>
      </c>
      <c r="D199" s="15">
        <v>0</v>
      </c>
      <c r="E199" s="15">
        <v>0</v>
      </c>
      <c r="F199" s="196">
        <f t="shared" si="13"/>
        <v>0</v>
      </c>
    </row>
    <row r="200" spans="1:6" ht="18" customHeight="1" x14ac:dyDescent="0.3">
      <c r="A200" s="472" t="s">
        <v>374</v>
      </c>
      <c r="B200" s="472"/>
      <c r="C200" s="472"/>
      <c r="D200" s="472"/>
      <c r="E200" s="472"/>
      <c r="F200" s="472"/>
    </row>
    <row r="201" spans="1:6" ht="18" customHeight="1" x14ac:dyDescent="0.3">
      <c r="A201" s="94" t="s">
        <v>121</v>
      </c>
      <c r="B201" s="95"/>
      <c r="C201" s="95"/>
      <c r="D201" s="95"/>
      <c r="E201" s="95"/>
      <c r="F201" s="96"/>
    </row>
    <row r="202" spans="1:6" ht="45" customHeight="1" x14ac:dyDescent="0.3">
      <c r="A202" s="474" t="s">
        <v>373</v>
      </c>
      <c r="B202" s="475"/>
      <c r="C202" s="475"/>
      <c r="D202" s="475"/>
      <c r="E202" s="475"/>
      <c r="F202" s="476"/>
    </row>
    <row r="203" spans="1:6" ht="30" customHeight="1" x14ac:dyDescent="0.3">
      <c r="A203"/>
      <c r="B203"/>
      <c r="C203"/>
      <c r="D203"/>
      <c r="E203"/>
      <c r="F203"/>
    </row>
    <row r="204" spans="1:6" s="28" customFormat="1" ht="35.1" customHeight="1" x14ac:dyDescent="0.3">
      <c r="A204" s="109" t="s">
        <v>74</v>
      </c>
      <c r="B204" s="352" t="s">
        <v>332</v>
      </c>
      <c r="C204" s="449"/>
      <c r="D204" s="449"/>
      <c r="E204" s="449"/>
      <c r="F204" s="450"/>
    </row>
    <row r="205" spans="1:6" s="28" customFormat="1" ht="18" customHeight="1" x14ac:dyDescent="0.3">
      <c r="A205" s="110" t="s">
        <v>46</v>
      </c>
      <c r="B205" s="352" t="s">
        <v>333</v>
      </c>
      <c r="C205" s="425"/>
      <c r="D205" s="425"/>
      <c r="E205" s="425"/>
      <c r="F205" s="451"/>
    </row>
    <row r="206" spans="1:6" s="28" customFormat="1" ht="18" customHeight="1" x14ac:dyDescent="0.3">
      <c r="A206" s="111" t="s">
        <v>47</v>
      </c>
      <c r="B206" s="352" t="s">
        <v>334</v>
      </c>
      <c r="C206" s="425"/>
      <c r="D206" s="425"/>
      <c r="E206" s="425"/>
      <c r="F206" s="451"/>
    </row>
    <row r="207" spans="1:6" s="28" customFormat="1" ht="18" customHeight="1" x14ac:dyDescent="0.35">
      <c r="A207" s="111" t="s">
        <v>340</v>
      </c>
      <c r="B207" s="358" t="s">
        <v>347</v>
      </c>
      <c r="C207" s="452"/>
      <c r="D207" s="452"/>
      <c r="E207" s="452"/>
      <c r="F207" s="453"/>
    </row>
    <row r="208" spans="1:6" s="28" customFormat="1" ht="18" customHeight="1" x14ac:dyDescent="0.3">
      <c r="A208" s="454"/>
      <c r="B208" s="455"/>
      <c r="C208" s="455"/>
      <c r="D208" s="455"/>
      <c r="E208" s="455"/>
      <c r="F208" s="455"/>
    </row>
    <row r="209" spans="1:6" s="28" customFormat="1" ht="35.1" customHeight="1" x14ac:dyDescent="0.3">
      <c r="A209" s="109" t="s">
        <v>74</v>
      </c>
      <c r="B209" s="352" t="s">
        <v>344</v>
      </c>
      <c r="C209" s="449"/>
      <c r="D209" s="449"/>
      <c r="E209" s="449"/>
      <c r="F209" s="450"/>
    </row>
    <row r="210" spans="1:6" s="28" customFormat="1" ht="19.5" customHeight="1" x14ac:dyDescent="0.3">
      <c r="A210" s="110" t="s">
        <v>46</v>
      </c>
      <c r="B210" s="352" t="s">
        <v>333</v>
      </c>
      <c r="C210" s="425"/>
      <c r="D210" s="425"/>
      <c r="E210" s="425"/>
      <c r="F210" s="451"/>
    </row>
    <row r="211" spans="1:6" s="28" customFormat="1" ht="19.5" customHeight="1" x14ac:dyDescent="0.3">
      <c r="A211" s="111" t="s">
        <v>47</v>
      </c>
      <c r="B211" s="352" t="s">
        <v>345</v>
      </c>
      <c r="C211" s="425"/>
      <c r="D211" s="425"/>
      <c r="E211" s="425"/>
      <c r="F211" s="451"/>
    </row>
    <row r="212" spans="1:6" s="28" customFormat="1" ht="19.5" customHeight="1" x14ac:dyDescent="0.35">
      <c r="A212" s="111" t="s">
        <v>340</v>
      </c>
      <c r="B212" s="358" t="s">
        <v>348</v>
      </c>
      <c r="C212" s="452"/>
      <c r="D212" s="452"/>
      <c r="E212" s="452"/>
      <c r="F212" s="453"/>
    </row>
    <row r="213" spans="1:6" s="28" customFormat="1" ht="15.75" customHeight="1" x14ac:dyDescent="0.3">
      <c r="A213" s="454"/>
      <c r="B213" s="455"/>
      <c r="C213" s="455"/>
      <c r="D213" s="455"/>
      <c r="E213" s="455"/>
      <c r="F213" s="455"/>
    </row>
    <row r="214" spans="1:6" s="28" customFormat="1" ht="35.1" customHeight="1" x14ac:dyDescent="0.3">
      <c r="A214" s="109" t="s">
        <v>74</v>
      </c>
      <c r="B214" s="352" t="s">
        <v>349</v>
      </c>
      <c r="C214" s="449"/>
      <c r="D214" s="449"/>
      <c r="E214" s="449"/>
      <c r="F214" s="450"/>
    </row>
    <row r="215" spans="1:6" s="28" customFormat="1" ht="17.25" customHeight="1" x14ac:dyDescent="0.3">
      <c r="A215" s="110" t="s">
        <v>46</v>
      </c>
      <c r="B215" s="357" t="s">
        <v>364</v>
      </c>
      <c r="C215" s="425"/>
      <c r="D215" s="425"/>
      <c r="E215" s="425"/>
      <c r="F215" s="451"/>
    </row>
    <row r="216" spans="1:6" s="28" customFormat="1" ht="17.25" customHeight="1" x14ac:dyDescent="0.3">
      <c r="A216" s="111" t="s">
        <v>47</v>
      </c>
      <c r="B216" s="357" t="s">
        <v>363</v>
      </c>
      <c r="C216" s="425"/>
      <c r="D216" s="425"/>
      <c r="E216" s="425"/>
      <c r="F216" s="451"/>
    </row>
    <row r="217" spans="1:6" s="28" customFormat="1" ht="17.25" customHeight="1" x14ac:dyDescent="0.3">
      <c r="A217" s="111" t="s">
        <v>340</v>
      </c>
      <c r="B217" s="352" t="s">
        <v>346</v>
      </c>
      <c r="C217" s="452"/>
      <c r="D217" s="452"/>
      <c r="E217" s="452"/>
      <c r="F217" s="453"/>
    </row>
    <row r="218" spans="1:6" s="28" customFormat="1" ht="35.1" customHeight="1" x14ac:dyDescent="0.3">
      <c r="A218" s="359"/>
      <c r="B218" s="317"/>
      <c r="C218" s="317"/>
      <c r="D218" s="317"/>
      <c r="E218" s="317"/>
      <c r="F218" s="317"/>
    </row>
    <row r="220" spans="1:6" x14ac:dyDescent="0.3">
      <c r="A220" s="467" t="s">
        <v>144</v>
      </c>
      <c r="B220" s="468"/>
      <c r="C220" s="468"/>
      <c r="D220" s="468"/>
      <c r="E220" s="468"/>
      <c r="F220" s="469"/>
    </row>
    <row r="221" spans="1:6" x14ac:dyDescent="0.3">
      <c r="A221" s="97" t="s">
        <v>128</v>
      </c>
      <c r="F221" s="98"/>
    </row>
    <row r="222" spans="1:6" x14ac:dyDescent="0.3">
      <c r="A222" s="99"/>
      <c r="F222" s="98"/>
    </row>
    <row r="223" spans="1:6" x14ac:dyDescent="0.3">
      <c r="A223" s="97" t="s">
        <v>135</v>
      </c>
      <c r="D223" s="35" t="s">
        <v>171</v>
      </c>
      <c r="F223" s="98"/>
    </row>
    <row r="224" spans="1:6" x14ac:dyDescent="0.3">
      <c r="A224" s="99" t="s">
        <v>129</v>
      </c>
      <c r="B224" s="50">
        <f>+B90</f>
        <v>36898083203.610001</v>
      </c>
      <c r="D224" s="418" t="s">
        <v>167</v>
      </c>
      <c r="E224" s="418"/>
      <c r="F224" s="460"/>
    </row>
    <row r="225" spans="1:6" x14ac:dyDescent="0.3">
      <c r="A225" s="99" t="s">
        <v>136</v>
      </c>
      <c r="B225" s="52">
        <f>+F109</f>
        <v>9613113687.8800011</v>
      </c>
      <c r="D225" s="418"/>
      <c r="E225" s="418"/>
      <c r="F225" s="460"/>
    </row>
    <row r="226" spans="1:6" ht="16.2" thickBot="1" x14ac:dyDescent="0.35">
      <c r="A226" s="99" t="s">
        <v>130</v>
      </c>
      <c r="B226" s="140">
        <f>+B224-B225</f>
        <v>27284969515.73</v>
      </c>
      <c r="D226" s="28" t="s">
        <v>168</v>
      </c>
      <c r="F226" s="142">
        <f>+F109</f>
        <v>9613113687.8800011</v>
      </c>
    </row>
    <row r="227" spans="1:6" ht="16.2" thickTop="1" x14ac:dyDescent="0.3">
      <c r="A227" s="99"/>
      <c r="D227" s="28" t="s">
        <v>169</v>
      </c>
      <c r="F227" s="143">
        <f>+F129</f>
        <v>8918240845.4700012</v>
      </c>
    </row>
    <row r="228" spans="1:6" ht="16.2" thickBot="1" x14ac:dyDescent="0.35">
      <c r="A228" s="97" t="s">
        <v>131</v>
      </c>
      <c r="D228" s="35" t="s">
        <v>170</v>
      </c>
      <c r="E228" s="35"/>
      <c r="F228" s="144">
        <f>+F227/F226</f>
        <v>0.92771615264614216</v>
      </c>
    </row>
    <row r="229" spans="1:6" ht="16.2" thickTop="1" x14ac:dyDescent="0.3">
      <c r="A229" s="99" t="s">
        <v>132</v>
      </c>
      <c r="B229" s="50">
        <f>+F46</f>
        <v>8918240845.4700012</v>
      </c>
      <c r="F229" s="98"/>
    </row>
    <row r="230" spans="1:6" x14ac:dyDescent="0.3">
      <c r="A230" s="99" t="s">
        <v>133</v>
      </c>
      <c r="B230" s="52">
        <f>+F129</f>
        <v>8918240845.4700012</v>
      </c>
      <c r="D230" s="418" t="s">
        <v>172</v>
      </c>
      <c r="E230" s="418"/>
      <c r="F230" s="460"/>
    </row>
    <row r="231" spans="1:6" ht="16.2" thickBot="1" x14ac:dyDescent="0.35">
      <c r="A231" s="99" t="s">
        <v>134</v>
      </c>
      <c r="B231" s="141">
        <f>+B229-B230</f>
        <v>0</v>
      </c>
      <c r="D231" s="418"/>
      <c r="E231" s="418"/>
      <c r="F231" s="460"/>
    </row>
    <row r="232" spans="1:6" ht="16.2" thickTop="1" x14ac:dyDescent="0.3">
      <c r="A232" s="99"/>
      <c r="B232"/>
      <c r="D232" s="60" t="s">
        <v>173</v>
      </c>
      <c r="E232" s="145"/>
      <c r="F232" s="142">
        <f>+B90</f>
        <v>36898083203.610001</v>
      </c>
    </row>
    <row r="233" spans="1:6" x14ac:dyDescent="0.3">
      <c r="A233" s="99"/>
      <c r="B233"/>
      <c r="D233" s="60" t="s">
        <v>169</v>
      </c>
      <c r="E233" s="145"/>
      <c r="F233" s="143">
        <f>+F129</f>
        <v>8918240845.4700012</v>
      </c>
    </row>
    <row r="234" spans="1:6" ht="16.2" thickBot="1" x14ac:dyDescent="0.35">
      <c r="A234" s="99"/>
      <c r="B234"/>
      <c r="D234" s="145"/>
      <c r="E234" s="145"/>
      <c r="F234" s="144">
        <f>+F233/F232</f>
        <v>0.24169929901934489</v>
      </c>
    </row>
    <row r="235" spans="1:6" ht="16.2" thickTop="1" x14ac:dyDescent="0.3">
      <c r="A235" s="100"/>
      <c r="B235" s="101"/>
      <c r="C235" s="101"/>
      <c r="D235" s="101"/>
      <c r="E235" s="101"/>
      <c r="F235" s="102"/>
    </row>
  </sheetData>
  <mergeCells count="108">
    <mergeCell ref="A68:F68"/>
    <mergeCell ref="A43:F43"/>
    <mergeCell ref="A44:F44"/>
    <mergeCell ref="A45:B45"/>
    <mergeCell ref="A46:B46"/>
    <mergeCell ref="A47:B47"/>
    <mergeCell ref="A76:B76"/>
    <mergeCell ref="A78:F78"/>
    <mergeCell ref="A65:B65"/>
    <mergeCell ref="A61:F61"/>
    <mergeCell ref="A58:F58"/>
    <mergeCell ref="A60:F60"/>
    <mergeCell ref="A62:B62"/>
    <mergeCell ref="A63:B63"/>
    <mergeCell ref="A64:B64"/>
    <mergeCell ref="A66:B66"/>
    <mergeCell ref="A69:F69"/>
    <mergeCell ref="A71:F71"/>
    <mergeCell ref="A72:F72"/>
    <mergeCell ref="A73:B73"/>
    <mergeCell ref="A74:B74"/>
    <mergeCell ref="A75:B75"/>
    <mergeCell ref="A52:B52"/>
    <mergeCell ref="A53:B53"/>
    <mergeCell ref="A1:F2"/>
    <mergeCell ref="A3:F3"/>
    <mergeCell ref="A9:F9"/>
    <mergeCell ref="A50:B50"/>
    <mergeCell ref="A51:B51"/>
    <mergeCell ref="C5:E5"/>
    <mergeCell ref="C6:E6"/>
    <mergeCell ref="C7:E7"/>
    <mergeCell ref="A11:F11"/>
    <mergeCell ref="A13:F13"/>
    <mergeCell ref="A14:F14"/>
    <mergeCell ref="A48:B48"/>
    <mergeCell ref="A27:F27"/>
    <mergeCell ref="A49:B49"/>
    <mergeCell ref="A34:F34"/>
    <mergeCell ref="A35:F35"/>
    <mergeCell ref="A36:F36"/>
    <mergeCell ref="A37:F37"/>
    <mergeCell ref="A28:F28"/>
    <mergeCell ref="A29:F29"/>
    <mergeCell ref="A30:F30"/>
    <mergeCell ref="A31:F31"/>
    <mergeCell ref="A32:F32"/>
    <mergeCell ref="A33:F33"/>
    <mergeCell ref="D224:F225"/>
    <mergeCell ref="D230:F231"/>
    <mergeCell ref="A220:F220"/>
    <mergeCell ref="A159:E159"/>
    <mergeCell ref="A160:F160"/>
    <mergeCell ref="A161:F161"/>
    <mergeCell ref="A162:F162"/>
    <mergeCell ref="A163:F163"/>
    <mergeCell ref="A164:F164"/>
    <mergeCell ref="A166:F166"/>
    <mergeCell ref="B168:D168"/>
    <mergeCell ref="A202:F202"/>
    <mergeCell ref="B177:C177"/>
    <mergeCell ref="B180:C180"/>
    <mergeCell ref="B182:C182"/>
    <mergeCell ref="B185:C185"/>
    <mergeCell ref="C214:F217"/>
    <mergeCell ref="A124:F124"/>
    <mergeCell ref="A125:F125"/>
    <mergeCell ref="A120:F120"/>
    <mergeCell ref="A200:F200"/>
    <mergeCell ref="B169:D169"/>
    <mergeCell ref="B170:D170"/>
    <mergeCell ref="B171:C171"/>
    <mergeCell ref="B172:C172"/>
    <mergeCell ref="B175:C175"/>
    <mergeCell ref="A151:F151"/>
    <mergeCell ref="A158:E158"/>
    <mergeCell ref="A146:F146"/>
    <mergeCell ref="A129:B129"/>
    <mergeCell ref="A141:B141"/>
    <mergeCell ref="A144:F144"/>
    <mergeCell ref="A145:F145"/>
    <mergeCell ref="A147:F147"/>
    <mergeCell ref="A149:F149"/>
    <mergeCell ref="A150:F150"/>
    <mergeCell ref="A38:F42"/>
    <mergeCell ref="A54:B54"/>
    <mergeCell ref="C204:F207"/>
    <mergeCell ref="A208:F208"/>
    <mergeCell ref="C209:F212"/>
    <mergeCell ref="A213:F213"/>
    <mergeCell ref="A82:F82"/>
    <mergeCell ref="A103:F103"/>
    <mergeCell ref="A104:F104"/>
    <mergeCell ref="A105:F105"/>
    <mergeCell ref="A109:B109"/>
    <mergeCell ref="A86:F86"/>
    <mergeCell ref="A87:F87"/>
    <mergeCell ref="A88:F88"/>
    <mergeCell ref="A99:F99"/>
    <mergeCell ref="A101:F101"/>
    <mergeCell ref="A100:F100"/>
    <mergeCell ref="A84:F84"/>
    <mergeCell ref="A79:F79"/>
    <mergeCell ref="A55:B55"/>
    <mergeCell ref="A57:F57"/>
    <mergeCell ref="A119:F119"/>
    <mergeCell ref="A121:F121"/>
    <mergeCell ref="A123:F123"/>
  </mergeCells>
  <conditionalFormatting sqref="B231">
    <cfRule type="cellIs" dxfId="11" priority="4" operator="equal">
      <formula>0</formula>
    </cfRule>
    <cfRule type="cellIs" dxfId="10" priority="5" operator="lessThan">
      <formula>0</formula>
    </cfRule>
    <cfRule type="cellIs" dxfId="9" priority="6" operator="greaterThan">
      <formula>0</formula>
    </cfRule>
  </conditionalFormatting>
  <conditionalFormatting sqref="F186">
    <cfRule type="cellIs" dxfId="8" priority="1" operator="equal">
      <formula>0</formula>
    </cfRule>
    <cfRule type="cellIs" dxfId="7" priority="2" operator="lessThan">
      <formula>0</formula>
    </cfRule>
    <cfRule type="cellIs" dxfId="6" priority="3" operator="greaterThan">
      <formula>0</formula>
    </cfRule>
  </conditionalFormatting>
  <dataValidations count="11">
    <dataValidation allowBlank="1" showInputMessage="1" showErrorMessage="1" promptTitle="Advertencia" prompt="Se recomienda leer cuidadosamente las indicaciones dispuestas en la parte inferior de esta tabla. " sqref="A153" xr:uid="{00000000-0002-0000-0700-000000000000}"/>
    <dataValidation allowBlank="1" showInputMessage="1" showErrorMessage="1" promptTitle="Advertencia" prompt="Esta tabla solo la deben completar la unidades ejecutoras que por Ley específica estén facultadas para estimar superávits." sqref="F169" xr:uid="{00000000-0002-0000-0700-000001000000}"/>
    <dataValidation allowBlank="1" showInputMessage="1" showErrorMessage="1" promptTitle="Advertencia" prompt="El nombre de la partida debe ser de acuerdo al Clasificador de los Ingresos del Sector Público. " sqref="B110:B112 B130 B190" xr:uid="{00000000-0002-0000-0700-000002000000}"/>
    <dataValidation allowBlank="1" showInputMessage="1" showErrorMessage="1" promptTitle="Advertencia" prompt="En este espacio se debe detallar el código correspondiente a la partida detallada y debe ser el código definido en el Clasificador de los Ingresos del Sector Público. " sqref="A110:A112 A130 A190" xr:uid="{00000000-0002-0000-0700-000003000000}"/>
    <dataValidation allowBlank="1" showInputMessage="1" showErrorMessage="1" promptTitle="Advertencia" prompt="El código debe ser el definido para la partida en particular y debe ser el código establecido en el Clasificador de los Ingresos del Sector Público. " sqref="A106 A126" xr:uid="{00000000-0002-0000-0700-000004000000}"/>
    <dataValidation allowBlank="1" showInputMessage="1" showErrorMessage="1" promptTitle="Advertencia" prompt="Se debe indicar el nombre de la partida de acuerdo al Clasificador de los Ingresos del Sector Público." sqref="B106" xr:uid="{00000000-0002-0000-0700-000005000000}"/>
    <dataValidation allowBlank="1" showInputMessage="1" showErrorMessage="1" promptTitle="Advertencia" prompt="Esta tabla se completa únicamente con los ingresos y egresos del período 2024. Se recomienda leer cuidadosamente las indicaciones señaladas en la parte inferior de la tabla. " sqref="A150:F150" xr:uid="{00000000-0002-0000-0700-000006000000}"/>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24:F124" xr:uid="{00000000-0002-0000-0700-000007000000}"/>
    <dataValidation allowBlank="1" showInputMessage="1" showErrorMessage="1" promptTitle="Advertencia" prompt="Debe coincidir con el monto reportado en la Liquidación Prespuestaria 2023, caso contrario se debe justificar en el espacio de observaciones. " sqref="D181 D173:D174 D176:D177" xr:uid="{00000000-0002-0000-0700-000008000000}"/>
    <dataValidation allowBlank="1" showInputMessage="1" showErrorMessage="1" promptTitle="Recordatorio" prompt="El superávit libre debe ser reintegrado a más tardar el 31 de marzo,_x000a_de acuerdo al  Decreto Nº 43189-MTSS, artículo 66. " sqref="B174:B176 B178:B181 B183:B185" xr:uid="{00000000-0002-0000-0700-000009000000}"/>
    <dataValidation allowBlank="1" showInputMessage="1" showErrorMessage="1" promptTitle="Advertencia" prompt="Esta tabla solo la deben completar la unidades ejecutoras que por Ley específica estén facultadas para estimar y re presupuestar superávits." sqref="B169" xr:uid="{00000000-0002-0000-0700-00000A000000}"/>
  </dataValidations>
  <hyperlinks>
    <hyperlink ref="A106" r:id="rId1" xr:uid="{00000000-0004-0000-0700-000000000000}"/>
    <hyperlink ref="A126" r:id="rId2" xr:uid="{00000000-0004-0000-0700-000001000000}"/>
    <hyperlink ref="B106" r:id="rId3" xr:uid="{00000000-0004-0000-0700-000002000000}"/>
    <hyperlink ref="B126" r:id="rId4" display="Nombre de la Partida presupuestaria" xr:uid="{00000000-0004-0000-0700-000003000000}"/>
  </hyperlinks>
  <printOptions horizontalCentered="1"/>
  <pageMargins left="0.25" right="0.25" top="0.75" bottom="0.75" header="0.3" footer="0.3"/>
  <pageSetup scale="54" fitToHeight="0"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58" max="5" man="1"/>
    <brk id="80" max="16383" man="1"/>
    <brk id="121" max="5" man="1"/>
    <brk id="167" max="5" man="1"/>
  </rowBreaks>
  <ignoredErrors>
    <ignoredError sqref="F17" evalError="1"/>
  </ignoredErrors>
  <drawing r:id="rId6"/>
  <legacy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182951"/>
  </sheetPr>
  <dimension ref="A1:F114"/>
  <sheetViews>
    <sheetView showGridLines="0" zoomScale="80" zoomScaleNormal="80" zoomScaleSheetLayoutView="100" workbookViewId="0">
      <selection sqref="A1:F2"/>
    </sheetView>
  </sheetViews>
  <sheetFormatPr baseColWidth="10" defaultColWidth="11.44140625" defaultRowHeight="15.6" x14ac:dyDescent="0.3"/>
  <cols>
    <col min="1" max="1" width="64" style="28" customWidth="1"/>
    <col min="2" max="2" width="30.5546875" style="28" customWidth="1"/>
    <col min="3" max="6" width="20.5546875" style="28" customWidth="1"/>
    <col min="7" max="16384" width="11.44140625" style="28"/>
  </cols>
  <sheetData>
    <row r="1" spans="1:6" ht="18" customHeight="1" x14ac:dyDescent="0.3">
      <c r="A1" s="441" t="s">
        <v>118</v>
      </c>
      <c r="B1" s="441"/>
      <c r="C1" s="441"/>
      <c r="D1" s="441"/>
      <c r="E1" s="441"/>
      <c r="F1" s="441"/>
    </row>
    <row r="2" spans="1:6" ht="18" customHeight="1" x14ac:dyDescent="0.3">
      <c r="A2" s="441"/>
      <c r="B2" s="441"/>
      <c r="C2" s="441"/>
      <c r="D2" s="441"/>
      <c r="E2" s="441"/>
      <c r="F2" s="441"/>
    </row>
    <row r="3" spans="1:6" ht="18" customHeight="1" x14ac:dyDescent="0.3">
      <c r="A3" s="442" t="s">
        <v>226</v>
      </c>
      <c r="B3" s="442"/>
      <c r="C3" s="442"/>
      <c r="D3" s="442"/>
      <c r="E3" s="442"/>
      <c r="F3" s="442"/>
    </row>
    <row r="4" spans="1:6" ht="18" customHeight="1" thickBot="1" x14ac:dyDescent="0.35"/>
    <row r="5" spans="1:6" ht="18" customHeight="1" x14ac:dyDescent="0.3">
      <c r="A5" s="58"/>
      <c r="B5" s="128" t="s">
        <v>22</v>
      </c>
      <c r="C5" s="483" t="str">
        <f>+'1T'!C5</f>
        <v>Protección y Atención de los Niños, Niñas y Adolescentes</v>
      </c>
      <c r="D5" s="484"/>
      <c r="E5" s="485"/>
    </row>
    <row r="6" spans="1:6" x14ac:dyDescent="0.3">
      <c r="A6" s="58"/>
      <c r="B6" s="129" t="s">
        <v>33</v>
      </c>
      <c r="C6" s="486" t="str">
        <f>+'1T'!C6</f>
        <v>Patronato Nacional de la Infancia</v>
      </c>
      <c r="D6" s="487"/>
      <c r="E6" s="488"/>
    </row>
    <row r="7" spans="1:6" ht="21" customHeight="1" thickBot="1" x14ac:dyDescent="0.35">
      <c r="A7" s="58"/>
      <c r="B7" s="132" t="s">
        <v>34</v>
      </c>
      <c r="C7" s="489" t="str">
        <f>+'1T'!C7</f>
        <v>Gerencia Técnica del Patronato Nacional de la Infancia</v>
      </c>
      <c r="D7" s="490"/>
      <c r="E7" s="491"/>
    </row>
    <row r="8" spans="1:6" x14ac:dyDescent="0.3">
      <c r="A8" s="58"/>
      <c r="B8" s="5"/>
      <c r="C8" s="5"/>
      <c r="D8" s="5"/>
      <c r="E8" s="5"/>
      <c r="F8" s="5"/>
    </row>
    <row r="9" spans="1:6" ht="19.8" x14ac:dyDescent="0.3">
      <c r="A9" s="481" t="s">
        <v>227</v>
      </c>
      <c r="B9" s="481"/>
      <c r="C9" s="481"/>
      <c r="D9" s="481"/>
      <c r="E9" s="481"/>
      <c r="F9" s="481"/>
    </row>
    <row r="10" spans="1:6" ht="15" customHeight="1" x14ac:dyDescent="0.3"/>
    <row r="11" spans="1:6" x14ac:dyDescent="0.3">
      <c r="A11" s="482" t="s">
        <v>36</v>
      </c>
      <c r="B11" s="482"/>
      <c r="C11" s="482"/>
      <c r="D11" s="482"/>
      <c r="E11" s="482"/>
      <c r="F11" s="482"/>
    </row>
    <row r="12" spans="1:6" x14ac:dyDescent="0.3">
      <c r="A12" s="482" t="s">
        <v>19</v>
      </c>
      <c r="B12" s="482"/>
      <c r="C12" s="482"/>
      <c r="D12" s="482"/>
      <c r="E12" s="482"/>
      <c r="F12" s="482"/>
    </row>
    <row r="13" spans="1:6" ht="35.1" customHeight="1" x14ac:dyDescent="0.3">
      <c r="A13" s="83" t="s">
        <v>17</v>
      </c>
      <c r="B13" s="82" t="s">
        <v>18</v>
      </c>
      <c r="C13" s="83" t="s">
        <v>81</v>
      </c>
      <c r="D13" s="82" t="s">
        <v>82</v>
      </c>
      <c r="E13" s="82" t="s">
        <v>83</v>
      </c>
      <c r="F13" s="116" t="s">
        <v>228</v>
      </c>
    </row>
    <row r="14" spans="1:6" ht="18" customHeight="1" x14ac:dyDescent="0.3">
      <c r="A14" s="199" t="s">
        <v>16</v>
      </c>
      <c r="B14" s="117"/>
      <c r="C14" s="241">
        <f>+SUM(C16:C20)</f>
        <v>23767.666666666668</v>
      </c>
      <c r="D14" s="241">
        <f t="shared" ref="D14:E14" si="0">+SUM(D16:D20)</f>
        <v>27542.666666666668</v>
      </c>
      <c r="E14" s="241">
        <f t="shared" si="0"/>
        <v>26632.666666666664</v>
      </c>
      <c r="F14" s="241">
        <f>+SUM(F16:F23)</f>
        <v>70542.333333333328</v>
      </c>
    </row>
    <row r="15" spans="1:6" ht="15" customHeight="1" x14ac:dyDescent="0.3">
      <c r="A15" s="10"/>
      <c r="B15" s="11"/>
      <c r="C15" s="246"/>
      <c r="D15" s="246"/>
      <c r="E15" s="244"/>
      <c r="F15" s="242"/>
    </row>
    <row r="16" spans="1:6" ht="18" customHeight="1" x14ac:dyDescent="0.3">
      <c r="A16" s="389" t="s">
        <v>375</v>
      </c>
      <c r="B16" s="238" t="s">
        <v>291</v>
      </c>
      <c r="C16" s="243">
        <f>+'1T'!F18</f>
        <v>17314</v>
      </c>
      <c r="D16" s="243">
        <f>+'2T'!F18</f>
        <v>21076</v>
      </c>
      <c r="E16" s="244">
        <f>+'3T'!F18</f>
        <v>19767</v>
      </c>
      <c r="F16" s="243">
        <f>+SUM(C16:E16)</f>
        <v>58157</v>
      </c>
    </row>
    <row r="17" spans="1:6" ht="24.75" customHeight="1" x14ac:dyDescent="0.3">
      <c r="A17" s="389" t="s">
        <v>376</v>
      </c>
      <c r="B17" s="238" t="s">
        <v>291</v>
      </c>
      <c r="C17" s="243">
        <f>+'1T'!F19</f>
        <v>303.66666666666669</v>
      </c>
      <c r="D17" s="243">
        <f>+'2T'!F19</f>
        <v>287</v>
      </c>
      <c r="E17" s="244">
        <f>+'3T'!F19</f>
        <v>291.33333333333331</v>
      </c>
      <c r="F17" s="243">
        <f>+AVERAGE(C17:E17)</f>
        <v>294</v>
      </c>
    </row>
    <row r="18" spans="1:6" ht="26.25" customHeight="1" x14ac:dyDescent="0.3">
      <c r="A18" s="389" t="s">
        <v>377</v>
      </c>
      <c r="B18" s="238" t="s">
        <v>291</v>
      </c>
      <c r="C18" s="243">
        <f>+'1T'!F20</f>
        <v>5346</v>
      </c>
      <c r="D18" s="243">
        <f>+'2T'!F20</f>
        <v>5375.666666666667</v>
      </c>
      <c r="E18" s="244">
        <f>+'3T'!F20</f>
        <v>5384</v>
      </c>
      <c r="F18" s="243">
        <f t="shared" ref="F18:F20" si="1">+AVERAGE(C18:E18)</f>
        <v>5368.5555555555557</v>
      </c>
    </row>
    <row r="19" spans="1:6" ht="27" customHeight="1" x14ac:dyDescent="0.3">
      <c r="A19" s="389" t="s">
        <v>381</v>
      </c>
      <c r="B19" s="238" t="s">
        <v>291</v>
      </c>
      <c r="C19" s="243">
        <f>+'1T'!F21</f>
        <v>0</v>
      </c>
      <c r="D19" s="243">
        <f>+'2T'!F21</f>
        <v>0</v>
      </c>
      <c r="E19" s="244">
        <f>+'3T'!F21</f>
        <v>383</v>
      </c>
      <c r="F19" s="243">
        <f t="shared" si="1"/>
        <v>127.66666666666667</v>
      </c>
    </row>
    <row r="20" spans="1:6" ht="26.25" customHeight="1" x14ac:dyDescent="0.3">
      <c r="A20" s="389" t="s">
        <v>378</v>
      </c>
      <c r="B20" s="238" t="s">
        <v>291</v>
      </c>
      <c r="C20" s="243">
        <f>+'1T'!F22</f>
        <v>804</v>
      </c>
      <c r="D20" s="243">
        <f>+'2T'!F22</f>
        <v>804</v>
      </c>
      <c r="E20" s="244">
        <f>+'3T'!F22</f>
        <v>807.33333333333337</v>
      </c>
      <c r="F20" s="243">
        <f t="shared" si="1"/>
        <v>805.1111111111112</v>
      </c>
    </row>
    <row r="21" spans="1:6" ht="26.25" customHeight="1" x14ac:dyDescent="0.3">
      <c r="A21" s="73" t="s">
        <v>379</v>
      </c>
      <c r="B21" s="238" t="s">
        <v>291</v>
      </c>
      <c r="C21" s="243"/>
      <c r="D21" s="243"/>
      <c r="E21" s="244">
        <f>+'3T'!F23</f>
        <v>1142.5</v>
      </c>
      <c r="F21" s="243">
        <f>+AVERAGE(E21)</f>
        <v>1142.5</v>
      </c>
    </row>
    <row r="22" spans="1:6" ht="18" customHeight="1" x14ac:dyDescent="0.3">
      <c r="A22" s="389" t="s">
        <v>380</v>
      </c>
      <c r="B22" s="238" t="s">
        <v>291</v>
      </c>
      <c r="C22" s="243"/>
      <c r="D22" s="243"/>
      <c r="E22" s="244">
        <f>+'3T'!F24</f>
        <v>4583.5</v>
      </c>
      <c r="F22" s="243">
        <f t="shared" ref="F22:F23" si="2">+AVERAGE(E22)</f>
        <v>4583.5</v>
      </c>
    </row>
    <row r="23" spans="1:6" ht="30" customHeight="1" x14ac:dyDescent="0.3">
      <c r="A23" s="389" t="s">
        <v>383</v>
      </c>
      <c r="B23" s="238" t="s">
        <v>291</v>
      </c>
      <c r="C23" s="243"/>
      <c r="D23" s="243"/>
      <c r="E23" s="244">
        <f>+'3T'!F25</f>
        <v>64</v>
      </c>
      <c r="F23" s="243">
        <f t="shared" si="2"/>
        <v>64</v>
      </c>
    </row>
    <row r="24" spans="1:6" ht="18" customHeight="1" x14ac:dyDescent="0.3">
      <c r="A24" s="239"/>
      <c r="B24" s="238"/>
      <c r="C24" s="243"/>
      <c r="D24" s="243"/>
      <c r="E24" s="244"/>
      <c r="F24" s="243"/>
    </row>
    <row r="25" spans="1:6" x14ac:dyDescent="0.3">
      <c r="A25" s="148" t="s">
        <v>158</v>
      </c>
      <c r="B25" s="149" t="s">
        <v>159</v>
      </c>
      <c r="C25" s="390"/>
      <c r="D25" s="390"/>
      <c r="E25" s="390"/>
    </row>
    <row r="26" spans="1:6" ht="50.1" customHeight="1" x14ac:dyDescent="0.3">
      <c r="A26" s="433" t="s">
        <v>108</v>
      </c>
      <c r="B26" s="434"/>
      <c r="C26" s="434"/>
      <c r="D26" s="434"/>
      <c r="E26" s="434"/>
      <c r="F26" s="435"/>
    </row>
    <row r="27" spans="1:6" ht="17.25" customHeight="1" x14ac:dyDescent="0.3">
      <c r="A27" s="31"/>
      <c r="B27" s="31"/>
      <c r="C27" s="31"/>
      <c r="D27" s="32"/>
      <c r="E27" s="32"/>
    </row>
    <row r="28" spans="1:6" ht="18" customHeight="1" x14ac:dyDescent="0.3">
      <c r="A28" s="482" t="s">
        <v>37</v>
      </c>
      <c r="B28" s="482"/>
      <c r="C28" s="482"/>
      <c r="D28" s="482"/>
      <c r="E28" s="482"/>
    </row>
    <row r="29" spans="1:6" ht="18" customHeight="1" x14ac:dyDescent="0.3">
      <c r="A29" s="482" t="s">
        <v>20</v>
      </c>
      <c r="B29" s="482"/>
      <c r="C29" s="482"/>
      <c r="D29" s="482"/>
      <c r="E29" s="482"/>
    </row>
    <row r="30" spans="1:6" ht="35.1" customHeight="1" x14ac:dyDescent="0.3">
      <c r="A30" s="83" t="s">
        <v>21</v>
      </c>
      <c r="B30" s="188" t="s">
        <v>81</v>
      </c>
      <c r="C30" s="188" t="s">
        <v>82</v>
      </c>
      <c r="D30" s="188" t="s">
        <v>83</v>
      </c>
      <c r="E30" s="188" t="s">
        <v>228</v>
      </c>
    </row>
    <row r="31" spans="1:6" ht="18" customHeight="1" x14ac:dyDescent="0.3">
      <c r="A31" s="77" t="s">
        <v>16</v>
      </c>
      <c r="B31" s="89">
        <f>+SUM(B33:B37)</f>
        <v>7819502232.4799995</v>
      </c>
      <c r="C31" s="89">
        <f t="shared" ref="C31:D31" si="3">+SUM(C33:C37)</f>
        <v>6769454314.9900007</v>
      </c>
      <c r="D31" s="89">
        <f t="shared" si="3"/>
        <v>6768769075.8500004</v>
      </c>
      <c r="E31" s="89">
        <f>+SUM(E33:E40)</f>
        <v>23507197392.939999</v>
      </c>
    </row>
    <row r="32" spans="1:6" ht="15" customHeight="1" x14ac:dyDescent="0.3">
      <c r="A32" s="247"/>
      <c r="B32" s="249"/>
      <c r="C32" s="249"/>
      <c r="D32" s="14"/>
      <c r="E32" s="248"/>
    </row>
    <row r="33" spans="1:6" ht="18" customHeight="1" x14ac:dyDescent="0.3">
      <c r="A33" s="389" t="s">
        <v>375</v>
      </c>
      <c r="B33" s="71">
        <f>+'1T'!F32</f>
        <v>3544536593.1300001</v>
      </c>
      <c r="C33" s="49">
        <f>+'2T'!F32</f>
        <v>2610010090.96</v>
      </c>
      <c r="D33" s="14">
        <f>+'3T'!F48</f>
        <v>2664512621.46</v>
      </c>
      <c r="E33" s="181">
        <f>+SUM(B33:D33)</f>
        <v>8819059305.5499992</v>
      </c>
    </row>
    <row r="34" spans="1:6" ht="28.5" customHeight="1" x14ac:dyDescent="0.3">
      <c r="A34" s="389" t="s">
        <v>376</v>
      </c>
      <c r="B34" s="71">
        <f>+'1T'!F33</f>
        <v>780611291.68999994</v>
      </c>
      <c r="C34" s="49">
        <f>+'2T'!F33</f>
        <v>592762336.56999993</v>
      </c>
      <c r="D34" s="14">
        <f>+'3T'!F49</f>
        <v>562333960.22000003</v>
      </c>
      <c r="E34" s="181">
        <f t="shared" ref="E34:E40" si="4">+SUM(B34:D34)</f>
        <v>1935707588.4799998</v>
      </c>
    </row>
    <row r="35" spans="1:6" ht="28.5" customHeight="1" x14ac:dyDescent="0.3">
      <c r="A35" s="389" t="s">
        <v>377</v>
      </c>
      <c r="B35" s="71">
        <f>+'1T'!F34</f>
        <v>1907827741.23</v>
      </c>
      <c r="C35" s="49">
        <f>+'2T'!F34</f>
        <v>1937836562.5599999</v>
      </c>
      <c r="D35" s="14">
        <f>+'3T'!F50</f>
        <v>1905407620.7900002</v>
      </c>
      <c r="E35" s="181">
        <f t="shared" si="4"/>
        <v>5751071924.5799999</v>
      </c>
    </row>
    <row r="36" spans="1:6" ht="26.25" customHeight="1" x14ac:dyDescent="0.3">
      <c r="A36" s="389" t="s">
        <v>381</v>
      </c>
      <c r="B36" s="71">
        <f>+'1T'!F35</f>
        <v>10000</v>
      </c>
      <c r="C36" s="49">
        <f>+'2T'!F35</f>
        <v>31488575.010000002</v>
      </c>
      <c r="D36" s="14">
        <f>+'3T'!F51</f>
        <v>46382011.129999995</v>
      </c>
      <c r="E36" s="181">
        <f t="shared" si="4"/>
        <v>77880586.140000001</v>
      </c>
    </row>
    <row r="37" spans="1:6" ht="29.25" customHeight="1" x14ac:dyDescent="0.3">
      <c r="A37" s="389" t="s">
        <v>378</v>
      </c>
      <c r="B37" s="71">
        <f>+'1T'!F36</f>
        <v>1586516606.4300001</v>
      </c>
      <c r="C37" s="49">
        <f>+'2T'!F36</f>
        <v>1597356749.8900001</v>
      </c>
      <c r="D37" s="14">
        <f>+'3T'!F52</f>
        <v>1590132862.25</v>
      </c>
      <c r="E37" s="181">
        <f t="shared" si="4"/>
        <v>4774006218.5699997</v>
      </c>
    </row>
    <row r="38" spans="1:6" ht="18" customHeight="1" x14ac:dyDescent="0.3">
      <c r="A38" s="73" t="s">
        <v>379</v>
      </c>
      <c r="B38" s="71">
        <f>+'1T'!F37</f>
        <v>0</v>
      </c>
      <c r="C38" s="49">
        <f>+'2T'!F37</f>
        <v>0</v>
      </c>
      <c r="D38" s="14">
        <f>+'3T'!F53</f>
        <v>119100000</v>
      </c>
      <c r="E38" s="181">
        <f t="shared" si="4"/>
        <v>119100000</v>
      </c>
    </row>
    <row r="39" spans="1:6" ht="18" customHeight="1" x14ac:dyDescent="0.3">
      <c r="A39" s="389" t="s">
        <v>380</v>
      </c>
      <c r="B39" s="71">
        <f>+'1T'!F38</f>
        <v>0</v>
      </c>
      <c r="C39" s="49">
        <f>+'2T'!F38</f>
        <v>0</v>
      </c>
      <c r="D39" s="14">
        <f>+'3T'!F54</f>
        <v>1248335335.5</v>
      </c>
      <c r="E39" s="181">
        <f t="shared" si="4"/>
        <v>1248335335.5</v>
      </c>
    </row>
    <row r="40" spans="1:6" ht="26.25" customHeight="1" x14ac:dyDescent="0.3">
      <c r="A40" s="389" t="s">
        <v>383</v>
      </c>
      <c r="B40" s="71">
        <f>+'1T'!F39</f>
        <v>0</v>
      </c>
      <c r="C40" s="49">
        <f>+'2T'!F39</f>
        <v>0</v>
      </c>
      <c r="D40" s="14">
        <f>+'3T'!F55</f>
        <v>782036434.12</v>
      </c>
      <c r="E40" s="181">
        <f t="shared" si="4"/>
        <v>782036434.12</v>
      </c>
    </row>
    <row r="41" spans="1:6" ht="18" customHeight="1" x14ac:dyDescent="0.3">
      <c r="A41" s="239"/>
      <c r="B41" s="71"/>
      <c r="C41" s="49"/>
      <c r="D41" s="14"/>
      <c r="E41" s="181"/>
    </row>
    <row r="42" spans="1:6" ht="15" customHeight="1" x14ac:dyDescent="0.3">
      <c r="A42" s="148"/>
      <c r="B42" s="149"/>
      <c r="C42" s="158"/>
      <c r="D42" s="158"/>
    </row>
    <row r="43" spans="1:6" ht="50.1" customHeight="1" x14ac:dyDescent="0.3">
      <c r="A43" s="433" t="s">
        <v>108</v>
      </c>
      <c r="B43" s="434"/>
      <c r="C43" s="434"/>
      <c r="D43" s="434"/>
      <c r="E43" s="435"/>
    </row>
    <row r="44" spans="1:6" ht="21" customHeight="1" x14ac:dyDescent="0.3"/>
    <row r="45" spans="1:6" ht="21" customHeight="1" x14ac:dyDescent="0.3">
      <c r="A45" s="481" t="s">
        <v>325</v>
      </c>
      <c r="B45" s="481"/>
      <c r="C45" s="481"/>
      <c r="D45" s="481"/>
      <c r="E45" s="481"/>
      <c r="F45" s="481"/>
    </row>
    <row r="46" spans="1:6" ht="21" customHeight="1" x14ac:dyDescent="0.3">
      <c r="A46" s="425" t="s">
        <v>70</v>
      </c>
      <c r="B46" s="425"/>
      <c r="C46" s="425"/>
      <c r="D46" s="425"/>
      <c r="E46" s="425"/>
      <c r="F46" s="230"/>
    </row>
    <row r="47" spans="1:6" ht="21" customHeight="1" x14ac:dyDescent="0.3">
      <c r="A47" s="425" t="s">
        <v>71</v>
      </c>
      <c r="B47" s="425"/>
      <c r="C47" s="425"/>
      <c r="D47" s="425"/>
      <c r="E47" s="425"/>
    </row>
    <row r="48" spans="1:6" ht="21" customHeight="1" x14ac:dyDescent="0.3">
      <c r="A48" s="425" t="s">
        <v>51</v>
      </c>
      <c r="B48" s="425"/>
      <c r="C48" s="425"/>
      <c r="D48" s="425"/>
      <c r="E48" s="425"/>
    </row>
    <row r="49" spans="1:6" ht="34.5" customHeight="1" x14ac:dyDescent="0.3">
      <c r="A49" s="87" t="s">
        <v>69</v>
      </c>
      <c r="B49" s="87" t="s">
        <v>81</v>
      </c>
      <c r="C49" s="87" t="s">
        <v>82</v>
      </c>
      <c r="D49" s="226" t="s">
        <v>83</v>
      </c>
      <c r="E49" s="227" t="s">
        <v>228</v>
      </c>
      <c r="F49" s="201"/>
    </row>
    <row r="50" spans="1:6" ht="21" customHeight="1" x14ac:dyDescent="0.3">
      <c r="A50" s="107" t="s">
        <v>72</v>
      </c>
      <c r="B50" s="108">
        <v>0</v>
      </c>
      <c r="C50" s="108">
        <f>+B54</f>
        <v>200451981.52000046</v>
      </c>
      <c r="D50" s="108">
        <f>+C54</f>
        <v>1450951880.5300007</v>
      </c>
      <c r="E50" s="231">
        <v>0</v>
      </c>
      <c r="F50" s="201"/>
    </row>
    <row r="51" spans="1:6" ht="21" customHeight="1" x14ac:dyDescent="0.3">
      <c r="A51" s="107" t="s">
        <v>73</v>
      </c>
      <c r="B51" s="108">
        <f>+'1T'!F93</f>
        <v>8019954214</v>
      </c>
      <c r="C51" s="108">
        <f>+'2T'!F93</f>
        <v>8019954214</v>
      </c>
      <c r="D51" s="108">
        <f>+'3T'!F109</f>
        <v>9613113687.8800011</v>
      </c>
      <c r="E51" s="231">
        <f>+B51+C51+D51</f>
        <v>25653022115.880001</v>
      </c>
      <c r="F51" s="201"/>
    </row>
    <row r="52" spans="1:6" ht="21" customHeight="1" x14ac:dyDescent="0.3">
      <c r="A52" s="107" t="s">
        <v>99</v>
      </c>
      <c r="B52" s="108">
        <f>+B50+B51</f>
        <v>8019954214</v>
      </c>
      <c r="C52" s="108">
        <f>+C50+C51</f>
        <v>8220406195.5200005</v>
      </c>
      <c r="D52" s="108">
        <f>+D50+D51</f>
        <v>11064065568.410002</v>
      </c>
      <c r="E52" s="232">
        <f>+D52</f>
        <v>11064065568.410002</v>
      </c>
      <c r="F52" s="201"/>
    </row>
    <row r="53" spans="1:6" ht="21" customHeight="1" x14ac:dyDescent="0.3">
      <c r="A53" s="107" t="s">
        <v>147</v>
      </c>
      <c r="B53" s="108">
        <f>+'1T'!F113</f>
        <v>7819502232.4799995</v>
      </c>
      <c r="C53" s="108">
        <f>+'2T'!F113</f>
        <v>6769454314.9899998</v>
      </c>
      <c r="D53" s="108">
        <f>+'3T'!F129</f>
        <v>8918240845.4700012</v>
      </c>
      <c r="E53" s="232">
        <f>+D53</f>
        <v>8918240845.4700012</v>
      </c>
      <c r="F53" s="201"/>
    </row>
    <row r="54" spans="1:6" ht="21" customHeight="1" x14ac:dyDescent="0.3">
      <c r="A54" s="107" t="s">
        <v>100</v>
      </c>
      <c r="B54" s="108">
        <f>+B52-B53</f>
        <v>200451981.52000046</v>
      </c>
      <c r="C54" s="108">
        <f>+C52-C53</f>
        <v>1450951880.5300007</v>
      </c>
      <c r="D54" s="108">
        <f>+D52-D53</f>
        <v>2145824722.9400005</v>
      </c>
      <c r="E54" s="233">
        <f>+E52-E53</f>
        <v>2145824722.9400005</v>
      </c>
      <c r="F54" s="201"/>
    </row>
    <row r="55" spans="1:6" ht="10.35" customHeight="1" x14ac:dyDescent="0.3">
      <c r="A55" s="461" t="s">
        <v>42</v>
      </c>
      <c r="B55" s="461"/>
      <c r="C55" s="461"/>
      <c r="D55" s="461"/>
    </row>
    <row r="56" spans="1:6" ht="10.35" customHeight="1" x14ac:dyDescent="0.3">
      <c r="A56" s="75"/>
      <c r="B56" s="75"/>
      <c r="C56" s="75"/>
      <c r="D56" s="75"/>
    </row>
    <row r="57" spans="1:6" ht="10.35" customHeight="1" x14ac:dyDescent="0.3">
      <c r="A57" s="75"/>
      <c r="B57" s="75"/>
      <c r="C57" s="75"/>
      <c r="D57" s="75"/>
    </row>
    <row r="58" spans="1:6" ht="10.35" customHeight="1" x14ac:dyDescent="0.3">
      <c r="A58" s="75"/>
      <c r="B58" s="75"/>
      <c r="C58" s="75"/>
      <c r="D58" s="75"/>
    </row>
    <row r="59" spans="1:6" x14ac:dyDescent="0.3">
      <c r="A59" s="416" t="s">
        <v>117</v>
      </c>
      <c r="B59" s="416"/>
      <c r="C59" s="416"/>
      <c r="D59" s="416"/>
      <c r="E59" s="416"/>
      <c r="F59" s="416"/>
    </row>
    <row r="114" spans="1:1" x14ac:dyDescent="0.3"/>
  </sheetData>
  <mergeCells count="18">
    <mergeCell ref="A59:F59"/>
    <mergeCell ref="A12:F12"/>
    <mergeCell ref="A11:F11"/>
    <mergeCell ref="A26:F26"/>
    <mergeCell ref="A28:E28"/>
    <mergeCell ref="A29:E29"/>
    <mergeCell ref="A43:E43"/>
    <mergeCell ref="A46:E46"/>
    <mergeCell ref="A47:E47"/>
    <mergeCell ref="A48:E48"/>
    <mergeCell ref="A55:D55"/>
    <mergeCell ref="A45:F45"/>
    <mergeCell ref="A1:F2"/>
    <mergeCell ref="A3:F3"/>
    <mergeCell ref="A9:F9"/>
    <mergeCell ref="C5:E5"/>
    <mergeCell ref="C6:E6"/>
    <mergeCell ref="C7:E7"/>
  </mergeCells>
  <dataValidations count="1">
    <dataValidation allowBlank="1" showInputMessage="1" showErrorMessage="1" promptTitle="Advertencia" prompt="Se recomienda leer cuidadosamente las indicaciones dispuestas en la parte inferior de esta tabla. " sqref="A50" xr:uid="{00000000-0002-0000-0800-000000000000}"/>
  </dataValidations>
  <printOptions horizontalCentered="1"/>
  <pageMargins left="0.31496062992125984" right="0.31496062992125984" top="1.1811023622047245" bottom="0.78740157480314965" header="0.78740157480314965" footer="0.39370078740157483"/>
  <pageSetup scale="53" orientation="portrait" r:id="rId1"/>
  <headerFooter>
    <oddFooter>&amp;L&amp;"Palatino Linotype,Normal"&amp;K979797&amp;D&amp;C&amp;"Palatino Linotype,Normal"&amp;K979797Reporte de Ejecución programática y presupuestaria (I trimestre)&amp;R&amp;"Palatino Linotype,Normal"&amp;K979797&amp;P</oddFooter>
  </headerFooter>
  <ignoredErrors>
    <ignoredError sqref="C15:F20 C14:E14" evalError="1"/>
  </ignoredErrors>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FF0000"/>
    <pageSetUpPr fitToPage="1"/>
  </sheetPr>
  <dimension ref="A1:Y227"/>
  <sheetViews>
    <sheetView showGridLines="0" zoomScale="80" zoomScaleNormal="80" zoomScaleSheetLayoutView="100" workbookViewId="0">
      <selection sqref="A1:F2"/>
    </sheetView>
  </sheetViews>
  <sheetFormatPr baseColWidth="10" defaultColWidth="11.44140625" defaultRowHeight="15.6" x14ac:dyDescent="0.3"/>
  <cols>
    <col min="1" max="1" width="64.44140625" style="28" customWidth="1"/>
    <col min="2" max="2" width="30.33203125" style="28" customWidth="1"/>
    <col min="3" max="3" width="24.6640625" style="28" customWidth="1"/>
    <col min="4" max="4" width="21.88671875" style="28" customWidth="1"/>
    <col min="5" max="5" width="22.44140625" style="28" customWidth="1"/>
    <col min="6" max="6" width="24" style="28" customWidth="1"/>
    <col min="7" max="7" width="22.44140625" style="28" customWidth="1"/>
    <col min="8" max="9" width="11.44140625" style="2"/>
    <col min="10" max="10" width="14.5546875" style="2" customWidth="1"/>
    <col min="11" max="11" width="16.44140625" style="28" customWidth="1"/>
    <col min="12" max="12" width="19.44140625" style="28" customWidth="1"/>
    <col min="13" max="13" width="11.44140625" style="28"/>
    <col min="14" max="14" width="13.88671875" style="28" customWidth="1"/>
    <col min="15" max="16" width="9.5546875" style="28" customWidth="1"/>
    <col min="17" max="17" width="14.5546875" style="28" customWidth="1"/>
    <col min="18" max="19" width="14.33203125" style="28" customWidth="1"/>
    <col min="20" max="20" width="16.44140625" style="28" customWidth="1"/>
    <col min="21" max="21" width="17.109375" style="28" customWidth="1"/>
    <col min="22" max="22" width="18.109375" style="28" customWidth="1"/>
    <col min="23" max="23" width="18.5546875" style="28" customWidth="1"/>
    <col min="24" max="24" width="26.6640625" style="28" customWidth="1"/>
    <col min="25" max="25" width="45.5546875" style="28" customWidth="1"/>
    <col min="26" max="16384" width="11.44140625" style="28"/>
  </cols>
  <sheetData>
    <row r="1" spans="1:10" ht="26.85" customHeight="1" x14ac:dyDescent="0.25">
      <c r="A1" s="441" t="s">
        <v>118</v>
      </c>
      <c r="B1" s="441"/>
      <c r="C1" s="441"/>
      <c r="D1" s="441"/>
      <c r="E1" s="441"/>
      <c r="F1" s="441"/>
      <c r="H1" s="1"/>
      <c r="I1" s="1"/>
      <c r="J1" s="1"/>
    </row>
    <row r="2" spans="1:10" ht="19.350000000000001" customHeight="1" x14ac:dyDescent="0.25">
      <c r="A2" s="441"/>
      <c r="B2" s="441"/>
      <c r="C2" s="441"/>
      <c r="D2" s="441"/>
      <c r="E2" s="441"/>
      <c r="F2" s="441"/>
      <c r="H2" s="1"/>
      <c r="I2" s="1"/>
      <c r="J2" s="1"/>
    </row>
    <row r="3" spans="1:10" ht="17.399999999999999" x14ac:dyDescent="0.25">
      <c r="A3" s="442" t="s">
        <v>154</v>
      </c>
      <c r="B3" s="442"/>
      <c r="C3" s="442"/>
      <c r="D3" s="442"/>
      <c r="E3" s="442"/>
      <c r="F3" s="442"/>
      <c r="H3" s="1"/>
      <c r="I3" s="1"/>
      <c r="J3" s="1"/>
    </row>
    <row r="4" spans="1:10" ht="10.35" customHeight="1" thickBot="1" x14ac:dyDescent="0.35">
      <c r="A4" s="29"/>
      <c r="B4" s="29"/>
      <c r="C4" s="29"/>
      <c r="D4" s="29"/>
      <c r="E4" s="29"/>
      <c r="F4" s="29"/>
    </row>
    <row r="5" spans="1:10" ht="18" customHeight="1" x14ac:dyDescent="0.3">
      <c r="A5" s="55"/>
      <c r="B5" s="128" t="s">
        <v>22</v>
      </c>
      <c r="C5" s="554" t="str">
        <f>+'1T'!C5</f>
        <v>Protección y Atención de los Niños, Niñas y Adolescentes</v>
      </c>
      <c r="D5" s="555"/>
      <c r="E5" s="556"/>
    </row>
    <row r="6" spans="1:10" ht="18" customHeight="1" x14ac:dyDescent="0.3">
      <c r="A6" s="56"/>
      <c r="B6" s="129" t="s">
        <v>33</v>
      </c>
      <c r="C6" s="557" t="str">
        <f>+'1T'!C6</f>
        <v>Patronato Nacional de la Infancia</v>
      </c>
      <c r="D6" s="558"/>
      <c r="E6" s="559"/>
      <c r="F6" s="5"/>
    </row>
    <row r="7" spans="1:10" ht="18" customHeight="1" thickBot="1" x14ac:dyDescent="0.35">
      <c r="A7" s="56"/>
      <c r="B7" s="132" t="s">
        <v>34</v>
      </c>
      <c r="C7" s="560" t="str">
        <f>+'1T'!C7</f>
        <v>Gerencia Técnica del Patronato Nacional de la Infancia</v>
      </c>
      <c r="D7" s="561"/>
      <c r="E7" s="562"/>
      <c r="F7" s="5"/>
    </row>
    <row r="8" spans="1:10" ht="10.35" customHeight="1" x14ac:dyDescent="0.3">
      <c r="A8" s="6"/>
      <c r="B8" s="30"/>
      <c r="C8" s="30"/>
      <c r="D8" s="30"/>
      <c r="E8" s="30"/>
      <c r="F8" s="30"/>
    </row>
    <row r="9" spans="1:10" ht="22.35" customHeight="1" x14ac:dyDescent="0.3">
      <c r="A9" s="481" t="s">
        <v>35</v>
      </c>
      <c r="B9" s="481"/>
      <c r="C9" s="481"/>
      <c r="D9" s="481"/>
      <c r="E9" s="481"/>
      <c r="F9" s="481"/>
    </row>
    <row r="10" spans="1:10" ht="17.399999999999999" x14ac:dyDescent="0.3">
      <c r="A10" s="9"/>
      <c r="B10" s="9"/>
      <c r="C10" s="9"/>
      <c r="D10" s="9"/>
      <c r="E10" s="9"/>
      <c r="F10" s="9"/>
    </row>
    <row r="11" spans="1:10" ht="50.25" customHeight="1" x14ac:dyDescent="0.3">
      <c r="A11" s="418" t="s">
        <v>278</v>
      </c>
      <c r="B11" s="418"/>
      <c r="C11" s="418"/>
      <c r="D11" s="418"/>
      <c r="E11" s="418"/>
      <c r="F11" s="418"/>
      <c r="H11" s="28"/>
      <c r="I11" s="28"/>
      <c r="J11" s="28"/>
    </row>
    <row r="12" spans="1:10" ht="17.399999999999999" x14ac:dyDescent="0.3">
      <c r="A12" s="9"/>
      <c r="B12" s="9"/>
      <c r="C12" s="9"/>
      <c r="D12" s="9"/>
      <c r="E12" s="9"/>
      <c r="F12" s="9"/>
    </row>
    <row r="13" spans="1:10" ht="17.100000000000001" customHeight="1" x14ac:dyDescent="0.3">
      <c r="A13" s="482" t="s">
        <v>36</v>
      </c>
      <c r="B13" s="482"/>
      <c r="C13" s="482"/>
      <c r="D13" s="482"/>
      <c r="E13" s="482"/>
      <c r="F13" s="482"/>
    </row>
    <row r="14" spans="1:10" ht="17.100000000000001" customHeight="1" x14ac:dyDescent="0.3">
      <c r="A14" s="482" t="s">
        <v>19</v>
      </c>
      <c r="B14" s="482"/>
      <c r="C14" s="482"/>
      <c r="D14" s="482"/>
      <c r="E14" s="482"/>
      <c r="F14" s="482"/>
    </row>
    <row r="15" spans="1:10" ht="18" customHeight="1" x14ac:dyDescent="0.3">
      <c r="A15" s="83" t="s">
        <v>17</v>
      </c>
      <c r="B15" s="82" t="s">
        <v>18</v>
      </c>
      <c r="C15" s="82" t="s">
        <v>14</v>
      </c>
      <c r="D15" s="82" t="s">
        <v>15</v>
      </c>
      <c r="E15" s="82" t="s">
        <v>79</v>
      </c>
      <c r="F15" s="83" t="s">
        <v>12</v>
      </c>
    </row>
    <row r="16" spans="1:10" ht="17.100000000000001" customHeight="1" x14ac:dyDescent="0.3">
      <c r="A16" s="77" t="s">
        <v>16</v>
      </c>
      <c r="B16" s="79"/>
      <c r="C16" s="241">
        <f>+SUM(C18:C25)</f>
        <v>16450</v>
      </c>
      <c r="D16" s="241">
        <f>+SUM(D18:D25)</f>
        <v>18514</v>
      </c>
      <c r="E16" s="241">
        <f>+SUM(E18:E25)</f>
        <v>14790</v>
      </c>
      <c r="F16" s="241">
        <f>+SUM(F18:F25)</f>
        <v>28310.833333333332</v>
      </c>
      <c r="H16" s="28"/>
      <c r="I16" s="28"/>
      <c r="J16" s="28"/>
    </row>
    <row r="17" spans="1:24" x14ac:dyDescent="0.3">
      <c r="A17" s="10"/>
      <c r="B17" s="11"/>
      <c r="C17" s="242"/>
      <c r="D17" s="242"/>
      <c r="E17" s="242"/>
      <c r="F17" s="242"/>
      <c r="H17" s="28"/>
      <c r="I17" s="28"/>
      <c r="J17" s="28"/>
    </row>
    <row r="18" spans="1:24" ht="17.25" customHeight="1" x14ac:dyDescent="0.3">
      <c r="A18" s="237" t="s">
        <v>375</v>
      </c>
      <c r="B18" s="238" t="s">
        <v>291</v>
      </c>
      <c r="C18" s="243">
        <v>7100</v>
      </c>
      <c r="D18" s="243">
        <v>4962</v>
      </c>
      <c r="E18" s="243">
        <v>3597</v>
      </c>
      <c r="F18" s="245">
        <f>+SUM(C18:E18)</f>
        <v>15659</v>
      </c>
      <c r="H18" s="28"/>
      <c r="I18" s="28"/>
      <c r="J18" s="28"/>
    </row>
    <row r="19" spans="1:24" ht="17.25" customHeight="1" x14ac:dyDescent="0.3">
      <c r="A19" s="391" t="s">
        <v>376</v>
      </c>
      <c r="B19" s="238" t="s">
        <v>291</v>
      </c>
      <c r="C19" s="243">
        <v>296</v>
      </c>
      <c r="D19" s="243">
        <v>287</v>
      </c>
      <c r="E19" s="243">
        <v>269</v>
      </c>
      <c r="F19" s="245">
        <f>+AVERAGE(C19:E19)</f>
        <v>284</v>
      </c>
      <c r="H19" s="28"/>
      <c r="I19" s="28"/>
      <c r="J19" s="28"/>
    </row>
    <row r="20" spans="1:24" ht="17.25" customHeight="1" x14ac:dyDescent="0.3">
      <c r="A20" s="237" t="s">
        <v>377</v>
      </c>
      <c r="B20" s="238" t="s">
        <v>291</v>
      </c>
      <c r="C20" s="244">
        <v>5388</v>
      </c>
      <c r="D20" s="243">
        <v>5423</v>
      </c>
      <c r="E20" s="243">
        <v>5438</v>
      </c>
      <c r="F20" s="245">
        <f t="shared" ref="F20:F25" si="0">+AVERAGE(C20:E20)</f>
        <v>5416.333333333333</v>
      </c>
      <c r="H20" s="28"/>
      <c r="I20" s="28"/>
      <c r="J20" s="28"/>
    </row>
    <row r="21" spans="1:24" ht="17.25" customHeight="1" x14ac:dyDescent="0.3">
      <c r="A21" s="237" t="s">
        <v>381</v>
      </c>
      <c r="B21" s="238" t="s">
        <v>291</v>
      </c>
      <c r="C21" s="244">
        <v>1693</v>
      </c>
      <c r="D21" s="243">
        <v>870</v>
      </c>
      <c r="E21" s="243">
        <v>76</v>
      </c>
      <c r="F21" s="245">
        <f t="shared" si="0"/>
        <v>879.66666666666663</v>
      </c>
      <c r="H21" s="28"/>
      <c r="I21" s="28"/>
      <c r="J21" s="28"/>
    </row>
    <row r="22" spans="1:24" ht="17.25" customHeight="1" x14ac:dyDescent="0.3">
      <c r="A22" s="239" t="s">
        <v>378</v>
      </c>
      <c r="B22" s="238" t="s">
        <v>291</v>
      </c>
      <c r="C22" s="244">
        <v>801</v>
      </c>
      <c r="D22" s="243">
        <v>798</v>
      </c>
      <c r="E22" s="243">
        <v>784</v>
      </c>
      <c r="F22" s="245">
        <f t="shared" si="0"/>
        <v>794.33333333333337</v>
      </c>
      <c r="H22" s="28"/>
      <c r="I22" s="28"/>
      <c r="J22" s="28"/>
    </row>
    <row r="23" spans="1:24" ht="17.25" customHeight="1" x14ac:dyDescent="0.3">
      <c r="A23" s="364" t="s">
        <v>379</v>
      </c>
      <c r="B23" s="238" t="s">
        <v>291</v>
      </c>
      <c r="C23" s="243">
        <v>1111</v>
      </c>
      <c r="D23" s="243">
        <v>1502</v>
      </c>
      <c r="E23" s="243">
        <v>1456</v>
      </c>
      <c r="F23" s="245">
        <f t="shared" si="0"/>
        <v>1356.3333333333333</v>
      </c>
      <c r="H23" s="28"/>
      <c r="I23" s="28"/>
      <c r="J23" s="28"/>
    </row>
    <row r="24" spans="1:24" ht="17.25" customHeight="1" x14ac:dyDescent="0.3">
      <c r="A24" s="364" t="s">
        <v>380</v>
      </c>
      <c r="B24" s="238" t="s">
        <v>291</v>
      </c>
      <c r="C24" s="243"/>
      <c r="D24" s="243">
        <v>4611</v>
      </c>
      <c r="E24" s="243">
        <v>3110</v>
      </c>
      <c r="F24" s="245">
        <f>+AVERAGE(D24:E24)</f>
        <v>3860.5</v>
      </c>
      <c r="H24" s="28"/>
      <c r="I24" s="28"/>
      <c r="J24" s="28"/>
    </row>
    <row r="25" spans="1:24" ht="17.25" customHeight="1" x14ac:dyDescent="0.3">
      <c r="A25" s="388" t="s">
        <v>383</v>
      </c>
      <c r="B25" s="238" t="s">
        <v>291</v>
      </c>
      <c r="C25" s="28">
        <v>61</v>
      </c>
      <c r="D25" s="243">
        <v>61</v>
      </c>
      <c r="E25" s="243">
        <v>60</v>
      </c>
      <c r="F25" s="245">
        <f t="shared" si="0"/>
        <v>60.666666666666664</v>
      </c>
      <c r="H25" s="28"/>
      <c r="I25" s="28"/>
      <c r="J25" s="28"/>
    </row>
    <row r="26" spans="1:24" x14ac:dyDescent="0.3">
      <c r="A26" s="124" t="s">
        <v>158</v>
      </c>
      <c r="B26" s="197" t="s">
        <v>159</v>
      </c>
      <c r="C26" s="123"/>
      <c r="D26" s="123"/>
      <c r="E26" s="123"/>
      <c r="F26" s="123"/>
      <c r="H26" s="28"/>
      <c r="I26" s="28"/>
      <c r="J26" s="28"/>
    </row>
    <row r="27" spans="1:24" ht="35.1" customHeight="1" x14ac:dyDescent="0.3">
      <c r="A27" s="539" t="s">
        <v>279</v>
      </c>
      <c r="B27" s="540"/>
      <c r="C27" s="540"/>
      <c r="D27" s="540"/>
      <c r="E27" s="540"/>
      <c r="F27" s="541"/>
      <c r="H27" s="28"/>
      <c r="I27" s="28"/>
      <c r="J27" s="28"/>
      <c r="X27" s="28" t="s">
        <v>398</v>
      </c>
    </row>
    <row r="28" spans="1:24" s="103" customFormat="1" ht="33" customHeight="1" x14ac:dyDescent="0.3">
      <c r="A28" s="572" t="s">
        <v>408</v>
      </c>
      <c r="B28" s="573"/>
      <c r="C28" s="573"/>
      <c r="D28" s="573"/>
      <c r="E28" s="573"/>
      <c r="F28" s="574"/>
      <c r="H28" s="387"/>
      <c r="I28" s="387"/>
      <c r="J28" s="387"/>
    </row>
    <row r="29" spans="1:24" s="103" customFormat="1" ht="18.75" customHeight="1" x14ac:dyDescent="0.3">
      <c r="A29" s="563" t="s">
        <v>401</v>
      </c>
      <c r="B29" s="564"/>
      <c r="C29" s="564"/>
      <c r="D29" s="564"/>
      <c r="E29" s="564"/>
      <c r="F29" s="565"/>
      <c r="H29" s="387"/>
      <c r="I29" s="387"/>
      <c r="J29" s="387"/>
    </row>
    <row r="30" spans="1:24" s="103" customFormat="1" ht="15" customHeight="1" x14ac:dyDescent="0.3">
      <c r="A30" s="566" t="s">
        <v>402</v>
      </c>
      <c r="B30" s="567"/>
      <c r="C30" s="567"/>
      <c r="D30" s="567"/>
      <c r="E30" s="567"/>
      <c r="F30" s="568"/>
      <c r="H30" s="387"/>
      <c r="I30" s="387"/>
      <c r="J30" s="387"/>
    </row>
    <row r="31" spans="1:24" s="103" customFormat="1" ht="18.75" customHeight="1" x14ac:dyDescent="0.3">
      <c r="A31" s="563" t="s">
        <v>403</v>
      </c>
      <c r="B31" s="564"/>
      <c r="C31" s="564"/>
      <c r="D31" s="564"/>
      <c r="E31" s="564"/>
      <c r="F31" s="565"/>
      <c r="H31" s="387"/>
      <c r="I31" s="387"/>
      <c r="J31" s="387"/>
    </row>
    <row r="32" spans="1:24" s="103" customFormat="1" ht="18" customHeight="1" x14ac:dyDescent="0.3">
      <c r="A32" s="566" t="s">
        <v>404</v>
      </c>
      <c r="B32" s="567"/>
      <c r="C32" s="567"/>
      <c r="D32" s="567"/>
      <c r="E32" s="567"/>
      <c r="F32" s="568"/>
      <c r="H32" s="387"/>
      <c r="I32" s="387"/>
      <c r="J32" s="387"/>
    </row>
    <row r="33" spans="1:25" s="103" customFormat="1" ht="17.25" customHeight="1" x14ac:dyDescent="0.3">
      <c r="A33" s="566" t="s">
        <v>405</v>
      </c>
      <c r="B33" s="567"/>
      <c r="C33" s="567"/>
      <c r="D33" s="567"/>
      <c r="E33" s="567"/>
      <c r="F33" s="568"/>
      <c r="H33" s="387"/>
      <c r="I33" s="387"/>
      <c r="J33" s="387"/>
    </row>
    <row r="34" spans="1:25" s="103" customFormat="1" ht="13.5" customHeight="1" x14ac:dyDescent="0.3">
      <c r="A34" s="566" t="s">
        <v>409</v>
      </c>
      <c r="B34" s="567"/>
      <c r="C34" s="567"/>
      <c r="D34" s="567"/>
      <c r="E34" s="567"/>
      <c r="F34" s="568"/>
      <c r="H34" s="387"/>
      <c r="I34" s="387"/>
      <c r="J34" s="387"/>
    </row>
    <row r="35" spans="1:25" s="103" customFormat="1" ht="16.5" customHeight="1" x14ac:dyDescent="0.3">
      <c r="A35" s="569" t="s">
        <v>407</v>
      </c>
      <c r="B35" s="570"/>
      <c r="C35" s="570"/>
      <c r="D35" s="570"/>
      <c r="E35" s="570"/>
      <c r="F35" s="571"/>
      <c r="H35" s="387"/>
      <c r="I35" s="387"/>
      <c r="J35" s="387"/>
    </row>
    <row r="36" spans="1:25" ht="17.100000000000001" customHeight="1" x14ac:dyDescent="0.3">
      <c r="A36" s="482" t="s">
        <v>37</v>
      </c>
      <c r="B36" s="482"/>
      <c r="C36" s="482"/>
      <c r="D36" s="482"/>
      <c r="E36" s="482"/>
      <c r="F36" s="482"/>
    </row>
    <row r="37" spans="1:25" ht="52.5" customHeight="1" x14ac:dyDescent="0.3">
      <c r="A37" s="482" t="s">
        <v>20</v>
      </c>
      <c r="B37" s="482"/>
      <c r="C37" s="482"/>
      <c r="D37" s="482"/>
      <c r="E37" s="482"/>
      <c r="F37" s="482"/>
      <c r="I37" s="578"/>
      <c r="J37" s="578"/>
      <c r="K37" s="578"/>
      <c r="L37" s="578"/>
      <c r="N37" s="372"/>
      <c r="O37" s="373"/>
      <c r="P37" s="373"/>
      <c r="Q37" s="373"/>
      <c r="R37" s="373"/>
      <c r="S37" s="373"/>
      <c r="T37" s="374"/>
      <c r="U37" s="374"/>
      <c r="V37" s="374"/>
      <c r="W37" s="374"/>
      <c r="X37" s="325"/>
      <c r="Y37" s="325"/>
    </row>
    <row r="38" spans="1:25" ht="72.75" customHeight="1" x14ac:dyDescent="0.3">
      <c r="A38" s="470" t="s">
        <v>17</v>
      </c>
      <c r="B38" s="580"/>
      <c r="C38" s="82" t="s">
        <v>14</v>
      </c>
      <c r="D38" s="82" t="s">
        <v>15</v>
      </c>
      <c r="E38" s="82" t="s">
        <v>79</v>
      </c>
      <c r="F38" s="83" t="s">
        <v>12</v>
      </c>
      <c r="I38" s="372"/>
      <c r="J38" s="373"/>
      <c r="K38" s="74"/>
      <c r="L38" s="74"/>
      <c r="N38" s="74"/>
      <c r="O38" s="375"/>
      <c r="P38" s="74"/>
      <c r="Q38" s="376"/>
      <c r="R38" s="377"/>
      <c r="S38" s="377"/>
      <c r="T38" s="378"/>
      <c r="U38" s="377"/>
      <c r="V38" s="379"/>
      <c r="W38" s="378"/>
      <c r="X38" s="380"/>
      <c r="Y38" s="374"/>
    </row>
    <row r="39" spans="1:25" ht="21" customHeight="1" x14ac:dyDescent="0.3">
      <c r="A39" s="496" t="s">
        <v>16</v>
      </c>
      <c r="B39" s="496"/>
      <c r="C39" s="89">
        <f>+SUM(C41:C48)</f>
        <v>2522913975.6499996</v>
      </c>
      <c r="D39" s="89">
        <f t="shared" ref="D39" si="1">+SUM(D41:D48)</f>
        <v>3997327393.4000006</v>
      </c>
      <c r="E39" s="89">
        <f>+SUM(E41:E48)</f>
        <v>5631726750.3099995</v>
      </c>
      <c r="F39" s="89">
        <f>+SUM(F41:F48)</f>
        <v>12151968119.360001</v>
      </c>
      <c r="H39" s="28"/>
      <c r="I39" s="28"/>
      <c r="J39" s="375"/>
      <c r="K39" s="381"/>
      <c r="L39" s="381"/>
      <c r="N39" s="74"/>
      <c r="O39" s="375"/>
      <c r="P39" s="74"/>
      <c r="Q39" s="376"/>
      <c r="R39" s="377"/>
      <c r="S39" s="377"/>
      <c r="T39" s="378"/>
      <c r="U39" s="377"/>
      <c r="V39" s="371"/>
      <c r="W39" s="378"/>
      <c r="X39" s="380"/>
      <c r="Y39" s="374"/>
    </row>
    <row r="40" spans="1:25" ht="11.25" customHeight="1" x14ac:dyDescent="0.3">
      <c r="A40" s="497"/>
      <c r="B40" s="497"/>
      <c r="C40" s="12"/>
      <c r="D40" s="12"/>
      <c r="E40" s="12"/>
      <c r="F40" s="12"/>
      <c r="H40" s="28"/>
      <c r="I40" s="28"/>
      <c r="J40" s="375"/>
      <c r="K40" s="381"/>
      <c r="L40" s="381"/>
      <c r="N40" s="74"/>
      <c r="O40" s="375"/>
      <c r="P40" s="74"/>
      <c r="Q40" s="376"/>
      <c r="R40" s="377"/>
      <c r="S40" s="377"/>
      <c r="T40" s="378"/>
      <c r="U40" s="377"/>
      <c r="V40" s="371"/>
      <c r="W40" s="378"/>
      <c r="X40" s="380"/>
      <c r="Y40" s="374"/>
    </row>
    <row r="41" spans="1:25" ht="17.25" customHeight="1" x14ac:dyDescent="0.3">
      <c r="A41" s="497" t="s">
        <v>375</v>
      </c>
      <c r="B41" s="497"/>
      <c r="C41" s="13">
        <v>897181538.25999999</v>
      </c>
      <c r="D41" s="13">
        <v>1041331131.4</v>
      </c>
      <c r="E41" s="13">
        <v>1694533362.4000001</v>
      </c>
      <c r="F41" s="181">
        <f>+SUM(C41:E41)</f>
        <v>3633046032.0599999</v>
      </c>
      <c r="H41" s="28"/>
      <c r="I41" s="28"/>
      <c r="J41" s="375"/>
      <c r="K41" s="381"/>
      <c r="L41" s="381"/>
      <c r="N41" s="317"/>
      <c r="O41" s="382"/>
      <c r="P41" s="383"/>
      <c r="Q41" s="317"/>
      <c r="R41" s="317"/>
      <c r="S41" s="317"/>
      <c r="T41" s="317"/>
      <c r="U41" s="384"/>
      <c r="V41" s="384"/>
      <c r="W41" s="384"/>
      <c r="X41" s="380"/>
      <c r="Y41" s="374"/>
    </row>
    <row r="42" spans="1:25" ht="17.25" customHeight="1" x14ac:dyDescent="0.3">
      <c r="A42" s="497" t="s">
        <v>376</v>
      </c>
      <c r="B42" s="497"/>
      <c r="C42" s="13">
        <v>205576460.63</v>
      </c>
      <c r="D42" s="13">
        <v>214299318.19</v>
      </c>
      <c r="E42" s="13">
        <v>368207505.57999998</v>
      </c>
      <c r="F42" s="181">
        <f t="shared" ref="F42:F48" si="2">+SUM(C42:E42)</f>
        <v>788083284.39999998</v>
      </c>
      <c r="H42" s="28"/>
      <c r="I42" s="35"/>
      <c r="J42" s="382"/>
      <c r="K42" s="385"/>
      <c r="L42" s="385"/>
    </row>
    <row r="43" spans="1:25" ht="17.25" customHeight="1" x14ac:dyDescent="0.3">
      <c r="A43" s="497" t="s">
        <v>377</v>
      </c>
      <c r="B43" s="497"/>
      <c r="C43" s="14">
        <v>651249467.16999996</v>
      </c>
      <c r="D43" s="13">
        <v>631288908.99000001</v>
      </c>
      <c r="E43" s="13">
        <v>1203324627.9300001</v>
      </c>
      <c r="F43" s="181">
        <f t="shared" si="2"/>
        <v>2485863004.0900002</v>
      </c>
      <c r="H43" s="28"/>
      <c r="I43" s="425"/>
      <c r="J43" s="425"/>
      <c r="K43" s="425"/>
      <c r="L43" s="425"/>
    </row>
    <row r="44" spans="1:25" ht="17.25" customHeight="1" x14ac:dyDescent="0.3">
      <c r="A44" s="497" t="s">
        <v>381</v>
      </c>
      <c r="B44" s="497"/>
      <c r="C44" s="14">
        <v>65351632.150000006</v>
      </c>
      <c r="D44" s="13">
        <v>197121088.66</v>
      </c>
      <c r="E44" s="13">
        <v>170212625.84</v>
      </c>
      <c r="F44" s="181">
        <f t="shared" si="2"/>
        <v>432685346.64999998</v>
      </c>
      <c r="H44" s="28"/>
      <c r="I44" s="372"/>
      <c r="J44" s="373"/>
      <c r="K44" s="74"/>
      <c r="L44" s="74"/>
    </row>
    <row r="45" spans="1:25" ht="17.25" customHeight="1" x14ac:dyDescent="0.3">
      <c r="A45" s="497" t="s">
        <v>378</v>
      </c>
      <c r="B45" s="497"/>
      <c r="C45" s="14">
        <v>523546148.76999998</v>
      </c>
      <c r="D45" s="13">
        <v>529267650.37</v>
      </c>
      <c r="E45" s="13">
        <v>620553213.08000004</v>
      </c>
      <c r="F45" s="181">
        <f t="shared" ref="F45:F47" si="3">+SUM(C45:E45)</f>
        <v>1673367012.22</v>
      </c>
      <c r="H45" s="28"/>
      <c r="I45" s="28"/>
      <c r="J45" s="74"/>
      <c r="K45" s="369"/>
      <c r="L45" s="386"/>
    </row>
    <row r="46" spans="1:25" ht="17.25" customHeight="1" x14ac:dyDescent="0.3">
      <c r="A46" s="73" t="s">
        <v>379</v>
      </c>
      <c r="B46" s="73"/>
      <c r="C46" s="14">
        <v>78000000</v>
      </c>
      <c r="D46" s="13">
        <v>112200000</v>
      </c>
      <c r="E46" s="13">
        <v>520700000</v>
      </c>
      <c r="F46" s="181">
        <f t="shared" si="3"/>
        <v>710900000</v>
      </c>
      <c r="H46" s="28"/>
      <c r="I46" s="28"/>
      <c r="J46" s="74"/>
      <c r="K46" s="369"/>
      <c r="L46" s="368"/>
    </row>
    <row r="47" spans="1:25" ht="17.25" customHeight="1" x14ac:dyDescent="0.3">
      <c r="A47" s="497" t="s">
        <v>380</v>
      </c>
      <c r="B47" s="497"/>
      <c r="C47" s="14">
        <v>3236061.43</v>
      </c>
      <c r="D47" s="13">
        <v>1228624783.78</v>
      </c>
      <c r="E47" s="13">
        <v>430051048.44999999</v>
      </c>
      <c r="F47" s="181">
        <f t="shared" si="3"/>
        <v>1661911893.6600001</v>
      </c>
      <c r="H47" s="28"/>
      <c r="I47" s="28"/>
      <c r="J47" s="74"/>
      <c r="K47" s="369"/>
      <c r="L47" s="368"/>
    </row>
    <row r="48" spans="1:25" ht="17.25" customHeight="1" x14ac:dyDescent="0.3">
      <c r="A48" s="579" t="s">
        <v>383</v>
      </c>
      <c r="B48" s="579"/>
      <c r="C48" s="15">
        <v>98772667.239999995</v>
      </c>
      <c r="D48" s="15">
        <v>43194512.009999998</v>
      </c>
      <c r="E48" s="15">
        <v>624144367.02999997</v>
      </c>
      <c r="F48" s="181">
        <f t="shared" si="2"/>
        <v>766111546.27999997</v>
      </c>
      <c r="H48" s="28"/>
      <c r="I48" s="35"/>
      <c r="J48" s="35"/>
      <c r="K48" s="370"/>
      <c r="L48" s="370"/>
    </row>
    <row r="49" spans="1:25" ht="15" customHeight="1" x14ac:dyDescent="0.3">
      <c r="A49" s="124" t="s">
        <v>158</v>
      </c>
      <c r="B49" s="197" t="s">
        <v>353</v>
      </c>
      <c r="C49" s="123"/>
      <c r="D49" s="123"/>
      <c r="E49" s="123"/>
      <c r="F49" s="123"/>
      <c r="H49" s="28"/>
      <c r="I49" s="28"/>
      <c r="J49" s="28"/>
    </row>
    <row r="50" spans="1:25" ht="35.1" customHeight="1" x14ac:dyDescent="0.3">
      <c r="A50" s="443" t="s">
        <v>279</v>
      </c>
      <c r="B50" s="444"/>
      <c r="C50" s="444"/>
      <c r="D50" s="444"/>
      <c r="E50" s="444"/>
      <c r="F50" s="445"/>
      <c r="H50" s="28"/>
      <c r="I50" s="28"/>
      <c r="J50" s="28"/>
    </row>
    <row r="51" spans="1:25" ht="210" customHeight="1" x14ac:dyDescent="0.3">
      <c r="A51" s="575" t="s">
        <v>406</v>
      </c>
      <c r="B51" s="576"/>
      <c r="C51" s="576"/>
      <c r="D51" s="576"/>
      <c r="E51" s="576"/>
      <c r="F51" s="577"/>
      <c r="H51" s="28"/>
      <c r="I51" s="28"/>
      <c r="J51" s="28"/>
    </row>
    <row r="52" spans="1:25" ht="17.100000000000001" customHeight="1" x14ac:dyDescent="0.3">
      <c r="H52" s="28"/>
      <c r="I52" s="28"/>
      <c r="J52" s="28"/>
    </row>
    <row r="53" spans="1:25" ht="17.100000000000001" customHeight="1" x14ac:dyDescent="0.3">
      <c r="A53" s="425" t="s">
        <v>38</v>
      </c>
      <c r="B53" s="425"/>
      <c r="C53" s="425"/>
      <c r="D53" s="425"/>
      <c r="E53" s="425"/>
      <c r="F53" s="425"/>
      <c r="H53" s="28"/>
      <c r="I53" s="28"/>
      <c r="J53" s="28"/>
    </row>
    <row r="54" spans="1:25" ht="33" customHeight="1" x14ac:dyDescent="0.3">
      <c r="A54" s="426" t="s">
        <v>39</v>
      </c>
      <c r="B54" s="426"/>
      <c r="C54" s="426"/>
      <c r="D54" s="426"/>
      <c r="E54" s="426"/>
      <c r="F54" s="426"/>
    </row>
    <row r="55" spans="1:25" x14ac:dyDescent="0.3">
      <c r="A55" s="470" t="s">
        <v>23</v>
      </c>
      <c r="B55" s="470"/>
      <c r="C55" s="82" t="s">
        <v>40</v>
      </c>
      <c r="D55" s="83" t="s">
        <v>41</v>
      </c>
      <c r="E55" s="84" t="s">
        <v>43</v>
      </c>
      <c r="F55" s="83" t="s">
        <v>24</v>
      </c>
    </row>
    <row r="56" spans="1:25" ht="30" customHeight="1" x14ac:dyDescent="0.3">
      <c r="A56" s="498" t="s">
        <v>28</v>
      </c>
      <c r="B56" s="499"/>
      <c r="C56" s="16"/>
      <c r="D56" s="16" t="s">
        <v>337</v>
      </c>
      <c r="E56" s="20"/>
      <c r="F56" s="17"/>
    </row>
    <row r="57" spans="1:25" ht="30" customHeight="1" x14ac:dyDescent="0.3">
      <c r="A57" s="498" t="s">
        <v>29</v>
      </c>
      <c r="B57" s="498"/>
      <c r="C57" s="16"/>
      <c r="D57" s="16" t="s">
        <v>337</v>
      </c>
      <c r="E57" s="16"/>
      <c r="F57" s="18"/>
    </row>
    <row r="58" spans="1:25" ht="30" customHeight="1" x14ac:dyDescent="0.3">
      <c r="A58" s="500" t="s">
        <v>27</v>
      </c>
      <c r="B58" s="500"/>
      <c r="C58" s="16" t="s">
        <v>337</v>
      </c>
      <c r="D58" s="16"/>
      <c r="E58" s="16"/>
      <c r="F58" s="18" t="s">
        <v>339</v>
      </c>
    </row>
    <row r="59" spans="1:25" ht="30" customHeight="1" x14ac:dyDescent="0.3">
      <c r="A59" s="501" t="s">
        <v>30</v>
      </c>
      <c r="B59" s="501"/>
      <c r="C59" s="16" t="s">
        <v>337</v>
      </c>
      <c r="D59" s="16"/>
      <c r="E59" s="16"/>
      <c r="F59" s="19"/>
    </row>
    <row r="60" spans="1:25" ht="17.100000000000001" customHeight="1" x14ac:dyDescent="0.3">
      <c r="A60" s="124" t="s">
        <v>158</v>
      </c>
      <c r="B60" s="197" t="s">
        <v>159</v>
      </c>
      <c r="C60" s="72"/>
      <c r="D60" s="72"/>
      <c r="E60" s="72"/>
      <c r="F60" s="72"/>
    </row>
    <row r="61" spans="1:25" ht="35.1" customHeight="1" x14ac:dyDescent="0.3">
      <c r="A61" s="443" t="s">
        <v>280</v>
      </c>
      <c r="B61" s="444"/>
      <c r="C61" s="444"/>
      <c r="D61" s="444"/>
      <c r="E61" s="444"/>
      <c r="F61" s="445"/>
      <c r="N61" s="60"/>
      <c r="O61" s="60"/>
      <c r="P61" s="60"/>
      <c r="Q61" s="60"/>
      <c r="R61" s="60"/>
      <c r="S61" s="60"/>
      <c r="T61" s="60"/>
      <c r="U61" s="60"/>
      <c r="V61" s="60"/>
      <c r="W61" s="60"/>
      <c r="X61" s="60"/>
      <c r="Y61" s="60"/>
    </row>
    <row r="62" spans="1:25" s="60" customFormat="1" ht="50.1" customHeight="1" x14ac:dyDescent="0.3">
      <c r="A62" s="480" t="s">
        <v>410</v>
      </c>
      <c r="B62" s="480"/>
      <c r="C62" s="480"/>
      <c r="D62" s="480"/>
      <c r="E62" s="480"/>
      <c r="F62" s="480"/>
      <c r="G62" s="28"/>
      <c r="H62" s="2"/>
      <c r="I62" s="2"/>
      <c r="J62" s="2"/>
      <c r="N62" s="28"/>
      <c r="O62" s="28"/>
      <c r="P62" s="28"/>
      <c r="Q62" s="28"/>
      <c r="R62" s="28"/>
      <c r="S62" s="28"/>
      <c r="T62" s="28"/>
      <c r="U62" s="28"/>
      <c r="V62" s="28"/>
      <c r="W62" s="28"/>
      <c r="X62" s="28"/>
      <c r="Y62" s="28"/>
    </row>
    <row r="63" spans="1:25" x14ac:dyDescent="0.3">
      <c r="H63" s="28"/>
      <c r="I63" s="28"/>
      <c r="J63" s="28"/>
    </row>
    <row r="64" spans="1:25" x14ac:dyDescent="0.3">
      <c r="A64" s="425" t="s">
        <v>44</v>
      </c>
      <c r="B64" s="425"/>
      <c r="C64" s="425"/>
      <c r="D64" s="425"/>
      <c r="E64" s="425"/>
      <c r="F64" s="425"/>
      <c r="H64" s="28"/>
      <c r="I64" s="28"/>
      <c r="J64" s="28"/>
    </row>
    <row r="65" spans="1:25" x14ac:dyDescent="0.3">
      <c r="A65" s="425" t="s">
        <v>25</v>
      </c>
      <c r="B65" s="425"/>
      <c r="C65" s="425"/>
      <c r="D65" s="425"/>
      <c r="E65" s="425"/>
      <c r="F65" s="425"/>
      <c r="G65" s="60"/>
      <c r="H65" s="3"/>
      <c r="I65" s="3"/>
      <c r="J65" s="3"/>
    </row>
    <row r="66" spans="1:25" ht="38.25" customHeight="1" x14ac:dyDescent="0.3">
      <c r="A66" s="492" t="s">
        <v>23</v>
      </c>
      <c r="B66" s="492"/>
      <c r="C66" s="81" t="s">
        <v>40</v>
      </c>
      <c r="D66" s="80" t="s">
        <v>41</v>
      </c>
      <c r="E66" s="85" t="s">
        <v>75</v>
      </c>
      <c r="F66" s="80" t="s">
        <v>24</v>
      </c>
      <c r="H66" s="3"/>
      <c r="I66" s="3"/>
      <c r="J66" s="3"/>
    </row>
    <row r="67" spans="1:25" ht="30" customHeight="1" x14ac:dyDescent="0.3">
      <c r="A67" s="502" t="s">
        <v>31</v>
      </c>
      <c r="B67" s="502"/>
      <c r="C67" s="20"/>
      <c r="D67" s="20"/>
      <c r="E67" s="25" t="s">
        <v>336</v>
      </c>
      <c r="F67" s="36"/>
    </row>
    <row r="68" spans="1:25" ht="30" customHeight="1" x14ac:dyDescent="0.3">
      <c r="A68" s="498" t="s">
        <v>32</v>
      </c>
      <c r="B68" s="498"/>
      <c r="C68" s="26"/>
      <c r="D68" s="26"/>
      <c r="E68" s="27" t="s">
        <v>336</v>
      </c>
      <c r="F68" s="37"/>
      <c r="N68" s="60"/>
      <c r="O68" s="60"/>
      <c r="P68" s="60"/>
      <c r="Q68" s="60"/>
      <c r="R68" s="60"/>
      <c r="S68" s="60"/>
      <c r="T68" s="60"/>
      <c r="U68" s="60"/>
      <c r="V68" s="60"/>
      <c r="W68" s="60"/>
      <c r="X68" s="60"/>
      <c r="Y68" s="60"/>
    </row>
    <row r="69" spans="1:25" s="60" customFormat="1" ht="30" customHeight="1" x14ac:dyDescent="0.3">
      <c r="A69" s="503" t="s">
        <v>248</v>
      </c>
      <c r="B69" s="503"/>
      <c r="C69" s="234"/>
      <c r="D69" s="234"/>
      <c r="E69" s="235" t="s">
        <v>336</v>
      </c>
      <c r="F69" s="37"/>
      <c r="H69" s="2"/>
      <c r="I69" s="2"/>
      <c r="J69" s="2"/>
      <c r="N69" s="28"/>
      <c r="O69" s="28"/>
      <c r="P69" s="28"/>
      <c r="Q69" s="28"/>
      <c r="R69" s="28"/>
      <c r="S69" s="28"/>
      <c r="T69" s="28"/>
      <c r="U69" s="28"/>
      <c r="V69" s="28"/>
      <c r="W69" s="28"/>
      <c r="X69" s="28"/>
      <c r="Y69" s="28"/>
    </row>
    <row r="70" spans="1:25" x14ac:dyDescent="0.3">
      <c r="A70" s="124" t="s">
        <v>158</v>
      </c>
      <c r="B70" s="197" t="s">
        <v>353</v>
      </c>
      <c r="C70" s="123"/>
      <c r="D70" s="123"/>
      <c r="E70" s="123"/>
      <c r="F70" s="123"/>
    </row>
    <row r="71" spans="1:25" ht="35.1" customHeight="1" x14ac:dyDescent="0.3">
      <c r="A71" s="443" t="s">
        <v>281</v>
      </c>
      <c r="B71" s="444"/>
      <c r="C71" s="444"/>
      <c r="D71" s="444"/>
      <c r="E71" s="444"/>
      <c r="F71" s="445"/>
    </row>
    <row r="72" spans="1:25" ht="50.1" customHeight="1" x14ac:dyDescent="0.3">
      <c r="A72" s="480" t="s">
        <v>335</v>
      </c>
      <c r="B72" s="480"/>
      <c r="C72" s="480"/>
      <c r="D72" s="480"/>
      <c r="E72" s="480"/>
      <c r="F72" s="480"/>
      <c r="G72" s="60"/>
      <c r="H72" s="60"/>
      <c r="I72" s="60"/>
      <c r="J72" s="60"/>
    </row>
    <row r="74" spans="1:25" ht="22.35" customHeight="1" x14ac:dyDescent="0.3">
      <c r="A74" s="481" t="s">
        <v>49</v>
      </c>
      <c r="B74" s="481"/>
      <c r="C74" s="481"/>
      <c r="D74" s="481"/>
      <c r="E74" s="481"/>
      <c r="F74" s="481"/>
    </row>
    <row r="75" spans="1:25" ht="10.35" customHeight="1" x14ac:dyDescent="0.3"/>
    <row r="76" spans="1:25" ht="85.35" customHeight="1" x14ac:dyDescent="0.3">
      <c r="A76" s="418" t="s">
        <v>234</v>
      </c>
      <c r="B76" s="418"/>
      <c r="C76" s="418"/>
      <c r="D76" s="418"/>
      <c r="E76" s="418"/>
      <c r="F76" s="418"/>
    </row>
    <row r="77" spans="1:25" ht="10.35" customHeight="1" x14ac:dyDescent="0.3"/>
    <row r="78" spans="1:25" x14ac:dyDescent="0.3">
      <c r="A78" s="425" t="s">
        <v>50</v>
      </c>
      <c r="B78" s="425"/>
      <c r="C78" s="425"/>
      <c r="D78" s="425"/>
      <c r="E78" s="425"/>
      <c r="F78" s="425"/>
    </row>
    <row r="79" spans="1:25" x14ac:dyDescent="0.3">
      <c r="A79" s="425" t="s">
        <v>57</v>
      </c>
      <c r="B79" s="425"/>
      <c r="C79" s="425"/>
      <c r="D79" s="425"/>
      <c r="E79" s="425"/>
      <c r="F79" s="425"/>
    </row>
    <row r="80" spans="1:25" x14ac:dyDescent="0.3">
      <c r="A80" s="425" t="s">
        <v>51</v>
      </c>
      <c r="B80" s="425"/>
      <c r="C80" s="425"/>
      <c r="D80" s="425"/>
      <c r="E80" s="425"/>
      <c r="F80" s="425"/>
    </row>
    <row r="81" spans="1:6" ht="45" customHeight="1" x14ac:dyDescent="0.3">
      <c r="A81" s="76" t="s">
        <v>58</v>
      </c>
      <c r="B81" s="76" t="s">
        <v>60</v>
      </c>
      <c r="C81" s="76" t="s">
        <v>64</v>
      </c>
      <c r="D81" s="76" t="s">
        <v>61</v>
      </c>
      <c r="E81" s="76" t="s">
        <v>62</v>
      </c>
      <c r="F81" s="76" t="s">
        <v>63</v>
      </c>
    </row>
    <row r="82" spans="1:6" x14ac:dyDescent="0.3">
      <c r="A82" s="77" t="s">
        <v>16</v>
      </c>
      <c r="B82" s="78">
        <f>+SUM(B84:B90)</f>
        <v>37799620328.610001</v>
      </c>
      <c r="C82" s="273">
        <f>+SUM(C84:C90)</f>
        <v>100</v>
      </c>
      <c r="D82" s="79"/>
      <c r="E82" s="79"/>
      <c r="F82" s="79"/>
    </row>
    <row r="83" spans="1:6" ht="10.35" customHeight="1" x14ac:dyDescent="0.3">
      <c r="A83" s="22"/>
      <c r="B83" s="23"/>
      <c r="C83" s="274"/>
      <c r="D83" s="21"/>
      <c r="E83" s="21"/>
      <c r="F83" s="21"/>
    </row>
    <row r="84" spans="1:6" ht="60.6" customHeight="1" x14ac:dyDescent="0.3">
      <c r="A84" s="22" t="s">
        <v>59</v>
      </c>
      <c r="B84" s="23">
        <f>+'1T'!B76</f>
        <v>32079816857</v>
      </c>
      <c r="C84" s="274">
        <f>+B84/$B$82*100</f>
        <v>84.868092795945998</v>
      </c>
      <c r="D84" s="356" t="str">
        <f>+'1T'!D76</f>
        <v>MTSS-DESAF-OF-892-2023
MTSS-DMT-OF-614-2023</v>
      </c>
      <c r="E84" s="356" t="str">
        <f>+'1T'!E76</f>
        <v>MTSS-DESAF-OF-1293-2023</v>
      </c>
      <c r="F84" s="356" t="str">
        <f>+'1T'!F76</f>
        <v>DFOE-BIS-1009 (18601)-2023</v>
      </c>
    </row>
    <row r="85" spans="1:6" ht="17.100000000000001" customHeight="1" x14ac:dyDescent="0.3">
      <c r="A85" s="166" t="s">
        <v>213</v>
      </c>
      <c r="B85" s="23">
        <f>+'1T'!B77</f>
        <v>0</v>
      </c>
      <c r="C85" s="274">
        <f>+B85/$B$82*100</f>
        <v>0</v>
      </c>
      <c r="D85" s="170">
        <f>+'1T'!D77</f>
        <v>0</v>
      </c>
      <c r="E85" s="170">
        <f>+'1T'!E77</f>
        <v>0</v>
      </c>
      <c r="F85" s="170">
        <f>+'1T'!F77</f>
        <v>0</v>
      </c>
    </row>
    <row r="86" spans="1:6" ht="90" customHeight="1" x14ac:dyDescent="0.3">
      <c r="A86" s="22" t="s">
        <v>137</v>
      </c>
      <c r="B86" s="167">
        <v>4818266346.6100006</v>
      </c>
      <c r="C86" s="275">
        <f>+B86/$B$82*100</f>
        <v>12.746864398960966</v>
      </c>
      <c r="D86" s="363" t="s">
        <v>368</v>
      </c>
      <c r="E86" s="362">
        <f>+'1T'!E64</f>
        <v>0</v>
      </c>
      <c r="F86" s="362" t="s">
        <v>354</v>
      </c>
    </row>
    <row r="87" spans="1:6" ht="33.6" customHeight="1" x14ac:dyDescent="0.3">
      <c r="A87" s="174" t="s">
        <v>138</v>
      </c>
      <c r="B87" s="175">
        <v>901537125</v>
      </c>
      <c r="C87" s="265">
        <f t="shared" ref="C87:C90" si="4">+B87/$B$82*100</f>
        <v>2.3850428050930428</v>
      </c>
      <c r="D87" s="176"/>
      <c r="E87" s="176"/>
      <c r="F87" s="367" t="s">
        <v>394</v>
      </c>
    </row>
    <row r="88" spans="1:6" ht="17.100000000000001" customHeight="1" x14ac:dyDescent="0.3">
      <c r="A88" s="22" t="s">
        <v>139</v>
      </c>
      <c r="B88" s="23">
        <v>0</v>
      </c>
      <c r="C88" s="274">
        <f t="shared" si="4"/>
        <v>0</v>
      </c>
      <c r="D88" s="170"/>
      <c r="E88" s="170"/>
      <c r="F88" s="170"/>
    </row>
    <row r="89" spans="1:6" ht="17.100000000000001" customHeight="1" x14ac:dyDescent="0.3">
      <c r="A89" s="22" t="s">
        <v>140</v>
      </c>
      <c r="B89" s="23">
        <v>0</v>
      </c>
      <c r="C89" s="274">
        <f t="shared" si="4"/>
        <v>0</v>
      </c>
      <c r="D89" s="170"/>
      <c r="E89" s="170"/>
      <c r="F89" s="170"/>
    </row>
    <row r="90" spans="1:6" ht="17.100000000000001" customHeight="1" x14ac:dyDescent="0.3">
      <c r="A90" s="24" t="s">
        <v>141</v>
      </c>
      <c r="B90" s="23">
        <v>0</v>
      </c>
      <c r="C90" s="274">
        <f t="shared" si="4"/>
        <v>0</v>
      </c>
      <c r="D90" s="171"/>
      <c r="E90" s="171"/>
      <c r="F90" s="171"/>
    </row>
    <row r="91" spans="1:6" ht="14.85" customHeight="1" x14ac:dyDescent="0.3">
      <c r="A91" s="479" t="s">
        <v>369</v>
      </c>
      <c r="B91" s="479"/>
      <c r="C91" s="479"/>
      <c r="D91" s="479"/>
      <c r="E91" s="479"/>
      <c r="F91" s="479"/>
    </row>
    <row r="92" spans="1:6" ht="35.1" customHeight="1" x14ac:dyDescent="0.3">
      <c r="A92" s="504" t="s">
        <v>212</v>
      </c>
      <c r="B92" s="437"/>
      <c r="C92" s="437"/>
      <c r="D92" s="437"/>
      <c r="E92" s="437"/>
      <c r="F92" s="505"/>
    </row>
    <row r="93" spans="1:6" ht="50.1" customHeight="1" x14ac:dyDescent="0.3">
      <c r="A93" s="433" t="s">
        <v>395</v>
      </c>
      <c r="B93" s="434"/>
      <c r="C93" s="434"/>
      <c r="D93" s="434"/>
      <c r="E93" s="434"/>
      <c r="F93" s="435"/>
    </row>
    <row r="94" spans="1:6" ht="10.35" customHeight="1" x14ac:dyDescent="0.3">
      <c r="A94" s="22"/>
      <c r="B94" s="41"/>
      <c r="C94" s="21"/>
    </row>
    <row r="95" spans="1:6" x14ac:dyDescent="0.3">
      <c r="A95" s="425" t="s">
        <v>65</v>
      </c>
      <c r="B95" s="425"/>
      <c r="C95" s="425"/>
      <c r="D95" s="425"/>
      <c r="E95" s="425"/>
      <c r="F95" s="425"/>
    </row>
    <row r="96" spans="1:6" x14ac:dyDescent="0.3">
      <c r="A96" s="425" t="s">
        <v>143</v>
      </c>
      <c r="B96" s="425"/>
      <c r="C96" s="425"/>
      <c r="D96" s="425"/>
      <c r="E96" s="425"/>
      <c r="F96" s="425"/>
    </row>
    <row r="97" spans="1:6" x14ac:dyDescent="0.3">
      <c r="A97" s="425" t="s">
        <v>51</v>
      </c>
      <c r="B97" s="425"/>
      <c r="C97" s="425"/>
      <c r="D97" s="425"/>
      <c r="E97" s="425"/>
      <c r="F97" s="425"/>
    </row>
    <row r="98" spans="1:6" ht="34.5" customHeight="1" x14ac:dyDescent="0.3">
      <c r="A98" s="119" t="s">
        <v>53</v>
      </c>
      <c r="B98" s="119" t="s">
        <v>145</v>
      </c>
      <c r="C98" s="87" t="s">
        <v>14</v>
      </c>
      <c r="D98" s="87" t="s">
        <v>15</v>
      </c>
      <c r="E98" s="87" t="s">
        <v>79</v>
      </c>
      <c r="F98" s="87" t="s">
        <v>12</v>
      </c>
    </row>
    <row r="99" spans="1:6" ht="18" customHeight="1" x14ac:dyDescent="0.3">
      <c r="A99" s="77" t="s">
        <v>16</v>
      </c>
      <c r="B99" s="88"/>
      <c r="C99" s="268">
        <f>+C101</f>
        <v>2673318070</v>
      </c>
      <c r="D99" s="268">
        <f>+D101</f>
        <v>8582792056.1199999</v>
      </c>
      <c r="E99" s="268">
        <f>+E101</f>
        <v>0</v>
      </c>
      <c r="F99" s="268">
        <f>+F101</f>
        <v>11256110126.119999</v>
      </c>
    </row>
    <row r="100" spans="1:6" ht="10.35" customHeight="1" x14ac:dyDescent="0.3">
      <c r="A100" s="10"/>
      <c r="B100" s="42"/>
      <c r="C100" s="181"/>
      <c r="D100" s="181"/>
      <c r="E100" s="181"/>
      <c r="F100" s="182"/>
    </row>
    <row r="101" spans="1:6" x14ac:dyDescent="0.3">
      <c r="A101" s="477" t="s">
        <v>156</v>
      </c>
      <c r="B101" s="477"/>
      <c r="C101" s="270">
        <f>+C102+C106</f>
        <v>2673318070</v>
      </c>
      <c r="D101" s="270">
        <f t="shared" ref="D101:E101" si="5">+D102+D106</f>
        <v>8582792056.1199999</v>
      </c>
      <c r="E101" s="270">
        <f t="shared" si="5"/>
        <v>0</v>
      </c>
      <c r="F101" s="270">
        <f>+F102+F106</f>
        <v>11256110126.119999</v>
      </c>
    </row>
    <row r="102" spans="1:6" x14ac:dyDescent="0.3">
      <c r="A102" s="150" t="s">
        <v>193</v>
      </c>
      <c r="B102" s="155" t="s">
        <v>188</v>
      </c>
      <c r="C102" s="181">
        <f>+C103</f>
        <v>2673318070</v>
      </c>
      <c r="D102" s="181">
        <f t="shared" ref="D102:E102" si="6">+D103</f>
        <v>8582792056.1199999</v>
      </c>
      <c r="E102" s="181">
        <f t="shared" si="6"/>
        <v>0</v>
      </c>
      <c r="F102" s="271">
        <f>+C102+D102+E102</f>
        <v>11256110126.119999</v>
      </c>
    </row>
    <row r="103" spans="1:6" x14ac:dyDescent="0.3">
      <c r="A103" s="150" t="s">
        <v>192</v>
      </c>
      <c r="B103" s="155" t="s">
        <v>162</v>
      </c>
      <c r="C103" s="13">
        <f>+C104</f>
        <v>2673318070</v>
      </c>
      <c r="D103" s="13">
        <f t="shared" ref="D103:E103" si="7">+D104</f>
        <v>8582792056.1199999</v>
      </c>
      <c r="E103" s="13">
        <f t="shared" si="7"/>
        <v>0</v>
      </c>
      <c r="F103" s="45">
        <f t="shared" ref="F103" si="8">+C103+D103+E103</f>
        <v>11256110126.119999</v>
      </c>
    </row>
    <row r="104" spans="1:6" x14ac:dyDescent="0.3">
      <c r="A104" s="150" t="s">
        <v>191</v>
      </c>
      <c r="B104" s="155" t="s">
        <v>189</v>
      </c>
      <c r="C104" s="46">
        <f>+C105</f>
        <v>2673318070</v>
      </c>
      <c r="D104" s="46">
        <f t="shared" ref="D104:E104" si="9">+D105</f>
        <v>8582792056.1199999</v>
      </c>
      <c r="E104" s="46">
        <f t="shared" si="9"/>
        <v>0</v>
      </c>
      <c r="F104" s="45">
        <f t="shared" ref="F104:F109" si="10">+C104+D104+E104</f>
        <v>11256110126.119999</v>
      </c>
    </row>
    <row r="105" spans="1:6" x14ac:dyDescent="0.3">
      <c r="A105" s="293" t="s">
        <v>194</v>
      </c>
      <c r="B105" s="294" t="s">
        <v>209</v>
      </c>
      <c r="C105" s="310">
        <v>2673318070</v>
      </c>
      <c r="D105" s="310">
        <f>2669239320.12+1670000000+4243552736</f>
        <v>8582792056.1199999</v>
      </c>
      <c r="E105" s="310">
        <v>0</v>
      </c>
      <c r="F105" s="296">
        <f t="shared" si="10"/>
        <v>11256110126.119999</v>
      </c>
    </row>
    <row r="106" spans="1:6" x14ac:dyDescent="0.3">
      <c r="A106" s="150" t="s">
        <v>262</v>
      </c>
      <c r="B106" s="155" t="s">
        <v>259</v>
      </c>
      <c r="C106" s="279">
        <f>+C107</f>
        <v>0</v>
      </c>
      <c r="D106" s="279">
        <f t="shared" ref="D106:E108" si="11">+D107</f>
        <v>0</v>
      </c>
      <c r="E106" s="279">
        <f>+E107</f>
        <v>0</v>
      </c>
      <c r="F106" s="271">
        <f t="shared" si="10"/>
        <v>0</v>
      </c>
    </row>
    <row r="107" spans="1:6" x14ac:dyDescent="0.3">
      <c r="A107" s="150" t="s">
        <v>263</v>
      </c>
      <c r="B107" s="155" t="s">
        <v>163</v>
      </c>
      <c r="C107" s="46">
        <f>+C108</f>
        <v>0</v>
      </c>
      <c r="D107" s="46">
        <f t="shared" si="11"/>
        <v>0</v>
      </c>
      <c r="E107" s="46">
        <f t="shared" si="11"/>
        <v>0</v>
      </c>
      <c r="F107" s="45">
        <f t="shared" si="10"/>
        <v>0</v>
      </c>
    </row>
    <row r="108" spans="1:6" x14ac:dyDescent="0.3">
      <c r="A108" s="150" t="s">
        <v>265</v>
      </c>
      <c r="B108" s="155" t="s">
        <v>264</v>
      </c>
      <c r="C108" s="46">
        <f>+C109</f>
        <v>0</v>
      </c>
      <c r="D108" s="46">
        <f t="shared" si="11"/>
        <v>0</v>
      </c>
      <c r="E108" s="46">
        <f t="shared" si="11"/>
        <v>0</v>
      </c>
      <c r="F108" s="45">
        <f t="shared" si="10"/>
        <v>0</v>
      </c>
    </row>
    <row r="109" spans="1:6" x14ac:dyDescent="0.3">
      <c r="A109" s="293" t="s">
        <v>266</v>
      </c>
      <c r="B109" s="294" t="s">
        <v>267</v>
      </c>
      <c r="C109" s="310">
        <v>0</v>
      </c>
      <c r="D109" s="310">
        <v>0</v>
      </c>
      <c r="E109" s="310">
        <v>0</v>
      </c>
      <c r="F109" s="296">
        <f t="shared" si="10"/>
        <v>0</v>
      </c>
    </row>
    <row r="110" spans="1:6" ht="10.35" customHeight="1" x14ac:dyDescent="0.3">
      <c r="A110" s="105"/>
      <c r="B110" s="40"/>
      <c r="C110" s="46"/>
      <c r="D110" s="46"/>
      <c r="E110" s="46"/>
      <c r="F110" s="47"/>
    </row>
    <row r="111" spans="1:6" x14ac:dyDescent="0.3">
      <c r="A111" s="479" t="s">
        <v>42</v>
      </c>
      <c r="B111" s="479"/>
      <c r="C111" s="479"/>
      <c r="D111" s="479"/>
      <c r="E111" s="479"/>
      <c r="F111" s="479"/>
    </row>
    <row r="112" spans="1:6" ht="35.1" customHeight="1" x14ac:dyDescent="0.3">
      <c r="A112" s="437" t="s">
        <v>208</v>
      </c>
      <c r="B112" s="437"/>
      <c r="C112" s="437"/>
      <c r="D112" s="437"/>
      <c r="E112" s="437"/>
      <c r="F112" s="437"/>
    </row>
    <row r="113" spans="1:6" ht="50.1" customHeight="1" x14ac:dyDescent="0.3">
      <c r="A113" s="480" t="s">
        <v>103</v>
      </c>
      <c r="B113" s="480"/>
      <c r="C113" s="480"/>
      <c r="D113" s="480"/>
      <c r="E113" s="480"/>
      <c r="F113" s="480"/>
    </row>
    <row r="114" spans="1:6" ht="10.35" customHeight="1" x14ac:dyDescent="0.3">
      <c r="A114" s="22"/>
      <c r="B114" s="41"/>
      <c r="C114" s="21"/>
    </row>
    <row r="115" spans="1:6" x14ac:dyDescent="0.3">
      <c r="A115" s="425" t="s">
        <v>68</v>
      </c>
      <c r="B115" s="425"/>
      <c r="C115" s="425"/>
      <c r="D115" s="425"/>
      <c r="E115" s="425"/>
      <c r="F115" s="425"/>
    </row>
    <row r="116" spans="1:6" ht="33" customHeight="1" x14ac:dyDescent="0.3">
      <c r="A116" s="426" t="s">
        <v>119</v>
      </c>
      <c r="B116" s="426"/>
      <c r="C116" s="426"/>
      <c r="D116" s="426"/>
      <c r="E116" s="426"/>
      <c r="F116" s="426"/>
    </row>
    <row r="117" spans="1:6" x14ac:dyDescent="0.3">
      <c r="A117" s="425" t="s">
        <v>51</v>
      </c>
      <c r="B117" s="425"/>
      <c r="C117" s="425"/>
      <c r="D117" s="425"/>
      <c r="E117" s="425"/>
      <c r="F117" s="425"/>
    </row>
    <row r="118" spans="1:6" ht="33" customHeight="1" x14ac:dyDescent="0.3">
      <c r="A118" s="87" t="s">
        <v>53</v>
      </c>
      <c r="B118" s="119" t="s">
        <v>185</v>
      </c>
      <c r="C118" s="87" t="s">
        <v>14</v>
      </c>
      <c r="D118" s="87" t="s">
        <v>15</v>
      </c>
      <c r="E118" s="87" t="s">
        <v>79</v>
      </c>
      <c r="F118" s="87" t="s">
        <v>12</v>
      </c>
    </row>
    <row r="119" spans="1:6" ht="18" customHeight="1" x14ac:dyDescent="0.3">
      <c r="A119" s="77" t="s">
        <v>16</v>
      </c>
      <c r="B119" s="88"/>
      <c r="C119" s="268">
        <f>+C121+C133</f>
        <v>2522913975.6499996</v>
      </c>
      <c r="D119" s="268">
        <f>+D121+D133</f>
        <v>3997327393.3999996</v>
      </c>
      <c r="E119" s="268">
        <f>+E121+E133</f>
        <v>5631726750.3100004</v>
      </c>
      <c r="F119" s="268">
        <f>+F121</f>
        <v>12151968119.359999</v>
      </c>
    </row>
    <row r="120" spans="1:6" ht="10.35" customHeight="1" x14ac:dyDescent="0.3">
      <c r="A120" s="10"/>
      <c r="B120" s="42"/>
      <c r="C120" s="181"/>
      <c r="D120" s="181"/>
      <c r="E120" s="181"/>
      <c r="F120" s="182"/>
    </row>
    <row r="121" spans="1:6" ht="18" customHeight="1" x14ac:dyDescent="0.3">
      <c r="A121" s="477" t="s">
        <v>55</v>
      </c>
      <c r="B121" s="477"/>
      <c r="C121" s="270">
        <f>+SUM(C122:C131)</f>
        <v>2522913975.6499996</v>
      </c>
      <c r="D121" s="270">
        <f t="shared" ref="D121:E121" si="12">+SUM(D122:D131)</f>
        <v>3997327393.3999996</v>
      </c>
      <c r="E121" s="270">
        <f t="shared" si="12"/>
        <v>5631726750.3100004</v>
      </c>
      <c r="F121" s="270">
        <f>+SUM(F122:F131)</f>
        <v>12151968119.359999</v>
      </c>
    </row>
    <row r="122" spans="1:6" x14ac:dyDescent="0.3">
      <c r="A122" s="150">
        <v>0</v>
      </c>
      <c r="B122" s="155" t="s">
        <v>178</v>
      </c>
      <c r="C122" s="13">
        <v>1102757998.8900001</v>
      </c>
      <c r="D122" s="13">
        <v>1255630449.5899999</v>
      </c>
      <c r="E122" s="13">
        <v>2062740867.98</v>
      </c>
      <c r="F122" s="45">
        <f>+C122+D122+E122</f>
        <v>4421129316.46</v>
      </c>
    </row>
    <row r="123" spans="1:6" x14ac:dyDescent="0.3">
      <c r="A123" s="150">
        <v>1</v>
      </c>
      <c r="B123" s="155" t="s">
        <v>165</v>
      </c>
      <c r="C123" s="13">
        <v>132694266.59</v>
      </c>
      <c r="D123" s="49">
        <v>124496042.70999999</v>
      </c>
      <c r="E123" s="49">
        <v>685453497.11000001</v>
      </c>
      <c r="F123" s="45">
        <f t="shared" ref="F123:F131" si="13">+C123+D123+E123</f>
        <v>942643806.41000009</v>
      </c>
    </row>
    <row r="124" spans="1:6" x14ac:dyDescent="0.3">
      <c r="A124" s="150">
        <v>2</v>
      </c>
      <c r="B124" s="155" t="s">
        <v>179</v>
      </c>
      <c r="C124" s="13">
        <v>31430032.800000001</v>
      </c>
      <c r="D124" s="13">
        <v>115819557.95999999</v>
      </c>
      <c r="E124" s="13">
        <v>108903495.76000001</v>
      </c>
      <c r="F124" s="45">
        <f t="shared" si="13"/>
        <v>256153086.51999998</v>
      </c>
    </row>
    <row r="125" spans="1:6" x14ac:dyDescent="0.3">
      <c r="A125" s="150">
        <v>3</v>
      </c>
      <c r="B125" s="155" t="s">
        <v>180</v>
      </c>
      <c r="C125" s="13">
        <v>0</v>
      </c>
      <c r="D125" s="13">
        <v>0</v>
      </c>
      <c r="E125" s="13">
        <v>0</v>
      </c>
      <c r="F125" s="45">
        <f t="shared" si="13"/>
        <v>0</v>
      </c>
    </row>
    <row r="126" spans="1:6" x14ac:dyDescent="0.3">
      <c r="A126" s="150">
        <v>4</v>
      </c>
      <c r="B126" s="155" t="s">
        <v>181</v>
      </c>
      <c r="C126" s="13">
        <v>0</v>
      </c>
      <c r="D126" s="13">
        <v>0</v>
      </c>
      <c r="E126" s="13">
        <v>0</v>
      </c>
      <c r="F126" s="45">
        <f t="shared" si="13"/>
        <v>0</v>
      </c>
    </row>
    <row r="127" spans="1:6" x14ac:dyDescent="0.3">
      <c r="A127" s="150">
        <v>5</v>
      </c>
      <c r="B127" s="155" t="s">
        <v>182</v>
      </c>
      <c r="C127" s="46">
        <v>0</v>
      </c>
      <c r="D127" s="46">
        <v>0</v>
      </c>
      <c r="E127" s="46">
        <v>0</v>
      </c>
      <c r="F127" s="45">
        <f t="shared" si="13"/>
        <v>0</v>
      </c>
    </row>
    <row r="128" spans="1:6" x14ac:dyDescent="0.3">
      <c r="A128" s="150">
        <v>6</v>
      </c>
      <c r="B128" s="155" t="s">
        <v>162</v>
      </c>
      <c r="C128" s="46">
        <v>1256031677.3699999</v>
      </c>
      <c r="D128" s="46">
        <v>2501381343.1399999</v>
      </c>
      <c r="E128" s="46">
        <v>2774628889.46</v>
      </c>
      <c r="F128" s="45">
        <f t="shared" si="13"/>
        <v>6532041909.9699993</v>
      </c>
    </row>
    <row r="129" spans="1:6" x14ac:dyDescent="0.3">
      <c r="A129" s="150">
        <v>7</v>
      </c>
      <c r="B129" s="155" t="s">
        <v>163</v>
      </c>
      <c r="C129" s="46">
        <v>0</v>
      </c>
      <c r="D129" s="46">
        <v>0</v>
      </c>
      <c r="E129" s="46">
        <v>0</v>
      </c>
      <c r="F129" s="45">
        <f t="shared" si="13"/>
        <v>0</v>
      </c>
    </row>
    <row r="130" spans="1:6" x14ac:dyDescent="0.3">
      <c r="A130" s="150">
        <v>8</v>
      </c>
      <c r="B130" s="155" t="s">
        <v>183</v>
      </c>
      <c r="C130" s="46">
        <v>0</v>
      </c>
      <c r="D130" s="46">
        <v>0</v>
      </c>
      <c r="E130" s="46">
        <v>0</v>
      </c>
      <c r="F130" s="45">
        <f t="shared" si="13"/>
        <v>0</v>
      </c>
    </row>
    <row r="131" spans="1:6" x14ac:dyDescent="0.3">
      <c r="A131" s="150">
        <v>9</v>
      </c>
      <c r="B131" s="155" t="s">
        <v>184</v>
      </c>
      <c r="C131" s="46">
        <v>0</v>
      </c>
      <c r="D131" s="46">
        <v>0</v>
      </c>
      <c r="E131" s="46">
        <v>0</v>
      </c>
      <c r="F131" s="45">
        <f t="shared" si="13"/>
        <v>0</v>
      </c>
    </row>
    <row r="132" spans="1:6" ht="10.35" customHeight="1" x14ac:dyDescent="0.3">
      <c r="C132" s="50"/>
      <c r="D132" s="50"/>
      <c r="E132" s="50"/>
      <c r="F132" s="50"/>
    </row>
    <row r="133" spans="1:6" ht="18" customHeight="1" x14ac:dyDescent="0.3">
      <c r="A133" s="477" t="s">
        <v>198</v>
      </c>
      <c r="B133" s="477"/>
      <c r="C133" s="270">
        <f>+C134</f>
        <v>0</v>
      </c>
      <c r="D133" s="270">
        <f>+D134</f>
        <v>0</v>
      </c>
      <c r="E133" s="270">
        <f>+E134</f>
        <v>0</v>
      </c>
      <c r="F133" s="270">
        <f>+F134</f>
        <v>0</v>
      </c>
    </row>
    <row r="134" spans="1:6" x14ac:dyDescent="0.3">
      <c r="A134" s="150">
        <v>6</v>
      </c>
      <c r="B134" s="155" t="s">
        <v>162</v>
      </c>
      <c r="C134" s="46">
        <f>+C135</f>
        <v>0</v>
      </c>
      <c r="D134" s="46">
        <f>+D135</f>
        <v>0</v>
      </c>
      <c r="E134" s="46">
        <f>+E135</f>
        <v>0</v>
      </c>
      <c r="F134" s="50">
        <f>+C134+D134+E134</f>
        <v>0</v>
      </c>
    </row>
    <row r="135" spans="1:6" x14ac:dyDescent="0.3">
      <c r="A135" s="156" t="s">
        <v>197</v>
      </c>
      <c r="B135" s="40" t="s">
        <v>196</v>
      </c>
      <c r="C135" s="51">
        <v>0</v>
      </c>
      <c r="D135" s="51">
        <v>0</v>
      </c>
      <c r="E135" s="51">
        <v>0</v>
      </c>
      <c r="F135" s="52">
        <f>+C135+D135+E135</f>
        <v>0</v>
      </c>
    </row>
    <row r="136" spans="1:6" ht="15.75" customHeight="1" x14ac:dyDescent="0.3">
      <c r="A136" s="478" t="s">
        <v>56</v>
      </c>
      <c r="B136" s="478"/>
      <c r="C136" s="478"/>
      <c r="D136" s="478"/>
      <c r="E136" s="478"/>
      <c r="F136" s="478"/>
    </row>
    <row r="137" spans="1:6" ht="15.6" customHeight="1" x14ac:dyDescent="0.3">
      <c r="A137" s="479" t="s">
        <v>396</v>
      </c>
      <c r="B137" s="479"/>
      <c r="C137" s="479"/>
      <c r="D137" s="479"/>
      <c r="E137" s="479"/>
      <c r="F137" s="479"/>
    </row>
    <row r="138" spans="1:6" ht="75" customHeight="1" x14ac:dyDescent="0.3">
      <c r="A138" s="437" t="s">
        <v>210</v>
      </c>
      <c r="B138" s="437"/>
      <c r="C138" s="437"/>
      <c r="D138" s="437"/>
      <c r="E138" s="437"/>
      <c r="F138" s="437"/>
    </row>
    <row r="139" spans="1:6" ht="50.1" customHeight="1" x14ac:dyDescent="0.3">
      <c r="A139" s="480" t="s">
        <v>104</v>
      </c>
      <c r="B139" s="480"/>
      <c r="C139" s="480"/>
      <c r="D139" s="480"/>
      <c r="E139" s="480"/>
      <c r="F139" s="480"/>
    </row>
    <row r="140" spans="1:6" ht="15" customHeight="1" x14ac:dyDescent="0.3">
      <c r="A140" s="54"/>
      <c r="B140" s="54"/>
      <c r="C140" s="54"/>
      <c r="D140" s="54"/>
      <c r="E140" s="54"/>
      <c r="F140" s="54"/>
    </row>
    <row r="141" spans="1:6" x14ac:dyDescent="0.3">
      <c r="A141" s="425" t="s">
        <v>70</v>
      </c>
      <c r="B141" s="425"/>
      <c r="C141" s="425"/>
      <c r="D141" s="425"/>
      <c r="E141" s="425"/>
      <c r="F141" s="425"/>
    </row>
    <row r="142" spans="1:6" x14ac:dyDescent="0.3">
      <c r="A142" s="425" t="s">
        <v>71</v>
      </c>
      <c r="B142" s="425"/>
      <c r="C142" s="425"/>
      <c r="D142" s="425"/>
      <c r="E142" s="425"/>
      <c r="F142" s="425"/>
    </row>
    <row r="143" spans="1:6" x14ac:dyDescent="0.3">
      <c r="A143" s="425" t="s">
        <v>51</v>
      </c>
      <c r="B143" s="425"/>
      <c r="C143" s="425"/>
      <c r="D143" s="425"/>
      <c r="E143" s="425"/>
      <c r="F143" s="425"/>
    </row>
    <row r="144" spans="1:6" ht="17.399999999999999" x14ac:dyDescent="0.3">
      <c r="A144" s="87" t="s">
        <v>69</v>
      </c>
      <c r="B144" s="87" t="s">
        <v>14</v>
      </c>
      <c r="C144" s="87" t="s">
        <v>15</v>
      </c>
      <c r="D144" s="87" t="s">
        <v>79</v>
      </c>
      <c r="E144" s="87" t="s">
        <v>12</v>
      </c>
      <c r="F144" s="229"/>
    </row>
    <row r="145" spans="1:6" x14ac:dyDescent="0.3">
      <c r="A145" s="126" t="s">
        <v>72</v>
      </c>
      <c r="B145" s="41">
        <f>+'3T'!D157</f>
        <v>6201089749.8699999</v>
      </c>
      <c r="C145" s="41">
        <f>+B149</f>
        <v>6351493844.2199993</v>
      </c>
      <c r="D145" s="41">
        <f>+C149</f>
        <v>10936958506.940001</v>
      </c>
      <c r="E145" s="108">
        <f>+B145</f>
        <v>6201089749.8699999</v>
      </c>
      <c r="F145" s="228"/>
    </row>
    <row r="146" spans="1:6" x14ac:dyDescent="0.3">
      <c r="A146" s="126" t="s">
        <v>73</v>
      </c>
      <c r="B146" s="41">
        <f>+C101</f>
        <v>2673318070</v>
      </c>
      <c r="C146" s="41">
        <f>+D101</f>
        <v>8582792056.1199999</v>
      </c>
      <c r="D146" s="41">
        <f>+E101</f>
        <v>0</v>
      </c>
      <c r="E146" s="108">
        <f>+SUM(B146:D146)</f>
        <v>11256110126.119999</v>
      </c>
      <c r="F146" s="228"/>
    </row>
    <row r="147" spans="1:6" x14ac:dyDescent="0.3">
      <c r="A147" s="91" t="s">
        <v>99</v>
      </c>
      <c r="B147" s="92">
        <f>+B145+B146</f>
        <v>8874407819.8699989</v>
      </c>
      <c r="C147" s="92">
        <f t="shared" ref="C147" si="14">+C145+C146</f>
        <v>14934285900.34</v>
      </c>
      <c r="D147" s="92">
        <f>+D145+D146</f>
        <v>10936958506.940001</v>
      </c>
      <c r="E147" s="92">
        <f>+E145+E146</f>
        <v>17457199875.989998</v>
      </c>
      <c r="F147" s="228"/>
    </row>
    <row r="148" spans="1:6" x14ac:dyDescent="0.3">
      <c r="A148" s="126" t="s">
        <v>147</v>
      </c>
      <c r="B148" s="41">
        <f>+C121</f>
        <v>2522913975.6499996</v>
      </c>
      <c r="C148" s="41">
        <f>+D121</f>
        <v>3997327393.3999996</v>
      </c>
      <c r="D148" s="41">
        <f>+E121</f>
        <v>5631726750.3100004</v>
      </c>
      <c r="E148" s="108">
        <f>+SUM(B148:D148)</f>
        <v>12151968119.360001</v>
      </c>
      <c r="F148" s="228"/>
    </row>
    <row r="149" spans="1:6" x14ac:dyDescent="0.3">
      <c r="A149" s="91" t="s">
        <v>100</v>
      </c>
      <c r="B149" s="92">
        <f>+B147-B148</f>
        <v>6351493844.2199993</v>
      </c>
      <c r="C149" s="92">
        <f t="shared" ref="C149:D149" si="15">+C147-C148</f>
        <v>10936958506.940001</v>
      </c>
      <c r="D149" s="92">
        <f t="shared" si="15"/>
        <v>5305231756.6300001</v>
      </c>
      <c r="E149" s="92">
        <f>+E147-E148</f>
        <v>5305231756.6299973</v>
      </c>
      <c r="F149" s="228"/>
    </row>
    <row r="150" spans="1:6" x14ac:dyDescent="0.3">
      <c r="A150" s="479" t="s">
        <v>42</v>
      </c>
      <c r="B150" s="479"/>
      <c r="C150" s="479"/>
      <c r="D150" s="479"/>
      <c r="E150" s="479"/>
      <c r="F150" s="34"/>
    </row>
    <row r="151" spans="1:6" ht="18" customHeight="1" x14ac:dyDescent="0.3">
      <c r="A151" s="462" t="s">
        <v>186</v>
      </c>
      <c r="B151" s="463"/>
      <c r="C151" s="463"/>
      <c r="D151" s="463"/>
      <c r="E151" s="463"/>
      <c r="F151" s="115"/>
    </row>
    <row r="152" spans="1:6" ht="53.1" customHeight="1" x14ac:dyDescent="0.3">
      <c r="A152" s="427" t="s">
        <v>146</v>
      </c>
      <c r="B152" s="428"/>
      <c r="C152" s="428"/>
      <c r="D152" s="428"/>
      <c r="E152" s="428"/>
      <c r="F152" s="429"/>
    </row>
    <row r="153" spans="1:6" ht="18" customHeight="1" x14ac:dyDescent="0.3">
      <c r="A153" s="427" t="s">
        <v>120</v>
      </c>
      <c r="B153" s="428"/>
      <c r="C153" s="428"/>
      <c r="D153" s="428"/>
      <c r="E153" s="428"/>
      <c r="F153" s="429"/>
    </row>
    <row r="154" spans="1:6" ht="18" customHeight="1" x14ac:dyDescent="0.3">
      <c r="A154" s="427" t="s">
        <v>150</v>
      </c>
      <c r="B154" s="428"/>
      <c r="C154" s="428"/>
      <c r="D154" s="428"/>
      <c r="E154" s="428"/>
      <c r="F154" s="429"/>
    </row>
    <row r="155" spans="1:6" ht="18" customHeight="1" x14ac:dyDescent="0.3">
      <c r="A155" s="427" t="s">
        <v>123</v>
      </c>
      <c r="B155" s="428"/>
      <c r="C155" s="428"/>
      <c r="D155" s="428"/>
      <c r="E155" s="428"/>
      <c r="F155" s="429"/>
    </row>
    <row r="156" spans="1:6" ht="18" customHeight="1" x14ac:dyDescent="0.3">
      <c r="A156" s="430" t="s">
        <v>149</v>
      </c>
      <c r="B156" s="431"/>
      <c r="C156" s="431"/>
      <c r="D156" s="431"/>
      <c r="E156" s="431"/>
      <c r="F156" s="432"/>
    </row>
    <row r="157" spans="1:6" x14ac:dyDescent="0.3">
      <c r="A157" s="94" t="s">
        <v>121</v>
      </c>
      <c r="B157" s="95"/>
      <c r="C157" s="95"/>
      <c r="D157" s="95"/>
      <c r="E157" s="95"/>
      <c r="F157" s="96"/>
    </row>
    <row r="158" spans="1:6" ht="45" customHeight="1" x14ac:dyDescent="0.3">
      <c r="A158" s="551" t="s">
        <v>122</v>
      </c>
      <c r="B158" s="552"/>
      <c r="C158" s="552"/>
      <c r="D158" s="552"/>
      <c r="E158" s="552"/>
      <c r="F158" s="553"/>
    </row>
    <row r="159" spans="1:6" x14ac:dyDescent="0.3">
      <c r="A159" s="75"/>
      <c r="B159" s="75"/>
      <c r="C159" s="75"/>
      <c r="D159" s="75"/>
      <c r="E159" s="75"/>
      <c r="F159" s="34"/>
    </row>
    <row r="160" spans="1:6" x14ac:dyDescent="0.3">
      <c r="A160" s="75"/>
      <c r="B160" s="425" t="s">
        <v>124</v>
      </c>
      <c r="C160" s="425"/>
      <c r="D160" s="425"/>
      <c r="F160" s="34"/>
    </row>
    <row r="161" spans="1:8" x14ac:dyDescent="0.3">
      <c r="A161" s="75"/>
      <c r="B161" s="426" t="s">
        <v>125</v>
      </c>
      <c r="C161" s="426"/>
      <c r="D161" s="426"/>
      <c r="F161" s="34"/>
      <c r="H161" s="28"/>
    </row>
    <row r="162" spans="1:8" x14ac:dyDescent="0.3">
      <c r="A162" s="75"/>
      <c r="B162" s="425" t="s">
        <v>51</v>
      </c>
      <c r="C162" s="425"/>
      <c r="D162" s="425"/>
      <c r="F162" s="34"/>
    </row>
    <row r="163" spans="1:8" x14ac:dyDescent="0.3">
      <c r="A163" s="75"/>
      <c r="B163" s="470" t="s">
        <v>69</v>
      </c>
      <c r="C163" s="470"/>
      <c r="D163" s="83" t="s">
        <v>85</v>
      </c>
      <c r="F163" s="34"/>
    </row>
    <row r="164" spans="1:8" x14ac:dyDescent="0.3">
      <c r="A164" s="75"/>
      <c r="B164" s="471" t="s">
        <v>199</v>
      </c>
      <c r="C164" s="471"/>
      <c r="D164" s="83"/>
      <c r="F164" s="34"/>
    </row>
    <row r="165" spans="1:8" x14ac:dyDescent="0.3">
      <c r="A165" s="75"/>
      <c r="B165" s="107" t="s">
        <v>126</v>
      </c>
      <c r="D165" s="41">
        <f>+'2T'!D167</f>
        <v>890488086.28999043</v>
      </c>
      <c r="F165" s="34"/>
    </row>
    <row r="166" spans="1:8" x14ac:dyDescent="0.3">
      <c r="A166" s="75"/>
      <c r="B166" s="107" t="s">
        <v>127</v>
      </c>
      <c r="D166" s="41">
        <f>+'2T'!D168</f>
        <v>0</v>
      </c>
      <c r="F166" s="34"/>
    </row>
    <row r="167" spans="1:8" x14ac:dyDescent="0.3">
      <c r="A167" s="75"/>
      <c r="B167" s="473" t="s">
        <v>16</v>
      </c>
      <c r="C167" s="473"/>
      <c r="D167" s="92">
        <f>+D165+D166</f>
        <v>890488086.28999043</v>
      </c>
      <c r="F167" s="34"/>
    </row>
    <row r="168" spans="1:8" x14ac:dyDescent="0.3">
      <c r="A168" s="75"/>
      <c r="B168" s="107"/>
      <c r="D168" s="41"/>
      <c r="F168" s="34"/>
    </row>
    <row r="169" spans="1:8" x14ac:dyDescent="0.3">
      <c r="A169" s="75"/>
      <c r="B169" s="471" t="s">
        <v>200</v>
      </c>
      <c r="C169" s="471"/>
      <c r="D169" s="83" t="s">
        <v>85</v>
      </c>
      <c r="F169" s="34"/>
    </row>
    <row r="170" spans="1:8" x14ac:dyDescent="0.3">
      <c r="A170" s="75"/>
      <c r="B170" s="107" t="s">
        <v>126</v>
      </c>
      <c r="D170" s="41">
        <v>98772667.239999995</v>
      </c>
      <c r="F170" s="34"/>
    </row>
    <row r="171" spans="1:8" x14ac:dyDescent="0.3">
      <c r="B171" s="107" t="s">
        <v>201</v>
      </c>
      <c r="D171" s="41">
        <v>0</v>
      </c>
    </row>
    <row r="172" spans="1:8" x14ac:dyDescent="0.3">
      <c r="B172" s="473" t="s">
        <v>202</v>
      </c>
      <c r="C172" s="473"/>
      <c r="D172" s="92">
        <f>+D170+D171</f>
        <v>98772667.239999995</v>
      </c>
    </row>
    <row r="173" spans="1:8" x14ac:dyDescent="0.3">
      <c r="B173" s="107"/>
      <c r="D173" s="108"/>
    </row>
    <row r="174" spans="1:8" x14ac:dyDescent="0.3">
      <c r="B174" s="471" t="s">
        <v>203</v>
      </c>
      <c r="C174" s="471"/>
      <c r="D174" s="83" t="s">
        <v>85</v>
      </c>
    </row>
    <row r="175" spans="1:8" x14ac:dyDescent="0.3">
      <c r="B175" s="107" t="s">
        <v>126</v>
      </c>
      <c r="D175" s="41">
        <f>+D165-D170</f>
        <v>791715419.04999042</v>
      </c>
    </row>
    <row r="176" spans="1:8" x14ac:dyDescent="0.3">
      <c r="B176" s="107" t="s">
        <v>127</v>
      </c>
      <c r="D176" s="41">
        <f>+D166-D171</f>
        <v>0</v>
      </c>
    </row>
    <row r="177" spans="1:6" x14ac:dyDescent="0.3">
      <c r="B177" s="473" t="s">
        <v>204</v>
      </c>
      <c r="C177" s="473"/>
      <c r="D177" s="160">
        <f>+D175+D176</f>
        <v>791715419.04999042</v>
      </c>
    </row>
    <row r="178" spans="1:6" x14ac:dyDescent="0.3">
      <c r="B178" s="161" t="s">
        <v>397</v>
      </c>
      <c r="C178" s="122"/>
      <c r="D178" s="158"/>
      <c r="F178" s="34">
        <f>+D170-F181</f>
        <v>0</v>
      </c>
    </row>
    <row r="179" spans="1:6" x14ac:dyDescent="0.3">
      <c r="B179" s="189"/>
      <c r="C179" s="190"/>
      <c r="D179" s="158"/>
    </row>
    <row r="180" spans="1:6" x14ac:dyDescent="0.3">
      <c r="A180" s="82" t="s">
        <v>53</v>
      </c>
      <c r="B180" s="82" t="s">
        <v>231</v>
      </c>
      <c r="C180" s="82" t="s">
        <v>14</v>
      </c>
      <c r="D180" s="82" t="s">
        <v>15</v>
      </c>
      <c r="E180" s="82" t="s">
        <v>79</v>
      </c>
      <c r="F180" s="82" t="s">
        <v>12</v>
      </c>
    </row>
    <row r="181" spans="1:6" x14ac:dyDescent="0.3">
      <c r="A181" s="191" t="s">
        <v>230</v>
      </c>
      <c r="B181" s="192"/>
      <c r="C181" s="193">
        <f>+SUM(C182:C191)</f>
        <v>98772667.239999995</v>
      </c>
      <c r="D181" s="193">
        <f>+SUM(D182:D191)</f>
        <v>0</v>
      </c>
      <c r="E181" s="193">
        <f>+SUM(E182:E191)</f>
        <v>0</v>
      </c>
      <c r="F181" s="193">
        <f>+SUM(F182:F191)</f>
        <v>98772667.239999995</v>
      </c>
    </row>
    <row r="182" spans="1:6" x14ac:dyDescent="0.3">
      <c r="A182" s="150">
        <v>0</v>
      </c>
      <c r="B182" s="155" t="s">
        <v>178</v>
      </c>
      <c r="C182" s="13">
        <v>0</v>
      </c>
      <c r="D182" s="13">
        <v>0</v>
      </c>
      <c r="E182" s="13">
        <v>0</v>
      </c>
      <c r="F182" s="45">
        <f>+C182+D182+E182</f>
        <v>0</v>
      </c>
    </row>
    <row r="183" spans="1:6" x14ac:dyDescent="0.3">
      <c r="A183" s="150">
        <v>1</v>
      </c>
      <c r="B183" s="155" t="s">
        <v>165</v>
      </c>
      <c r="C183" s="13">
        <v>98772667.239999995</v>
      </c>
      <c r="D183" s="49">
        <v>0</v>
      </c>
      <c r="E183" s="49">
        <v>0</v>
      </c>
      <c r="F183" s="45">
        <f t="shared" ref="F183:F191" si="16">+C183+D183+E183</f>
        <v>98772667.239999995</v>
      </c>
    </row>
    <row r="184" spans="1:6" x14ac:dyDescent="0.3">
      <c r="A184" s="150">
        <v>2</v>
      </c>
      <c r="B184" s="155" t="s">
        <v>179</v>
      </c>
      <c r="C184" s="13">
        <v>0</v>
      </c>
      <c r="D184" s="13">
        <v>0</v>
      </c>
      <c r="E184" s="13">
        <v>0</v>
      </c>
      <c r="F184" s="45">
        <f t="shared" si="16"/>
        <v>0</v>
      </c>
    </row>
    <row r="185" spans="1:6" x14ac:dyDescent="0.3">
      <c r="A185" s="150">
        <v>3</v>
      </c>
      <c r="B185" s="155" t="s">
        <v>180</v>
      </c>
      <c r="C185" s="13">
        <v>0</v>
      </c>
      <c r="D185" s="13">
        <v>0</v>
      </c>
      <c r="E185" s="13">
        <v>0</v>
      </c>
      <c r="F185" s="45">
        <f t="shared" si="16"/>
        <v>0</v>
      </c>
    </row>
    <row r="186" spans="1:6" x14ac:dyDescent="0.3">
      <c r="A186" s="150">
        <v>4</v>
      </c>
      <c r="B186" s="155" t="s">
        <v>181</v>
      </c>
      <c r="C186" s="13">
        <v>0</v>
      </c>
      <c r="D186" s="13">
        <v>0</v>
      </c>
      <c r="E186" s="13">
        <v>0</v>
      </c>
      <c r="F186" s="45">
        <f t="shared" si="16"/>
        <v>0</v>
      </c>
    </row>
    <row r="187" spans="1:6" x14ac:dyDescent="0.3">
      <c r="A187" s="150">
        <v>5</v>
      </c>
      <c r="B187" s="155" t="s">
        <v>182</v>
      </c>
      <c r="C187" s="13">
        <v>0</v>
      </c>
      <c r="D187" s="13">
        <v>0</v>
      </c>
      <c r="E187" s="13">
        <v>0</v>
      </c>
      <c r="F187" s="45">
        <f t="shared" si="16"/>
        <v>0</v>
      </c>
    </row>
    <row r="188" spans="1:6" x14ac:dyDescent="0.3">
      <c r="A188" s="150">
        <v>6</v>
      </c>
      <c r="B188" s="155" t="s">
        <v>162</v>
      </c>
      <c r="C188" s="13">
        <v>0</v>
      </c>
      <c r="D188" s="13">
        <v>0</v>
      </c>
      <c r="E188" s="13">
        <v>0</v>
      </c>
      <c r="F188" s="45">
        <f t="shared" si="16"/>
        <v>0</v>
      </c>
    </row>
    <row r="189" spans="1:6" x14ac:dyDescent="0.3">
      <c r="A189" s="150">
        <v>7</v>
      </c>
      <c r="B189" s="155" t="s">
        <v>163</v>
      </c>
      <c r="C189" s="13">
        <v>0</v>
      </c>
      <c r="D189" s="13">
        <v>0</v>
      </c>
      <c r="E189" s="13">
        <v>0</v>
      </c>
      <c r="F189" s="45">
        <f t="shared" si="16"/>
        <v>0</v>
      </c>
    </row>
    <row r="190" spans="1:6" x14ac:dyDescent="0.3">
      <c r="A190" s="150">
        <v>8</v>
      </c>
      <c r="B190" s="155" t="s">
        <v>183</v>
      </c>
      <c r="C190" s="13">
        <v>0</v>
      </c>
      <c r="D190" s="13">
        <v>0</v>
      </c>
      <c r="E190" s="13">
        <v>0</v>
      </c>
      <c r="F190" s="45">
        <f t="shared" si="16"/>
        <v>0</v>
      </c>
    </row>
    <row r="191" spans="1:6" x14ac:dyDescent="0.3">
      <c r="A191" s="194">
        <v>9</v>
      </c>
      <c r="B191" s="195" t="s">
        <v>184</v>
      </c>
      <c r="C191" s="15">
        <v>0</v>
      </c>
      <c r="D191" s="15">
        <v>0</v>
      </c>
      <c r="E191" s="15">
        <v>0</v>
      </c>
      <c r="F191" s="196">
        <f t="shared" si="16"/>
        <v>0</v>
      </c>
    </row>
    <row r="192" spans="1:6" x14ac:dyDescent="0.3">
      <c r="A192" s="472" t="s">
        <v>397</v>
      </c>
      <c r="B192" s="472"/>
      <c r="C192" s="472"/>
      <c r="D192" s="472"/>
      <c r="E192" s="472"/>
      <c r="F192" s="472"/>
    </row>
    <row r="193" spans="1:10" x14ac:dyDescent="0.3">
      <c r="A193" s="94" t="s">
        <v>121</v>
      </c>
      <c r="B193" s="95"/>
      <c r="C193" s="95"/>
      <c r="D193" s="95"/>
      <c r="E193" s="95"/>
      <c r="F193" s="96"/>
    </row>
    <row r="194" spans="1:10" ht="45" customHeight="1" x14ac:dyDescent="0.3">
      <c r="A194" s="551" t="s">
        <v>373</v>
      </c>
      <c r="B194" s="552"/>
      <c r="C194" s="552"/>
      <c r="D194" s="552"/>
      <c r="E194" s="552"/>
      <c r="F194" s="553"/>
    </row>
    <row r="195" spans="1:10" ht="18" customHeight="1" x14ac:dyDescent="0.3"/>
    <row r="196" spans="1:10" ht="35.1" customHeight="1" x14ac:dyDescent="0.3">
      <c r="A196" s="109" t="s">
        <v>74</v>
      </c>
      <c r="B196" s="352" t="s">
        <v>332</v>
      </c>
      <c r="C196" s="449"/>
      <c r="D196" s="449"/>
      <c r="E196" s="449"/>
      <c r="F196" s="450"/>
      <c r="G196" s="67"/>
      <c r="H196" s="28"/>
      <c r="I196" s="28"/>
      <c r="J196" s="28"/>
    </row>
    <row r="197" spans="1:10" ht="18.75" customHeight="1" x14ac:dyDescent="0.3">
      <c r="A197" s="110" t="s">
        <v>46</v>
      </c>
      <c r="B197" s="352" t="s">
        <v>333</v>
      </c>
      <c r="C197" s="425"/>
      <c r="D197" s="425"/>
      <c r="E197" s="425"/>
      <c r="F197" s="451"/>
      <c r="G197" s="67"/>
      <c r="H197" s="28"/>
      <c r="I197" s="28"/>
      <c r="J197" s="28"/>
    </row>
    <row r="198" spans="1:10" ht="21.75" customHeight="1" x14ac:dyDescent="0.3">
      <c r="A198" s="111" t="s">
        <v>47</v>
      </c>
      <c r="B198" s="352" t="s">
        <v>334</v>
      </c>
      <c r="C198" s="425"/>
      <c r="D198" s="425"/>
      <c r="E198" s="425"/>
      <c r="F198" s="451"/>
      <c r="G198" s="67"/>
      <c r="H198" s="28"/>
      <c r="I198" s="28"/>
      <c r="J198" s="28"/>
    </row>
    <row r="199" spans="1:10" ht="18" customHeight="1" x14ac:dyDescent="0.35">
      <c r="A199" s="111" t="s">
        <v>340</v>
      </c>
      <c r="B199" s="358" t="s">
        <v>347</v>
      </c>
      <c r="C199" s="452"/>
      <c r="D199" s="452"/>
      <c r="E199" s="452"/>
      <c r="F199" s="453"/>
      <c r="G199" s="67"/>
      <c r="H199" s="28"/>
      <c r="I199" s="28"/>
      <c r="J199" s="28"/>
    </row>
    <row r="200" spans="1:10" ht="35.1" customHeight="1" x14ac:dyDescent="0.3">
      <c r="A200" s="454"/>
      <c r="B200" s="455"/>
      <c r="C200" s="455"/>
      <c r="D200" s="455"/>
      <c r="E200" s="455"/>
      <c r="F200" s="455"/>
      <c r="G200" s="67"/>
      <c r="H200" s="28"/>
      <c r="I200" s="28"/>
      <c r="J200" s="28"/>
    </row>
    <row r="201" spans="1:10" ht="35.1" customHeight="1" x14ac:dyDescent="0.3">
      <c r="A201" s="109" t="s">
        <v>74</v>
      </c>
      <c r="B201" s="352" t="s">
        <v>344</v>
      </c>
      <c r="C201" s="449"/>
      <c r="D201" s="449"/>
      <c r="E201" s="449"/>
      <c r="F201" s="450"/>
      <c r="G201" s="67"/>
      <c r="H201" s="28"/>
      <c r="I201" s="28"/>
      <c r="J201" s="28"/>
    </row>
    <row r="202" spans="1:10" ht="23.25" customHeight="1" x14ac:dyDescent="0.3">
      <c r="A202" s="110" t="s">
        <v>46</v>
      </c>
      <c r="B202" s="352" t="s">
        <v>333</v>
      </c>
      <c r="C202" s="425"/>
      <c r="D202" s="425"/>
      <c r="E202" s="425"/>
      <c r="F202" s="451"/>
      <c r="G202" s="67"/>
      <c r="H202" s="28"/>
      <c r="I202" s="28"/>
      <c r="J202" s="28"/>
    </row>
    <row r="203" spans="1:10" ht="23.25" customHeight="1" x14ac:dyDescent="0.3">
      <c r="A203" s="111" t="s">
        <v>47</v>
      </c>
      <c r="B203" s="352" t="s">
        <v>345</v>
      </c>
      <c r="C203" s="425"/>
      <c r="D203" s="425"/>
      <c r="E203" s="425"/>
      <c r="F203" s="451"/>
      <c r="G203" s="67"/>
      <c r="H203" s="28"/>
      <c r="I203" s="28"/>
      <c r="J203" s="28"/>
    </row>
    <row r="204" spans="1:10" ht="21.75" customHeight="1" x14ac:dyDescent="0.35">
      <c r="A204" s="111" t="s">
        <v>340</v>
      </c>
      <c r="B204" s="358" t="s">
        <v>348</v>
      </c>
      <c r="C204" s="452"/>
      <c r="D204" s="452"/>
      <c r="E204" s="452"/>
      <c r="F204" s="453"/>
      <c r="G204" s="67"/>
      <c r="H204" s="28"/>
      <c r="I204" s="28"/>
      <c r="J204" s="28"/>
    </row>
    <row r="205" spans="1:10" ht="35.1" customHeight="1" x14ac:dyDescent="0.3">
      <c r="A205" s="454"/>
      <c r="B205" s="455"/>
      <c r="C205" s="455"/>
      <c r="D205" s="455"/>
      <c r="E205" s="455"/>
      <c r="F205" s="455"/>
      <c r="G205" s="67"/>
      <c r="H205" s="28"/>
      <c r="I205" s="28"/>
      <c r="J205" s="28"/>
    </row>
    <row r="206" spans="1:10" ht="35.1" customHeight="1" x14ac:dyDescent="0.3">
      <c r="A206" s="109" t="s">
        <v>74</v>
      </c>
      <c r="B206" s="352" t="s">
        <v>349</v>
      </c>
      <c r="C206" s="449"/>
      <c r="D206" s="449"/>
      <c r="E206" s="449"/>
      <c r="F206" s="450"/>
      <c r="G206" s="67"/>
      <c r="H206" s="28"/>
      <c r="I206" s="28"/>
      <c r="J206" s="28"/>
    </row>
    <row r="207" spans="1:10" x14ac:dyDescent="0.3">
      <c r="A207" s="110" t="s">
        <v>46</v>
      </c>
      <c r="B207" s="357" t="s">
        <v>364</v>
      </c>
      <c r="C207" s="425"/>
      <c r="D207" s="425"/>
      <c r="E207" s="425"/>
      <c r="F207" s="451"/>
      <c r="H207" s="28"/>
      <c r="I207" s="28"/>
      <c r="J207" s="28"/>
    </row>
    <row r="208" spans="1:10" ht="35.25" customHeight="1" x14ac:dyDescent="0.3">
      <c r="A208" s="111" t="s">
        <v>47</v>
      </c>
      <c r="B208" s="357" t="s">
        <v>363</v>
      </c>
      <c r="C208" s="425"/>
      <c r="D208" s="425"/>
      <c r="E208" s="425"/>
      <c r="F208" s="451"/>
      <c r="H208" s="28"/>
      <c r="I208" s="28"/>
      <c r="J208" s="28"/>
    </row>
    <row r="209" spans="1:10" x14ac:dyDescent="0.3">
      <c r="A209" s="111" t="s">
        <v>340</v>
      </c>
      <c r="B209" s="352" t="s">
        <v>399</v>
      </c>
      <c r="C209" s="452"/>
      <c r="D209" s="452"/>
      <c r="E209" s="452"/>
      <c r="F209" s="453"/>
      <c r="H209" s="28"/>
      <c r="I209" s="28"/>
      <c r="J209" s="28"/>
    </row>
    <row r="210" spans="1:10" x14ac:dyDescent="0.3">
      <c r="A210" s="416" t="s">
        <v>117</v>
      </c>
      <c r="B210" s="416"/>
      <c r="C210" s="416"/>
      <c r="D210" s="416"/>
      <c r="E210" s="416"/>
      <c r="F210" s="416"/>
      <c r="H210" s="28"/>
      <c r="I210" s="28"/>
      <c r="J210" s="28"/>
    </row>
    <row r="211" spans="1:10" x14ac:dyDescent="0.3">
      <c r="H211" s="28"/>
      <c r="I211" s="28"/>
      <c r="J211" s="28"/>
    </row>
    <row r="212" spans="1:10" x14ac:dyDescent="0.3">
      <c r="A212" s="467" t="s">
        <v>144</v>
      </c>
      <c r="B212" s="468"/>
      <c r="C212" s="468"/>
      <c r="D212" s="468"/>
      <c r="E212" s="468"/>
      <c r="F212" s="469"/>
      <c r="H212" s="28"/>
      <c r="I212" s="28"/>
      <c r="J212" s="28"/>
    </row>
    <row r="213" spans="1:10" x14ac:dyDescent="0.3">
      <c r="A213" s="97" t="s">
        <v>128</v>
      </c>
      <c r="F213" s="98"/>
      <c r="H213" s="28"/>
      <c r="I213" s="28"/>
      <c r="J213" s="28"/>
    </row>
    <row r="214" spans="1:10" x14ac:dyDescent="0.3">
      <c r="A214" s="99"/>
      <c r="F214" s="98"/>
      <c r="H214" s="28"/>
      <c r="I214" s="28"/>
      <c r="J214" s="28"/>
    </row>
    <row r="215" spans="1:10" x14ac:dyDescent="0.3">
      <c r="A215" s="97" t="s">
        <v>135</v>
      </c>
      <c r="D215" s="35" t="s">
        <v>171</v>
      </c>
      <c r="F215" s="98"/>
      <c r="H215" s="28"/>
      <c r="I215" s="28"/>
      <c r="J215" s="28"/>
    </row>
    <row r="216" spans="1:10" x14ac:dyDescent="0.3">
      <c r="A216" s="99" t="s">
        <v>129</v>
      </c>
      <c r="B216" s="50">
        <f>+B82</f>
        <v>37799620328.610001</v>
      </c>
      <c r="D216" s="418" t="s">
        <v>167</v>
      </c>
      <c r="E216" s="418"/>
      <c r="F216" s="460"/>
      <c r="H216" s="28"/>
      <c r="I216" s="28"/>
      <c r="J216" s="28"/>
    </row>
    <row r="217" spans="1:10" x14ac:dyDescent="0.3">
      <c r="A217" s="99" t="s">
        <v>136</v>
      </c>
      <c r="B217" s="52">
        <f>+F101</f>
        <v>11256110126.119999</v>
      </c>
      <c r="D217" s="418"/>
      <c r="E217" s="418"/>
      <c r="F217" s="460"/>
    </row>
    <row r="218" spans="1:10" ht="16.2" thickBot="1" x14ac:dyDescent="0.35">
      <c r="A218" s="99" t="s">
        <v>130</v>
      </c>
      <c r="B218" s="140">
        <f>+B216-B217</f>
        <v>26543510202.490002</v>
      </c>
      <c r="D218" s="28" t="s">
        <v>168</v>
      </c>
      <c r="F218" s="142">
        <f>+F101</f>
        <v>11256110126.119999</v>
      </c>
    </row>
    <row r="219" spans="1:10" ht="16.2" thickTop="1" x14ac:dyDescent="0.3">
      <c r="A219" s="99"/>
      <c r="D219" s="28" t="s">
        <v>169</v>
      </c>
      <c r="F219" s="143">
        <f>+F121</f>
        <v>12151968119.359999</v>
      </c>
    </row>
    <row r="220" spans="1:10" ht="16.2" thickBot="1" x14ac:dyDescent="0.35">
      <c r="A220" s="97" t="s">
        <v>131</v>
      </c>
      <c r="D220" s="35" t="s">
        <v>170</v>
      </c>
      <c r="E220" s="35"/>
      <c r="F220" s="144">
        <f>+F219/F218</f>
        <v>1.0795885952786786</v>
      </c>
    </row>
    <row r="221" spans="1:10" ht="16.2" thickTop="1" x14ac:dyDescent="0.3">
      <c r="A221" s="99" t="s">
        <v>132</v>
      </c>
      <c r="B221" s="50">
        <f>+F39</f>
        <v>12151968119.360001</v>
      </c>
      <c r="F221" s="98"/>
    </row>
    <row r="222" spans="1:10" x14ac:dyDescent="0.3">
      <c r="A222" s="99" t="s">
        <v>133</v>
      </c>
      <c r="B222" s="52">
        <f>+F121</f>
        <v>12151968119.359999</v>
      </c>
      <c r="D222" s="418" t="s">
        <v>172</v>
      </c>
      <c r="E222" s="418"/>
      <c r="F222" s="460"/>
    </row>
    <row r="223" spans="1:10" ht="16.2" thickBot="1" x14ac:dyDescent="0.35">
      <c r="A223" s="99" t="s">
        <v>134</v>
      </c>
      <c r="B223" s="141">
        <f>+B221-B222</f>
        <v>0</v>
      </c>
      <c r="D223" s="418"/>
      <c r="E223" s="418"/>
      <c r="F223" s="460"/>
    </row>
    <row r="224" spans="1:10" ht="16.2" thickTop="1" x14ac:dyDescent="0.3">
      <c r="A224" s="99"/>
      <c r="D224" s="60" t="s">
        <v>173</v>
      </c>
      <c r="E224" s="145"/>
      <c r="F224" s="142">
        <f>+B82</f>
        <v>37799620328.610001</v>
      </c>
    </row>
    <row r="225" spans="1:6" x14ac:dyDescent="0.3">
      <c r="A225" s="99"/>
      <c r="D225" s="60" t="s">
        <v>169</v>
      </c>
      <c r="E225" s="145"/>
      <c r="F225" s="143">
        <f>+F121</f>
        <v>12151968119.359999</v>
      </c>
    </row>
    <row r="226" spans="1:6" ht="16.2" thickBot="1" x14ac:dyDescent="0.35">
      <c r="A226" s="99"/>
      <c r="D226" s="145"/>
      <c r="E226" s="145"/>
      <c r="F226" s="144">
        <f>+F225/F224</f>
        <v>0.32148386713192317</v>
      </c>
    </row>
    <row r="227" spans="1:6" ht="16.2" thickTop="1" x14ac:dyDescent="0.3">
      <c r="A227" s="100"/>
      <c r="B227" s="101"/>
      <c r="C227" s="101"/>
      <c r="D227" s="101"/>
      <c r="E227" s="101"/>
      <c r="F227" s="102"/>
    </row>
  </sheetData>
  <mergeCells count="107">
    <mergeCell ref="A27:F27"/>
    <mergeCell ref="I43:L43"/>
    <mergeCell ref="I37:L37"/>
    <mergeCell ref="A50:F50"/>
    <mergeCell ref="A61:F61"/>
    <mergeCell ref="A69:B69"/>
    <mergeCell ref="A48:B48"/>
    <mergeCell ref="A42:B42"/>
    <mergeCell ref="A36:F36"/>
    <mergeCell ref="A37:F37"/>
    <mergeCell ref="A38:B38"/>
    <mergeCell ref="A39:B39"/>
    <mergeCell ref="A40:B40"/>
    <mergeCell ref="A45:B45"/>
    <mergeCell ref="A47:B47"/>
    <mergeCell ref="A41:B41"/>
    <mergeCell ref="A71:F71"/>
    <mergeCell ref="A58:B58"/>
    <mergeCell ref="A51:F51"/>
    <mergeCell ref="A53:F53"/>
    <mergeCell ref="A55:B55"/>
    <mergeCell ref="A56:B56"/>
    <mergeCell ref="A57:B57"/>
    <mergeCell ref="A54:F54"/>
    <mergeCell ref="A59:B59"/>
    <mergeCell ref="A62:F62"/>
    <mergeCell ref="A64:F64"/>
    <mergeCell ref="A65:F65"/>
    <mergeCell ref="A66:B66"/>
    <mergeCell ref="A67:B67"/>
    <mergeCell ref="A68:B68"/>
    <mergeCell ref="A72:F72"/>
    <mergeCell ref="A74:F74"/>
    <mergeCell ref="A95:F95"/>
    <mergeCell ref="A96:F96"/>
    <mergeCell ref="A97:F97"/>
    <mergeCell ref="A1:F2"/>
    <mergeCell ref="A3:F3"/>
    <mergeCell ref="A9:F9"/>
    <mergeCell ref="A43:B43"/>
    <mergeCell ref="A44:B44"/>
    <mergeCell ref="C5:E5"/>
    <mergeCell ref="C6:E6"/>
    <mergeCell ref="C7:E7"/>
    <mergeCell ref="A11:F11"/>
    <mergeCell ref="A29:F29"/>
    <mergeCell ref="A30:F30"/>
    <mergeCell ref="A31:F31"/>
    <mergeCell ref="A32:F32"/>
    <mergeCell ref="A33:F33"/>
    <mergeCell ref="A34:F34"/>
    <mergeCell ref="A35:F35"/>
    <mergeCell ref="A13:F13"/>
    <mergeCell ref="A14:F14"/>
    <mergeCell ref="A28:F28"/>
    <mergeCell ref="A101:B101"/>
    <mergeCell ref="A78:F78"/>
    <mergeCell ref="A79:F79"/>
    <mergeCell ref="A80:F80"/>
    <mergeCell ref="A91:F91"/>
    <mergeCell ref="A93:F93"/>
    <mergeCell ref="A92:F92"/>
    <mergeCell ref="A76:F76"/>
    <mergeCell ref="A121:B121"/>
    <mergeCell ref="A137:F137"/>
    <mergeCell ref="A142:F142"/>
    <mergeCell ref="A139:F139"/>
    <mergeCell ref="A141:F141"/>
    <mergeCell ref="A111:F111"/>
    <mergeCell ref="A113:F113"/>
    <mergeCell ref="A115:F115"/>
    <mergeCell ref="A116:F116"/>
    <mergeCell ref="A117:F117"/>
    <mergeCell ref="D216:F217"/>
    <mergeCell ref="D222:F223"/>
    <mergeCell ref="A212:F212"/>
    <mergeCell ref="A194:F194"/>
    <mergeCell ref="A210:F210"/>
    <mergeCell ref="C196:F199"/>
    <mergeCell ref="A200:F200"/>
    <mergeCell ref="C201:F204"/>
    <mergeCell ref="A205:F205"/>
    <mergeCell ref="C206:F209"/>
    <mergeCell ref="A154:F154"/>
    <mergeCell ref="A155:F155"/>
    <mergeCell ref="A143:F143"/>
    <mergeCell ref="A150:E150"/>
    <mergeCell ref="A151:E151"/>
    <mergeCell ref="A152:F152"/>
    <mergeCell ref="A192:F192"/>
    <mergeCell ref="B177:C177"/>
    <mergeCell ref="A112:F112"/>
    <mergeCell ref="B164:C164"/>
    <mergeCell ref="B167:C167"/>
    <mergeCell ref="B169:C169"/>
    <mergeCell ref="B172:C172"/>
    <mergeCell ref="B174:C174"/>
    <mergeCell ref="A138:F138"/>
    <mergeCell ref="B160:D160"/>
    <mergeCell ref="B161:D161"/>
    <mergeCell ref="B162:D162"/>
    <mergeCell ref="B163:C163"/>
    <mergeCell ref="A156:F156"/>
    <mergeCell ref="A158:F158"/>
    <mergeCell ref="A153:F153"/>
    <mergeCell ref="A133:B133"/>
    <mergeCell ref="A136:F136"/>
  </mergeCells>
  <conditionalFormatting sqref="B223">
    <cfRule type="cellIs" dxfId="5" priority="4" operator="equal">
      <formula>0</formula>
    </cfRule>
    <cfRule type="cellIs" dxfId="4" priority="5" operator="lessThan">
      <formula>0</formula>
    </cfRule>
    <cfRule type="cellIs" dxfId="3" priority="6" operator="greaterThan">
      <formula>0</formula>
    </cfRule>
  </conditionalFormatting>
  <conditionalFormatting sqref="F178">
    <cfRule type="cellIs" dxfId="2" priority="1" operator="equal">
      <formula>0</formula>
    </cfRule>
    <cfRule type="cellIs" dxfId="1" priority="2" operator="lessThan">
      <formula>0</formula>
    </cfRule>
    <cfRule type="cellIs" dxfId="0" priority="3" operator="greaterThan">
      <formula>0</formula>
    </cfRule>
  </conditionalFormatting>
  <dataValidations count="10">
    <dataValidation allowBlank="1" showInputMessage="1" showErrorMessage="1" promptTitle="Advertencia" prompt="Se recomienda leer cuidadosamente las indicaciones dispuestas en la parte inferior de esta tabla. " sqref="A145" xr:uid="{00000000-0002-0000-0900-000000000000}"/>
    <dataValidation allowBlank="1" showInputMessage="1" showErrorMessage="1" promptTitle="Advertencia" prompt="El nombre de la partida debe ser de acuerdo al Clasificador de los Ingresos del Sector Público. " sqref="B102:B104 B122 B182" xr:uid="{00000000-0002-0000-0900-000001000000}"/>
    <dataValidation allowBlank="1" showInputMessage="1" showErrorMessage="1" promptTitle="Advertencia" prompt="En este espacio se debe detallar el código correspondiente a la partida detallada y debe ser el código definido en el Clasificador de los Ingresos del Sector Público. " sqref="A102:A104 A122 A182" xr:uid="{00000000-0002-0000-0900-000002000000}"/>
    <dataValidation allowBlank="1" showInputMessage="1" showErrorMessage="1" promptTitle="Advertencia" prompt="El código debe ser el definido para la partida en particular y debe ser el código establecido en el Clasificador de los Ingresos del Sector Público. " sqref="A98" xr:uid="{00000000-0002-0000-0900-000003000000}"/>
    <dataValidation allowBlank="1" showInputMessage="1" showErrorMessage="1" promptTitle="Advertencia" prompt="Se debe indicar el nombre de la partida de acuerdo al Clasificador de los Ingresos del Sector Público." sqref="B98" xr:uid="{00000000-0002-0000-0900-000004000000}"/>
    <dataValidation allowBlank="1" showInputMessage="1" showErrorMessage="1" promptTitle="Advertencia" prompt="Esta tabla se completa únicamente con los ingresos y egresos del período 2024. Se recomienda leer cuidadosamente las indicaciones señaladas en la parte inferior de la tabla. " sqref="A142:F142" xr:uid="{00000000-0002-0000-0900-000005000000}"/>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16:F116" xr:uid="{00000000-0002-0000-0900-000006000000}"/>
    <dataValidation allowBlank="1" showInputMessage="1" showErrorMessage="1" promptTitle="Advertencia" prompt="Esta tabla solo la deben completar la unidades ejecutoras que por Ley específica estén facultadas para estimar y re presupuestar superávits." sqref="B161" xr:uid="{00000000-0002-0000-0900-000007000000}"/>
    <dataValidation allowBlank="1" showInputMessage="1" showErrorMessage="1" promptTitle="Recordatorio" prompt="El superávit libre debe ser reintegrado a más tardar el 31 de marzo,_x000a_de acuerdo al  Decreto Nº 43189-MTSS, artículo 66. " sqref="B166:B168 B170:B173 B175:B177" xr:uid="{00000000-0002-0000-0900-000008000000}"/>
    <dataValidation allowBlank="1" showInputMessage="1" showErrorMessage="1" promptTitle="Advertencia" prompt="Debe coincidir con el monto reportado en la Liquidación Prespuestaria 2023, caso contrario se debe justificar en el espacio de observaciones. " sqref="D173 D165:D166 D168" xr:uid="{00000000-0002-0000-0900-000009000000}"/>
  </dataValidations>
  <hyperlinks>
    <hyperlink ref="B98" r:id="rId1" xr:uid="{00000000-0004-0000-0900-000000000000}"/>
    <hyperlink ref="A98" r:id="rId2" xr:uid="{00000000-0004-0000-0900-000001000000}"/>
    <hyperlink ref="B118" r:id="rId3" display="Nombre de la Partida presupuestaria" xr:uid="{00000000-0004-0000-0900-000002000000}"/>
  </hyperlinks>
  <printOptions horizontalCentered="1"/>
  <pageMargins left="0.25" right="0.25" top="0.75" bottom="0.75" header="0.3" footer="0.3"/>
  <pageSetup paperSize="9" fitToHeight="0" orientation="portrait" r:id="rId4"/>
  <headerFooter>
    <oddFooter>&amp;L&amp;"Palatino Linotype,Normal"&amp;K979797&amp;D&amp;C&amp;"Palatino Linotype,Normal"&amp;K979797Reporte de Ejecución programática y presupuestaria (I trimestre)&amp;R&amp;"Palatino Linotype,Normal"&amp;K979797&amp;P</oddFooter>
  </headerFooter>
  <rowBreaks count="4" manualBreakCount="4">
    <brk id="52" max="5" man="1"/>
    <brk id="72" max="5" man="1"/>
    <brk id="114" max="5" man="1"/>
    <brk id="159" max="5" man="1"/>
  </rowBreaks>
  <drawing r:id="rId5"/>
  <legacyDrawing r:id="rId6"/>
  <legacyDrawingHF r:id="rId7"/>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182951"/>
    <pageSetUpPr fitToPage="1"/>
  </sheetPr>
  <dimension ref="A1:H119"/>
  <sheetViews>
    <sheetView showGridLines="0" zoomScale="80" zoomScaleNormal="80" zoomScaleSheetLayoutView="100" workbookViewId="0">
      <selection sqref="A1:G2"/>
    </sheetView>
  </sheetViews>
  <sheetFormatPr baseColWidth="10" defaultColWidth="11.44140625" defaultRowHeight="15.6" x14ac:dyDescent="0.35"/>
  <cols>
    <col min="1" max="1" width="55.5546875" style="4" customWidth="1"/>
    <col min="2" max="2" width="30.44140625" style="4" customWidth="1"/>
    <col min="3" max="5" width="20.5546875" style="4" customWidth="1"/>
    <col min="6" max="6" width="22.109375" style="4" customWidth="1"/>
    <col min="7" max="7" width="18.5546875" style="4" customWidth="1"/>
    <col min="8" max="16384" width="11.44140625" style="4"/>
  </cols>
  <sheetData>
    <row r="1" spans="1:7" ht="18" customHeight="1" x14ac:dyDescent="0.35">
      <c r="A1" s="441" t="s">
        <v>118</v>
      </c>
      <c r="B1" s="441"/>
      <c r="C1" s="441"/>
      <c r="D1" s="441"/>
      <c r="E1" s="441"/>
      <c r="F1" s="441"/>
      <c r="G1" s="441"/>
    </row>
    <row r="2" spans="1:7" ht="18" customHeight="1" x14ac:dyDescent="0.35">
      <c r="A2" s="441"/>
      <c r="B2" s="441"/>
      <c r="C2" s="441"/>
      <c r="D2" s="441"/>
      <c r="E2" s="441"/>
      <c r="F2" s="441"/>
      <c r="G2" s="441"/>
    </row>
    <row r="3" spans="1:7" ht="18" customHeight="1" x14ac:dyDescent="0.4">
      <c r="A3" s="585" t="s">
        <v>155</v>
      </c>
      <c r="B3" s="585"/>
      <c r="C3" s="585"/>
      <c r="D3" s="585"/>
      <c r="E3" s="585"/>
      <c r="F3" s="585"/>
      <c r="G3" s="585"/>
    </row>
    <row r="4" spans="1:7" ht="15" customHeight="1" thickBot="1" x14ac:dyDescent="0.4">
      <c r="A4" s="28"/>
      <c r="B4" s="28"/>
      <c r="C4" s="28"/>
      <c r="D4" s="28"/>
      <c r="E4" s="28"/>
      <c r="F4" s="2"/>
      <c r="G4"/>
    </row>
    <row r="5" spans="1:7" ht="18" customHeight="1" x14ac:dyDescent="0.35">
      <c r="A5" s="58"/>
      <c r="B5" s="128" t="s">
        <v>22</v>
      </c>
      <c r="C5" s="133" t="str">
        <f>+'1T'!C5</f>
        <v>Protección y Atención de los Niños, Niñas y Adolescentes</v>
      </c>
      <c r="D5" s="134"/>
      <c r="E5" s="135"/>
      <c r="F5" s="2"/>
      <c r="G5"/>
    </row>
    <row r="6" spans="1:7" ht="18" customHeight="1" x14ac:dyDescent="0.35">
      <c r="A6" s="58"/>
      <c r="B6" s="129" t="s">
        <v>33</v>
      </c>
      <c r="C6" s="130" t="str">
        <f>+'1T'!C6</f>
        <v>Patronato Nacional de la Infancia</v>
      </c>
      <c r="D6" s="131"/>
      <c r="E6" s="136"/>
      <c r="F6" s="2"/>
      <c r="G6"/>
    </row>
    <row r="7" spans="1:7" ht="18" customHeight="1" thickBot="1" x14ac:dyDescent="0.4">
      <c r="A7" s="58"/>
      <c r="B7" s="132" t="s">
        <v>34</v>
      </c>
      <c r="C7" s="137" t="str">
        <f>+'1T'!C7</f>
        <v>Gerencia Técnica del Patronato Nacional de la Infancia</v>
      </c>
      <c r="D7" s="138"/>
      <c r="E7" s="139"/>
      <c r="F7" s="2"/>
    </row>
    <row r="8" spans="1:7" ht="15" customHeight="1" x14ac:dyDescent="0.35">
      <c r="A8"/>
      <c r="B8" s="5"/>
      <c r="C8" s="5"/>
      <c r="D8" s="5"/>
      <c r="E8" s="5"/>
      <c r="F8" s="5"/>
    </row>
    <row r="9" spans="1:7" ht="22.35" customHeight="1" x14ac:dyDescent="0.35">
      <c r="A9" s="481" t="s">
        <v>105</v>
      </c>
      <c r="B9" s="481"/>
      <c r="C9" s="481"/>
      <c r="D9" s="481"/>
      <c r="E9" s="481"/>
      <c r="F9" s="481"/>
      <c r="G9" s="481"/>
    </row>
    <row r="10" spans="1:7" ht="15" customHeight="1" x14ac:dyDescent="0.35">
      <c r="A10" s="8"/>
      <c r="B10" s="7"/>
      <c r="C10" s="7"/>
      <c r="D10" s="7"/>
      <c r="E10" s="7"/>
      <c r="F10" s="7"/>
    </row>
    <row r="11" spans="1:7" customFormat="1" ht="18" customHeight="1" x14ac:dyDescent="0.3">
      <c r="A11" s="482" t="s">
        <v>36</v>
      </c>
      <c r="B11" s="482"/>
      <c r="C11" s="482"/>
      <c r="D11" s="482"/>
      <c r="E11" s="482"/>
      <c r="F11" s="482"/>
      <c r="G11" s="482"/>
    </row>
    <row r="12" spans="1:7" customFormat="1" ht="18" customHeight="1" x14ac:dyDescent="0.3">
      <c r="A12" s="482" t="s">
        <v>19</v>
      </c>
      <c r="B12" s="482"/>
      <c r="C12" s="482"/>
      <c r="D12" s="482"/>
      <c r="E12" s="482"/>
      <c r="F12" s="482"/>
      <c r="G12" s="482"/>
    </row>
    <row r="13" spans="1:7" customFormat="1" ht="18" customHeight="1" x14ac:dyDescent="0.3">
      <c r="A13" s="83" t="s">
        <v>17</v>
      </c>
      <c r="B13" s="82" t="s">
        <v>18</v>
      </c>
      <c r="C13" s="83" t="s">
        <v>81</v>
      </c>
      <c r="D13" s="82" t="s">
        <v>82</v>
      </c>
      <c r="E13" s="82" t="s">
        <v>83</v>
      </c>
      <c r="F13" s="116" t="s">
        <v>85</v>
      </c>
      <c r="G13" s="116" t="s">
        <v>13</v>
      </c>
    </row>
    <row r="14" spans="1:7" customFormat="1" ht="18" customHeight="1" x14ac:dyDescent="0.3">
      <c r="A14" s="199" t="s">
        <v>16</v>
      </c>
      <c r="B14" s="117"/>
      <c r="C14" s="250">
        <f>+SUM(C16:C20)</f>
        <v>23767.666666666668</v>
      </c>
      <c r="D14" s="250">
        <f t="shared" ref="D14:F14" si="0">+SUM(D16:D20)</f>
        <v>27542.666666666668</v>
      </c>
      <c r="E14" s="250">
        <f t="shared" si="0"/>
        <v>26632.666666666664</v>
      </c>
      <c r="F14" s="250">
        <f t="shared" si="0"/>
        <v>23033.333333333332</v>
      </c>
      <c r="G14" s="250">
        <f>+SUM(G16:G23)</f>
        <v>86455.5</v>
      </c>
    </row>
    <row r="15" spans="1:7" customFormat="1" ht="15" customHeight="1" x14ac:dyDescent="0.3">
      <c r="A15" s="10"/>
      <c r="B15" s="11"/>
      <c r="C15" s="246"/>
      <c r="D15" s="246"/>
      <c r="E15" s="251"/>
      <c r="F15" s="252"/>
      <c r="G15" s="253"/>
    </row>
    <row r="16" spans="1:7" customFormat="1" ht="22.5" customHeight="1" x14ac:dyDescent="0.3">
      <c r="A16" s="237" t="s">
        <v>375</v>
      </c>
      <c r="B16" s="238" t="s">
        <v>291</v>
      </c>
      <c r="C16" s="243">
        <f>+'1T'!F18</f>
        <v>17314</v>
      </c>
      <c r="D16" s="243">
        <f>+'2T'!F18</f>
        <v>21076</v>
      </c>
      <c r="E16" s="251">
        <f>+'3T'!F18</f>
        <v>19767</v>
      </c>
      <c r="F16" s="252">
        <f>+'4T'!F18</f>
        <v>15659</v>
      </c>
      <c r="G16" s="254">
        <f>+SUM(C16:F16)</f>
        <v>73816</v>
      </c>
    </row>
    <row r="17" spans="1:7" customFormat="1" ht="30.75" customHeight="1" x14ac:dyDescent="0.3">
      <c r="A17" s="239" t="s">
        <v>376</v>
      </c>
      <c r="B17" s="238" t="s">
        <v>291</v>
      </c>
      <c r="C17" s="243">
        <f>+'1T'!F19</f>
        <v>303.66666666666669</v>
      </c>
      <c r="D17" s="243">
        <f>+'2T'!F19</f>
        <v>287</v>
      </c>
      <c r="E17" s="251">
        <f>+'3T'!F19</f>
        <v>291.33333333333331</v>
      </c>
      <c r="F17" s="252">
        <f>+'4T'!F19</f>
        <v>284</v>
      </c>
      <c r="G17" s="254">
        <f>+AVERAGE(C17:F17)</f>
        <v>291.5</v>
      </c>
    </row>
    <row r="18" spans="1:7" customFormat="1" ht="20.25" customHeight="1" x14ac:dyDescent="0.3">
      <c r="A18" s="237" t="s">
        <v>377</v>
      </c>
      <c r="B18" s="238" t="s">
        <v>291</v>
      </c>
      <c r="C18" s="243">
        <f>+'1T'!F20</f>
        <v>5346</v>
      </c>
      <c r="D18" s="243">
        <f>+'2T'!F20</f>
        <v>5375.666666666667</v>
      </c>
      <c r="E18" s="251">
        <f>+'3T'!F20</f>
        <v>5384</v>
      </c>
      <c r="F18" s="252">
        <f>+'4T'!F20</f>
        <v>5416.333333333333</v>
      </c>
      <c r="G18" s="254">
        <f t="shared" ref="G18:G23" si="1">+AVERAGE(C18:F18)</f>
        <v>5380.5</v>
      </c>
    </row>
    <row r="19" spans="1:7" customFormat="1" ht="20.25" customHeight="1" x14ac:dyDescent="0.3">
      <c r="A19" s="237" t="s">
        <v>381</v>
      </c>
      <c r="B19" s="238" t="s">
        <v>291</v>
      </c>
      <c r="C19" s="243"/>
      <c r="D19" s="243"/>
      <c r="E19" s="251">
        <f>+'3T'!F21</f>
        <v>383</v>
      </c>
      <c r="F19" s="252">
        <f>+'4T'!F21</f>
        <v>879.66666666666663</v>
      </c>
      <c r="G19" s="254">
        <f t="shared" si="1"/>
        <v>631.33333333333326</v>
      </c>
    </row>
    <row r="20" spans="1:7" customFormat="1" ht="25.5" customHeight="1" x14ac:dyDescent="0.3">
      <c r="A20" s="239" t="s">
        <v>378</v>
      </c>
      <c r="B20" s="238" t="s">
        <v>291</v>
      </c>
      <c r="C20" s="243">
        <f>+'1T'!F22</f>
        <v>804</v>
      </c>
      <c r="D20" s="243">
        <f>+'2T'!F22</f>
        <v>804</v>
      </c>
      <c r="E20" s="251">
        <f>+'3T'!F22</f>
        <v>807.33333333333337</v>
      </c>
      <c r="F20" s="252">
        <f>+'4T'!F22</f>
        <v>794.33333333333337</v>
      </c>
      <c r="G20" s="254">
        <f t="shared" si="1"/>
        <v>802.41666666666674</v>
      </c>
    </row>
    <row r="21" spans="1:7" customFormat="1" ht="24" customHeight="1" x14ac:dyDescent="0.3">
      <c r="A21" s="364" t="s">
        <v>379</v>
      </c>
      <c r="B21" s="238" t="s">
        <v>291</v>
      </c>
      <c r="C21" s="243"/>
      <c r="D21" s="243"/>
      <c r="E21" s="251">
        <f>+'3T'!F23</f>
        <v>1142.5</v>
      </c>
      <c r="F21" s="252">
        <f>+'4T'!F23</f>
        <v>1356.3333333333333</v>
      </c>
      <c r="G21" s="254">
        <f t="shared" si="1"/>
        <v>1249.4166666666665</v>
      </c>
    </row>
    <row r="22" spans="1:7" customFormat="1" ht="24" customHeight="1" x14ac:dyDescent="0.3">
      <c r="A22" s="364" t="s">
        <v>380</v>
      </c>
      <c r="B22" s="238" t="s">
        <v>291</v>
      </c>
      <c r="C22" s="243"/>
      <c r="D22" s="243"/>
      <c r="E22" s="251">
        <f>+'3T'!F24</f>
        <v>4583.5</v>
      </c>
      <c r="F22" s="252">
        <f>+'4T'!F24</f>
        <v>3860.5</v>
      </c>
      <c r="G22" s="254">
        <f t="shared" si="1"/>
        <v>4222</v>
      </c>
    </row>
    <row r="23" spans="1:7" customFormat="1" ht="46.5" customHeight="1" x14ac:dyDescent="0.3">
      <c r="A23" s="388" t="s">
        <v>383</v>
      </c>
      <c r="B23" s="238" t="s">
        <v>291</v>
      </c>
      <c r="C23" s="243"/>
      <c r="D23" s="243"/>
      <c r="E23" s="251">
        <f>+'3T'!F25</f>
        <v>64</v>
      </c>
      <c r="F23" s="252">
        <f>+'4T'!F25</f>
        <v>60.666666666666664</v>
      </c>
      <c r="G23" s="254">
        <f t="shared" si="1"/>
        <v>62.333333333333329</v>
      </c>
    </row>
    <row r="24" spans="1:7" customFormat="1" ht="18" customHeight="1" x14ac:dyDescent="0.3">
      <c r="A24" s="148" t="s">
        <v>158</v>
      </c>
      <c r="B24" s="149" t="s">
        <v>159</v>
      </c>
      <c r="C24" s="158"/>
      <c r="D24" s="158"/>
      <c r="E24" s="158"/>
    </row>
    <row r="25" spans="1:7" customFormat="1" ht="67.5" customHeight="1" x14ac:dyDescent="0.3">
      <c r="A25" s="433" t="s">
        <v>400</v>
      </c>
      <c r="B25" s="434"/>
      <c r="C25" s="434"/>
      <c r="D25" s="434"/>
      <c r="E25" s="434"/>
      <c r="F25" s="434"/>
      <c r="G25" s="435"/>
    </row>
    <row r="26" spans="1:7" customFormat="1" ht="15" customHeight="1" x14ac:dyDescent="0.3">
      <c r="A26" s="31"/>
      <c r="B26" s="31"/>
      <c r="C26" s="31"/>
      <c r="D26" s="32"/>
      <c r="E26" s="32"/>
    </row>
    <row r="27" spans="1:7" customFormat="1" ht="18" customHeight="1" x14ac:dyDescent="0.3">
      <c r="A27" s="482" t="s">
        <v>37</v>
      </c>
      <c r="B27" s="482"/>
      <c r="C27" s="482"/>
      <c r="D27" s="482"/>
      <c r="E27" s="482"/>
      <c r="F27" s="482"/>
    </row>
    <row r="28" spans="1:7" customFormat="1" ht="18" customHeight="1" x14ac:dyDescent="0.3">
      <c r="A28" s="482" t="s">
        <v>20</v>
      </c>
      <c r="B28" s="482"/>
      <c r="C28" s="482"/>
      <c r="D28" s="482"/>
      <c r="E28" s="482"/>
      <c r="F28" s="482"/>
    </row>
    <row r="29" spans="1:7" customFormat="1" ht="18" customHeight="1" x14ac:dyDescent="0.3">
      <c r="A29" s="83" t="s">
        <v>21</v>
      </c>
      <c r="B29" s="83" t="s">
        <v>81</v>
      </c>
      <c r="C29" s="83" t="s">
        <v>82</v>
      </c>
      <c r="D29" s="83" t="s">
        <v>83</v>
      </c>
      <c r="E29" s="83" t="s">
        <v>85</v>
      </c>
      <c r="F29" s="83" t="s">
        <v>13</v>
      </c>
    </row>
    <row r="30" spans="1:7" customFormat="1" ht="18" customHeight="1" x14ac:dyDescent="0.3">
      <c r="A30" s="77" t="s">
        <v>16</v>
      </c>
      <c r="B30" s="89">
        <f>+SUM(B32:B36)</f>
        <v>7819502232.4799995</v>
      </c>
      <c r="C30" s="89">
        <f t="shared" ref="C30:E30" si="2">+SUM(C32:C36)</f>
        <v>6769454314.9900007</v>
      </c>
      <c r="D30" s="89">
        <f t="shared" si="2"/>
        <v>6768769075.8500004</v>
      </c>
      <c r="E30" s="89">
        <f t="shared" si="2"/>
        <v>9013044679.4200001</v>
      </c>
      <c r="F30" s="89">
        <f>+SUM(F32:F39)</f>
        <v>35659165512.299995</v>
      </c>
    </row>
    <row r="31" spans="1:7" customFormat="1" ht="15" customHeight="1" x14ac:dyDescent="0.3">
      <c r="A31" s="247"/>
      <c r="B31" s="249"/>
      <c r="C31" s="249"/>
      <c r="D31" s="14"/>
      <c r="E31" s="14"/>
      <c r="F31" s="248"/>
    </row>
    <row r="32" spans="1:7" customFormat="1" ht="18" customHeight="1" x14ac:dyDescent="0.3">
      <c r="A32" s="237" t="s">
        <v>375</v>
      </c>
      <c r="B32" s="71">
        <f>+'1T'!F32</f>
        <v>3544536593.1300001</v>
      </c>
      <c r="C32" s="49">
        <f>+'2T'!F32</f>
        <v>2610010090.96</v>
      </c>
      <c r="D32" s="14">
        <f>+'3T'!F48</f>
        <v>2664512621.46</v>
      </c>
      <c r="E32" s="14">
        <f>+'4T'!F41</f>
        <v>3633046032.0599999</v>
      </c>
      <c r="F32" s="181">
        <f>+SUM(B32:E32)</f>
        <v>12452105337.609999</v>
      </c>
    </row>
    <row r="33" spans="1:8" customFormat="1" ht="28.5" customHeight="1" x14ac:dyDescent="0.3">
      <c r="A33" s="239" t="s">
        <v>376</v>
      </c>
      <c r="B33" s="71">
        <f>+'1T'!F33</f>
        <v>780611291.68999994</v>
      </c>
      <c r="C33" s="49">
        <f>+'2T'!F33</f>
        <v>592762336.56999993</v>
      </c>
      <c r="D33" s="14">
        <f>+'3T'!F49</f>
        <v>562333960.22000003</v>
      </c>
      <c r="E33" s="14">
        <f>+'4T'!F42</f>
        <v>788083284.39999998</v>
      </c>
      <c r="F33" s="181">
        <f t="shared" ref="F33:F39" si="3">+SUM(B33:E33)</f>
        <v>2723790872.8799996</v>
      </c>
    </row>
    <row r="34" spans="1:8" customFormat="1" ht="20.25" customHeight="1" x14ac:dyDescent="0.3">
      <c r="A34" s="237" t="s">
        <v>377</v>
      </c>
      <c r="B34" s="71">
        <f>+'1T'!F34</f>
        <v>1907827741.23</v>
      </c>
      <c r="C34" s="49">
        <f>+'2T'!F34</f>
        <v>1937836562.5599999</v>
      </c>
      <c r="D34" s="14">
        <f>+'3T'!F50</f>
        <v>1905407620.7900002</v>
      </c>
      <c r="E34" s="14">
        <f>+'4T'!F43</f>
        <v>2485863004.0900002</v>
      </c>
      <c r="F34" s="181">
        <f t="shared" si="3"/>
        <v>8236934928.6700001</v>
      </c>
    </row>
    <row r="35" spans="1:8" customFormat="1" ht="18" customHeight="1" x14ac:dyDescent="0.3">
      <c r="A35" s="237" t="s">
        <v>381</v>
      </c>
      <c r="B35" s="71">
        <f>+'1T'!F35</f>
        <v>10000</v>
      </c>
      <c r="C35" s="49">
        <f>+'2T'!F35</f>
        <v>31488575.010000002</v>
      </c>
      <c r="D35" s="14">
        <f>+'3T'!F51</f>
        <v>46382011.129999995</v>
      </c>
      <c r="E35" s="14">
        <f>+'4T'!F44</f>
        <v>432685346.64999998</v>
      </c>
      <c r="F35" s="181">
        <f t="shared" si="3"/>
        <v>510565932.78999996</v>
      </c>
    </row>
    <row r="36" spans="1:8" customFormat="1" ht="38.25" customHeight="1" x14ac:dyDescent="0.3">
      <c r="A36" s="239" t="s">
        <v>378</v>
      </c>
      <c r="B36" s="71">
        <f>+'1T'!F36</f>
        <v>1586516606.4300001</v>
      </c>
      <c r="C36" s="49">
        <f>+'2T'!F36</f>
        <v>1597356749.8900001</v>
      </c>
      <c r="D36" s="14">
        <f>+'3T'!F52</f>
        <v>1590132862.25</v>
      </c>
      <c r="E36" s="14">
        <f>+'4T'!F45</f>
        <v>1673367012.22</v>
      </c>
      <c r="F36" s="181">
        <f t="shared" si="3"/>
        <v>6447373230.79</v>
      </c>
    </row>
    <row r="37" spans="1:8" customFormat="1" ht="18" customHeight="1" x14ac:dyDescent="0.3">
      <c r="A37" s="364" t="s">
        <v>379</v>
      </c>
      <c r="B37" s="71">
        <f>+'1T'!F37</f>
        <v>0</v>
      </c>
      <c r="C37" s="49">
        <f>+'2T'!F37</f>
        <v>0</v>
      </c>
      <c r="D37" s="14">
        <f>+'3T'!F53</f>
        <v>119100000</v>
      </c>
      <c r="E37" s="14">
        <f>+'4T'!F46</f>
        <v>710900000</v>
      </c>
      <c r="F37" s="181">
        <f t="shared" si="3"/>
        <v>830000000</v>
      </c>
    </row>
    <row r="38" spans="1:8" customFormat="1" ht="18" customHeight="1" x14ac:dyDescent="0.3">
      <c r="A38" s="364" t="s">
        <v>380</v>
      </c>
      <c r="B38" s="71">
        <f>+'1T'!F38</f>
        <v>0</v>
      </c>
      <c r="C38" s="49">
        <f>+'2T'!F38</f>
        <v>0</v>
      </c>
      <c r="D38" s="14">
        <f>+'3T'!F54</f>
        <v>1248335335.5</v>
      </c>
      <c r="E38" s="14">
        <f>+'4T'!F47</f>
        <v>1661911893.6600001</v>
      </c>
      <c r="F38" s="181">
        <f t="shared" si="3"/>
        <v>2910247229.1599998</v>
      </c>
    </row>
    <row r="39" spans="1:8" customFormat="1" ht="45" customHeight="1" x14ac:dyDescent="0.3">
      <c r="A39" s="388" t="s">
        <v>383</v>
      </c>
      <c r="B39" s="71">
        <f>+'1T'!F39</f>
        <v>0</v>
      </c>
      <c r="C39" s="49">
        <f>+'2T'!F39</f>
        <v>0</v>
      </c>
      <c r="D39" s="14">
        <f>+'3T'!F55</f>
        <v>782036434.12</v>
      </c>
      <c r="E39" s="14">
        <f>+'4T'!F48</f>
        <v>766111546.27999997</v>
      </c>
      <c r="F39" s="181">
        <f t="shared" si="3"/>
        <v>1548147980.4000001</v>
      </c>
    </row>
    <row r="40" spans="1:8" customFormat="1" ht="18" customHeight="1" x14ac:dyDescent="0.3">
      <c r="A40" s="239"/>
      <c r="B40" s="71"/>
      <c r="C40" s="49"/>
      <c r="D40" s="14"/>
      <c r="E40" s="14"/>
      <c r="F40" s="181"/>
    </row>
    <row r="41" spans="1:8" customFormat="1" ht="18" customHeight="1" x14ac:dyDescent="0.3">
      <c r="A41" s="148"/>
      <c r="B41" s="149"/>
      <c r="C41" s="158"/>
      <c r="D41" s="158"/>
    </row>
    <row r="42" spans="1:8" customFormat="1" ht="50.1" customHeight="1" x14ac:dyDescent="0.3">
      <c r="A42" s="433"/>
      <c r="B42" s="434"/>
      <c r="C42" s="434"/>
      <c r="D42" s="434"/>
      <c r="E42" s="434"/>
      <c r="F42" s="435"/>
    </row>
    <row r="43" spans="1:8" customFormat="1" ht="18" customHeight="1" x14ac:dyDescent="0.3"/>
    <row r="45" spans="1:8" ht="21" customHeight="1" x14ac:dyDescent="0.35">
      <c r="A45" s="481" t="s">
        <v>106</v>
      </c>
      <c r="B45" s="481"/>
      <c r="C45" s="481"/>
      <c r="D45" s="481"/>
      <c r="E45" s="481"/>
      <c r="F45" s="481"/>
      <c r="G45" s="481"/>
      <c r="H45" s="224"/>
    </row>
    <row r="46" spans="1:8" ht="10.35" customHeight="1" x14ac:dyDescent="0.35">
      <c r="A46" s="2"/>
      <c r="B46" s="2"/>
      <c r="C46" s="2"/>
      <c r="D46" s="2"/>
      <c r="E46" s="2"/>
      <c r="F46" s="2"/>
    </row>
    <row r="47" spans="1:8" x14ac:dyDescent="0.35">
      <c r="A47" s="425" t="s">
        <v>65</v>
      </c>
      <c r="B47" s="425"/>
      <c r="C47" s="425"/>
      <c r="D47" s="425"/>
      <c r="E47" s="425"/>
      <c r="F47" s="425"/>
      <c r="G47" s="425"/>
    </row>
    <row r="48" spans="1:8" ht="17.25" customHeight="1" x14ac:dyDescent="0.35">
      <c r="A48" s="426" t="s">
        <v>66</v>
      </c>
      <c r="B48" s="426"/>
      <c r="C48" s="426"/>
      <c r="D48" s="426"/>
      <c r="E48" s="426"/>
      <c r="F48" s="426"/>
      <c r="G48" s="426"/>
    </row>
    <row r="49" spans="1:7" x14ac:dyDescent="0.35">
      <c r="A49" s="425" t="s">
        <v>51</v>
      </c>
      <c r="B49" s="425"/>
      <c r="C49" s="425"/>
      <c r="D49" s="425"/>
      <c r="E49" s="425"/>
      <c r="F49" s="425"/>
      <c r="G49" s="425"/>
    </row>
    <row r="50" spans="1:7" ht="35.1" customHeight="1" x14ac:dyDescent="0.35">
      <c r="A50" s="87" t="s">
        <v>53</v>
      </c>
      <c r="B50" s="87" t="s">
        <v>145</v>
      </c>
      <c r="C50" s="87" t="s">
        <v>81</v>
      </c>
      <c r="D50" s="87" t="s">
        <v>82</v>
      </c>
      <c r="E50" s="87" t="s">
        <v>83</v>
      </c>
      <c r="F50" s="87" t="s">
        <v>84</v>
      </c>
      <c r="G50" s="87" t="s">
        <v>13</v>
      </c>
    </row>
    <row r="51" spans="1:7" ht="18" customHeight="1" x14ac:dyDescent="0.35">
      <c r="A51" s="77" t="s">
        <v>16</v>
      </c>
      <c r="B51" s="88"/>
      <c r="C51" s="78">
        <f>+C53</f>
        <v>8019954214</v>
      </c>
      <c r="D51" s="78">
        <f t="shared" ref="D51:G51" si="4">+D53</f>
        <v>8019954214</v>
      </c>
      <c r="E51" s="78">
        <f t="shared" si="4"/>
        <v>9613113687.8800011</v>
      </c>
      <c r="F51" s="78">
        <f t="shared" si="4"/>
        <v>11256110126.119999</v>
      </c>
      <c r="G51" s="78">
        <f t="shared" si="4"/>
        <v>36909132242</v>
      </c>
    </row>
    <row r="52" spans="1:7" ht="10.35" customHeight="1" x14ac:dyDescent="0.35">
      <c r="A52" s="10"/>
      <c r="B52" s="42"/>
      <c r="C52" s="12"/>
      <c r="D52" s="12"/>
      <c r="E52" s="12"/>
      <c r="F52" s="12"/>
      <c r="G52" s="43"/>
    </row>
    <row r="53" spans="1:7" ht="18" customHeight="1" x14ac:dyDescent="0.35">
      <c r="A53" s="477" t="s">
        <v>156</v>
      </c>
      <c r="B53" s="477"/>
      <c r="C53" s="90">
        <f>+C54</f>
        <v>8019954214</v>
      </c>
      <c r="D53" s="90">
        <f>+D54</f>
        <v>8019954214</v>
      </c>
      <c r="E53" s="90">
        <f t="shared" ref="E53:G56" si="5">+E54</f>
        <v>9613113687.8800011</v>
      </c>
      <c r="F53" s="90">
        <f>+F54</f>
        <v>11256110126.119999</v>
      </c>
      <c r="G53" s="90">
        <f t="shared" si="5"/>
        <v>36909132242</v>
      </c>
    </row>
    <row r="54" spans="1:7" x14ac:dyDescent="0.35">
      <c r="A54" s="150" t="s">
        <v>193</v>
      </c>
      <c r="B54" s="155" t="s">
        <v>188</v>
      </c>
      <c r="C54" s="181">
        <f>+C55</f>
        <v>8019954214</v>
      </c>
      <c r="D54" s="181">
        <f t="shared" ref="D54:D56" si="6">+D55</f>
        <v>8019954214</v>
      </c>
      <c r="E54" s="181">
        <f t="shared" si="5"/>
        <v>9613113687.8800011</v>
      </c>
      <c r="F54" s="181">
        <f t="shared" si="5"/>
        <v>11256110126.119999</v>
      </c>
      <c r="G54" s="182">
        <f>+C54+D54+E54+F54</f>
        <v>36909132242</v>
      </c>
    </row>
    <row r="55" spans="1:7" x14ac:dyDescent="0.35">
      <c r="A55" s="150" t="s">
        <v>192</v>
      </c>
      <c r="B55" s="155" t="s">
        <v>162</v>
      </c>
      <c r="C55" s="13">
        <f>+C56</f>
        <v>8019954214</v>
      </c>
      <c r="D55" s="13">
        <f t="shared" si="6"/>
        <v>8019954214</v>
      </c>
      <c r="E55" s="13">
        <f t="shared" si="5"/>
        <v>9613113687.8800011</v>
      </c>
      <c r="F55" s="13">
        <f t="shared" si="5"/>
        <v>11256110126.119999</v>
      </c>
      <c r="G55" s="63">
        <f>+C55+D55+E55+F55</f>
        <v>36909132242</v>
      </c>
    </row>
    <row r="56" spans="1:7" x14ac:dyDescent="0.35">
      <c r="A56" s="150" t="s">
        <v>191</v>
      </c>
      <c r="B56" s="155" t="s">
        <v>189</v>
      </c>
      <c r="C56" s="46">
        <f>+C57</f>
        <v>8019954214</v>
      </c>
      <c r="D56" s="46">
        <f t="shared" si="6"/>
        <v>8019954214</v>
      </c>
      <c r="E56" s="46">
        <f t="shared" si="5"/>
        <v>9613113687.8800011</v>
      </c>
      <c r="F56" s="46">
        <f t="shared" si="5"/>
        <v>11256110126.119999</v>
      </c>
      <c r="G56" s="64">
        <f>+C56+D56+E56+F56</f>
        <v>36909132242</v>
      </c>
    </row>
    <row r="57" spans="1:7" x14ac:dyDescent="0.35">
      <c r="A57" s="293" t="s">
        <v>194</v>
      </c>
      <c r="B57" s="294" t="s">
        <v>209</v>
      </c>
      <c r="C57" s="310">
        <f>+'1T'!F91</f>
        <v>8019954214</v>
      </c>
      <c r="D57" s="310">
        <f>+'2T'!F91</f>
        <v>8019954214</v>
      </c>
      <c r="E57" s="310">
        <f>+'3T'!F107</f>
        <v>9613113687.8800011</v>
      </c>
      <c r="F57" s="310">
        <f>+'4T'!F99</f>
        <v>11256110126.119999</v>
      </c>
      <c r="G57" s="312">
        <f>+C57+D57+E57+F57</f>
        <v>36909132242</v>
      </c>
    </row>
    <row r="58" spans="1:7" ht="10.35" customHeight="1" x14ac:dyDescent="0.35">
      <c r="A58" s="179"/>
      <c r="B58" s="180"/>
      <c r="C58" s="65"/>
      <c r="D58" s="65"/>
      <c r="E58" s="65"/>
      <c r="F58" s="65"/>
      <c r="G58" s="66"/>
    </row>
    <row r="59" spans="1:7" x14ac:dyDescent="0.35">
      <c r="A59" s="581" t="s">
        <v>42</v>
      </c>
      <c r="B59" s="581"/>
      <c r="C59" s="581"/>
      <c r="D59" s="581"/>
      <c r="E59" s="581"/>
      <c r="F59" s="2"/>
    </row>
    <row r="60" spans="1:7" ht="50.1" customHeight="1" x14ac:dyDescent="0.35">
      <c r="A60" s="582" t="s">
        <v>107</v>
      </c>
      <c r="B60" s="583"/>
      <c r="C60" s="583"/>
      <c r="D60" s="583"/>
      <c r="E60" s="583"/>
      <c r="F60" s="583"/>
      <c r="G60" s="583"/>
    </row>
    <row r="61" spans="1:7" ht="10.35" customHeight="1" x14ac:dyDescent="0.35">
      <c r="A61" s="22"/>
      <c r="B61" s="41"/>
      <c r="C61" s="21"/>
      <c r="D61" s="28"/>
      <c r="E61" s="28"/>
      <c r="F61" s="2"/>
    </row>
    <row r="62" spans="1:7" x14ac:dyDescent="0.35">
      <c r="A62" s="425" t="s">
        <v>68</v>
      </c>
      <c r="B62" s="425"/>
      <c r="C62" s="425"/>
      <c r="D62" s="425"/>
      <c r="E62" s="425"/>
      <c r="F62" s="425"/>
      <c r="G62" s="425"/>
    </row>
    <row r="63" spans="1:7" ht="17.25" customHeight="1" x14ac:dyDescent="0.35">
      <c r="A63" s="426" t="s">
        <v>52</v>
      </c>
      <c r="B63" s="426"/>
      <c r="C63" s="426"/>
      <c r="D63" s="426"/>
      <c r="E63" s="426"/>
      <c r="F63" s="426"/>
      <c r="G63" s="426"/>
    </row>
    <row r="64" spans="1:7" x14ac:dyDescent="0.35">
      <c r="A64" s="425" t="s">
        <v>51</v>
      </c>
      <c r="B64" s="425"/>
      <c r="C64" s="425"/>
      <c r="D64" s="425"/>
      <c r="E64" s="425"/>
      <c r="F64" s="425"/>
      <c r="G64" s="425"/>
    </row>
    <row r="65" spans="1:7" ht="35.1" customHeight="1" x14ac:dyDescent="0.35">
      <c r="A65" s="87" t="s">
        <v>53</v>
      </c>
      <c r="B65" s="87" t="s">
        <v>145</v>
      </c>
      <c r="C65" s="87" t="s">
        <v>81</v>
      </c>
      <c r="D65" s="87" t="s">
        <v>82</v>
      </c>
      <c r="E65" s="87" t="s">
        <v>83</v>
      </c>
      <c r="F65" s="87" t="s">
        <v>85</v>
      </c>
      <c r="G65" s="87" t="s">
        <v>13</v>
      </c>
    </row>
    <row r="66" spans="1:7" ht="18" customHeight="1" x14ac:dyDescent="0.35">
      <c r="A66" s="77" t="s">
        <v>16</v>
      </c>
      <c r="B66" s="88"/>
      <c r="C66" s="78">
        <f>+C68</f>
        <v>7819502232.4799995</v>
      </c>
      <c r="D66" s="78">
        <f t="shared" ref="D66:G66" si="7">+D68</f>
        <v>6769454314.9899998</v>
      </c>
      <c r="E66" s="78">
        <f t="shared" si="7"/>
        <v>8918240845.4700012</v>
      </c>
      <c r="F66" s="78">
        <f t="shared" si="7"/>
        <v>12151968119.359999</v>
      </c>
      <c r="G66" s="78">
        <f t="shared" si="7"/>
        <v>35659165512.300003</v>
      </c>
    </row>
    <row r="67" spans="1:7" ht="15" customHeight="1" x14ac:dyDescent="0.35">
      <c r="A67" s="10"/>
      <c r="B67" s="42"/>
      <c r="C67" s="12"/>
      <c r="D67" s="12"/>
      <c r="E67" s="12"/>
      <c r="F67" s="43"/>
      <c r="G67" s="43"/>
    </row>
    <row r="68" spans="1:7" x14ac:dyDescent="0.35">
      <c r="A68" s="477" t="s">
        <v>55</v>
      </c>
      <c r="B68" s="477"/>
      <c r="C68" s="90">
        <f>+SUM(C69:C78)</f>
        <v>7819502232.4799995</v>
      </c>
      <c r="D68" s="90">
        <f t="shared" ref="D68:G68" si="8">+SUM(D69:D78)</f>
        <v>6769454314.9899998</v>
      </c>
      <c r="E68" s="90">
        <f t="shared" si="8"/>
        <v>8918240845.4700012</v>
      </c>
      <c r="F68" s="90">
        <f t="shared" si="8"/>
        <v>12151968119.359999</v>
      </c>
      <c r="G68" s="90">
        <f t="shared" si="8"/>
        <v>35659165512.300003</v>
      </c>
    </row>
    <row r="69" spans="1:7" x14ac:dyDescent="0.35">
      <c r="A69" s="150">
        <v>0</v>
      </c>
      <c r="B69" s="155" t="s">
        <v>178</v>
      </c>
      <c r="C69" s="13">
        <f>+'1T'!F114</f>
        <v>4325147884.8199997</v>
      </c>
      <c r="D69" s="13">
        <f>+'2T'!F114</f>
        <v>3202772427.5300002</v>
      </c>
      <c r="E69" s="13">
        <f>+'3T'!F130</f>
        <v>3226846581.6800003</v>
      </c>
      <c r="F69" s="13">
        <f>+'4T'!F122</f>
        <v>4421129316.46</v>
      </c>
      <c r="G69" s="63">
        <f>+C69+D69+E69+F69</f>
        <v>15175896210.490002</v>
      </c>
    </row>
    <row r="70" spans="1:7" x14ac:dyDescent="0.35">
      <c r="A70" s="150">
        <v>1</v>
      </c>
      <c r="B70" s="155" t="s">
        <v>165</v>
      </c>
      <c r="C70" s="13">
        <f>+'1T'!F115</f>
        <v>10000</v>
      </c>
      <c r="D70" s="13">
        <f>+'2T'!F115</f>
        <v>414550</v>
      </c>
      <c r="E70" s="13">
        <f>+'3T'!F131</f>
        <v>792426509.95000005</v>
      </c>
      <c r="F70" s="13">
        <f>+'4T'!F123</f>
        <v>942643806.41000009</v>
      </c>
      <c r="G70" s="63">
        <f t="shared" ref="G70:G73" si="9">+C70+D70+E70+F70</f>
        <v>1735494866.3600001</v>
      </c>
    </row>
    <row r="71" spans="1:7" x14ac:dyDescent="0.35">
      <c r="A71" s="150">
        <v>2</v>
      </c>
      <c r="B71" s="155" t="s">
        <v>179</v>
      </c>
      <c r="C71" s="13">
        <f>+'1T'!F116</f>
        <v>0</v>
      </c>
      <c r="D71" s="13">
        <f>+'2T'!F116</f>
        <v>31074025.009999998</v>
      </c>
      <c r="E71" s="13">
        <f>+'3T'!F132</f>
        <v>35767227.780000001</v>
      </c>
      <c r="F71" s="13">
        <f>+'4T'!F124</f>
        <v>256153086.51999998</v>
      </c>
      <c r="G71" s="63">
        <f t="shared" si="9"/>
        <v>322994339.31</v>
      </c>
    </row>
    <row r="72" spans="1:7" x14ac:dyDescent="0.35">
      <c r="A72" s="150">
        <v>3</v>
      </c>
      <c r="B72" s="155" t="s">
        <v>180</v>
      </c>
      <c r="C72" s="13">
        <f>+'1T'!F117</f>
        <v>0</v>
      </c>
      <c r="D72" s="13">
        <f>+'2T'!F117</f>
        <v>0</v>
      </c>
      <c r="E72" s="13">
        <f>+'3T'!F133</f>
        <v>0</v>
      </c>
      <c r="F72" s="13">
        <f>+'4T'!F125</f>
        <v>0</v>
      </c>
      <c r="G72" s="63">
        <f t="shared" si="9"/>
        <v>0</v>
      </c>
    </row>
    <row r="73" spans="1:7" x14ac:dyDescent="0.35">
      <c r="A73" s="150">
        <v>4</v>
      </c>
      <c r="B73" s="155" t="s">
        <v>181</v>
      </c>
      <c r="C73" s="13">
        <f>+'1T'!F118</f>
        <v>0</v>
      </c>
      <c r="D73" s="13">
        <f>+'2T'!F118</f>
        <v>0</v>
      </c>
      <c r="E73" s="13">
        <f>+'3T'!F134</f>
        <v>0</v>
      </c>
      <c r="F73" s="13">
        <f>+'4T'!F126</f>
        <v>0</v>
      </c>
      <c r="G73" s="63">
        <f t="shared" si="9"/>
        <v>0</v>
      </c>
    </row>
    <row r="74" spans="1:7" x14ac:dyDescent="0.35">
      <c r="A74" s="150">
        <v>5</v>
      </c>
      <c r="B74" s="155" t="s">
        <v>182</v>
      </c>
      <c r="C74" s="13">
        <f>+'1T'!F119</f>
        <v>0</v>
      </c>
      <c r="D74" s="13">
        <f>+'2T'!F119</f>
        <v>0</v>
      </c>
      <c r="E74" s="13">
        <f>+'3T'!F135</f>
        <v>224707.52</v>
      </c>
      <c r="F74" s="13">
        <f>+'4T'!F127</f>
        <v>0</v>
      </c>
      <c r="G74" s="64">
        <f>+C74+D74+E74+F74</f>
        <v>224707.52</v>
      </c>
    </row>
    <row r="75" spans="1:7" x14ac:dyDescent="0.35">
      <c r="A75" s="150">
        <v>6</v>
      </c>
      <c r="B75" s="155" t="s">
        <v>162</v>
      </c>
      <c r="C75" s="13">
        <f>+'1T'!F120</f>
        <v>3494344347.6599998</v>
      </c>
      <c r="D75" s="13">
        <f>+'2T'!F120</f>
        <v>3535193312.4499998</v>
      </c>
      <c r="E75" s="13">
        <f>+'3T'!F136</f>
        <v>4862975818.54</v>
      </c>
      <c r="F75" s="13">
        <f>+'4T'!F128</f>
        <v>6532041909.9699993</v>
      </c>
      <c r="G75" s="64">
        <f t="shared" ref="G75:G78" si="10">+C75+D75+E75+F75</f>
        <v>18424555388.619999</v>
      </c>
    </row>
    <row r="76" spans="1:7" x14ac:dyDescent="0.35">
      <c r="A76" s="150">
        <v>7</v>
      </c>
      <c r="B76" s="155" t="s">
        <v>163</v>
      </c>
      <c r="C76" s="13">
        <f>+'1T'!F121</f>
        <v>0</v>
      </c>
      <c r="D76" s="13">
        <f>+'2T'!F121</f>
        <v>0</v>
      </c>
      <c r="E76" s="13">
        <f>+'3T'!F137</f>
        <v>0</v>
      </c>
      <c r="F76" s="13">
        <f>+'4T'!F129</f>
        <v>0</v>
      </c>
      <c r="G76" s="64">
        <f t="shared" si="10"/>
        <v>0</v>
      </c>
    </row>
    <row r="77" spans="1:7" x14ac:dyDescent="0.35">
      <c r="A77" s="150">
        <v>8</v>
      </c>
      <c r="B77" s="155" t="s">
        <v>183</v>
      </c>
      <c r="C77" s="13">
        <f>+'1T'!F122</f>
        <v>0</v>
      </c>
      <c r="D77" s="13">
        <f>+'2T'!F122</f>
        <v>0</v>
      </c>
      <c r="E77" s="13">
        <f>+'3T'!F138</f>
        <v>0</v>
      </c>
      <c r="F77" s="13">
        <f>+'4T'!F130</f>
        <v>0</v>
      </c>
      <c r="G77" s="64">
        <f t="shared" si="10"/>
        <v>0</v>
      </c>
    </row>
    <row r="78" spans="1:7" x14ac:dyDescent="0.35">
      <c r="A78" s="150">
        <v>9</v>
      </c>
      <c r="B78" s="155" t="s">
        <v>184</v>
      </c>
      <c r="C78" s="13">
        <f>+'1T'!F123</f>
        <v>0</v>
      </c>
      <c r="D78" s="13">
        <f>+'2T'!F123</f>
        <v>0</v>
      </c>
      <c r="E78" s="13">
        <f>+'3T'!F139</f>
        <v>0</v>
      </c>
      <c r="F78" s="13">
        <f>+'4T'!F131</f>
        <v>0</v>
      </c>
      <c r="G78" s="64">
        <f t="shared" si="10"/>
        <v>0</v>
      </c>
    </row>
    <row r="79" spans="1:7" ht="15" customHeight="1" x14ac:dyDescent="0.35">
      <c r="A79" s="28"/>
      <c r="B79" s="28"/>
      <c r="C79" s="50"/>
      <c r="D79" s="50"/>
      <c r="E79" s="50"/>
      <c r="F79" s="50"/>
      <c r="G79" s="50"/>
    </row>
    <row r="80" spans="1:7" x14ac:dyDescent="0.35">
      <c r="A80" s="477" t="s">
        <v>198</v>
      </c>
      <c r="B80" s="477"/>
      <c r="C80" s="90">
        <f>+C81</f>
        <v>0</v>
      </c>
      <c r="D80" s="90">
        <f>+D81</f>
        <v>0</v>
      </c>
      <c r="E80" s="90">
        <f>+E81</f>
        <v>0</v>
      </c>
      <c r="F80" s="90">
        <f>+F81</f>
        <v>0</v>
      </c>
      <c r="G80" s="90">
        <f>+G81</f>
        <v>0</v>
      </c>
    </row>
    <row r="81" spans="1:7" x14ac:dyDescent="0.35">
      <c r="A81" s="150">
        <v>6</v>
      </c>
      <c r="B81" s="155" t="s">
        <v>162</v>
      </c>
      <c r="C81" s="46">
        <f>+C82</f>
        <v>0</v>
      </c>
      <c r="D81" s="46">
        <f t="shared" ref="D81:G81" si="11">+D82</f>
        <v>0</v>
      </c>
      <c r="E81" s="46">
        <f t="shared" si="11"/>
        <v>0</v>
      </c>
      <c r="F81" s="46">
        <f t="shared" si="11"/>
        <v>0</v>
      </c>
      <c r="G81" s="64">
        <f t="shared" si="11"/>
        <v>0</v>
      </c>
    </row>
    <row r="82" spans="1:7" x14ac:dyDescent="0.35">
      <c r="A82" s="297" t="s">
        <v>197</v>
      </c>
      <c r="B82" s="298" t="s">
        <v>196</v>
      </c>
      <c r="C82" s="313">
        <f>+'1T'!F127</f>
        <v>0</v>
      </c>
      <c r="D82" s="313">
        <f>+'2T'!F127</f>
        <v>0</v>
      </c>
      <c r="E82" s="313">
        <f>+'3T'!F143</f>
        <v>0</v>
      </c>
      <c r="F82" s="313">
        <f>+'4T'!F135</f>
        <v>0</v>
      </c>
      <c r="G82" s="314">
        <f>+C82+D82+E82+F82</f>
        <v>0</v>
      </c>
    </row>
    <row r="83" spans="1:7" x14ac:dyDescent="0.35">
      <c r="A83" s="584" t="s">
        <v>56</v>
      </c>
      <c r="B83" s="584"/>
      <c r="C83" s="584"/>
      <c r="D83" s="584"/>
      <c r="E83" s="584"/>
      <c r="F83" s="584"/>
    </row>
    <row r="84" spans="1:7" x14ac:dyDescent="0.35">
      <c r="A84" s="581" t="s">
        <v>42</v>
      </c>
      <c r="B84" s="581"/>
      <c r="C84" s="581"/>
      <c r="D84" s="581"/>
      <c r="E84" s="581"/>
      <c r="F84" s="581"/>
    </row>
    <row r="85" spans="1:7" x14ac:dyDescent="0.35">
      <c r="A85" s="44"/>
      <c r="B85" s="42"/>
      <c r="C85" s="28"/>
      <c r="D85" s="28"/>
      <c r="E85" s="28"/>
      <c r="F85" s="2"/>
    </row>
    <row r="86" spans="1:7" x14ac:dyDescent="0.35">
      <c r="A86" s="425" t="s">
        <v>70</v>
      </c>
      <c r="B86" s="425"/>
      <c r="C86" s="425"/>
      <c r="D86" s="425"/>
      <c r="E86" s="425"/>
      <c r="F86" s="425"/>
    </row>
    <row r="87" spans="1:7" x14ac:dyDescent="0.35">
      <c r="A87" s="425" t="s">
        <v>71</v>
      </c>
      <c r="B87" s="425"/>
      <c r="C87" s="425"/>
      <c r="D87" s="425"/>
      <c r="E87" s="425"/>
      <c r="F87" s="425"/>
    </row>
    <row r="88" spans="1:7" x14ac:dyDescent="0.35">
      <c r="A88" s="425" t="s">
        <v>51</v>
      </c>
      <c r="B88" s="425"/>
      <c r="C88" s="425"/>
      <c r="D88" s="425"/>
      <c r="E88" s="425"/>
      <c r="F88" s="425"/>
    </row>
    <row r="89" spans="1:7" x14ac:dyDescent="0.35">
      <c r="A89" s="87" t="s">
        <v>69</v>
      </c>
      <c r="B89" s="87" t="s">
        <v>81</v>
      </c>
      <c r="C89" s="87" t="s">
        <v>82</v>
      </c>
      <c r="D89" s="87" t="s">
        <v>83</v>
      </c>
      <c r="E89" s="87" t="s">
        <v>84</v>
      </c>
      <c r="F89" s="87" t="s">
        <v>13</v>
      </c>
    </row>
    <row r="90" spans="1:7" x14ac:dyDescent="0.35">
      <c r="A90" s="107" t="s">
        <v>72</v>
      </c>
      <c r="B90" s="108">
        <f>+'1T'!E137</f>
        <v>0</v>
      </c>
      <c r="C90" s="108">
        <f>+'2T'!E137</f>
        <v>200451981.5199995</v>
      </c>
      <c r="D90" s="108">
        <f>+'3T'!E153</f>
        <v>1450951880.5299997</v>
      </c>
      <c r="E90" s="108">
        <f>+'4T'!E145</f>
        <v>6201089749.8699999</v>
      </c>
      <c r="F90" s="108">
        <f>+B90</f>
        <v>0</v>
      </c>
    </row>
    <row r="91" spans="1:7" x14ac:dyDescent="0.35">
      <c r="A91" s="107" t="s">
        <v>73</v>
      </c>
      <c r="B91" s="108">
        <f>+'1T'!F93</f>
        <v>8019954214</v>
      </c>
      <c r="C91" s="108">
        <f>+'2T'!F93</f>
        <v>8019954214</v>
      </c>
      <c r="D91" s="108">
        <f>+'3T'!F109</f>
        <v>9613113687.8800011</v>
      </c>
      <c r="E91" s="108">
        <f>+'4T'!F101</f>
        <v>11256110126.119999</v>
      </c>
      <c r="F91" s="108">
        <f>+B91+C91+D91+E91</f>
        <v>36909132242</v>
      </c>
    </row>
    <row r="92" spans="1:7" x14ac:dyDescent="0.35">
      <c r="A92" s="91" t="s">
        <v>99</v>
      </c>
      <c r="B92" s="92">
        <f>+B90+B91</f>
        <v>8019954214</v>
      </c>
      <c r="C92" s="92">
        <f t="shared" ref="C92:E92" si="12">+C90+C91</f>
        <v>8220406195.5199995</v>
      </c>
      <c r="D92" s="92">
        <f t="shared" si="12"/>
        <v>11064065568.41</v>
      </c>
      <c r="E92" s="92">
        <f t="shared" si="12"/>
        <v>17457199875.989998</v>
      </c>
      <c r="F92" s="92">
        <f>+F90+F91</f>
        <v>36909132242</v>
      </c>
    </row>
    <row r="93" spans="1:7" x14ac:dyDescent="0.35">
      <c r="A93" s="107" t="s">
        <v>147</v>
      </c>
      <c r="B93" s="108">
        <f>+'1T'!F113</f>
        <v>7819502232.4799995</v>
      </c>
      <c r="C93" s="108">
        <f>+'2T'!F113</f>
        <v>6769454314.9899998</v>
      </c>
      <c r="D93" s="108">
        <f>+'3T'!F129</f>
        <v>8918240845.4700012</v>
      </c>
      <c r="E93" s="108">
        <f>+'4T'!F121</f>
        <v>12151968119.359999</v>
      </c>
      <c r="F93" s="108">
        <f>+B93+C93+D93+E93</f>
        <v>35659165512.300003</v>
      </c>
    </row>
    <row r="94" spans="1:7" x14ac:dyDescent="0.35">
      <c r="A94" s="91" t="s">
        <v>100</v>
      </c>
      <c r="B94" s="92">
        <f>+B92-B93</f>
        <v>200451981.52000046</v>
      </c>
      <c r="C94" s="92">
        <f t="shared" ref="C94:E94" si="13">+C92-C93</f>
        <v>1450951880.5299997</v>
      </c>
      <c r="D94" s="92">
        <f t="shared" si="13"/>
        <v>2145824722.9399986</v>
      </c>
      <c r="E94" s="118">
        <f t="shared" si="13"/>
        <v>5305231756.6299992</v>
      </c>
      <c r="F94" s="118">
        <f>+F92-F93</f>
        <v>1249966729.6999969</v>
      </c>
      <c r="G94" s="184"/>
    </row>
    <row r="95" spans="1:7" x14ac:dyDescent="0.35">
      <c r="A95" s="461" t="s">
        <v>42</v>
      </c>
      <c r="B95" s="461"/>
      <c r="C95" s="461"/>
      <c r="D95" s="461"/>
      <c r="E95" s="39"/>
      <c r="F95" s="2"/>
    </row>
    <row r="96" spans="1:7" x14ac:dyDescent="0.35">
      <c r="A96" s="54"/>
      <c r="B96" s="54"/>
      <c r="C96" s="54"/>
      <c r="D96" s="54"/>
      <c r="E96" s="39"/>
      <c r="F96" s="2"/>
    </row>
    <row r="97" spans="1:6" x14ac:dyDescent="0.35">
      <c r="A97" s="425" t="s">
        <v>124</v>
      </c>
      <c r="B97" s="425"/>
      <c r="C97" s="425"/>
      <c r="D97" s="425"/>
      <c r="E97" s="425"/>
      <c r="F97" s="425"/>
    </row>
    <row r="98" spans="1:6" ht="17.25" customHeight="1" x14ac:dyDescent="0.35">
      <c r="A98" s="426" t="s">
        <v>125</v>
      </c>
      <c r="B98" s="426"/>
      <c r="C98" s="426"/>
      <c r="D98" s="426"/>
      <c r="E98" s="426"/>
      <c r="F98" s="426"/>
    </row>
    <row r="99" spans="1:6" x14ac:dyDescent="0.35">
      <c r="A99" s="425" t="s">
        <v>51</v>
      </c>
      <c r="B99" s="425"/>
      <c r="C99" s="425"/>
      <c r="D99" s="425"/>
      <c r="E99" s="425"/>
      <c r="F99" s="425"/>
    </row>
    <row r="100" spans="1:6" x14ac:dyDescent="0.35">
      <c r="A100" s="164" t="s">
        <v>69</v>
      </c>
      <c r="B100" s="164"/>
      <c r="C100" s="164" t="s">
        <v>81</v>
      </c>
      <c r="D100" s="164" t="s">
        <v>82</v>
      </c>
      <c r="E100" s="164" t="s">
        <v>83</v>
      </c>
      <c r="F100" s="164" t="s">
        <v>85</v>
      </c>
    </row>
    <row r="101" spans="1:6" x14ac:dyDescent="0.35">
      <c r="A101" s="157" t="s">
        <v>199</v>
      </c>
      <c r="B101" s="157"/>
      <c r="C101" s="83"/>
      <c r="D101" s="83"/>
      <c r="E101" s="185"/>
      <c r="F101" s="186"/>
    </row>
    <row r="102" spans="1:6" x14ac:dyDescent="0.35">
      <c r="A102" s="107" t="s">
        <v>126</v>
      </c>
      <c r="B102" s="28"/>
      <c r="C102" s="41">
        <f>+'1T'!D157</f>
        <v>890488086.28999043</v>
      </c>
      <c r="D102" s="41">
        <f>+'2T'!D157</f>
        <v>890488086.28999043</v>
      </c>
      <c r="E102" s="41">
        <f>+'3T'!D173</f>
        <v>890488086.28999043</v>
      </c>
      <c r="F102" s="41">
        <f>+'4T'!D165</f>
        <v>890488086.28999043</v>
      </c>
    </row>
    <row r="103" spans="1:6" x14ac:dyDescent="0.35">
      <c r="A103" s="107" t="s">
        <v>127</v>
      </c>
      <c r="B103" s="28"/>
      <c r="C103" s="41">
        <f>+'1T'!D158</f>
        <v>0</v>
      </c>
      <c r="D103" s="41">
        <f>+'2T'!D158</f>
        <v>0</v>
      </c>
      <c r="E103" s="41">
        <f>+'3T'!D174</f>
        <v>0</v>
      </c>
      <c r="F103" s="41">
        <f>+'4T'!D166</f>
        <v>0</v>
      </c>
    </row>
    <row r="104" spans="1:6" x14ac:dyDescent="0.35">
      <c r="A104" s="159" t="s">
        <v>219</v>
      </c>
      <c r="B104" s="159"/>
      <c r="C104" s="92">
        <f>+C102+C103</f>
        <v>890488086.28999043</v>
      </c>
      <c r="D104" s="92">
        <f>+D102+D103</f>
        <v>890488086.28999043</v>
      </c>
      <c r="E104" s="92">
        <f t="shared" ref="E104:F104" si="14">+E102+E103</f>
        <v>890488086.28999043</v>
      </c>
      <c r="F104" s="92">
        <f t="shared" si="14"/>
        <v>890488086.28999043</v>
      </c>
    </row>
    <row r="105" spans="1:6" x14ac:dyDescent="0.35">
      <c r="A105" s="107"/>
      <c r="B105" s="28"/>
      <c r="C105" s="41"/>
      <c r="D105" s="41"/>
      <c r="E105" s="39"/>
      <c r="F105" s="2"/>
    </row>
    <row r="106" spans="1:6" x14ac:dyDescent="0.35">
      <c r="A106" s="157" t="s">
        <v>200</v>
      </c>
      <c r="B106" s="157"/>
      <c r="C106" s="83" t="s">
        <v>81</v>
      </c>
      <c r="D106" s="83" t="s">
        <v>82</v>
      </c>
      <c r="E106" s="164" t="s">
        <v>83</v>
      </c>
      <c r="F106" s="164" t="s">
        <v>85</v>
      </c>
    </row>
    <row r="107" spans="1:6" x14ac:dyDescent="0.35">
      <c r="A107" s="107" t="s">
        <v>126</v>
      </c>
      <c r="B107" s="28"/>
      <c r="C107" s="41">
        <f>+'1T'!D162</f>
        <v>0</v>
      </c>
      <c r="D107" s="41">
        <f>+'2T'!D162</f>
        <v>0</v>
      </c>
      <c r="E107" s="41">
        <f>+'3T'!D178</f>
        <v>782036434.12</v>
      </c>
      <c r="F107" s="41">
        <f>+'4T'!D170</f>
        <v>98772667.239999995</v>
      </c>
    </row>
    <row r="108" spans="1:6" x14ac:dyDescent="0.35">
      <c r="A108" s="107" t="s">
        <v>201</v>
      </c>
      <c r="B108" s="28"/>
      <c r="C108" s="41">
        <f>+'1T'!D163</f>
        <v>0</v>
      </c>
      <c r="D108" s="41">
        <f>+'2T'!D163</f>
        <v>0</v>
      </c>
      <c r="E108" s="41">
        <f>+'3T'!D179</f>
        <v>0</v>
      </c>
      <c r="F108" s="41">
        <f>+'4T'!D171</f>
        <v>0</v>
      </c>
    </row>
    <row r="109" spans="1:6" x14ac:dyDescent="0.35">
      <c r="A109" s="159" t="s">
        <v>202</v>
      </c>
      <c r="B109" s="159"/>
      <c r="C109" s="92">
        <f>+C107+C108</f>
        <v>0</v>
      </c>
      <c r="D109" s="92">
        <f>+D107+D108</f>
        <v>0</v>
      </c>
      <c r="E109" s="92">
        <f t="shared" ref="E109:F109" si="15">+E107+E108</f>
        <v>782036434.12</v>
      </c>
      <c r="F109" s="92">
        <f t="shared" si="15"/>
        <v>98772667.239999995</v>
      </c>
    </row>
    <row r="110" spans="1:6" x14ac:dyDescent="0.35">
      <c r="A110" s="107"/>
      <c r="B110" s="28"/>
      <c r="C110" s="108"/>
      <c r="D110" s="108"/>
      <c r="E110" s="39"/>
      <c r="F110" s="2"/>
    </row>
    <row r="111" spans="1:6" x14ac:dyDescent="0.35">
      <c r="A111" s="157" t="s">
        <v>203</v>
      </c>
      <c r="B111" s="157"/>
      <c r="C111" s="83" t="s">
        <v>81</v>
      </c>
      <c r="D111" s="83" t="s">
        <v>82</v>
      </c>
      <c r="E111" s="164" t="s">
        <v>83</v>
      </c>
      <c r="F111" s="164" t="s">
        <v>85</v>
      </c>
    </row>
    <row r="112" spans="1:6" x14ac:dyDescent="0.35">
      <c r="A112" s="107" t="s">
        <v>126</v>
      </c>
      <c r="B112" s="28"/>
      <c r="C112" s="41">
        <f>+'1T'!D167</f>
        <v>890488086.28999043</v>
      </c>
      <c r="D112" s="41">
        <f>+'2T'!D167</f>
        <v>890488086.28999043</v>
      </c>
      <c r="E112" s="41">
        <f>+'3T'!D183</f>
        <v>108451652.16999042</v>
      </c>
      <c r="F112" s="41">
        <f>+'4T'!D175</f>
        <v>791715419.04999042</v>
      </c>
    </row>
    <row r="113" spans="1:8" x14ac:dyDescent="0.35">
      <c r="A113" s="107" t="s">
        <v>127</v>
      </c>
      <c r="B113" s="28"/>
      <c r="C113" s="41">
        <f>+'1T'!D168</f>
        <v>0</v>
      </c>
      <c r="D113" s="41">
        <f>+'2T'!D168</f>
        <v>0</v>
      </c>
      <c r="E113" s="41">
        <f>+'3T'!D184</f>
        <v>0</v>
      </c>
      <c r="F113" s="41">
        <f>+'4T'!D176</f>
        <v>0</v>
      </c>
      <c r="H113"/>
    </row>
    <row r="114" spans="1:8" x14ac:dyDescent="0.35">
      <c r="A114" s="159" t="s">
        <v>204</v>
      </c>
      <c r="B114" s="159"/>
      <c r="C114" s="160">
        <f>+C112+C113</f>
        <v>890488086.28999043</v>
      </c>
      <c r="D114" s="160">
        <f>+D112+D113</f>
        <v>890488086.28999043</v>
      </c>
      <c r="E114" s="160">
        <f t="shared" ref="E114:F114" si="16">+E112+E113</f>
        <v>108451652.16999042</v>
      </c>
      <c r="F114" s="160">
        <f t="shared" si="16"/>
        <v>791715419.04999042</v>
      </c>
      <c r="H114"/>
    </row>
    <row r="115" spans="1:8" x14ac:dyDescent="0.35">
      <c r="A115" s="161" t="s">
        <v>205</v>
      </c>
      <c r="B115" s="122"/>
      <c r="C115" s="158"/>
      <c r="D115"/>
      <c r="E115"/>
      <c r="F115"/>
    </row>
    <row r="116" spans="1:8" x14ac:dyDescent="0.35">
      <c r="A116"/>
      <c r="B116"/>
      <c r="C116"/>
      <c r="D116"/>
      <c r="E116"/>
      <c r="F116"/>
    </row>
    <row r="117" spans="1:8" x14ac:dyDescent="0.35">
      <c r="A117"/>
      <c r="B117"/>
      <c r="C117"/>
      <c r="D117"/>
      <c r="E117"/>
      <c r="F117"/>
      <c r="G117"/>
    </row>
    <row r="118" spans="1:8" x14ac:dyDescent="0.35">
      <c r="A118" s="416" t="s">
        <v>117</v>
      </c>
      <c r="B118" s="416"/>
      <c r="C118" s="416"/>
      <c r="D118" s="416"/>
      <c r="E118" s="416"/>
      <c r="F118" s="416"/>
      <c r="G118"/>
    </row>
    <row r="119" spans="1:8" x14ac:dyDescent="0.35">
      <c r="A119"/>
      <c r="B119"/>
      <c r="C119"/>
      <c r="D119"/>
      <c r="E119"/>
      <c r="F119"/>
      <c r="G119"/>
    </row>
  </sheetData>
  <mergeCells count="31">
    <mergeCell ref="A1:G2"/>
    <mergeCell ref="A88:F88"/>
    <mergeCell ref="A68:B68"/>
    <mergeCell ref="A80:B80"/>
    <mergeCell ref="A83:F83"/>
    <mergeCell ref="A3:G3"/>
    <mergeCell ref="A84:F84"/>
    <mergeCell ref="A86:F86"/>
    <mergeCell ref="A87:F87"/>
    <mergeCell ref="A64:G64"/>
    <mergeCell ref="A27:F27"/>
    <mergeCell ref="A11:G11"/>
    <mergeCell ref="A25:G25"/>
    <mergeCell ref="A9:G9"/>
    <mergeCell ref="A12:G12"/>
    <mergeCell ref="A28:F28"/>
    <mergeCell ref="A118:F118"/>
    <mergeCell ref="A98:F98"/>
    <mergeCell ref="A99:F99"/>
    <mergeCell ref="A97:F97"/>
    <mergeCell ref="A42:F42"/>
    <mergeCell ref="A53:B53"/>
    <mergeCell ref="A47:G47"/>
    <mergeCell ref="A48:G48"/>
    <mergeCell ref="A49:G49"/>
    <mergeCell ref="A45:G45"/>
    <mergeCell ref="A63:G63"/>
    <mergeCell ref="A62:G62"/>
    <mergeCell ref="A95:D95"/>
    <mergeCell ref="A59:E59"/>
    <mergeCell ref="A60:G60"/>
  </mergeCells>
  <dataValidations count="7">
    <dataValidation allowBlank="1" showInputMessage="1" showErrorMessage="1" promptTitle="Advertencia" prompt="Se recomienda leer cuidadosamente las indicaciones dispuestas en la parte inferior de esta tabla. " sqref="A90" xr:uid="{00000000-0002-0000-0A00-000000000000}"/>
    <dataValidation allowBlank="1" showInputMessage="1" showErrorMessage="1" promptTitle="Advertencia" prompt="En este espacio se debe detallar el código correspondiente a la partida detallada y debe ser el código definido en el Clasificador de los Ingresos del Sector Público. " sqref="A54:A56 A69" xr:uid="{00000000-0002-0000-0A00-000001000000}"/>
    <dataValidation allowBlank="1" showInputMessage="1" showErrorMessage="1" promptTitle="Advertencia" prompt="El nombre de la partida debe ser de acuerdo al Clasificador de los Ingresos del Sector Público. " sqref="B54:B56 B69" xr:uid="{00000000-0002-0000-0A00-000002000000}"/>
    <dataValidation allowBlank="1" showInputMessage="1" showErrorMessage="1" promptTitle="Advertencia" prompt="Esta tabla solo la deben completar la unidades ejecutoras que por Ley específica estén facultadas para estimar superávits." sqref="D106" xr:uid="{00000000-0002-0000-0A00-000003000000}"/>
    <dataValidation allowBlank="1" showInputMessage="1" showErrorMessage="1" promptTitle="Advertencia" prompt="Esta tabla solo la deben completar la unidades ejecutoras que por Ley específica estén facultadas para estimar y re presupuestar superávits." sqref="A98" xr:uid="{00000000-0002-0000-0A00-000004000000}"/>
    <dataValidation allowBlank="1" showInputMessage="1" showErrorMessage="1" promptTitle="Recordatorio" prompt="El superávit libre debe ser reintegrado a más tardar el 31 de marzo,_x000a_de acuerdo al  Decreto Nº 43189-MTSS, artículo 66. " sqref="A103:A105 A107:A110 A112:A114" xr:uid="{00000000-0002-0000-0A00-000005000000}"/>
    <dataValidation allowBlank="1" showInputMessage="1" showErrorMessage="1" promptTitle="Advertencia" prompt="Debe coincidir con el monto reportado en la Liquidación Prespuestaria 2023, caso contrario se debe justificar en el espacio de observaciones. " sqref="D110 C106 D105:D106" xr:uid="{00000000-0002-0000-0A00-000006000000}"/>
  </dataValidations>
  <printOptions horizontalCentered="1"/>
  <pageMargins left="0.25" right="0.25" top="0.75" bottom="0.75" header="0.3" footer="0.3"/>
  <pageSetup paperSize="9" scale="52" fitToHeight="0" orientation="portrait" r:id="rId1"/>
  <headerFooter>
    <oddFooter>&amp;L&amp;"Palatino Linotype,Normal"&amp;K979797&amp;D&amp;C&amp;"Palatino Linotype,Normal"&amp;K979797Reporte de Ejecución programática y presupuestaria (I trimestre)&amp;R&amp;"Palatino Linotype,Normal"&amp;K979797&amp;P</oddFooter>
  </headerFooter>
  <rowBreaks count="1" manualBreakCount="1">
    <brk id="43" max="16383" man="1"/>
  </rowBreaks>
  <ignoredErrors>
    <ignoredError sqref="C15:G18 C20:G20 E19:G19 C14:F14" evalError="1"/>
  </ignoredErrors>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8" ma:contentTypeDescription="Crear nuevo documento." ma:contentTypeScope="" ma:versionID="78661288a5c3519d24e89422dfd2d4ef">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c731440773ae6eb9824a2e16345f816a"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be6da85-fe21-4610-adb7-d3a94d3af923" xsi:nil="true"/>
  </documentManagement>
</p:properties>
</file>

<file path=customXml/itemProps1.xml><?xml version="1.0" encoding="utf-8"?>
<ds:datastoreItem xmlns:ds="http://schemas.openxmlformats.org/officeDocument/2006/customXml" ds:itemID="{7F4EBEBB-F1B4-4376-AD19-58F49AB58C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3.xml><?xml version="1.0" encoding="utf-8"?>
<ds:datastoreItem xmlns:ds="http://schemas.openxmlformats.org/officeDocument/2006/customXml" ds:itemID="{C277D53E-41DB-40B5-AC48-AE9FBE30DF9E}">
  <ds:schemaRefs>
    <ds:schemaRef ds:uri="http://schemas.microsoft.com/office/2006/documentManagement/types"/>
    <ds:schemaRef ds:uri="http://www.w3.org/XML/1998/namespace"/>
    <ds:schemaRef ds:uri="http://schemas.microsoft.com/office/infopath/2007/PartnerControls"/>
    <ds:schemaRef ds:uri="3be6da85-fe21-4610-adb7-d3a94d3af923"/>
    <ds:schemaRef ds:uri="http://purl.org/dc/terms/"/>
    <ds:schemaRef ds:uri="http://purl.org/dc/dcmitype/"/>
    <ds:schemaRef ds:uri="http://schemas.openxmlformats.org/package/2006/metadata/core-properties"/>
    <ds:schemaRef ds:uri="http://purl.org/dc/elements/1.1/"/>
    <ds:schemaRef ds:uri="4413b21b-dea0-4953-b6fb-287dbf68018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Calendario</vt:lpstr>
      <vt:lpstr>Instrucciones</vt:lpstr>
      <vt:lpstr>1T</vt:lpstr>
      <vt:lpstr>2T</vt:lpstr>
      <vt:lpstr>I Semestre</vt:lpstr>
      <vt:lpstr>3T</vt:lpstr>
      <vt:lpstr>III T Acum</vt:lpstr>
      <vt:lpstr>4T</vt:lpstr>
      <vt:lpstr>Anual</vt:lpstr>
      <vt:lpstr>'1T'!Área_de_impresión</vt:lpstr>
      <vt:lpstr>'2T'!Área_de_impresión</vt:lpstr>
      <vt:lpstr>'3T'!Área_de_impresión</vt:lpstr>
      <vt:lpstr>'4T'!Área_de_impresión</vt:lpstr>
      <vt:lpstr>Anual!Área_de_impresión</vt:lpstr>
      <vt:lpstr>Calendario!Área_de_impresión</vt:lpstr>
      <vt:lpstr>'I Semestre'!Área_de_impresión</vt:lpstr>
      <vt:lpstr>'III T Acum'!Área_de_impresión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Salas;Tatiana Vargas</dc:creator>
  <cp:lastModifiedBy>Stephanie Tatiana Salas Soto</cp:lastModifiedBy>
  <cp:lastPrinted>2025-01-30T15:23:45Z</cp:lastPrinted>
  <dcterms:created xsi:type="dcterms:W3CDTF">2011-10-26T20:29:12Z</dcterms:created>
  <dcterms:modified xsi:type="dcterms:W3CDTF">2026-01-03T13:12:06Z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