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showInkAnnotation="0" defaultThemeVersion="124226"/>
  <mc:AlternateContent xmlns:mc="http://schemas.openxmlformats.org/markup-compatibility/2006">
    <mc:Choice Requires="x15">
      <x15ac:absPath xmlns:x15ac="http://schemas.microsoft.com/office/spreadsheetml/2010/11/ac" url="C:\Users\207180055\Desktop\ACTUALIZACIÓN PW 2025\2024\Reportes de Ejecución\"/>
    </mc:Choice>
  </mc:AlternateContent>
  <xr:revisionPtr revIDLastSave="0" documentId="13_ncr:1_{7A510495-EB9C-417E-AC78-74A9D751B7EE}" xr6:coauthVersionLast="47" xr6:coauthVersionMax="47" xr10:uidLastSave="{00000000-0000-0000-0000-000000000000}"/>
  <bookViews>
    <workbookView xWindow="-108" yWindow="-108" windowWidth="23256" windowHeight="13896" tabRatio="835" xr2:uid="{00000000-000D-0000-FFFF-FFFF00000000}"/>
  </bookViews>
  <sheets>
    <sheet name="Calendario" sheetId="33" r:id="rId1"/>
    <sheet name="Instrucciones" sheetId="34" r:id="rId2"/>
    <sheet name="1T" sheetId="1" r:id="rId3"/>
    <sheet name="2T" sheetId="17" r:id="rId4"/>
    <sheet name="I Semestre" sheetId="22" r:id="rId5"/>
    <sheet name="3T" sheetId="19" r:id="rId6"/>
    <sheet name="III T Acum" sheetId="32" r:id="rId7"/>
    <sheet name="4T" sheetId="20" r:id="rId8"/>
    <sheet name="Anual" sheetId="24" r:id="rId9"/>
  </sheets>
  <externalReferences>
    <externalReference r:id="rId10"/>
    <externalReference r:id="rId11"/>
  </externalReferences>
  <definedNames>
    <definedName name="ANPHNN" localSheetId="0">#REF!</definedName>
    <definedName name="ANPHNN" localSheetId="1">#REF!</definedName>
    <definedName name="ANPHNN">#REF!</definedName>
    <definedName name="_xlnm.Print_Area" localSheetId="2">'1T'!$A$1:$F$225</definedName>
    <definedName name="_xlnm.Print_Area" localSheetId="3">'2T'!$A$1:$F$225</definedName>
    <definedName name="_xlnm.Print_Area" localSheetId="5">'3T'!$A$1:$F$223</definedName>
    <definedName name="_xlnm.Print_Area" localSheetId="7">'4T'!$A$1:$F$223</definedName>
    <definedName name="_xlnm.Print_Area" localSheetId="8">Anual!$A$1:$G$124</definedName>
    <definedName name="_xlnm.Print_Area" localSheetId="0">Calendario!$A$1:$F$13</definedName>
    <definedName name="_xlnm.Print_Area" localSheetId="4">'I Semestre'!$A$1:$F$130</definedName>
    <definedName name="_xlnm.Print_Area" localSheetId="6">'III T Acum'!$A$1:$F$63</definedName>
    <definedName name="_xlnm.Print_Area" localSheetId="1">Instrucciones!$A$1:$D$95</definedName>
    <definedName name="AYA" localSheetId="0">#REF!</definedName>
    <definedName name="AYA" localSheetId="1">#REF!</definedName>
    <definedName name="AYA">#REF!</definedName>
    <definedName name="BANHVI" localSheetId="0">#REF!</definedName>
    <definedName name="BANHVI" localSheetId="1">#REF!</definedName>
    <definedName name="BANHVI">#REF!</definedName>
    <definedName name="CCSS" localSheetId="0">#REF!</definedName>
    <definedName name="CCSS" localSheetId="1">#REF!</definedName>
    <definedName name="CCSS">#REF!</definedName>
    <definedName name="CDN">#REF!</definedName>
    <definedName name="ICODER">#REF!</definedName>
    <definedName name="IMAS" localSheetId="0">#REF!</definedName>
    <definedName name="IMAS" localSheetId="6">[1]!Tabla7[Columna1]</definedName>
    <definedName name="IMAS" localSheetId="1">#REF!</definedName>
    <definedName name="IMAS">#REF!</definedName>
    <definedName name="Institución_737" localSheetId="0">#REF!</definedName>
    <definedName name="Institución_737" localSheetId="1">#REF!</definedName>
    <definedName name="Institución_737">#REF!</definedName>
    <definedName name="Institución_GC" localSheetId="0">[2]PRESUPUESTO_2024!#REF!</definedName>
    <definedName name="Institución_GC" localSheetId="1">[2]PRESUPUESTO_2024!#REF!</definedName>
    <definedName name="Institución_GC">#REF!</definedName>
    <definedName name="PANI" localSheetId="0">#REF!</definedName>
    <definedName name="PANI" localSheetId="1">#REF!</definedName>
    <definedName name="PANI">#REF!</definedName>
    <definedName name="Programa_737" localSheetId="0">[2]PRESUPUESTO_2024!#REF!</definedName>
    <definedName name="Programa_737" localSheetId="1">[2]PRESUPUESTO_2024!#REF!</definedName>
    <definedName name="Programa_737">#REF!</definedName>
    <definedName name="Programa_GC" localSheetId="0">[2]PRESUPUESTO_2024!#REF!</definedName>
    <definedName name="Programa_GC" localSheetId="1">[2]PRESUPUESTO_2024!#REF!</definedName>
    <definedName name="Programa_GC">#REF!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6" i="24" l="1"/>
  <c r="F16" i="32"/>
  <c r="E112" i="20"/>
  <c r="D32" i="20"/>
  <c r="K172" i="20" l="1"/>
  <c r="C111" i="19"/>
  <c r="C109" i="19"/>
  <c r="C106" i="19"/>
  <c r="F18" i="32" l="1"/>
  <c r="F19" i="32"/>
  <c r="F20" i="32"/>
  <c r="F17" i="32"/>
  <c r="C135" i="19"/>
  <c r="E112" i="1"/>
  <c r="D112" i="1"/>
  <c r="E135" i="17"/>
  <c r="D135" i="17"/>
  <c r="C135" i="17"/>
  <c r="F19" i="1"/>
  <c r="F20" i="1"/>
  <c r="F21" i="1"/>
  <c r="F22" i="1"/>
  <c r="F18" i="1"/>
  <c r="F14" i="32" l="1"/>
  <c r="C128" i="20"/>
  <c r="C128" i="19"/>
  <c r="C128" i="17"/>
  <c r="C128" i="1"/>
  <c r="F51" i="20"/>
  <c r="E48" i="24" s="1"/>
  <c r="F50" i="20"/>
  <c r="E47" i="24" s="1"/>
  <c r="F49" i="20"/>
  <c r="E46" i="24" s="1"/>
  <c r="E48" i="20"/>
  <c r="D48" i="20"/>
  <c r="C48" i="20"/>
  <c r="F47" i="20"/>
  <c r="F46" i="20"/>
  <c r="E43" i="24" s="1"/>
  <c r="F45" i="20"/>
  <c r="E42" i="24" s="1"/>
  <c r="E44" i="20"/>
  <c r="D44" i="20"/>
  <c r="C44" i="20"/>
  <c r="F43" i="20"/>
  <c r="E40" i="24" s="1"/>
  <c r="F42" i="20"/>
  <c r="F41" i="20"/>
  <c r="E38" i="24" s="1"/>
  <c r="E40" i="20"/>
  <c r="D40" i="20"/>
  <c r="C40" i="20"/>
  <c r="C30" i="20" s="1"/>
  <c r="F39" i="20"/>
  <c r="E36" i="24" s="1"/>
  <c r="F38" i="20"/>
  <c r="E35" i="24" s="1"/>
  <c r="F37" i="20"/>
  <c r="E36" i="20"/>
  <c r="D36" i="20"/>
  <c r="C36" i="20"/>
  <c r="F35" i="20"/>
  <c r="E32" i="24" s="1"/>
  <c r="F33" i="20"/>
  <c r="C32" i="20"/>
  <c r="F22" i="20"/>
  <c r="F20" i="24" s="1"/>
  <c r="F21" i="20"/>
  <c r="F19" i="24" s="1"/>
  <c r="F20" i="20"/>
  <c r="F18" i="24" s="1"/>
  <c r="F19" i="20"/>
  <c r="F17" i="24" s="1"/>
  <c r="F18" i="20"/>
  <c r="F16" i="24" s="1"/>
  <c r="E16" i="20"/>
  <c r="D16" i="20"/>
  <c r="C16" i="20"/>
  <c r="D32" i="32"/>
  <c r="D34" i="32"/>
  <c r="D38" i="32"/>
  <c r="D43" i="32"/>
  <c r="D44" i="32"/>
  <c r="D48" i="32"/>
  <c r="C44" i="32"/>
  <c r="C30" i="32"/>
  <c r="B32" i="32"/>
  <c r="B34" i="32"/>
  <c r="B39" i="32"/>
  <c r="F51" i="19"/>
  <c r="D48" i="24" s="1"/>
  <c r="F50" i="19"/>
  <c r="D47" i="24" s="1"/>
  <c r="F49" i="19"/>
  <c r="D46" i="24" s="1"/>
  <c r="D45" i="24" s="1"/>
  <c r="F48" i="19"/>
  <c r="E48" i="19"/>
  <c r="D48" i="19"/>
  <c r="C48" i="19"/>
  <c r="F47" i="19"/>
  <c r="D44" i="24" s="1"/>
  <c r="F46" i="19"/>
  <c r="F45" i="19"/>
  <c r="D42" i="24" s="1"/>
  <c r="E44" i="19"/>
  <c r="D44" i="19"/>
  <c r="D30" i="19" s="1"/>
  <c r="C44" i="19"/>
  <c r="F43" i="19"/>
  <c r="D40" i="24" s="1"/>
  <c r="F42" i="19"/>
  <c r="D39" i="24" s="1"/>
  <c r="F41" i="19"/>
  <c r="E40" i="19"/>
  <c r="D40" i="19"/>
  <c r="C40" i="19"/>
  <c r="F39" i="19"/>
  <c r="D36" i="24" s="1"/>
  <c r="F38" i="19"/>
  <c r="D35" i="24" s="1"/>
  <c r="F37" i="19"/>
  <c r="E36" i="19"/>
  <c r="E30" i="19" s="1"/>
  <c r="D36" i="19"/>
  <c r="C36" i="19"/>
  <c r="F35" i="19"/>
  <c r="D32" i="24" s="1"/>
  <c r="F34" i="19"/>
  <c r="D31" i="24" s="1"/>
  <c r="F33" i="19"/>
  <c r="D30" i="24" s="1"/>
  <c r="E32" i="19"/>
  <c r="D32" i="19"/>
  <c r="C32" i="19"/>
  <c r="F18" i="19"/>
  <c r="F16" i="19" s="1"/>
  <c r="E16" i="19"/>
  <c r="D16" i="19"/>
  <c r="C16" i="19"/>
  <c r="C33" i="22"/>
  <c r="C49" i="22"/>
  <c r="F51" i="17"/>
  <c r="C48" i="24" s="1"/>
  <c r="F50" i="17"/>
  <c r="C47" i="24" s="1"/>
  <c r="F49" i="17"/>
  <c r="E48" i="17"/>
  <c r="D48" i="17"/>
  <c r="C48" i="17"/>
  <c r="F47" i="17"/>
  <c r="C45" i="22" s="1"/>
  <c r="F46" i="17"/>
  <c r="C43" i="24" s="1"/>
  <c r="F45" i="17"/>
  <c r="C42" i="24" s="1"/>
  <c r="E44" i="17"/>
  <c r="D44" i="17"/>
  <c r="C44" i="17"/>
  <c r="F43" i="17"/>
  <c r="C40" i="24" s="1"/>
  <c r="F42" i="17"/>
  <c r="C40" i="22" s="1"/>
  <c r="F41" i="17"/>
  <c r="C38" i="24" s="1"/>
  <c r="E40" i="17"/>
  <c r="D40" i="17"/>
  <c r="C40" i="17"/>
  <c r="F39" i="17"/>
  <c r="C36" i="24" s="1"/>
  <c r="F38" i="17"/>
  <c r="C35" i="24" s="1"/>
  <c r="F37" i="17"/>
  <c r="E36" i="17"/>
  <c r="D36" i="17"/>
  <c r="C36" i="17"/>
  <c r="F35" i="17"/>
  <c r="C32" i="24" s="1"/>
  <c r="F34" i="17"/>
  <c r="C31" i="24" s="1"/>
  <c r="F33" i="17"/>
  <c r="C30" i="24" s="1"/>
  <c r="E32" i="17"/>
  <c r="D32" i="17"/>
  <c r="C32" i="17"/>
  <c r="F22" i="17"/>
  <c r="D20" i="22" s="1"/>
  <c r="F21" i="17"/>
  <c r="D19" i="24" s="1"/>
  <c r="F20" i="17"/>
  <c r="D18" i="24" s="1"/>
  <c r="F19" i="17"/>
  <c r="D17" i="32" s="1"/>
  <c r="F18" i="17"/>
  <c r="D16" i="32" s="1"/>
  <c r="E16" i="17"/>
  <c r="D16" i="17"/>
  <c r="C16" i="17"/>
  <c r="F51" i="1"/>
  <c r="B48" i="24" s="1"/>
  <c r="F50" i="1"/>
  <c r="B47" i="24" s="1"/>
  <c r="F49" i="1"/>
  <c r="B46" i="24" s="1"/>
  <c r="E48" i="1"/>
  <c r="D48" i="1"/>
  <c r="C48" i="1"/>
  <c r="F47" i="1"/>
  <c r="B44" i="24" s="1"/>
  <c r="F46" i="1"/>
  <c r="B43" i="24" s="1"/>
  <c r="F45" i="1"/>
  <c r="B42" i="24" s="1"/>
  <c r="E44" i="1"/>
  <c r="D44" i="1"/>
  <c r="C44" i="1"/>
  <c r="F43" i="1"/>
  <c r="B40" i="24" s="1"/>
  <c r="F42" i="1"/>
  <c r="B39" i="24" s="1"/>
  <c r="F41" i="1"/>
  <c r="B38" i="24" s="1"/>
  <c r="E40" i="1"/>
  <c r="D40" i="1"/>
  <c r="C40" i="1"/>
  <c r="F39" i="1"/>
  <c r="B36" i="24" s="1"/>
  <c r="F38" i="1"/>
  <c r="B35" i="24" s="1"/>
  <c r="F37" i="1"/>
  <c r="B34" i="24" s="1"/>
  <c r="E36" i="1"/>
  <c r="D36" i="1"/>
  <c r="C36" i="1"/>
  <c r="F34" i="1"/>
  <c r="B31" i="24" s="1"/>
  <c r="F35" i="1"/>
  <c r="B32" i="24" s="1"/>
  <c r="F33" i="1"/>
  <c r="B30" i="24" s="1"/>
  <c r="D32" i="1"/>
  <c r="E32" i="1"/>
  <c r="C32" i="1"/>
  <c r="C20" i="32"/>
  <c r="C17" i="24"/>
  <c r="C18" i="22"/>
  <c r="C19" i="24"/>
  <c r="C16" i="22"/>
  <c r="D16" i="1"/>
  <c r="E16" i="1"/>
  <c r="C16" i="1"/>
  <c r="F116" i="20"/>
  <c r="E115" i="20"/>
  <c r="D115" i="20"/>
  <c r="D114" i="20" s="1"/>
  <c r="D113" i="20" s="1"/>
  <c r="C115" i="20"/>
  <c r="C114" i="20" s="1"/>
  <c r="C113" i="20" s="1"/>
  <c r="F116" i="19"/>
  <c r="E115" i="19"/>
  <c r="E114" i="19" s="1"/>
  <c r="E113" i="19" s="1"/>
  <c r="D115" i="19"/>
  <c r="D114" i="19" s="1"/>
  <c r="D113" i="19" s="1"/>
  <c r="C115" i="19"/>
  <c r="C114" i="19" s="1"/>
  <c r="C115" i="17"/>
  <c r="C114" i="17" s="1"/>
  <c r="C113" i="17" s="1"/>
  <c r="F116" i="17"/>
  <c r="D70" i="22" s="1"/>
  <c r="D69" i="22" s="1"/>
  <c r="D68" i="22" s="1"/>
  <c r="D67" i="22" s="1"/>
  <c r="E115" i="17"/>
  <c r="E114" i="17" s="1"/>
  <c r="E113" i="17" s="1"/>
  <c r="D115" i="17"/>
  <c r="F116" i="1"/>
  <c r="C70" i="22" s="1"/>
  <c r="E115" i="1"/>
  <c r="E114" i="1" s="1"/>
  <c r="E113" i="1" s="1"/>
  <c r="D115" i="1"/>
  <c r="D114" i="1" s="1"/>
  <c r="D113" i="1" s="1"/>
  <c r="C115" i="1"/>
  <c r="C114" i="1" s="1"/>
  <c r="F112" i="1"/>
  <c r="D111" i="1"/>
  <c r="D110" i="1" s="1"/>
  <c r="D109" i="1" s="1"/>
  <c r="E111" i="1"/>
  <c r="E110" i="1" s="1"/>
  <c r="E109" i="1" s="1"/>
  <c r="C111" i="1"/>
  <c r="C110" i="1" s="1"/>
  <c r="F48" i="24" l="1"/>
  <c r="F14" i="24"/>
  <c r="F16" i="20"/>
  <c r="D29" i="24"/>
  <c r="C39" i="32"/>
  <c r="C39" i="22"/>
  <c r="E30" i="17"/>
  <c r="D30" i="17"/>
  <c r="F32" i="17"/>
  <c r="C30" i="17"/>
  <c r="C31" i="22"/>
  <c r="D20" i="32"/>
  <c r="D19" i="22"/>
  <c r="G19" i="24"/>
  <c r="E18" i="22"/>
  <c r="F16" i="17"/>
  <c r="B48" i="22"/>
  <c r="B37" i="22"/>
  <c r="B44" i="32"/>
  <c r="B45" i="24"/>
  <c r="B43" i="32"/>
  <c r="F44" i="1"/>
  <c r="F40" i="1"/>
  <c r="B29" i="24"/>
  <c r="B32" i="22"/>
  <c r="F32" i="1"/>
  <c r="C17" i="22"/>
  <c r="E17" i="22" s="1"/>
  <c r="C17" i="32"/>
  <c r="F16" i="1"/>
  <c r="C16" i="24"/>
  <c r="E108" i="1"/>
  <c r="E106" i="1" s="1"/>
  <c r="F40" i="20"/>
  <c r="E39" i="24"/>
  <c r="E37" i="24" s="1"/>
  <c r="F36" i="20"/>
  <c r="E34" i="24"/>
  <c r="E33" i="24" s="1"/>
  <c r="F44" i="20"/>
  <c r="E44" i="24"/>
  <c r="E41" i="24" s="1"/>
  <c r="E30" i="24"/>
  <c r="F48" i="20"/>
  <c r="E45" i="24"/>
  <c r="F47" i="24"/>
  <c r="D41" i="24"/>
  <c r="D42" i="32"/>
  <c r="D41" i="32" s="1"/>
  <c r="D31" i="32"/>
  <c r="F36" i="24"/>
  <c r="F32" i="24"/>
  <c r="F44" i="19"/>
  <c r="D43" i="24"/>
  <c r="D40" i="32"/>
  <c r="E16" i="24"/>
  <c r="E14" i="24" s="1"/>
  <c r="F40" i="19"/>
  <c r="F30" i="19" s="1"/>
  <c r="B217" i="19" s="1"/>
  <c r="D38" i="24"/>
  <c r="D37" i="24" s="1"/>
  <c r="E16" i="32"/>
  <c r="E14" i="32" s="1"/>
  <c r="D30" i="32"/>
  <c r="D39" i="32"/>
  <c r="D37" i="32" s="1"/>
  <c r="F36" i="19"/>
  <c r="D34" i="24"/>
  <c r="D33" i="24" s="1"/>
  <c r="D47" i="32"/>
  <c r="D36" i="32"/>
  <c r="F32" i="19"/>
  <c r="C30" i="19"/>
  <c r="D46" i="32"/>
  <c r="D35" i="32"/>
  <c r="C40" i="32"/>
  <c r="F43" i="24"/>
  <c r="C29" i="24"/>
  <c r="F48" i="17"/>
  <c r="C46" i="24"/>
  <c r="C45" i="24" s="1"/>
  <c r="D17" i="22"/>
  <c r="C48" i="22"/>
  <c r="C37" i="22"/>
  <c r="C48" i="32"/>
  <c r="C38" i="32"/>
  <c r="C37" i="32" s="1"/>
  <c r="D20" i="24"/>
  <c r="F36" i="17"/>
  <c r="C34" i="24"/>
  <c r="C33" i="24" s="1"/>
  <c r="D18" i="22"/>
  <c r="C47" i="22"/>
  <c r="C36" i="22"/>
  <c r="D19" i="32"/>
  <c r="C47" i="32"/>
  <c r="C36" i="32"/>
  <c r="D17" i="24"/>
  <c r="G17" i="24" s="1"/>
  <c r="F35" i="24"/>
  <c r="F40" i="24"/>
  <c r="C35" i="22"/>
  <c r="C46" i="32"/>
  <c r="C35" i="32"/>
  <c r="C44" i="22"/>
  <c r="D18" i="32"/>
  <c r="C34" i="32"/>
  <c r="E34" i="32" s="1"/>
  <c r="D16" i="24"/>
  <c r="F44" i="17"/>
  <c r="C44" i="24"/>
  <c r="D16" i="22"/>
  <c r="C43" i="22"/>
  <c r="C32" i="22"/>
  <c r="C43" i="32"/>
  <c r="C32" i="32"/>
  <c r="E32" i="32" s="1"/>
  <c r="F40" i="17"/>
  <c r="C39" i="24"/>
  <c r="C41" i="22"/>
  <c r="C38" i="22" s="1"/>
  <c r="C42" i="32"/>
  <c r="C31" i="32"/>
  <c r="C29" i="32" s="1"/>
  <c r="F42" i="24"/>
  <c r="B41" i="24"/>
  <c r="B47" i="22"/>
  <c r="F36" i="1"/>
  <c r="B37" i="24"/>
  <c r="B27" i="24" s="1"/>
  <c r="B45" i="22"/>
  <c r="B35" i="22"/>
  <c r="C16" i="32"/>
  <c r="C19" i="32"/>
  <c r="B42" i="32"/>
  <c r="B31" i="32"/>
  <c r="B36" i="22"/>
  <c r="B33" i="24"/>
  <c r="C20" i="22"/>
  <c r="E20" i="22" s="1"/>
  <c r="B44" i="22"/>
  <c r="B33" i="22"/>
  <c r="D33" i="22" s="1"/>
  <c r="B40" i="32"/>
  <c r="C20" i="24"/>
  <c r="G20" i="24" s="1"/>
  <c r="C18" i="24"/>
  <c r="G18" i="24" s="1"/>
  <c r="C19" i="22"/>
  <c r="B41" i="22"/>
  <c r="D41" i="22" s="1"/>
  <c r="C18" i="32"/>
  <c r="B48" i="32"/>
  <c r="E48" i="32" s="1"/>
  <c r="B38" i="32"/>
  <c r="B30" i="32"/>
  <c r="E30" i="1"/>
  <c r="B31" i="22"/>
  <c r="B40" i="22"/>
  <c r="D40" i="22" s="1"/>
  <c r="B47" i="32"/>
  <c r="B36" i="32"/>
  <c r="B43" i="22"/>
  <c r="F48" i="1"/>
  <c r="B49" i="22"/>
  <c r="D49" i="22" s="1"/>
  <c r="B39" i="22"/>
  <c r="B46" i="32"/>
  <c r="B35" i="32"/>
  <c r="E44" i="32"/>
  <c r="E43" i="32"/>
  <c r="D37" i="22"/>
  <c r="D45" i="22"/>
  <c r="D30" i="1"/>
  <c r="C30" i="1"/>
  <c r="F115" i="20"/>
  <c r="E70" i="22"/>
  <c r="E114" i="20"/>
  <c r="E113" i="20" s="1"/>
  <c r="F113" i="20" s="1"/>
  <c r="F114" i="19"/>
  <c r="C113" i="19"/>
  <c r="F113" i="19" s="1"/>
  <c r="F115" i="19"/>
  <c r="C69" i="22"/>
  <c r="C68" i="22" s="1"/>
  <c r="C67" i="22" s="1"/>
  <c r="E67" i="22" s="1"/>
  <c r="D108" i="1"/>
  <c r="D106" i="1" s="1"/>
  <c r="F111" i="1"/>
  <c r="F115" i="17"/>
  <c r="D114" i="17"/>
  <c r="D113" i="17" s="1"/>
  <c r="F113" i="17" s="1"/>
  <c r="C109" i="1"/>
  <c r="F110" i="1"/>
  <c r="F114" i="1"/>
  <c r="C113" i="1"/>
  <c r="F113" i="1" s="1"/>
  <c r="F115" i="1"/>
  <c r="F198" i="20"/>
  <c r="F197" i="20"/>
  <c r="F196" i="20"/>
  <c r="F195" i="20"/>
  <c r="F194" i="20"/>
  <c r="F193" i="20"/>
  <c r="F192" i="20"/>
  <c r="F191" i="20"/>
  <c r="F190" i="20"/>
  <c r="F189" i="20"/>
  <c r="E188" i="20"/>
  <c r="D188" i="20"/>
  <c r="C188" i="20"/>
  <c r="F198" i="19"/>
  <c r="F197" i="19"/>
  <c r="F196" i="19"/>
  <c r="F195" i="19"/>
  <c r="F194" i="19"/>
  <c r="F193" i="19"/>
  <c r="F192" i="19"/>
  <c r="F191" i="19"/>
  <c r="F190" i="19"/>
  <c r="F189" i="19"/>
  <c r="E188" i="19"/>
  <c r="D188" i="19"/>
  <c r="C188" i="19"/>
  <c r="F198" i="17"/>
  <c r="F197" i="17"/>
  <c r="F196" i="17"/>
  <c r="F195" i="17"/>
  <c r="F194" i="17"/>
  <c r="F185" i="17" s="1"/>
  <c r="F193" i="17"/>
  <c r="F192" i="17"/>
  <c r="F191" i="17"/>
  <c r="F190" i="17"/>
  <c r="F189" i="17"/>
  <c r="E188" i="17"/>
  <c r="D188" i="17"/>
  <c r="C188" i="17"/>
  <c r="F195" i="1"/>
  <c r="E188" i="1"/>
  <c r="D188" i="1"/>
  <c r="C188" i="1"/>
  <c r="F198" i="1"/>
  <c r="F197" i="1"/>
  <c r="F196" i="1"/>
  <c r="F194" i="1"/>
  <c r="F193" i="1"/>
  <c r="F192" i="1"/>
  <c r="F191" i="1"/>
  <c r="F190" i="1"/>
  <c r="F189" i="1"/>
  <c r="F44" i="24" l="1"/>
  <c r="F41" i="24" s="1"/>
  <c r="F39" i="24"/>
  <c r="F30" i="24"/>
  <c r="D27" i="24"/>
  <c r="C42" i="22"/>
  <c r="D39" i="22"/>
  <c r="D38" i="22" s="1"/>
  <c r="E38" i="32"/>
  <c r="E35" i="32"/>
  <c r="C34" i="22"/>
  <c r="D36" i="22"/>
  <c r="F30" i="17"/>
  <c r="B219" i="17" s="1"/>
  <c r="D14" i="32"/>
  <c r="D14" i="22"/>
  <c r="E19" i="22"/>
  <c r="D14" i="24"/>
  <c r="E16" i="22"/>
  <c r="E14" i="22" s="1"/>
  <c r="B41" i="32"/>
  <c r="D48" i="22"/>
  <c r="D32" i="22"/>
  <c r="F30" i="1"/>
  <c r="B219" i="1" s="1"/>
  <c r="C14" i="22"/>
  <c r="C14" i="24"/>
  <c r="G14" i="24"/>
  <c r="C41" i="32"/>
  <c r="C45" i="32"/>
  <c r="B45" i="32"/>
  <c r="D45" i="32"/>
  <c r="D29" i="32"/>
  <c r="D27" i="32" s="1"/>
  <c r="D33" i="32"/>
  <c r="E46" i="32"/>
  <c r="E40" i="32"/>
  <c r="F38" i="24"/>
  <c r="E47" i="32"/>
  <c r="E39" i="32"/>
  <c r="C46" i="22"/>
  <c r="B46" i="22"/>
  <c r="D47" i="22"/>
  <c r="B38" i="22"/>
  <c r="C30" i="22"/>
  <c r="F34" i="24"/>
  <c r="F33" i="24" s="1"/>
  <c r="E31" i="32"/>
  <c r="C37" i="24"/>
  <c r="C27" i="24" s="1"/>
  <c r="F46" i="24"/>
  <c r="F45" i="24" s="1"/>
  <c r="E36" i="32"/>
  <c r="E33" i="32" s="1"/>
  <c r="C41" i="24"/>
  <c r="C33" i="32"/>
  <c r="D44" i="22"/>
  <c r="B37" i="32"/>
  <c r="E42" i="32"/>
  <c r="E41" i="32" s="1"/>
  <c r="E30" i="32"/>
  <c r="B29" i="32"/>
  <c r="B42" i="22"/>
  <c r="D43" i="22"/>
  <c r="B34" i="22"/>
  <c r="D35" i="22"/>
  <c r="D34" i="22" s="1"/>
  <c r="C14" i="32"/>
  <c r="D31" i="22"/>
  <c r="B30" i="22"/>
  <c r="B33" i="32"/>
  <c r="E69" i="22"/>
  <c r="E68" i="22"/>
  <c r="F114" i="20"/>
  <c r="F114" i="17"/>
  <c r="C108" i="1"/>
  <c r="C106" i="1" s="1"/>
  <c r="F109" i="1"/>
  <c r="F108" i="1" s="1"/>
  <c r="F188" i="20"/>
  <c r="F185" i="20" s="1"/>
  <c r="F188" i="19"/>
  <c r="F185" i="19" s="1"/>
  <c r="F188" i="17"/>
  <c r="F188" i="1"/>
  <c r="F185" i="1" s="1"/>
  <c r="F37" i="24" l="1"/>
  <c r="C27" i="32"/>
  <c r="E37" i="32"/>
  <c r="C28" i="22"/>
  <c r="D30" i="22"/>
  <c r="D46" i="22"/>
  <c r="E45" i="32"/>
  <c r="B28" i="22"/>
  <c r="D42" i="22"/>
  <c r="E29" i="32"/>
  <c r="B27" i="32"/>
  <c r="F106" i="1"/>
  <c r="B58" i="32"/>
  <c r="B59" i="32" s="1"/>
  <c r="C7" i="32"/>
  <c r="C6" i="32"/>
  <c r="C5" i="32"/>
  <c r="D28" i="22" l="1"/>
  <c r="E27" i="32"/>
  <c r="F116" i="24"/>
  <c r="F115" i="24"/>
  <c r="E116" i="24"/>
  <c r="E115" i="24"/>
  <c r="D116" i="24"/>
  <c r="D115" i="24"/>
  <c r="C116" i="24"/>
  <c r="C115" i="24"/>
  <c r="C111" i="24"/>
  <c r="C110" i="24"/>
  <c r="D86" i="24"/>
  <c r="D179" i="20"/>
  <c r="E141" i="20"/>
  <c r="E140" i="20" s="1"/>
  <c r="D141" i="20"/>
  <c r="D140" i="20" s="1"/>
  <c r="C141" i="20"/>
  <c r="C140" i="20" s="1"/>
  <c r="F130" i="20"/>
  <c r="F78" i="24" s="1"/>
  <c r="F131" i="20"/>
  <c r="F79" i="24" s="1"/>
  <c r="F132" i="20"/>
  <c r="F80" i="24" s="1"/>
  <c r="F133" i="20"/>
  <c r="F81" i="24" s="1"/>
  <c r="F134" i="20"/>
  <c r="F82" i="24" s="1"/>
  <c r="F135" i="20"/>
  <c r="F83" i="24" s="1"/>
  <c r="F136" i="20"/>
  <c r="F84" i="24" s="1"/>
  <c r="F137" i="20"/>
  <c r="F85" i="24" s="1"/>
  <c r="F138" i="20"/>
  <c r="F86" i="24" s="1"/>
  <c r="D128" i="20"/>
  <c r="E128" i="20"/>
  <c r="D111" i="20"/>
  <c r="D110" i="20" s="1"/>
  <c r="D109" i="20" s="1"/>
  <c r="E111" i="20"/>
  <c r="E110" i="20" s="1"/>
  <c r="E109" i="20" s="1"/>
  <c r="C111" i="20"/>
  <c r="C110" i="20" s="1"/>
  <c r="C109" i="20" s="1"/>
  <c r="B89" i="1"/>
  <c r="E92" i="19"/>
  <c r="D92" i="19"/>
  <c r="F92" i="17"/>
  <c r="F91" i="17"/>
  <c r="F92" i="19"/>
  <c r="F91" i="19"/>
  <c r="F91" i="20"/>
  <c r="B92" i="19"/>
  <c r="E92" i="17"/>
  <c r="D92" i="17"/>
  <c r="B92" i="17"/>
  <c r="E91" i="20"/>
  <c r="D91" i="20"/>
  <c r="B91" i="20"/>
  <c r="D179" i="19"/>
  <c r="C155" i="19"/>
  <c r="D155" i="19"/>
  <c r="B155" i="19"/>
  <c r="C141" i="19"/>
  <c r="C140" i="19" s="1"/>
  <c r="D111" i="17"/>
  <c r="D110" i="17" s="1"/>
  <c r="D109" i="17" s="1"/>
  <c r="D108" i="17" s="1"/>
  <c r="E111" i="17"/>
  <c r="E110" i="17" s="1"/>
  <c r="E109" i="17" s="1"/>
  <c r="E108" i="17" s="1"/>
  <c r="C111" i="17"/>
  <c r="E111" i="19"/>
  <c r="E110" i="19" s="1"/>
  <c r="E109" i="19" s="1"/>
  <c r="E108" i="19" s="1"/>
  <c r="D111" i="19"/>
  <c r="D110" i="19" s="1"/>
  <c r="D109" i="19" s="1"/>
  <c r="D108" i="19" s="1"/>
  <c r="C110" i="19"/>
  <c r="C108" i="19" s="1"/>
  <c r="E155" i="19" l="1"/>
  <c r="B214" i="1"/>
  <c r="C92" i="1"/>
  <c r="C108" i="20"/>
  <c r="C106" i="20" s="1"/>
  <c r="D108" i="20"/>
  <c r="D106" i="20" s="1"/>
  <c r="E108" i="20"/>
  <c r="E106" i="20" s="1"/>
  <c r="C110" i="17"/>
  <c r="F111" i="17"/>
  <c r="F117" i="24"/>
  <c r="E117" i="24"/>
  <c r="D117" i="24"/>
  <c r="C112" i="24"/>
  <c r="C117" i="24"/>
  <c r="C126" i="19"/>
  <c r="E141" i="19"/>
  <c r="E140" i="19" s="1"/>
  <c r="D141" i="19"/>
  <c r="D140" i="19" s="1"/>
  <c r="F130" i="19"/>
  <c r="E78" i="24" s="1"/>
  <c r="F131" i="19"/>
  <c r="E79" i="24" s="1"/>
  <c r="F132" i="19"/>
  <c r="E80" i="24" s="1"/>
  <c r="F133" i="19"/>
  <c r="E81" i="24" s="1"/>
  <c r="F134" i="19"/>
  <c r="E82" i="24" s="1"/>
  <c r="F135" i="19"/>
  <c r="E83" i="24" s="1"/>
  <c r="E76" i="24" s="1"/>
  <c r="F136" i="19"/>
  <c r="E84" i="24" s="1"/>
  <c r="F137" i="19"/>
  <c r="E85" i="24" s="1"/>
  <c r="F138" i="19"/>
  <c r="E86" i="24" s="1"/>
  <c r="E128" i="19"/>
  <c r="E126" i="19" s="1"/>
  <c r="D128" i="19"/>
  <c r="D126" i="19" s="1"/>
  <c r="E91" i="19"/>
  <c r="D91" i="19"/>
  <c r="D122" i="22"/>
  <c r="D121" i="22"/>
  <c r="C122" i="22"/>
  <c r="C121" i="22"/>
  <c r="C117" i="22"/>
  <c r="C116" i="22"/>
  <c r="D179" i="17"/>
  <c r="C109" i="17" l="1"/>
  <c r="F110" i="17"/>
  <c r="C118" i="22"/>
  <c r="C123" i="22"/>
  <c r="B153" i="19"/>
  <c r="E106" i="19"/>
  <c r="D153" i="19"/>
  <c r="D106" i="19"/>
  <c r="C153" i="19"/>
  <c r="D123" i="22"/>
  <c r="C108" i="17" l="1"/>
  <c r="C106" i="17" s="1"/>
  <c r="F109" i="17"/>
  <c r="F108" i="17" s="1"/>
  <c r="D183" i="1"/>
  <c r="C121" i="24" s="1"/>
  <c r="D182" i="1"/>
  <c r="C120" i="24" s="1"/>
  <c r="D179" i="1"/>
  <c r="D174" i="1"/>
  <c r="D92" i="22"/>
  <c r="E141" i="1"/>
  <c r="E140" i="1" s="1"/>
  <c r="D141" i="1"/>
  <c r="D140" i="1" s="1"/>
  <c r="C141" i="1"/>
  <c r="C140" i="1" s="1"/>
  <c r="E141" i="17"/>
  <c r="E140" i="17" s="1"/>
  <c r="E128" i="1"/>
  <c r="B155" i="1"/>
  <c r="D128" i="1"/>
  <c r="D128" i="17"/>
  <c r="C155" i="17" s="1"/>
  <c r="E128" i="17"/>
  <c r="D155" i="17" s="1"/>
  <c r="B155" i="17"/>
  <c r="C141" i="17"/>
  <c r="C140" i="17" s="1"/>
  <c r="F142" i="17"/>
  <c r="D141" i="17"/>
  <c r="D140" i="17" s="1"/>
  <c r="F142" i="1"/>
  <c r="F136" i="17"/>
  <c r="F135" i="17"/>
  <c r="F134" i="17"/>
  <c r="F133" i="17"/>
  <c r="D88" i="22" l="1"/>
  <c r="D82" i="24"/>
  <c r="D87" i="22"/>
  <c r="D81" i="24"/>
  <c r="D89" i="22"/>
  <c r="D82" i="22" s="1"/>
  <c r="D83" i="24"/>
  <c r="D76" i="24" s="1"/>
  <c r="D90" i="22"/>
  <c r="D84" i="24"/>
  <c r="F141" i="17"/>
  <c r="F140" i="17" s="1"/>
  <c r="D90" i="24"/>
  <c r="D89" i="24" s="1"/>
  <c r="D88" i="24" s="1"/>
  <c r="C122" i="24"/>
  <c r="F141" i="1"/>
  <c r="C90" i="24"/>
  <c r="C89" i="24" s="1"/>
  <c r="C88" i="24" s="1"/>
  <c r="C126" i="22"/>
  <c r="D172" i="17"/>
  <c r="D110" i="24" s="1"/>
  <c r="C127" i="22"/>
  <c r="D173" i="17"/>
  <c r="D111" i="24" s="1"/>
  <c r="E155" i="17"/>
  <c r="D96" i="22"/>
  <c r="D95" i="22" s="1"/>
  <c r="D94" i="22" s="1"/>
  <c r="D184" i="1"/>
  <c r="C96" i="22"/>
  <c r="B153" i="1"/>
  <c r="B154" i="1" s="1"/>
  <c r="B156" i="1" s="1"/>
  <c r="C152" i="1" s="1"/>
  <c r="C107" i="22" l="1"/>
  <c r="D112" i="24"/>
  <c r="C128" i="22"/>
  <c r="D174" i="17"/>
  <c r="D117" i="22"/>
  <c r="D183" i="17"/>
  <c r="D182" i="17"/>
  <c r="D116" i="22"/>
  <c r="E96" i="22"/>
  <c r="E95" i="22" s="1"/>
  <c r="E94" i="22" s="1"/>
  <c r="C95" i="22"/>
  <c r="C94" i="22" s="1"/>
  <c r="E91" i="17"/>
  <c r="D91" i="17"/>
  <c r="B91" i="17"/>
  <c r="C66" i="22"/>
  <c r="C65" i="22" s="1"/>
  <c r="C64" i="22" s="1"/>
  <c r="C63" i="22" s="1"/>
  <c r="C62" i="22" s="1"/>
  <c r="F137" i="1"/>
  <c r="F136" i="1"/>
  <c r="F135" i="1"/>
  <c r="F134" i="1"/>
  <c r="F133" i="1"/>
  <c r="D118" i="22" l="1"/>
  <c r="C87" i="22"/>
  <c r="E87" i="22" s="1"/>
  <c r="C81" i="24"/>
  <c r="C90" i="22"/>
  <c r="E90" i="22" s="1"/>
  <c r="C84" i="24"/>
  <c r="C88" i="22"/>
  <c r="E88" i="22" s="1"/>
  <c r="C82" i="24"/>
  <c r="C89" i="22"/>
  <c r="C83" i="24"/>
  <c r="D172" i="20"/>
  <c r="F110" i="24" s="1"/>
  <c r="D120" i="24"/>
  <c r="D173" i="20"/>
  <c r="D121" i="24"/>
  <c r="C91" i="22"/>
  <c r="C85" i="24"/>
  <c r="D184" i="17"/>
  <c r="D173" i="19"/>
  <c r="D127" i="22"/>
  <c r="D172" i="19"/>
  <c r="E110" i="24" s="1"/>
  <c r="D126" i="22"/>
  <c r="C153" i="1"/>
  <c r="E89" i="22" l="1"/>
  <c r="D128" i="22"/>
  <c r="D174" i="20"/>
  <c r="D182" i="20"/>
  <c r="F120" i="24" s="1"/>
  <c r="D122" i="24"/>
  <c r="D183" i="20"/>
  <c r="F121" i="24" s="1"/>
  <c r="F111" i="24"/>
  <c r="F112" i="24" s="1"/>
  <c r="D183" i="19"/>
  <c r="E121" i="24" s="1"/>
  <c r="E111" i="24"/>
  <c r="E112" i="24" s="1"/>
  <c r="D182" i="19"/>
  <c r="D174" i="19"/>
  <c r="F222" i="1"/>
  <c r="C7" i="24"/>
  <c r="C6" i="24"/>
  <c r="C5" i="24"/>
  <c r="C7" i="20"/>
  <c r="C6" i="20"/>
  <c r="C5" i="20"/>
  <c r="C7" i="19"/>
  <c r="C6" i="19"/>
  <c r="C5" i="19"/>
  <c r="C7" i="22"/>
  <c r="C6" i="22"/>
  <c r="C5" i="22"/>
  <c r="C7" i="17"/>
  <c r="C6" i="17"/>
  <c r="C5" i="17"/>
  <c r="F122" i="24" l="1"/>
  <c r="D184" i="19"/>
  <c r="E120" i="24"/>
  <c r="E122" i="24" s="1"/>
  <c r="D184" i="20"/>
  <c r="F109" i="19"/>
  <c r="F108" i="19" s="1"/>
  <c r="B91" i="19"/>
  <c r="F106" i="19" l="1"/>
  <c r="E65" i="24" s="1"/>
  <c r="E64" i="24" s="1"/>
  <c r="E63" i="24" s="1"/>
  <c r="E62" i="24" s="1"/>
  <c r="E61" i="24" s="1"/>
  <c r="E59" i="24" s="1"/>
  <c r="D58" i="32"/>
  <c r="E153" i="19"/>
  <c r="B89" i="20" l="1"/>
  <c r="B89" i="19"/>
  <c r="B89" i="17"/>
  <c r="C97" i="1"/>
  <c r="F220" i="20" l="1"/>
  <c r="B212" i="20"/>
  <c r="B212" i="19"/>
  <c r="F220" i="19"/>
  <c r="B214" i="17"/>
  <c r="F222" i="17"/>
  <c r="C95" i="20"/>
  <c r="C97" i="20"/>
  <c r="C96" i="19"/>
  <c r="C92" i="19"/>
  <c r="C92" i="17"/>
  <c r="C95" i="17"/>
  <c r="C96" i="17"/>
  <c r="C96" i="1"/>
  <c r="C95" i="1"/>
  <c r="C91" i="1"/>
  <c r="C96" i="20"/>
  <c r="C97" i="19"/>
  <c r="C95" i="19"/>
  <c r="C97" i="17"/>
  <c r="C94" i="1"/>
  <c r="C93" i="1"/>
  <c r="C89" i="1" l="1"/>
  <c r="F141" i="20" l="1"/>
  <c r="F140" i="20" s="1"/>
  <c r="F129" i="20"/>
  <c r="F111" i="19"/>
  <c r="F110" i="19"/>
  <c r="F128" i="20" l="1"/>
  <c r="F77" i="24"/>
  <c r="F76" i="24" s="1"/>
  <c r="F214" i="19"/>
  <c r="B213" i="19"/>
  <c r="B214" i="19" s="1"/>
  <c r="D99" i="24"/>
  <c r="C58" i="32"/>
  <c r="E58" i="32" s="1"/>
  <c r="F142" i="20" l="1"/>
  <c r="F90" i="24" s="1"/>
  <c r="F89" i="24" s="1"/>
  <c r="F88" i="24" s="1"/>
  <c r="F112" i="20"/>
  <c r="F111" i="20"/>
  <c r="F110" i="20"/>
  <c r="F109" i="20"/>
  <c r="D153" i="20"/>
  <c r="C153" i="20"/>
  <c r="B153" i="20"/>
  <c r="C94" i="20"/>
  <c r="F142" i="19"/>
  <c r="F141" i="19"/>
  <c r="F140" i="19" s="1"/>
  <c r="F129" i="19"/>
  <c r="F112" i="19"/>
  <c r="C93" i="19"/>
  <c r="E126" i="17"/>
  <c r="D126" i="17"/>
  <c r="C126" i="17"/>
  <c r="F137" i="17"/>
  <c r="F132" i="17"/>
  <c r="F131" i="17"/>
  <c r="F130" i="17"/>
  <c r="F129" i="17"/>
  <c r="D77" i="24" s="1"/>
  <c r="F112" i="17"/>
  <c r="B153" i="17"/>
  <c r="C94" i="17"/>
  <c r="F130" i="1"/>
  <c r="C78" i="24" s="1"/>
  <c r="F131" i="1"/>
  <c r="C79" i="24" s="1"/>
  <c r="F132" i="1"/>
  <c r="C80" i="24" s="1"/>
  <c r="F138" i="1"/>
  <c r="F129" i="1"/>
  <c r="C77" i="24" s="1"/>
  <c r="D126" i="1"/>
  <c r="E126" i="1"/>
  <c r="C126" i="1"/>
  <c r="C155" i="1"/>
  <c r="D155" i="1"/>
  <c r="F108" i="20" l="1"/>
  <c r="D66" i="22"/>
  <c r="D65" i="22" s="1"/>
  <c r="F128" i="19"/>
  <c r="D60" i="32" s="1"/>
  <c r="E60" i="32" s="1"/>
  <c r="E77" i="24"/>
  <c r="D91" i="22"/>
  <c r="E91" i="22" s="1"/>
  <c r="D85" i="24"/>
  <c r="D86" i="22"/>
  <c r="D80" i="24"/>
  <c r="D84" i="22"/>
  <c r="D78" i="24"/>
  <c r="D85" i="22"/>
  <c r="D79" i="24"/>
  <c r="C92" i="22"/>
  <c r="E92" i="22" s="1"/>
  <c r="C86" i="24"/>
  <c r="C76" i="24" s="1"/>
  <c r="D155" i="20"/>
  <c r="E126" i="20"/>
  <c r="B155" i="20"/>
  <c r="C126" i="20"/>
  <c r="E153" i="20"/>
  <c r="C155" i="20"/>
  <c r="D126" i="20"/>
  <c r="F106" i="20"/>
  <c r="F65" i="24" s="1"/>
  <c r="F64" i="24" s="1"/>
  <c r="F63" i="24" s="1"/>
  <c r="F62" i="24" s="1"/>
  <c r="F61" i="24" s="1"/>
  <c r="F59" i="24" s="1"/>
  <c r="F128" i="17"/>
  <c r="C60" i="32" s="1"/>
  <c r="E155" i="1"/>
  <c r="B215" i="1"/>
  <c r="B216" i="1" s="1"/>
  <c r="F128" i="1"/>
  <c r="C153" i="17"/>
  <c r="D106" i="17"/>
  <c r="D153" i="17"/>
  <c r="E106" i="17"/>
  <c r="F140" i="1"/>
  <c r="D153" i="1"/>
  <c r="C83" i="22"/>
  <c r="C85" i="22"/>
  <c r="C84" i="22"/>
  <c r="E90" i="24"/>
  <c r="D83" i="22"/>
  <c r="F74" i="24"/>
  <c r="F126" i="20"/>
  <c r="C93" i="20"/>
  <c r="C86" i="22"/>
  <c r="C91" i="20"/>
  <c r="C94" i="19"/>
  <c r="C91" i="19"/>
  <c r="C91" i="17"/>
  <c r="C93" i="17"/>
  <c r="C82" i="22" l="1"/>
  <c r="E155" i="20"/>
  <c r="B107" i="22"/>
  <c r="D107" i="22" s="1"/>
  <c r="D64" i="22"/>
  <c r="E65" i="22"/>
  <c r="E66" i="22"/>
  <c r="F126" i="19"/>
  <c r="B220" i="1"/>
  <c r="B60" i="32"/>
  <c r="B61" i="32" s="1"/>
  <c r="C57" i="32" s="1"/>
  <c r="E153" i="17"/>
  <c r="E89" i="24"/>
  <c r="E88" i="24" s="1"/>
  <c r="G90" i="24"/>
  <c r="G89" i="24" s="1"/>
  <c r="G88" i="24" s="1"/>
  <c r="C65" i="24"/>
  <c r="C64" i="24" s="1"/>
  <c r="C63" i="24" s="1"/>
  <c r="C62" i="24" s="1"/>
  <c r="C89" i="20"/>
  <c r="F214" i="20"/>
  <c r="B213" i="20"/>
  <c r="B214" i="20" s="1"/>
  <c r="E99" i="24"/>
  <c r="F221" i="20"/>
  <c r="F222" i="20" s="1"/>
  <c r="B218" i="20"/>
  <c r="F215" i="20"/>
  <c r="E101" i="24"/>
  <c r="F221" i="19"/>
  <c r="F222" i="19" s="1"/>
  <c r="B218" i="19"/>
  <c r="B219" i="19" s="1"/>
  <c r="F215" i="19"/>
  <c r="F216" i="19" s="1"/>
  <c r="D101" i="24"/>
  <c r="C154" i="1"/>
  <c r="C156" i="1" s="1"/>
  <c r="E153" i="1"/>
  <c r="F126" i="17"/>
  <c r="F106" i="17"/>
  <c r="D65" i="24" s="1"/>
  <c r="D64" i="24" s="1"/>
  <c r="D63" i="24" s="1"/>
  <c r="D62" i="24" s="1"/>
  <c r="D61" i="24" s="1"/>
  <c r="D59" i="24" s="1"/>
  <c r="F216" i="17"/>
  <c r="B215" i="17"/>
  <c r="B216" i="17" s="1"/>
  <c r="C99" i="24"/>
  <c r="B220" i="17"/>
  <c r="B221" i="17" s="1"/>
  <c r="F217" i="17"/>
  <c r="F223" i="17"/>
  <c r="F224" i="17" s="1"/>
  <c r="C101" i="24"/>
  <c r="F223" i="1"/>
  <c r="F224" i="1" s="1"/>
  <c r="F126" i="1"/>
  <c r="F216" i="1"/>
  <c r="C89" i="17"/>
  <c r="C89" i="19"/>
  <c r="B101" i="24"/>
  <c r="F217" i="1"/>
  <c r="B99" i="24"/>
  <c r="E84" i="22"/>
  <c r="E83" i="22"/>
  <c r="E86" i="22"/>
  <c r="C74" i="24"/>
  <c r="E85" i="22"/>
  <c r="G86" i="24"/>
  <c r="G81" i="24"/>
  <c r="G83" i="24"/>
  <c r="G79" i="24"/>
  <c r="G78" i="24"/>
  <c r="G85" i="24"/>
  <c r="G84" i="24"/>
  <c r="G80" i="24"/>
  <c r="E74" i="24"/>
  <c r="G82" i="24"/>
  <c r="D80" i="22"/>
  <c r="G77" i="24"/>
  <c r="D74" i="24"/>
  <c r="G76" i="24" l="1"/>
  <c r="G74" i="24" s="1"/>
  <c r="E82" i="22"/>
  <c r="C61" i="24"/>
  <c r="C59" i="24" s="1"/>
  <c r="E154" i="1"/>
  <c r="E156" i="1" s="1"/>
  <c r="C105" i="22"/>
  <c r="D63" i="22"/>
  <c r="E64" i="22"/>
  <c r="C59" i="32"/>
  <c r="C61" i="32" s="1"/>
  <c r="D57" i="32" s="1"/>
  <c r="D59" i="32" s="1"/>
  <c r="G65" i="24"/>
  <c r="C60" i="22"/>
  <c r="G64" i="24"/>
  <c r="G62" i="24"/>
  <c r="G61" i="24" s="1"/>
  <c r="G59" i="24" s="1"/>
  <c r="G63" i="24"/>
  <c r="F101" i="24"/>
  <c r="F216" i="20"/>
  <c r="B105" i="22"/>
  <c r="C80" i="22"/>
  <c r="F218" i="17"/>
  <c r="F218" i="1"/>
  <c r="D152" i="1"/>
  <c r="B98" i="24" s="1"/>
  <c r="F99" i="24"/>
  <c r="D61" i="32" l="1"/>
  <c r="E59" i="32"/>
  <c r="E61" i="32" s="1"/>
  <c r="D62" i="22"/>
  <c r="E63" i="22"/>
  <c r="D105" i="22"/>
  <c r="D106" i="22" s="1"/>
  <c r="D108" i="22" s="1"/>
  <c r="B106" i="22"/>
  <c r="B108" i="22" s="1"/>
  <c r="C104" i="22" s="1"/>
  <c r="C106" i="22" s="1"/>
  <c r="C108" i="22" s="1"/>
  <c r="E80" i="22"/>
  <c r="D154" i="1"/>
  <c r="D156" i="1" s="1"/>
  <c r="F98" i="24"/>
  <c r="F100" i="24" s="1"/>
  <c r="F102" i="24" s="1"/>
  <c r="B100" i="24"/>
  <c r="B102" i="24" s="1"/>
  <c r="B221" i="1"/>
  <c r="D60" i="22" l="1"/>
  <c r="E62" i="22"/>
  <c r="E60" i="22" s="1"/>
  <c r="B152" i="17"/>
  <c r="E152" i="17" s="1"/>
  <c r="B154" i="17" l="1"/>
  <c r="B156" i="17" s="1"/>
  <c r="C152" i="17" s="1"/>
  <c r="E154" i="17"/>
  <c r="E156" i="17" l="1"/>
  <c r="B152" i="19" s="1"/>
  <c r="C154" i="17"/>
  <c r="C156" i="17" s="1"/>
  <c r="D152" i="17" s="1"/>
  <c r="B154" i="19" l="1"/>
  <c r="B156" i="19" s="1"/>
  <c r="C152" i="19" s="1"/>
  <c r="E152" i="19"/>
  <c r="E154" i="19" s="1"/>
  <c r="C98" i="24"/>
  <c r="C100" i="24" s="1"/>
  <c r="C102" i="24" s="1"/>
  <c r="D154" i="17"/>
  <c r="D156" i="17" s="1"/>
  <c r="C154" i="19" l="1"/>
  <c r="C156" i="19" s="1"/>
  <c r="D152" i="19" s="1"/>
  <c r="E156" i="19"/>
  <c r="D98" i="24"/>
  <c r="D100" i="24" s="1"/>
  <c r="D102" i="24" s="1"/>
  <c r="D154" i="19" l="1"/>
  <c r="D156" i="19" s="1"/>
  <c r="B152" i="20" s="1"/>
  <c r="B154" i="20" l="1"/>
  <c r="B156" i="20" s="1"/>
  <c r="C152" i="20" s="1"/>
  <c r="C154" i="20" s="1"/>
  <c r="C156" i="20" s="1"/>
  <c r="D152" i="20" s="1"/>
  <c r="D154" i="20" s="1"/>
  <c r="D156" i="20" s="1"/>
  <c r="E152" i="20"/>
  <c r="E154" i="20" l="1"/>
  <c r="E156" i="20" s="1"/>
  <c r="E98" i="24"/>
  <c r="E100" i="24" s="1"/>
  <c r="E102" i="24" s="1"/>
  <c r="F34" i="20"/>
  <c r="F32" i="20" s="1"/>
  <c r="F30" i="20" s="1"/>
  <c r="B217" i="20" s="1"/>
  <c r="B219" i="20" s="1"/>
  <c r="E32" i="20"/>
  <c r="E30" i="20"/>
  <c r="D30" i="20"/>
  <c r="E31" i="24" l="1"/>
  <c r="E29" i="24" s="1"/>
  <c r="E27" i="24" s="1"/>
  <c r="F31" i="24" l="1"/>
  <c r="F29" i="24" s="1"/>
  <c r="F27"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92" authorId="0" shapeId="0" xr:uid="{615F8BD8-1606-4F36-B4A6-20D53B689CB0}">
      <text>
        <r>
          <rPr>
            <b/>
            <sz val="9"/>
            <color indexed="81"/>
            <rFont val="Tahoma"/>
            <family val="2"/>
          </rPr>
          <t>Esta fila solo se completa si aplica.</t>
        </r>
      </text>
    </comment>
    <comment ref="A103" authorId="0" shapeId="0" xr:uid="{B2DEAD28-80EB-4906-9132-D3050A3365E0}">
      <text>
        <r>
          <rPr>
            <b/>
            <sz val="9"/>
            <color indexed="81"/>
            <rFont val="Tahoma"/>
            <family val="2"/>
          </rPr>
          <t>No incluir ingresos de vigencias anteriores, esos se detallan en la tabla 9.</t>
        </r>
      </text>
    </comment>
    <comment ref="B167" authorId="0" shapeId="0" xr:uid="{A259CB62-8DD2-40AE-9396-F7EE85DC8065}">
      <text>
        <r>
          <rPr>
            <b/>
            <sz val="9"/>
            <color indexed="81"/>
            <rFont val="Tahoma"/>
            <family val="2"/>
          </rPr>
          <t>Esta tabla solo la deben completar la unidades ejecutoras que por Ley específica estén facultadas para estimar superávits.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92" authorId="0" shapeId="0" xr:uid="{B4B6FA98-7967-4D05-B305-A27C6389BFAC}">
      <text>
        <r>
          <rPr>
            <b/>
            <sz val="9"/>
            <color indexed="81"/>
            <rFont val="Tahoma"/>
            <family val="2"/>
          </rPr>
          <t>Esta fila solo se completa si aplica.</t>
        </r>
      </text>
    </comment>
    <comment ref="B152" authorId="0" shapeId="0" xr:uid="{750B10FB-1982-4593-8360-F2D284603B8A}">
      <text>
        <r>
          <rPr>
            <b/>
            <sz val="9"/>
            <color indexed="81"/>
            <rFont val="Tahoma"/>
            <family val="2"/>
          </rPr>
          <t>BLOQUEAR</t>
        </r>
        <r>
          <rPr>
            <sz val="9"/>
            <color indexed="81"/>
            <rFont val="Tahoma"/>
            <family val="2"/>
          </rPr>
          <t xml:space="preserve">
</t>
        </r>
      </text>
    </comment>
    <comment ref="E152" authorId="0" shapeId="0" xr:uid="{F5DAA016-F71C-4D48-9308-3CC0D1D59661}">
      <text>
        <r>
          <rPr>
            <b/>
            <sz val="9"/>
            <color indexed="81"/>
            <rFont val="Tahoma"/>
            <family val="2"/>
          </rPr>
          <t>BLOQUEAR</t>
        </r>
        <r>
          <rPr>
            <sz val="9"/>
            <color indexed="81"/>
            <rFont val="Tahoma"/>
            <family val="2"/>
          </rPr>
          <t xml:space="preserve">
</t>
        </r>
      </text>
    </comment>
    <comment ref="B167" authorId="0" shapeId="0" xr:uid="{EDB9E445-C103-40B0-B0D8-A1653579DAD8}">
      <text>
        <r>
          <rPr>
            <b/>
            <sz val="9"/>
            <color indexed="81"/>
            <rFont val="Tahoma"/>
            <family val="2"/>
          </rPr>
          <t>Esta tabla solo la deben completar la unidades ejecutoras que por Ley específica estén facultadas para estimar superávits.</t>
        </r>
      </text>
    </comment>
    <comment ref="A205" authorId="0" shapeId="0" xr:uid="{CF00495C-F79F-4099-AD53-89539081723D}">
      <text>
        <r>
          <rPr>
            <sz val="9"/>
            <color indexed="81"/>
            <rFont val="Tahoma"/>
            <family val="2"/>
          </rPr>
          <t xml:space="preserve">Lo relacionado a la ejecución presupuestaria debe ser completado por el encargado de Presupuesto/Financiero o su homólogo.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111" authorId="0" shapeId="0" xr:uid="{92E49811-D2FD-442A-8F70-634936E78900}">
      <text>
        <r>
          <rPr>
            <b/>
            <sz val="9"/>
            <color indexed="81"/>
            <rFont val="Tahoma"/>
            <family val="2"/>
          </rPr>
          <t>Esta tabla solo la deben completar la unidades ejecutoras que por Ley específica estén facultadas para estimar superávits.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92" authorId="0" shapeId="0" xr:uid="{CDAEE737-1DE4-45E0-AE73-2D967C45B379}">
      <text>
        <r>
          <rPr>
            <b/>
            <sz val="9"/>
            <color indexed="81"/>
            <rFont val="Tahoma"/>
            <family val="2"/>
          </rPr>
          <t>Esta fila solo se completa si aplica.</t>
        </r>
      </text>
    </comment>
    <comment ref="B167" authorId="0" shapeId="0" xr:uid="{7787248C-CF5F-47ED-9A45-1D6AA5D90BAC}">
      <text>
        <r>
          <rPr>
            <b/>
            <sz val="9"/>
            <color indexed="81"/>
            <rFont val="Tahoma"/>
            <family val="2"/>
          </rPr>
          <t>Esta tabla solo la deben completar la unidades ejecutoras que por Ley específica estén facultadas para estimar superávits.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121" authorId="0" shapeId="0" xr:uid="{94166AA9-3891-4D1D-9878-521D39446755}">
      <text>
        <r>
          <rPr>
            <b/>
            <sz val="9"/>
            <color indexed="81"/>
            <rFont val="Tahoma"/>
            <family val="2"/>
          </rPr>
          <t>Esta tabla solo la deben completar la unidades ejecutoras que por Ley específica estén facultadas para estimar superávits.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B167" authorId="0" shapeId="0" xr:uid="{91B20917-47FE-4DB0-910C-C4926E5052A7}">
      <text>
        <r>
          <rPr>
            <b/>
            <sz val="9"/>
            <color indexed="81"/>
            <rFont val="Tahoma"/>
            <family val="2"/>
          </rPr>
          <t>Esta tabla solo la deben completar la unidades ejecutoras que por Ley específica estén facultadas para estimar superávits.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105" authorId="0" shapeId="0" xr:uid="{51A24BC7-76A5-4F18-9AF5-EA87C784AEEA}">
      <text>
        <r>
          <rPr>
            <b/>
            <sz val="9"/>
            <color indexed="81"/>
            <rFont val="Tahoma"/>
            <family val="2"/>
          </rPr>
          <t>Esta tabla solo la deben completar la unidades ejecutoras que por Ley específica estén facultadas para estimar superávits.</t>
        </r>
      </text>
    </comment>
  </commentList>
</comments>
</file>

<file path=xl/sharedStrings.xml><?xml version="1.0" encoding="utf-8"?>
<sst xmlns="http://schemas.openxmlformats.org/spreadsheetml/2006/main" count="1607" uniqueCount="356">
  <si>
    <t>N/A</t>
  </si>
  <si>
    <t>TRANSFERENCIAS DE CAPITAL</t>
  </si>
  <si>
    <t>TRANSFERENCIAS CORRIENTES</t>
  </si>
  <si>
    <t>SERVICIOS</t>
  </si>
  <si>
    <t>Calendario programático y presupuestario 2024</t>
  </si>
  <si>
    <t>Detalle</t>
  </si>
  <si>
    <t>Fecha</t>
  </si>
  <si>
    <t>Observaciones</t>
  </si>
  <si>
    <t>Responsable</t>
  </si>
  <si>
    <r>
      <t xml:space="preserve">Envío liquidación presupuestaria </t>
    </r>
    <r>
      <rPr>
        <b/>
        <sz val="12"/>
        <color theme="1"/>
        <rFont val="Palatino Linotype"/>
        <family val="1"/>
      </rPr>
      <t>2023</t>
    </r>
  </si>
  <si>
    <t>Jueves 01 de febrero de 2024</t>
  </si>
  <si>
    <r>
      <t xml:space="preserve">Se debe enviar en los formatos establecidos a los correos: </t>
    </r>
    <r>
      <rPr>
        <b/>
        <u/>
        <sz val="11"/>
        <color theme="3" tint="-0.249977111117893"/>
        <rFont val="Palatino Linotype"/>
        <family val="1"/>
      </rPr>
      <t>direccion.desaf@mtss.go.cr</t>
    </r>
    <r>
      <rPr>
        <sz val="11"/>
        <color theme="1"/>
        <rFont val="Palatino Linotype"/>
        <family val="1"/>
      </rPr>
      <t xml:space="preserve">, </t>
    </r>
    <r>
      <rPr>
        <b/>
        <u/>
        <sz val="11"/>
        <color theme="3" tint="-0.249977111117893"/>
        <rFont val="Palatino Linotype"/>
        <family val="1"/>
      </rPr>
      <t>presupuesto.desaf@mtss.go.cr</t>
    </r>
  </si>
  <si>
    <t xml:space="preserve">Departamento de Presupuesto </t>
  </si>
  <si>
    <r>
      <t xml:space="preserve">Envío reporte de ejecución mensual </t>
    </r>
    <r>
      <rPr>
        <b/>
        <sz val="12"/>
        <color theme="1"/>
        <rFont val="Palatino Linotype"/>
        <family val="1"/>
      </rPr>
      <t>mensual</t>
    </r>
  </si>
  <si>
    <t>en los primeros 8 días de cada mes</t>
  </si>
  <si>
    <r>
      <t xml:space="preserve">Se debe enviar en el formato establecido a los correos electrónicos: </t>
    </r>
    <r>
      <rPr>
        <b/>
        <u/>
        <sz val="11"/>
        <color theme="3" tint="-0.249977111117893"/>
        <rFont val="Palatino Linotype"/>
        <family val="1"/>
      </rPr>
      <t>presupuesto.desaf@mtss.go.cr</t>
    </r>
  </si>
  <si>
    <r>
      <t xml:space="preserve">Envío reporte de ejecución </t>
    </r>
    <r>
      <rPr>
        <b/>
        <sz val="12"/>
        <color theme="1"/>
        <rFont val="Palatino Linotype"/>
        <family val="1"/>
      </rPr>
      <t>trimestral</t>
    </r>
  </si>
  <si>
    <t>aprox. al 15 de cada mes</t>
  </si>
  <si>
    <t>Informe I trimestre: Lunes 22 de abril de 2024
Informe II Trimestre: Lunes 15 de julio de 2024
Informe III Trimestre: Martes 15 de octubre de 2024
Informe de Liquidación / IV trimestre: Lunes 03 de febrero 2025</t>
  </si>
  <si>
    <t xml:space="preserve">Departamento de Presupuesto 
Unidad de Control y Seguimiento </t>
  </si>
  <si>
    <r>
      <t xml:space="preserve">Plan Presupuesto </t>
    </r>
    <r>
      <rPr>
        <b/>
        <sz val="12"/>
        <color theme="1"/>
        <rFont val="Palatino Linotype"/>
        <family val="1"/>
      </rPr>
      <t>2025</t>
    </r>
  </si>
  <si>
    <r>
      <rPr>
        <b/>
        <sz val="11"/>
        <color theme="1"/>
        <rFont val="Palatino Linotype"/>
        <family val="1"/>
      </rPr>
      <t xml:space="preserve">Estapa 1: </t>
    </r>
    <r>
      <rPr>
        <sz val="11"/>
        <color theme="1"/>
        <rFont val="Palatino Linotype"/>
        <family val="1"/>
      </rPr>
      <t>15 días naturales después de comunicado el oficio de asignación por parte de la Desaf.</t>
    </r>
  </si>
  <si>
    <r>
      <t>Una vez comunicado por la Desaf la asignación de recursos 2025 se cuenta con 15 días naturales para el envío del respectivo</t>
    </r>
    <r>
      <rPr>
        <sz val="11"/>
        <color rgb="FFFF0000"/>
        <rFont val="Palatino Linotype"/>
        <family val="1"/>
      </rPr>
      <t xml:space="preserve"> </t>
    </r>
    <r>
      <rPr>
        <b/>
        <sz val="11"/>
        <color theme="1"/>
        <rFont val="Palatino Linotype"/>
        <family val="1"/>
      </rPr>
      <t>detalle (estructura de ingresos y gastos).</t>
    </r>
  </si>
  <si>
    <t xml:space="preserve">Departamento de Presupuesto  </t>
  </si>
  <si>
    <r>
      <rPr>
        <b/>
        <sz val="11"/>
        <color theme="1"/>
        <rFont val="Palatino Linotype"/>
        <family val="1"/>
      </rPr>
      <t>Etapa 2:</t>
    </r>
    <r>
      <rPr>
        <sz val="11"/>
        <color theme="1"/>
        <rFont val="Palatino Linotype"/>
        <family val="1"/>
      </rPr>
      <t xml:space="preserve"> 30 de junio (plazo máximo).</t>
    </r>
  </si>
  <si>
    <r>
      <t xml:space="preserve">Presentar el </t>
    </r>
    <r>
      <rPr>
        <b/>
        <sz val="11"/>
        <color theme="1"/>
        <rFont val="Palatino Linotype"/>
        <family val="1"/>
      </rPr>
      <t>Diseño del Plan Presupuesto 2025</t>
    </r>
    <r>
      <rPr>
        <sz val="11"/>
        <color theme="1"/>
        <rFont val="Palatino Linotype"/>
        <family val="1"/>
      </rPr>
      <t xml:space="preserve"> (incluyendo Flujo de Caja y Cronograma de Metas e Inversión), en los formatos establecidos por la Desaf.</t>
    </r>
  </si>
  <si>
    <t>Envío de informe para la incorporación de recursos extraordinarios (PE) y modificaciones (ejecutivas y legislativas)</t>
  </si>
  <si>
    <t>8 días naturales después de comunicada la asignación de recursos extraordinarios</t>
  </si>
  <si>
    <r>
      <t xml:space="preserve">Una vez comunicada por la Desaf la asignación de recursos extraordinarios se cuenta con 8 días naturales para el envío del respectivo informe de presupuesto extraordinario (incluyendo Flujo de Caja, Cronograma de Metas e Inversión actualizado y guía de validación del diseño del plan presupuesto, cuando corresponda). En el caso de las modificaciones del IV trimestre la fecha máxima para el envío de la información es el </t>
    </r>
    <r>
      <rPr>
        <b/>
        <sz val="11"/>
        <color theme="1"/>
        <rFont val="Palatino Linotype"/>
        <family val="1"/>
      </rPr>
      <t>último día hábil del mes de noviembre.</t>
    </r>
  </si>
  <si>
    <t>Reporte de ejecución programática y presupuestaria de programas sociales financiados con recursos del Fondo de Desarrollo Social y Asignaciones Familiares (Fodesaf)</t>
  </si>
  <si>
    <t>Presentación</t>
  </si>
  <si>
    <r>
      <t xml:space="preserve">El presente documento se remite a las instituciones a cargo de programas sociales financiados con recursos Fodesaf, con el propósito de que presenten la información trimestral sobre la ejecución del presupuesto y metas de dichos programas, según lo dispuesto en el artículo 25 del </t>
    </r>
    <r>
      <rPr>
        <i/>
        <sz val="11"/>
        <color theme="1"/>
        <rFont val="Palatino Linotype"/>
        <family val="1"/>
      </rPr>
      <t>Reglamento a la Ley de Desarrollo Social y Asignaciones Familiares</t>
    </r>
    <r>
      <rPr>
        <sz val="11"/>
        <color theme="1"/>
        <rFont val="Palatino Linotype"/>
        <family val="1"/>
      </rPr>
      <t>, decreto 43189-MTSS del 25 de agosto de 2021 que se cita a continuación:</t>
    </r>
  </si>
  <si>
    <t>Artículo 25. Información sobre ejecución de presupuesto y metas
Las instituciones ejecutoras de los programas sociales financiados con recursos del FODESAF deben enviar a la DESAF, dentro de la primera quincena del mes siguiente a cada trimestre la información sobre ejecución de metas y presupuesto del trimestre anterior, tal como establecen los artículos 5 y 18 de la Ley No. 5662, modificada por la Ley No. 8783. Dicha información debe ser presentada por los medios, con el formato y con el contenido definidos en las instrucciones a que se refiere el Artículo 11 de este Reglamento.</t>
  </si>
  <si>
    <r>
      <t xml:space="preserve">Por tanto, en cumplimiento de lo anterior, se solicita a las instituciones a cargo de los programas sociales financiados por Fodesaf, la presentación del presente reporte de ejecución trimestral a más tardar a la primera quincena del mes siguiente a cada trimestre (ver cronograma de la circular </t>
    </r>
    <r>
      <rPr>
        <b/>
        <sz val="11"/>
        <rFont val="Palatino Linotype"/>
        <family val="1"/>
      </rPr>
      <t>MTSS-DMT-DVAS-DESAF-OF-4 -2024</t>
    </r>
    <r>
      <rPr>
        <sz val="11"/>
        <color theme="1"/>
        <rFont val="Palatino Linotype"/>
        <family val="1"/>
      </rPr>
      <t xml:space="preserve"> transcrito al final de esta sección), el cual, debe ser enviado a Desaf en</t>
    </r>
    <r>
      <rPr>
        <b/>
        <sz val="11"/>
        <color rgb="FF182951"/>
        <rFont val="Palatino Linotype"/>
        <family val="1"/>
      </rPr>
      <t xml:space="preserve"> formato excel y PDF con la respectiva firma de la persona que se encargó de suministrar la información y acompañadas de un oficio formal de remisión firmado por el superior jerarca o encargado oficial del programa, a los siguientes correos electrónicos: direccion.desaf@mtss.go.cr; presupuesto.desaf@mtss.go.cr; stephanie.salas@mtss.go.cr.                                                                                           </t>
    </r>
  </si>
  <si>
    <r>
      <t>Esta matriz denominada "Reporte de ejecución programática y presupuestaria de programas sociales financiados con recursos del Fondo de Desarrollo Social y Asignaciones Familiares (Fodesaf)" se utiliza como insumo para el sistema de indicadores de los programas sociales que son financiados con recursos del Fodesaf, así como sus respectivos informes de ejecución presupuestaria, para generar información cuantitativa que permita el análisis de la ejecución programática y presupuestaria de los programas, con el propósito de emitir recomendaciones a la Dirección de mejora en la ejecución y el diseño</t>
    </r>
    <r>
      <rPr>
        <sz val="11"/>
        <color rgb="FFFF0000"/>
        <rFont val="Palatino Linotype"/>
        <family val="1"/>
      </rPr>
      <t xml:space="preserve">. </t>
    </r>
  </si>
  <si>
    <t>Instrucciones</t>
  </si>
  <si>
    <t xml:space="preserve">La estructura de la matriz, es la siguiente: </t>
  </si>
  <si>
    <r>
      <rPr>
        <b/>
        <sz val="11"/>
        <rFont val="Palatino Linotype"/>
        <family val="1"/>
      </rPr>
      <t xml:space="preserve">* </t>
    </r>
    <r>
      <rPr>
        <sz val="11"/>
        <rFont val="Palatino Linotype"/>
        <family val="1"/>
      </rPr>
      <t xml:space="preserve">Las hojas </t>
    </r>
    <r>
      <rPr>
        <b/>
        <sz val="11"/>
        <rFont val="Palatino Linotype"/>
        <family val="1"/>
      </rPr>
      <t xml:space="preserve">"1T, 2T, 3T y 4T" </t>
    </r>
    <r>
      <rPr>
        <sz val="11"/>
        <rFont val="Palatino Linotype"/>
        <family val="1"/>
      </rPr>
      <t xml:space="preserve">corresponden a la ejecución de cada uno de los trimestres del período en ejecución, estas serán completadas al finalizar cada trimestre y </t>
    </r>
    <r>
      <rPr>
        <b/>
        <sz val="11"/>
        <rFont val="Palatino Linotype"/>
        <family val="1"/>
      </rPr>
      <t>remitidas a la Desaf en formato excel y PDF con la respectiva firma de la persona que se encargó de suministrar la información y acompañadas de un oficio formal de remisión firmado por el superior jerarca o encargado oficial del programa.</t>
    </r>
    <r>
      <rPr>
        <sz val="11"/>
        <rFont val="Palatino Linotype"/>
        <family val="1"/>
      </rPr>
      <t xml:space="preserve">
</t>
    </r>
    <r>
      <rPr>
        <b/>
        <sz val="11"/>
        <rFont val="Palatino Linotype"/>
        <family val="1"/>
      </rPr>
      <t>*</t>
    </r>
    <r>
      <rPr>
        <sz val="11"/>
        <rFont val="Palatino Linotype"/>
        <family val="1"/>
      </rPr>
      <t xml:space="preserve"> La hoja denominada "</t>
    </r>
    <r>
      <rPr>
        <b/>
        <sz val="11"/>
        <rFont val="Palatino Linotype"/>
        <family val="1"/>
      </rPr>
      <t>I Semestre"</t>
    </r>
    <r>
      <rPr>
        <sz val="11"/>
        <rFont val="Palatino Linotype"/>
        <family val="1"/>
      </rPr>
      <t xml:space="preserve"> se genera </t>
    </r>
    <r>
      <rPr>
        <i/>
        <sz val="11"/>
        <rFont val="Palatino Linotype"/>
        <family val="1"/>
      </rPr>
      <t>automáticamente</t>
    </r>
    <r>
      <rPr>
        <sz val="11"/>
        <rFont val="Palatino Linotype"/>
        <family val="1"/>
      </rPr>
      <t xml:space="preserve"> una vez completadas las hojas IT y IIT, según cada programa.
</t>
    </r>
    <r>
      <rPr>
        <b/>
        <sz val="11"/>
        <rFont val="Palatino Linotype"/>
        <family val="1"/>
      </rPr>
      <t xml:space="preserve">* </t>
    </r>
    <r>
      <rPr>
        <sz val="11"/>
        <rFont val="Palatino Linotype"/>
        <family val="1"/>
      </rPr>
      <t>La hoja denominada</t>
    </r>
    <r>
      <rPr>
        <b/>
        <sz val="11"/>
        <rFont val="Palatino Linotype"/>
        <family val="1"/>
      </rPr>
      <t xml:space="preserve"> "III T Acumulado" </t>
    </r>
    <r>
      <rPr>
        <sz val="11"/>
        <rFont val="Palatino Linotype"/>
        <family val="1"/>
      </rPr>
      <t xml:space="preserve">se genera </t>
    </r>
    <r>
      <rPr>
        <i/>
        <sz val="11"/>
        <rFont val="Palatino Linotype"/>
        <family val="1"/>
      </rPr>
      <t>automáticamente</t>
    </r>
    <r>
      <rPr>
        <sz val="11"/>
        <rFont val="Palatino Linotype"/>
        <family val="1"/>
      </rPr>
      <t xml:space="preserve"> una vez completadas las hojas IT, IIT y IIIT, según cada programa. 
</t>
    </r>
    <r>
      <rPr>
        <b/>
        <sz val="11"/>
        <rFont val="Palatino Linotype"/>
        <family val="1"/>
      </rPr>
      <t>*</t>
    </r>
    <r>
      <rPr>
        <sz val="11"/>
        <rFont val="Palatino Linotype"/>
        <family val="1"/>
      </rPr>
      <t xml:space="preserve"> La hoja denominada </t>
    </r>
    <r>
      <rPr>
        <b/>
        <sz val="11"/>
        <rFont val="Palatino Linotype"/>
        <family val="1"/>
      </rPr>
      <t>"Anual"</t>
    </r>
    <r>
      <rPr>
        <sz val="11"/>
        <rFont val="Palatino Linotype"/>
        <family val="1"/>
      </rPr>
      <t xml:space="preserve"> se genera </t>
    </r>
    <r>
      <rPr>
        <i/>
        <sz val="11"/>
        <rFont val="Palatino Linotype"/>
        <family val="1"/>
      </rPr>
      <t>automáticamente</t>
    </r>
    <r>
      <rPr>
        <sz val="11"/>
        <rFont val="Palatino Linotype"/>
        <family val="1"/>
      </rPr>
      <t xml:space="preserve"> una vez completadas las hojas IT, IIT, IIIT y IVT, según cada programa. </t>
    </r>
  </si>
  <si>
    <t>Cada hoja mantiene el mismo formato. La información que se debe desarrollar es la siguiente:</t>
  </si>
  <si>
    <r>
      <rPr>
        <b/>
        <sz val="11"/>
        <color theme="1"/>
        <rFont val="Palatino Linotype"/>
        <family val="1"/>
      </rPr>
      <t xml:space="preserve">1. </t>
    </r>
    <r>
      <rPr>
        <sz val="11"/>
        <color theme="1"/>
        <rFont val="Palatino Linotype"/>
        <family val="1"/>
      </rPr>
      <t xml:space="preserve"> Completar los reportes con la información correspondiente:
</t>
    </r>
  </si>
  <si>
    <r>
      <rPr>
        <b/>
        <sz val="12"/>
        <color rgb="FF002060"/>
        <rFont val="Palatino Linotype"/>
        <family val="1"/>
      </rPr>
      <t xml:space="preserve">      1.1. En lo que respecta a la Ejecución Programática</t>
    </r>
    <r>
      <rPr>
        <sz val="12"/>
        <color rgb="FF002060"/>
        <rFont val="Palatino Linotype"/>
        <family val="1"/>
      </rPr>
      <t xml:space="preserve"> </t>
    </r>
    <r>
      <rPr>
        <sz val="12"/>
        <rFont val="Palatino Linotype"/>
        <family val="1"/>
      </rPr>
      <t>(esta sección debe ser completada por la persona encargada en el departamento/unidad de Planificación o su homólogo según corresponda):</t>
    </r>
  </si>
  <si>
    <t>Tabla 1. Beneficiarios efectivos por producto financiados por el Fodesaf</t>
  </si>
  <si>
    <t>La Columna del total del trimestre se genera automáticamente, según cada programa.</t>
  </si>
  <si>
    <t>La Fila "Fuente" es para detallar el origen de la información.</t>
  </si>
  <si>
    <t xml:space="preserve">La fila "Observaciones" es para establecer las observaciones y/o justificaciones del comportamiento de cada uno de los productos para el período y los detalles que amplíen la información, con el objetivo que los informes de ejecución reflejen la realidad del programa. </t>
  </si>
  <si>
    <t>Tabla 2. Gasto efectivo por producto financiado por Fodesaf</t>
  </si>
  <si>
    <t>La Columna del total del trimestre se genera automáticamente. Se recomienda verificar que la información coincida con tabla 7.</t>
  </si>
  <si>
    <t>Tabla 3. Control y seguimiento del uso y aplicación del Sistema Nacional de Información y Registro Único de Beneficiarios del Estado (Sinirube)</t>
  </si>
  <si>
    <t xml:space="preserve">Se debe completar la información que se consulta según la situación del programa respecto al tema. </t>
  </si>
  <si>
    <t xml:space="preserve">La Fila "Observaciones" es para que se establezcan las observaciones y/o justificaciones relacionadas con el uso del Sinirube. </t>
  </si>
  <si>
    <t xml:space="preserve">     </t>
  </si>
  <si>
    <t>Tabla 4. Control y seguimiento de la incorporación de los activos en el Sibinet</t>
  </si>
  <si>
    <t>La Fila "Observaciones" es para que se establezcan las observaciones y/o justificaciones relacionadas con la incorporación de los activos en el Sibinet.</t>
  </si>
  <si>
    <r>
      <rPr>
        <b/>
        <sz val="12"/>
        <color rgb="FF002060"/>
        <rFont val="Palatino Linotype"/>
        <family val="1"/>
      </rPr>
      <t xml:space="preserve">      1.2. En lo que respecta a la Ejecución Presupuestaria</t>
    </r>
    <r>
      <rPr>
        <sz val="12"/>
        <color rgb="FF002060"/>
        <rFont val="Palatino Linotype"/>
        <family val="1"/>
      </rPr>
      <t xml:space="preserve"> </t>
    </r>
    <r>
      <rPr>
        <sz val="12"/>
        <rFont val="Palatino Linotype"/>
        <family val="1"/>
      </rPr>
      <t>(esta sección debe ser completada por la persona encargada en el departamento/unidad de Presupuesto/Financiero o su homólogo según corresponda):</t>
    </r>
  </si>
  <si>
    <t>Tabla 5.  Detalle del presupuesto modificado del programa</t>
  </si>
  <si>
    <t xml:space="preserve">Se debe completar la información que se consulta de acuerdo a los presupuestos aprobados para ese trimestre. </t>
  </si>
  <si>
    <t>La fila "Observaciones" es para brindar observaciones y/o justificaciones relacionadas con el presupuesto modificado.</t>
  </si>
  <si>
    <t>Tabla 6. Ingresos efectivos provenientes de recursos Fodesaf por partida presupuestaria del clasificador de los ingresos del sector público</t>
  </si>
  <si>
    <r>
      <t>Se debe completar la información que se solicita (</t>
    </r>
    <r>
      <rPr>
        <b/>
        <sz val="11"/>
        <color theme="1"/>
        <rFont val="Palatino Linotype"/>
        <family val="1"/>
      </rPr>
      <t>ingresos del período 2024</t>
    </r>
    <r>
      <rPr>
        <sz val="11"/>
        <color theme="1"/>
        <rFont val="Palatino Linotype"/>
        <family val="1"/>
      </rPr>
      <t xml:space="preserve">) de acuerdo al código y cuenta presupuestaria del </t>
    </r>
    <r>
      <rPr>
        <b/>
        <sz val="11"/>
        <color theme="1"/>
        <rFont val="Palatino Linotype"/>
        <family val="1"/>
      </rPr>
      <t>Clasificador de Ingresos del Sector Público.</t>
    </r>
    <r>
      <rPr>
        <sz val="11"/>
        <color theme="1"/>
        <rFont val="Palatino Linotype"/>
        <family val="1"/>
      </rPr>
      <t xml:space="preserve"> </t>
    </r>
    <r>
      <rPr>
        <b/>
        <sz val="11"/>
        <color rgb="FF182951"/>
        <rFont val="Palatino Linotype"/>
        <family val="1"/>
      </rPr>
      <t>No incluir detalle de recursos de vigencias anteriores (superávit), para esos recursos se utiliza tabla 9.</t>
    </r>
  </si>
  <si>
    <t>La fila "Observaciones" es para brindar observaciones y/o justificaciones relacionadas con los ingresos efectivos del periodo.</t>
  </si>
  <si>
    <t>Tabla 7. Reporte de gastos efectivos financiados por Fodesaf por partida presupuestaria del clasificador por objeto del gasto del sector público</t>
  </si>
  <si>
    <r>
      <t>Se debe completar la información que se solicita (</t>
    </r>
    <r>
      <rPr>
        <b/>
        <sz val="11"/>
        <color theme="1"/>
        <rFont val="Palatino Linotype"/>
        <family val="1"/>
      </rPr>
      <t>gastos del período 2024</t>
    </r>
    <r>
      <rPr>
        <sz val="11"/>
        <color theme="1"/>
        <rFont val="Palatino Linotype"/>
        <family val="1"/>
      </rPr>
      <t xml:space="preserve">) de acuerdo al código y cuenta presupuestaria del </t>
    </r>
    <r>
      <rPr>
        <b/>
        <sz val="11"/>
        <color theme="1"/>
        <rFont val="Palatino Linotype"/>
        <family val="1"/>
      </rPr>
      <t>Clasificador por objeto del gasto del sector público.</t>
    </r>
    <r>
      <rPr>
        <b/>
        <u/>
        <sz val="11"/>
        <color theme="1"/>
        <rFont val="Palatino Linotype"/>
        <family val="1"/>
      </rPr>
      <t xml:space="preserve"> </t>
    </r>
    <r>
      <rPr>
        <b/>
        <sz val="11"/>
        <color rgb="FF182951"/>
        <rFont val="Palatino Linotype"/>
        <family val="1"/>
      </rPr>
      <t>No incluir detalle de recursos de vigencias anteriores (superávit), para esos recursos se utiliza tabla 9.</t>
    </r>
  </si>
  <si>
    <t>La fila "Observaciones" es para establecer las observaciones y/o justificaciones relacionadas con la ejecución de los recursos, con el objetivo de contextualizar la subejecución o ejecución real de los recursos con respecto a lo programado.</t>
  </si>
  <si>
    <t>Tabla 8. Resumen del periodo de los recursos provenientes de Fodesaf</t>
  </si>
  <si>
    <t>Esta tabla se completa de forma automática, se recomienda verificar que la información coincida con tablas 6 y 7.</t>
  </si>
  <si>
    <t>La fila "Observaciones" es para establecer las observaciones y/o justificaciones relacionadas con la tabla 8.</t>
  </si>
  <si>
    <t>Tabla 9. Resumen de los recursos de vigencias anteriores (superávit) provenientes de la fuente Fodesaf</t>
  </si>
  <si>
    <t>Esta tabla solo la deben completar la unidades ejecutoras que por Ley específica estén facultadas para estimar y re presupuestar superávits.</t>
  </si>
  <si>
    <t>La fila "Observaciones" es para establecer las observaciones y/o justificaciones relacionadas con la tabla 9.</t>
  </si>
  <si>
    <t>Notas importantes:</t>
  </si>
  <si>
    <r>
      <rPr>
        <b/>
        <sz val="11"/>
        <color theme="1"/>
        <rFont val="Palatino Linotype"/>
        <family val="1"/>
      </rPr>
      <t xml:space="preserve">1. </t>
    </r>
    <r>
      <rPr>
        <sz val="11"/>
        <color theme="1"/>
        <rFont val="Palatino Linotype"/>
        <family val="1"/>
      </rPr>
      <t>Al remitir cada informe trimestral, como se indicó, se deberá e</t>
    </r>
    <r>
      <rPr>
        <b/>
        <sz val="11"/>
        <color rgb="FF182951"/>
        <rFont val="Palatino Linotype"/>
        <family val="1"/>
      </rPr>
      <t>nviar en formato PDF y Excel debidamente completado y firmado por la persona encargada de suministrar la información</t>
    </r>
    <r>
      <rPr>
        <sz val="11"/>
        <color theme="1"/>
        <rFont val="Palatino Linotype"/>
        <family val="1"/>
      </rPr>
      <t xml:space="preserve"> (encargado del departamento/unidad de Planificación / Presupuesto según corresponda), además, cada informe se debe </t>
    </r>
    <r>
      <rPr>
        <b/>
        <sz val="11"/>
        <color rgb="FF182951"/>
        <rFont val="Palatino Linotype"/>
        <family val="1"/>
      </rPr>
      <t>remitir mediante oficio formal</t>
    </r>
    <r>
      <rPr>
        <sz val="11"/>
        <color theme="1"/>
        <rFont val="Palatino Linotype"/>
        <family val="1"/>
      </rPr>
      <t xml:space="preserve"> firmado por el superior jerarca o encargado oficial del programa, así mismo, deberá venir con el </t>
    </r>
    <r>
      <rPr>
        <b/>
        <sz val="11"/>
        <color theme="1"/>
        <rFont val="Palatino Linotype"/>
        <family val="1"/>
      </rPr>
      <t>estado de cuenta al cierre del trimestre</t>
    </r>
    <r>
      <rPr>
        <sz val="11"/>
        <color theme="1"/>
        <rFont val="Palatino Linotype"/>
        <family val="1"/>
      </rPr>
      <t>, toda la documentación se deberá enviar a más tardar la primera quincena del mes siguiente a cada trimestre.</t>
    </r>
  </si>
  <si>
    <r>
      <rPr>
        <b/>
        <sz val="11"/>
        <color theme="1"/>
        <rFont val="Palatino Linotype"/>
        <family val="1"/>
      </rPr>
      <t xml:space="preserve">2. </t>
    </r>
    <r>
      <rPr>
        <sz val="11"/>
        <color theme="1"/>
        <rFont val="Palatino Linotype"/>
        <family val="1"/>
      </rPr>
      <t>Los respectivos informes deberán enviarse de acuerdo a las indicaciones señaladas, a las siguientes direcciones de correo electrónico:</t>
    </r>
  </si>
  <si>
    <t>Dirección General Desaf:</t>
  </si>
  <si>
    <t>direccion.desaf@mtss.go.cr</t>
  </si>
  <si>
    <t>Analista del SI, Unidad Control y Seguimiento, Desaf:</t>
  </si>
  <si>
    <t>stephanie.salas@mtss.go.cr</t>
  </si>
  <si>
    <t xml:space="preserve">Depto. de Presupuesto, Desaf: </t>
  </si>
  <si>
    <t>presupuesto.desaf@mtss.go.cr</t>
  </si>
  <si>
    <r>
      <rPr>
        <b/>
        <sz val="11"/>
        <color theme="1"/>
        <rFont val="Palatino Linotype"/>
        <family val="1"/>
      </rPr>
      <t xml:space="preserve">3. </t>
    </r>
    <r>
      <rPr>
        <sz val="11"/>
        <color theme="1"/>
        <rFont val="Palatino Linotype"/>
        <family val="1"/>
      </rPr>
      <t xml:space="preserve">Cronograma de entrega de reportes trimestrales comunicado a la unidades ejecutoras en la circular </t>
    </r>
    <r>
      <rPr>
        <b/>
        <sz val="11"/>
        <rFont val="Palatino Linotype"/>
        <family val="1"/>
      </rPr>
      <t>MTSS-DMT-DVAS-DESAF-OF-4-2024</t>
    </r>
  </si>
  <si>
    <t>Informe I trimestre: Lunes 22 de abril de 2024</t>
  </si>
  <si>
    <t>Informe II Trimestre: Lunes 15 de julio de 2024</t>
  </si>
  <si>
    <t>Informe III Trimestre: Martes 15 de octubre de 2024</t>
  </si>
  <si>
    <t>Informe de Liquidación / IV trimestre: Lunes 03 de febrero 2025</t>
  </si>
  <si>
    <r>
      <rPr>
        <b/>
        <sz val="11"/>
        <color theme="1"/>
        <rFont val="Palatino Linotype"/>
        <family val="1"/>
      </rPr>
      <t>4.</t>
    </r>
    <r>
      <rPr>
        <sz val="11"/>
        <color theme="1"/>
        <rFont val="Palatino Linotype"/>
        <family val="1"/>
      </rPr>
      <t xml:space="preserve"> Para consultas especificas sobre el llenado del presente informe puede contactar a los siguientes analistas:</t>
    </r>
  </si>
  <si>
    <t>Ejecución Programática:</t>
  </si>
  <si>
    <t>Stephanie Salas / Adriana Léon</t>
  </si>
  <si>
    <t xml:space="preserve">stephanie.salas@mtss.go.cr / adriana.leon@mtss.go.cr </t>
  </si>
  <si>
    <t>Ejecución Presupuestaria:</t>
  </si>
  <si>
    <t>Tatiana Vargas</t>
  </si>
  <si>
    <t>tatiana.vargas@mtss.go.cr</t>
  </si>
  <si>
    <t>Consideraciones</t>
  </si>
  <si>
    <t>En caso de incumplimiento o envío de información incorrecta, se procederá a devolver los archivos y no se consideraran hasta el tanto no sean corregidos y eviados según corresponda.</t>
  </si>
  <si>
    <t>Considerar las facultades fiscalizadoras que concede la Ley a la Desaf, así como las respectivas cláusulas establecidas en el Convenio de Cooperación.</t>
  </si>
  <si>
    <t>Fecha de sesión para evacuar dudas con respecto al llenado del presente reporte:</t>
  </si>
  <si>
    <t>Instituciones participantes 
(Ministerios)</t>
  </si>
  <si>
    <t>Datos de la sesión:</t>
  </si>
  <si>
    <t>MS - CEN CINAI, IAFA</t>
  </si>
  <si>
    <t>Fecha:</t>
  </si>
  <si>
    <t>martes 16 de abril, 2024</t>
  </si>
  <si>
    <t>MEP - BECAS POSTSECUNDARIA</t>
  </si>
  <si>
    <t xml:space="preserve">Horario: </t>
  </si>
  <si>
    <t>de 9 am a 11 am</t>
  </si>
  <si>
    <t>MEP - COMEDORES ESCOLARES</t>
  </si>
  <si>
    <t>Modalidad:</t>
  </si>
  <si>
    <t>Virtual</t>
  </si>
  <si>
    <t>Link de la sesión:</t>
  </si>
  <si>
    <t>Google Meet</t>
  </si>
  <si>
    <t xml:space="preserve"> ----------------------------------- ULTIMA LINEA ------------------------------------</t>
  </si>
  <si>
    <t>Reporte de ejecución programática y presupuestaria de programas sociales financiados con recursos del 
Fondo de Desarrollo Social y Asignaciones Familiares (Fodesaf)</t>
  </si>
  <si>
    <t>I Trimestre 2024</t>
  </si>
  <si>
    <t xml:space="preserve">Programa: </t>
  </si>
  <si>
    <t>Programa de Alimentación y Nutrición del Escolar y Adolescente (PANEA)</t>
  </si>
  <si>
    <t>Institución a cargo:</t>
  </si>
  <si>
    <t xml:space="preserve">Ministerio de Educación Pública </t>
  </si>
  <si>
    <t xml:space="preserve">Unidad ejecutora: </t>
  </si>
  <si>
    <t>Dirección de Programas de Equidad</t>
  </si>
  <si>
    <t>Ejecución programática</t>
  </si>
  <si>
    <r>
      <rPr>
        <b/>
        <sz val="11"/>
        <color theme="1"/>
        <rFont val="Palatino Linotype"/>
        <family val="1"/>
      </rPr>
      <t>Indicaciones generales:</t>
    </r>
    <r>
      <rPr>
        <sz val="11"/>
        <color theme="1"/>
        <rFont val="Palatino Linotype"/>
        <family val="1"/>
      </rPr>
      <t xml:space="preserve"> Completar las tablas 1, 2, 3 y 4 con la información que se solicita. Considerar que en las tablas 1 y 2 solo deben incluirse los productos que se establecieron en el Cronograma de Metas e Inversión y fueron aprobados para el ejercicio presupuestario 2024, caso contrario se deberá justificar en el presente informe. La tabla 3 se completa con la información referente a Sinirube y la tabla 4 con la información referente al Sibinet. </t>
    </r>
  </si>
  <si>
    <t>Tabla 1</t>
  </si>
  <si>
    <t>Beneficiarios efectivos por producto financiados por el Fodesaf</t>
  </si>
  <si>
    <t xml:space="preserve">Beneficio / Producto </t>
  </si>
  <si>
    <t xml:space="preserve">Unidad de medida </t>
  </si>
  <si>
    <t>Enero</t>
  </si>
  <si>
    <t>Febrero</t>
  </si>
  <si>
    <t xml:space="preserve">Marzo </t>
  </si>
  <si>
    <t>I Trimestre</t>
  </si>
  <si>
    <t>Total</t>
  </si>
  <si>
    <t>Servicios de alimentación para preescolares y escolares</t>
  </si>
  <si>
    <t xml:space="preserve">Personas </t>
  </si>
  <si>
    <t>Servicios de alimentación para colegiales de centros académicos</t>
  </si>
  <si>
    <t>Servicios de alimentación para colegiales de centros técnicos</t>
  </si>
  <si>
    <t>Servicios de alimentación para estudiantes educación especial</t>
  </si>
  <si>
    <t>Servicios de alimentación para estudiantes de educación de adultos</t>
  </si>
  <si>
    <t xml:space="preserve">Fuente: </t>
  </si>
  <si>
    <t>Departamento de Alimentación y Nutrición</t>
  </si>
  <si>
    <r>
      <t xml:space="preserve">Indicaciones: </t>
    </r>
    <r>
      <rPr>
        <sz val="11"/>
        <color theme="1"/>
        <rFont val="Palatino Linotype"/>
        <family val="1"/>
      </rPr>
      <t xml:space="preserve">No se deben agregar beneficios/productos adicionales sin antes consultarlo con la analista del programa y la encargada del Sistema de Indicadores de la Unidad de Control y Seguimiento. </t>
    </r>
  </si>
  <si>
    <t>Observaciones: 
En el mes de enero se registran pagos debido a que por razones de indole presupuestaria en el mes de diciembre no fue posible la atención de la totalidad de los días lectivos programados, por lo que fue necesario reconocer esos recursos con presupuesto de este año. Por ejecutarse primeramente los recursos FODESAF se canceló el mes con estos recursos. Se indica además que los centros educativos beneficiarios girados en enero corresponden a los mismos grupos beneficiarios ordinarios según los productos definidos y se registran en los campos correspondientes del mes de enero.</t>
  </si>
  <si>
    <t>Tabla 2</t>
  </si>
  <si>
    <t>Gasto efectivo por producto financiado por Fodesaf</t>
  </si>
  <si>
    <t xml:space="preserve">Servicios de alimentación para preescolares y escolares </t>
  </si>
  <si>
    <t xml:space="preserve">      Alimentos</t>
  </si>
  <si>
    <t xml:space="preserve">     Servicios de preparación</t>
  </si>
  <si>
    <t xml:space="preserve">    Equipamiento y mejoras </t>
  </si>
  <si>
    <r>
      <t xml:space="preserve">Observaciones: 
</t>
    </r>
    <r>
      <rPr>
        <sz val="11"/>
        <color theme="1"/>
        <rFont val="Palatino Linotype"/>
        <family val="1"/>
      </rPr>
      <t xml:space="preserve">En este espacio se establecen las observaciones y/o justificaciones del comportamiento de cada uno de los productos para el período y los detalles que amplíen la información, con el objetivo que los informes de ejecución reflejen la realidad del programa. </t>
    </r>
  </si>
  <si>
    <t>Tabla 3</t>
  </si>
  <si>
    <t xml:space="preserve">Control y seguimiento del uso y aplicación del Sistema Nacional de Información y Registro Único de Beneficiarios del Estado (Sinirube) </t>
  </si>
  <si>
    <t xml:space="preserve">Detalle </t>
  </si>
  <si>
    <t>Sí</t>
  </si>
  <si>
    <t>No</t>
  </si>
  <si>
    <r>
      <t xml:space="preserve">NA </t>
    </r>
    <r>
      <rPr>
        <b/>
        <sz val="8"/>
        <color theme="0"/>
        <rFont val="Palatino Linotype"/>
        <family val="1"/>
      </rPr>
      <t>(justificar abajo)</t>
    </r>
  </si>
  <si>
    <t xml:space="preserve">Frecuencia </t>
  </si>
  <si>
    <t>¿Se utiliza como medio de consulta para la asignación de beneficios?</t>
  </si>
  <si>
    <t>X</t>
  </si>
  <si>
    <t>¿Se utiliza para el levantamiento de la información de las personas beneficiarias?</t>
  </si>
  <si>
    <t>¿Reportan al Sinirube las personas que están beneficiando?</t>
  </si>
  <si>
    <t>¿El programa tiene algún impedimento legal para la aplicación de la Directriz?</t>
  </si>
  <si>
    <r>
      <t xml:space="preserve">Indicaciones: </t>
    </r>
    <r>
      <rPr>
        <sz val="11"/>
        <color theme="1"/>
        <rFont val="Palatino Linotype"/>
        <family val="1"/>
      </rPr>
      <t xml:space="preserve">Completar la información de cada una de las preguntas que se plantean respecto al Sinirube de la manera en que se solicita. Si no aplica, realizar una justificación en el espacio de observaciones, tal como se indica. </t>
    </r>
  </si>
  <si>
    <r>
      <t xml:space="preserve">Observaciones: 
</t>
    </r>
    <r>
      <rPr>
        <sz val="11"/>
        <color theme="1"/>
        <rFont val="Palatino Linotype"/>
        <family val="1"/>
      </rPr>
      <t>En este espacio se establecen las observaciones y/o justificaciones relacionadas con el uso del Sinirube.</t>
    </r>
  </si>
  <si>
    <t>Tabla 4</t>
  </si>
  <si>
    <t>Control y Seguimiento de la incorporación de los activos en el Sibinet</t>
  </si>
  <si>
    <t>NA (justificar abajo)</t>
  </si>
  <si>
    <t>¿Se encuentran incorporados los activos al Sibinet?</t>
  </si>
  <si>
    <t>¿Se mantiene un registro auxiliar actualizado de los activos comprados con recursos del Fodesaf?</t>
  </si>
  <si>
    <t>¿Se cuenta con la ubicación de los activos adquiridos con recursos Fodesaf?</t>
  </si>
  <si>
    <r>
      <t>Indicaciones:</t>
    </r>
    <r>
      <rPr>
        <sz val="11"/>
        <color theme="1"/>
        <rFont val="Palatino Linotype"/>
        <family val="1"/>
      </rPr>
      <t xml:space="preserve">  Completar la información de cada una de las preguntas que se plantean respecto al Sibinet de la manera en que se solicita. Si no aplica, realizar una justificación en el espacio de observaciones, tal como se indica. </t>
    </r>
  </si>
  <si>
    <t>Observaciones: 
No se cuenta con activos adquiridos con recursos de FODESAF</t>
  </si>
  <si>
    <t>Nombre del funcionario que reporta la ejecución programática</t>
  </si>
  <si>
    <t>Laura Mena Hernández</t>
  </si>
  <si>
    <t>Firma</t>
  </si>
  <si>
    <t>Puesto</t>
  </si>
  <si>
    <t>Jefatura</t>
  </si>
  <si>
    <t>Nombre de la unidad/departamento</t>
  </si>
  <si>
    <t>Ejecución presupuestaria</t>
  </si>
  <si>
    <r>
      <rPr>
        <b/>
        <sz val="11"/>
        <color theme="1"/>
        <rFont val="Palatino Linotype"/>
        <family val="1"/>
      </rPr>
      <t>Indicaciones generales:</t>
    </r>
    <r>
      <rPr>
        <sz val="11"/>
        <color theme="1"/>
        <rFont val="Palatino Linotype"/>
        <family val="1"/>
      </rPr>
      <t xml:space="preserve"> Completar las tablas 5, 6 y 7 con la información que se solicita, considerar que en las mismas solo deben considerarse</t>
    </r>
    <r>
      <rPr>
        <b/>
        <sz val="11"/>
        <color theme="1"/>
        <rFont val="Palatino Linotype"/>
        <family val="1"/>
      </rPr>
      <t xml:space="preserve"> los recursos asignados y aprobados para el ejercicio presupuestario 2024</t>
    </r>
    <r>
      <rPr>
        <sz val="11"/>
        <color theme="1"/>
        <rFont val="Palatino Linotype"/>
        <family val="1"/>
      </rPr>
      <t xml:space="preserve">, esta información debe ser coincidente con lo aprobado en el Plan Presupuesto 2024, caso contrario se deberá justificar en el presente informe. Además, deben considerarse los principios presupuestarios, particularmente: </t>
    </r>
    <r>
      <rPr>
        <i/>
        <sz val="11"/>
        <color theme="1"/>
        <rFont val="Palatino Linotype"/>
        <family val="1"/>
      </rPr>
      <t>b) Principio de gestión financiera, c) Principio de equilibrio presupuestario, d) Principio de anualidad, e) Principio de programación.</t>
    </r>
    <r>
      <rPr>
        <sz val="11"/>
        <color theme="1"/>
        <rFont val="Palatino Linotype"/>
        <family val="1"/>
      </rPr>
      <t xml:space="preserve">
La tabla 9 se completa por aquellas uinidades ejecutoras que por Ley específica pueden re presupuestar los recursos de vigencias anteriores (superávit). </t>
    </r>
  </si>
  <si>
    <t>Tabla 5</t>
  </si>
  <si>
    <r>
      <t xml:space="preserve">Detalle del presupuesto modificado del programa </t>
    </r>
    <r>
      <rPr>
        <b/>
        <u/>
        <sz val="11"/>
        <color rgb="FF002060"/>
        <rFont val="Palatino Linotype"/>
        <family val="1"/>
      </rPr>
      <t>(No incluir recursos de vigencias anteriores)</t>
    </r>
  </si>
  <si>
    <t>(En colones)</t>
  </si>
  <si>
    <t>Documento presupuestario</t>
  </si>
  <si>
    <t>Monto (presupuesto modificado)</t>
  </si>
  <si>
    <t>%</t>
  </si>
  <si>
    <t>Oficio asignación Fodesaf</t>
  </si>
  <si>
    <t>Oficio aprobación Fodesaf</t>
  </si>
  <si>
    <t>Oficio aprobación CGR / Junta</t>
  </si>
  <si>
    <t>Presupuesto ordinario</t>
  </si>
  <si>
    <t>MTSS-DESAF-OF-1320-2023</t>
  </si>
  <si>
    <r>
      <t xml:space="preserve">Presupuesto ordinario </t>
    </r>
    <r>
      <rPr>
        <sz val="9"/>
        <rFont val="Palatino Linotype"/>
        <family val="1"/>
      </rPr>
      <t>(recursos adicionales)</t>
    </r>
  </si>
  <si>
    <t>Presupuesto extraordinario 1-2024</t>
  </si>
  <si>
    <t>Presupuesto extraordinario 2-2024</t>
  </si>
  <si>
    <t xml:space="preserve"> Modificación 1-2024</t>
  </si>
  <si>
    <t xml:space="preserve"> Modificación 2-2024</t>
  </si>
  <si>
    <t xml:space="preserve"> Modificación 3-2024</t>
  </si>
  <si>
    <r>
      <t xml:space="preserve">Indicaciones: </t>
    </r>
    <r>
      <rPr>
        <sz val="11"/>
        <rFont val="Palatino Linotype"/>
        <family val="1"/>
      </rPr>
      <t xml:space="preserve">La fila señalada como "Presupuesto ordinario </t>
    </r>
    <r>
      <rPr>
        <b/>
        <u/>
        <sz val="11"/>
        <rFont val="Palatino Linotype"/>
        <family val="1"/>
      </rPr>
      <t>(recursos adicionales)</t>
    </r>
    <r>
      <rPr>
        <sz val="11"/>
        <rFont val="Palatino Linotype"/>
        <family val="1"/>
      </rPr>
      <t>"sólo se completa cuando hubo una asignación de recursos adicionales de Fodesaf debidamente comunicada por oficio, antes del inicio del ejercicio presupuestario.</t>
    </r>
  </si>
  <si>
    <r>
      <t xml:space="preserve">Observaciones: </t>
    </r>
    <r>
      <rPr>
        <sz val="11"/>
        <color theme="1"/>
        <rFont val="Palatino Linotype"/>
        <family val="1"/>
      </rPr>
      <t xml:space="preserve">
En este espacio se ofrece para brindar observaciones y/o justificaciones realcionadas con el presupuesto modificado.</t>
    </r>
  </si>
  <si>
    <t>Tabla 6</t>
  </si>
  <si>
    <t>Ingresos efectivos provenientes de recursos Fodesaf por partida presupuestaria del Clasificador de los Ingresos del Sector Público</t>
  </si>
  <si>
    <t>Código</t>
  </si>
  <si>
    <t>Nombre Partida presupuestaria</t>
  </si>
  <si>
    <t>Marzo</t>
  </si>
  <si>
    <t>Ingresos del periodo 2024</t>
  </si>
  <si>
    <t>1.0.0.0.00.00.0.0.000</t>
  </si>
  <si>
    <t>INGRESOS CORRIENTES</t>
  </si>
  <si>
    <t>1.4.0.0.00.00.0.0.000</t>
  </si>
  <si>
    <t>1.4.1.0.00.00.0.0.000</t>
  </si>
  <si>
    <t>TRANSFERENCIAS CORRIENTES DEL SECTOR PUBLICO</t>
  </si>
  <si>
    <t>1.4.1.2.00.00.0.0.000</t>
  </si>
  <si>
    <t>Transf. Corrientes de Órganos Desconcentrados (Fodesaf)</t>
  </si>
  <si>
    <t>2.0.0.0.00.00.0.0.000</t>
  </si>
  <si>
    <t>INGRESOS DE CAPITAL</t>
  </si>
  <si>
    <t>2.4.0.0.00.00.0.0.000</t>
  </si>
  <si>
    <t>2.4.1.0.00.00.0.0.000</t>
  </si>
  <si>
    <t>TRANSFERENCIAS DE CAPITAL DEL SECTOR PÚBLICO</t>
  </si>
  <si>
    <t>2.4.1.2.00.00.0.0.000</t>
  </si>
  <si>
    <t>Transferencias de capital de Órganos Desconcentrados</t>
  </si>
  <si>
    <r>
      <t xml:space="preserve">Indicaciones: </t>
    </r>
    <r>
      <rPr>
        <sz val="11"/>
        <rFont val="Palatino Linotype"/>
        <family val="1"/>
      </rPr>
      <t>El ingreso trimestral (liberación de cuota) debe prorratearse por mes.</t>
    </r>
    <r>
      <rPr>
        <b/>
        <sz val="11"/>
        <rFont val="Palatino Linotype"/>
        <family val="1"/>
      </rPr>
      <t xml:space="preserve"> 
</t>
    </r>
    <r>
      <rPr>
        <sz val="11"/>
        <rFont val="Palatino Linotype"/>
        <family val="1"/>
      </rPr>
      <t>El ingreso se debe detallar en la fila 88, donde se señala la partida Transferencias Corrientes de Órganos Desconcentrados.</t>
    </r>
  </si>
  <si>
    <r>
      <t xml:space="preserve">Observaciones: 
</t>
    </r>
    <r>
      <rPr>
        <sz val="11"/>
        <color theme="1"/>
        <rFont val="Palatino Linotype"/>
        <family val="1"/>
      </rPr>
      <t>En este espacio se ofrece para brindar observaciones y/o justificaciones relacionadas con los ingresos efectivos del periodo.</t>
    </r>
  </si>
  <si>
    <t>Tabla 7</t>
  </si>
  <si>
    <t>Reporte de gastos efectivos financiados por Fodesaf por partida presupuestaria 
del Clasificador por Objeto del Gasto del Sector Público</t>
  </si>
  <si>
    <t>Nombre de la cuenta presupuestaria</t>
  </si>
  <si>
    <t>Gastos financiados con recursos del periodo 2024</t>
  </si>
  <si>
    <t>REMUNERACIONES</t>
  </si>
  <si>
    <t>MATERIALES Y SUMINISTROS</t>
  </si>
  <si>
    <t>INTERESES Y COMISIONES</t>
  </si>
  <si>
    <t>ACTIVOS FINANCIEROS</t>
  </si>
  <si>
    <t>BIENES DURADEROS</t>
  </si>
  <si>
    <t>AMORTIZACION</t>
  </si>
  <si>
    <t>CUENTAS ESPECIALES</t>
  </si>
  <si>
    <r>
      <t xml:space="preserve">Reintegros a Fodesaf de recursos del </t>
    </r>
    <r>
      <rPr>
        <b/>
        <u val="singleAccounting"/>
        <sz val="10"/>
        <rFont val="Palatino Linotype"/>
        <family val="1"/>
      </rPr>
      <t xml:space="preserve">período 2024 </t>
    </r>
    <r>
      <rPr>
        <b/>
        <vertAlign val="superscript"/>
        <sz val="10"/>
        <rFont val="Palatino Linotype"/>
        <family val="1"/>
      </rPr>
      <t>1/</t>
    </r>
  </si>
  <si>
    <t>6.01.02</t>
  </si>
  <si>
    <t>Transferencias corrientes a Órganos Desconcentrados</t>
  </si>
  <si>
    <t>1/ Adjuntar el comprobante del reintegro e indicar en este espacio la fecha y el número de comprobante del o los reintegros.</t>
  </si>
  <si>
    <r>
      <t xml:space="preserve">Indicaciones: </t>
    </r>
    <r>
      <rPr>
        <sz val="11"/>
        <rFont val="Palatino Linotype"/>
        <family val="1"/>
      </rPr>
      <t>El gasto se detalla por cuenta (según el Clasificador por Objeto del Gasto) y solo se completan aquellas cuentas en las que se registraron gastos conforme a lo aprobado en el Plan Presupuesto 2024.</t>
    </r>
    <r>
      <rPr>
        <b/>
        <sz val="11"/>
        <rFont val="Palatino Linotype"/>
        <family val="1"/>
      </rPr>
      <t xml:space="preserve">
</t>
    </r>
    <r>
      <rPr>
        <sz val="11"/>
        <rFont val="Palatino Linotype"/>
        <family val="1"/>
      </rPr>
      <t xml:space="preserve">En el caso de que se proceda con </t>
    </r>
    <r>
      <rPr>
        <b/>
        <sz val="11"/>
        <rFont val="Palatino Linotype"/>
        <family val="1"/>
      </rPr>
      <t>reintegros al Fodesaf de recursos propios del 2024</t>
    </r>
    <r>
      <rPr>
        <sz val="11"/>
        <rFont val="Palatino Linotype"/>
        <family val="1"/>
      </rPr>
      <t>, estos deberán detallarse en la fila correspondiente a reintegros en la cuenta 6.01.02 (Transferencias corrientes a Órganos Desconcentrados) y se deberá adjuntar el respectivo comprobante a este informe.</t>
    </r>
  </si>
  <si>
    <r>
      <t xml:space="preserve">Observaciones: 
</t>
    </r>
    <r>
      <rPr>
        <sz val="11"/>
        <color theme="1"/>
        <rFont val="Palatino Linotype"/>
        <family val="1"/>
      </rPr>
      <t>En este espacio se establecen las observaciones y/o justificaciones relacionadas con la ejecución de los recursos, con el objetivo de contextualizar la sub o sobre ejecución de los recursos con respecto a lo programado.</t>
    </r>
  </si>
  <si>
    <t>Tabla 8</t>
  </si>
  <si>
    <t xml:space="preserve">Resumen del periodo de los recursos provenientes de Fodesaf </t>
  </si>
  <si>
    <t xml:space="preserve">Tipo de movimiento </t>
  </si>
  <si>
    <t>1) Saldo en caja inicial (*)</t>
  </si>
  <si>
    <t>2) Ingresos efectivos recibidos del periodo</t>
  </si>
  <si>
    <t>3) Recursos disponibles ( 1+2 )</t>
  </si>
  <si>
    <t>4) Gastos efectivos pagados</t>
  </si>
  <si>
    <t>5) Saldo en caja final ( 3-4 )</t>
  </si>
  <si>
    <t xml:space="preserve">Detalle tabla 8: 
</t>
  </si>
  <si>
    <r>
      <t>1) (*) Se refiere al saldo en caja resultado del mes anterior, en enero, no debe detallarse saldo en caja, si se requiere detallar el saldo presupuestario/superávit se debe hacer en la tabla 9.</t>
    </r>
    <r>
      <rPr>
        <sz val="11"/>
        <color rgb="FFFF0000"/>
        <rFont val="Palatino Linotype"/>
        <family val="1"/>
      </rPr>
      <t xml:space="preserve"> </t>
    </r>
    <r>
      <rPr>
        <b/>
        <sz val="11"/>
        <color rgb="FF002060"/>
        <rFont val="Palatino Linotype"/>
        <family val="1"/>
      </rPr>
      <t>En este espacio NO se detalla lo relacionado a superávits, para ese fin se utiliza tabla 9 (UE facultadas por Ley).</t>
    </r>
  </si>
  <si>
    <t>2) Se refiere únicamente a los ingresos recibidos durante el 2024 de forma mensual, este dato debe coincidir con los datos de tabla 6.</t>
  </si>
  <si>
    <t>3) Se refiere a la sumatoria de las filas 1) (saldo incial en caja) y 2) (ingresos efectivos del período).</t>
  </si>
  <si>
    <t>4) Se refiere a los egresos efectivos pagados con ingresos del período, este dato debe coincidir con los datos de tabla 7.</t>
  </si>
  <si>
    <t>5) Se refiere al saldo en caja final, resultado de restar las filas 3) (Recursos disponibles) menos 4) (Egresos efectivos pagados).</t>
  </si>
  <si>
    <t>Observaciones:</t>
  </si>
  <si>
    <t>En este espacio se establecen las observaciones y/o justificaciones relacionadas a la tabla anterior.</t>
  </si>
  <si>
    <t>Tabla 9</t>
  </si>
  <si>
    <t xml:space="preserve">Resumen de los recursos de vigencias anteriores (superávit) provenientes de la fuente Fodesaf </t>
  </si>
  <si>
    <t>I trimestre</t>
  </si>
  <si>
    <t>Saldo inicial en caja por concepto de superávit</t>
  </si>
  <si>
    <t>Superávit específico</t>
  </si>
  <si>
    <t>Superávit libre</t>
  </si>
  <si>
    <t>Gastos pagados con recursos del superávit</t>
  </si>
  <si>
    <t>Superávit libre (reintegro)</t>
  </si>
  <si>
    <t>Total gastos</t>
  </si>
  <si>
    <t>Saldos por concepto de superávit</t>
  </si>
  <si>
    <t>Saldo total</t>
  </si>
  <si>
    <t>Fuente: Citar la unidad o departamento de la institución que está generando la información.</t>
  </si>
  <si>
    <t>Cuenta presupuestaria</t>
  </si>
  <si>
    <t xml:space="preserve"> Detalle Gastos financiados con recursos de vigencias anteriores</t>
  </si>
  <si>
    <t>Nombre del funcionario que reporta la ejecución presupuestaria</t>
  </si>
  <si>
    <t>Para uso exclusivo de analistas del Departamento de Presupuesto y la Unidad de Control y Seguimiento, Desaf</t>
  </si>
  <si>
    <t>Comprobaciones</t>
  </si>
  <si>
    <t>Presupuesto ord. aprobado 2024</t>
  </si>
  <si>
    <t>Tabla 5 y Tabla 6</t>
  </si>
  <si>
    <t>Ejecución del período 2024</t>
  </si>
  <si>
    <t>Presupuesto modificado</t>
  </si>
  <si>
    <t>Porcentaje de Ejecución con respecto a los ingresos reales:</t>
  </si>
  <si>
    <t>Ingresos efectivos del período</t>
  </si>
  <si>
    <t>Saldo Presupuestario (I trim)</t>
  </si>
  <si>
    <t>Ingreso real (I trim)</t>
  </si>
  <si>
    <t>Egreso real (I trim)</t>
  </si>
  <si>
    <t>Tabla 2 y Tabla 7</t>
  </si>
  <si>
    <t>% de ejecución:</t>
  </si>
  <si>
    <t>Gastos del período (I trim) x producto</t>
  </si>
  <si>
    <t>Gastos del período (I trim) presupuesto</t>
  </si>
  <si>
    <t>Porcentaje de Ejecución con respecto al presupuesto ordinario aprobado:</t>
  </si>
  <si>
    <t>Diferencia</t>
  </si>
  <si>
    <t>Presupuesto 2024</t>
  </si>
  <si>
    <t>II Trimestre 2024</t>
  </si>
  <si>
    <t>Abril</t>
  </si>
  <si>
    <t>Mayo</t>
  </si>
  <si>
    <t>Junio</t>
  </si>
  <si>
    <t>II Trimestre</t>
  </si>
  <si>
    <r>
      <t xml:space="preserve">Observaciones: 
</t>
    </r>
    <r>
      <rPr>
        <sz val="11"/>
        <color theme="1"/>
        <rFont val="Palatino Linotype"/>
        <family val="1"/>
      </rPr>
      <t>Para el mes de junio se agota el presupuesto otorgado por FODESAF, quedando un pequeño remanente que se utilizará en el mes de julio, por lo que los datos reportados en el mes de junio corresponde al servicio y cantidad de beneficiarios que se alcanzó a atender con los recursos disponibles para ese mes, que corresponden al servicio de alimentación para preescolares y escolares.</t>
    </r>
  </si>
  <si>
    <r>
      <t xml:space="preserve">Observaciones: 
</t>
    </r>
    <r>
      <rPr>
        <sz val="11"/>
        <color theme="1"/>
        <rFont val="Palatino Linotype"/>
        <family val="1"/>
      </rPr>
      <t>Para el mes de junio se agota el presupuesto otorgado por FODESAF, quedando un pequeño remanente que se utilizará en el mes de julio, por lo que los datos reportados en el mes de junio corresponden a los montos girados a los beneficiarios a atender para ese mes, que corresponden al servicio de alimentación para preescolares y escolares.</t>
    </r>
  </si>
  <si>
    <r>
      <t xml:space="preserve">Observaciones: 
</t>
    </r>
    <r>
      <rPr>
        <sz val="11"/>
        <color theme="1"/>
        <rFont val="Palatino Linotype"/>
        <family val="1"/>
      </rPr>
      <t>En este espacio se establecen las observaciones y/o justificaciones relacionadas con la incorporación de los activos en el Sibinet</t>
    </r>
  </si>
  <si>
    <t xml:space="preserve">Indicaciones generales: Completar las tablas 5, 6 y 7 con la información que se solicita, considerar que en las mismas solo deben considerarse los recursos asignados y aprobados para el ejercicio presupuestario 2024, esta información debe ser coincidente con lo aprobado en el Plan Presupuesto 2024, caso contrario se deberá justificar en el presente informe. Además, deben considerarse los principios presupuestarios, particularmente: b) Principio de gestión financiera, c) Principio de equilibrio presupuestario, d) Principio de anualidad, e) Principio de programación.
La tabla 9 se completa por aquellas uinidades ejecutoras que por Ley específica pueden re presupuestar los recursos de vigencias anteriores (superávit). </t>
  </si>
  <si>
    <t>Detalle del presupuesto modificado del programa</t>
  </si>
  <si>
    <t>Monto</t>
  </si>
  <si>
    <r>
      <t>Presupuesto ordinario</t>
    </r>
    <r>
      <rPr>
        <sz val="9"/>
        <rFont val="Palatino Linotype"/>
        <family val="1"/>
      </rPr>
      <t xml:space="preserve"> (recursos adicionales)</t>
    </r>
  </si>
  <si>
    <r>
      <t xml:space="preserve">Fuente: </t>
    </r>
    <r>
      <rPr>
        <sz val="9"/>
        <rFont val="Palatino Linotype"/>
        <family val="1"/>
      </rPr>
      <t>Citar la unidad o departamento de la institución que está generando la información.</t>
    </r>
  </si>
  <si>
    <t>Transferencias Corrientes de Órganos Desconcentrados (Fodesaf)</t>
  </si>
  <si>
    <r>
      <t xml:space="preserve">Indicaciones: </t>
    </r>
    <r>
      <rPr>
        <sz val="11"/>
        <rFont val="Palatino Linotype"/>
        <family val="1"/>
      </rPr>
      <t>El ingreso trimestral (liberación de cuota) debe prorratearse por mes.</t>
    </r>
    <r>
      <rPr>
        <b/>
        <sz val="11"/>
        <rFont val="Palatino Linotype"/>
        <family val="1"/>
      </rPr>
      <t xml:space="preserve"> 
</t>
    </r>
    <r>
      <rPr>
        <sz val="11"/>
        <rFont val="Palatino Linotype"/>
        <family val="1"/>
      </rPr>
      <t>El ingreso se debe detallar en la fila 86, donde se señala la partida Transferencias Corrientes de Órganos Desconcentrados.</t>
    </r>
  </si>
  <si>
    <t>Gastos financiados con recursos del periodo</t>
  </si>
  <si>
    <r>
      <t xml:space="preserve">Reintegros a Fodesaf de recursos del período 2024 </t>
    </r>
    <r>
      <rPr>
        <b/>
        <vertAlign val="superscript"/>
        <sz val="10"/>
        <rFont val="Palatino Linotype"/>
        <family val="1"/>
      </rPr>
      <t>1/</t>
    </r>
  </si>
  <si>
    <t>Fuente: Departamento de Alimentación y Nutrición</t>
  </si>
  <si>
    <t>II trimestre</t>
  </si>
  <si>
    <t>I Semestre 2024</t>
  </si>
  <si>
    <t>Reporte ejecución programática (I semestre)</t>
  </si>
  <si>
    <t>I semestre</t>
  </si>
  <si>
    <r>
      <t xml:space="preserve">Observaciones: 
</t>
    </r>
    <r>
      <rPr>
        <sz val="11"/>
        <rFont val="Palatino Linotype"/>
        <family val="1"/>
      </rPr>
      <t>En este espacio se establecen las observaciones y/o justificaciones del comportamiento de cada uno de los productos para el período y los detalles que amplíen la información, con el objetivo que los informes de ejecución reflejen la realidad del programa.</t>
    </r>
  </si>
  <si>
    <t>Beneficio/producto</t>
  </si>
  <si>
    <t>I Semestre</t>
  </si>
  <si>
    <t>Reporte ejecución presupuestaria (I semestre)</t>
  </si>
  <si>
    <t>Ingresos efectivos provenientes de recursos Fodesaf por partida presupuestaria del clasificador de los ingresos del sector público</t>
  </si>
  <si>
    <t>Partida presupuestaria</t>
  </si>
  <si>
    <t>Ingresos del periodo</t>
  </si>
  <si>
    <t>Transferencias Corrientes de Órganos Desconcentrado</t>
  </si>
  <si>
    <r>
      <t xml:space="preserve">Observaciones: 
</t>
    </r>
    <r>
      <rPr>
        <sz val="11"/>
        <rFont val="Palatino Linotype"/>
        <family val="1"/>
      </rPr>
      <t xml:space="preserve">Para el I semestre se realiza un ajuste en los montos registrados en la tabla N°6 del apartado del I trimestre, debido a que producto del cotejo de los informes mensuales que debe enviar la Dirección de Programas de Equidad a la DESAF, se evidenciaron diferencias en el reporte mencionado. Estas diferencias obedecen a que el registro de los datos en el I trimestre consideraron la programacion inicial, sin embargo producto de la dinámica del programa los recursos ejecutados no coincidían con ésta. </t>
    </r>
  </si>
  <si>
    <t>Reporte de gastos efectivos financiados por Fodesaf por partida presupuestaria del clasificador por objeto del gasto del sector público</t>
  </si>
  <si>
    <t>III Trimestre 2024</t>
  </si>
  <si>
    <t>Julio</t>
  </si>
  <si>
    <t xml:space="preserve">Agosto </t>
  </si>
  <si>
    <t>Septiembre</t>
  </si>
  <si>
    <t>III Trimestre</t>
  </si>
  <si>
    <r>
      <t xml:space="preserve">Observaciones: 
</t>
    </r>
    <r>
      <rPr>
        <sz val="11"/>
        <color theme="1"/>
        <rFont val="Palatino Linotype"/>
        <family val="1"/>
      </rPr>
      <t xml:space="preserve">Para el mes de julio se ejecutaron los recursos restantes del presupuesto, por lo que al ser un monto pequeño no se cubre la totalidad de servicios, por ser insuficiente. Se reportan los centros educativos atendidos con ese monto. Los restantes beneficiarios se atienden con presupuesto de la contrapartida MEP. </t>
    </r>
  </si>
  <si>
    <r>
      <t xml:space="preserve">Observaciones: 
</t>
    </r>
    <r>
      <rPr>
        <sz val="11"/>
        <color theme="1"/>
        <rFont val="Palatino Linotype"/>
        <family val="1"/>
      </rPr>
      <t>En este espacio se establecen las observaciones y/o justificaciones relacionadas con el uso del Sinirube .</t>
    </r>
  </si>
  <si>
    <t>Oficio aprobación CGR</t>
  </si>
  <si>
    <t>III trimestre</t>
  </si>
  <si>
    <t>Agosto</t>
  </si>
  <si>
    <t>Setiembre</t>
  </si>
  <si>
    <t>III Trimestre Acumulado 2024</t>
  </si>
  <si>
    <t>Reporte ejecución programática (III trimestre Acumulado)</t>
  </si>
  <si>
    <t>III trimestre acumulado</t>
  </si>
  <si>
    <t>Citar la unidad o departamento de la institución que está generando la información.</t>
  </si>
  <si>
    <t>Reporte ejecución presupuestaria (III trimestre acumulado)</t>
  </si>
  <si>
    <t>IV Trimestre 2024</t>
  </si>
  <si>
    <t>Octubre</t>
  </si>
  <si>
    <t>Noviembre</t>
  </si>
  <si>
    <t>Diciembre</t>
  </si>
  <si>
    <t>IV Trimestre</t>
  </si>
  <si>
    <r>
      <t xml:space="preserve">1) (*) Se refiere al saldo en caja resultado del período anterior y sólo aplica para unidades ejecutoras con giros directos por parte de Desaf (Programa 737) que cuenten con facturas devengadas pero aún no pagadas (de acuerdo Certificación ante la CGR y los respectivos lineamientos presupuestarios). </t>
    </r>
    <r>
      <rPr>
        <b/>
        <sz val="11"/>
        <color theme="1"/>
        <rFont val="Palatino Linotype"/>
        <family val="1"/>
      </rPr>
      <t>En este espacio NO se debe anotar lo relacionado a superávits del período, para ese fin se utiliza tabla 9 (y es solo para las UE facultadas por Ley).</t>
    </r>
  </si>
  <si>
    <t>IV trimestre</t>
  </si>
  <si>
    <t>Anual 2024</t>
  </si>
  <si>
    <t>Reporte ejecución programática (Anual)</t>
  </si>
  <si>
    <t>Anual</t>
  </si>
  <si>
    <t>Reporte ejecución presupuestaria (Anual)</t>
  </si>
  <si>
    <t>VI trimestre</t>
  </si>
  <si>
    <r>
      <t xml:space="preserve">Observaciones: 
</t>
    </r>
    <r>
      <rPr>
        <sz val="11"/>
        <color theme="1"/>
        <rFont val="Palatino Linotype"/>
        <family val="1"/>
      </rPr>
      <t>En este espacio se ofrece para brindar observaciones y/o justificaciones relacionadas con los ingresos efectivos anuales.</t>
    </r>
  </si>
  <si>
    <t>Total en caja</t>
  </si>
  <si>
    <r>
      <t xml:space="preserve">Fuente: </t>
    </r>
    <r>
      <rPr>
        <sz val="9"/>
        <rFont val="Palatino Linotype"/>
        <family val="1"/>
      </rPr>
      <t>Departamento de Alimentación y Nutrición</t>
    </r>
  </si>
  <si>
    <t>Jefe</t>
  </si>
  <si>
    <t xml:space="preserve"> </t>
  </si>
  <si>
    <t>MTSS-DMT-DVAS-DESAF-944-2024</t>
  </si>
  <si>
    <t>MTSS-DMT-852-2024</t>
  </si>
  <si>
    <t>MTSS-DMT-DVAS-DESAF-676-2024</t>
  </si>
  <si>
    <t>MTSS-DMT-1057-2024</t>
  </si>
  <si>
    <t>saldo 232</t>
  </si>
  <si>
    <t>saldo 230</t>
  </si>
  <si>
    <t>saldo 233</t>
  </si>
  <si>
    <t>Observaciones: 
En el IV trimestre se realizó el proceso de actualización de la matrícula para los centros educativos beneficiarios del PANEA, una vez que fue cargada la matricula emitida por el Departamento de Análisis Estadístico. De conformidad con los parámetros establecidos por la DPE, se actualiza la cantidad de beneficiarios.</t>
  </si>
  <si>
    <r>
      <t xml:space="preserve">Observaciones:  </t>
    </r>
    <r>
      <rPr>
        <sz val="11"/>
        <color theme="1"/>
        <rFont val="Palatino Linotype"/>
        <family val="1"/>
      </rPr>
      <t xml:space="preserve">En referencia a la modificación 3-2024, en la que se registran recursos por 5 958 954 454, debido a que no emitido oficio formal por la DESAF para la asignación de este presupuesto, se realizó consulta al Departamento de Presupuesto, el cual indicó que por tratarse de una solicitud directa del Ministerio de Hacienda, el DESAF no emitió ningún oficio. Se adjuntan correos de referencia. </t>
    </r>
  </si>
  <si>
    <t xml:space="preserve">De los recursos recibidos, se tiene un remanente no utilizado por 143 732 768,91, los cuales no fueron asignados a centros educativos, debido a la fecha de ingreso de estos recursos, al ser necesario para el proceso de asignación trámites administrativos que requieren tiempo e involocran a otras entidades del MEP.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</si>
</sst>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_(* \(#,##0\);_(* &quot;-&quot;??_);_(@_)"/>
  </numFmts>
  <fonts count="65" x14ac:knownFonts="1">
    <font>
      <sz val="11"/>
      <color theme="1"/>
      <name val="Calibri"/>
      <family val="2"/>
      <scheme val="minor"/>
    </font>
    <font>
      <sz val="11"/>
      <color theme="1"/>
      <name val="Aptos Narrow"/>
      <family val="2"/>
    </font>
    <font>
      <sz val="11"/>
      <color theme="1"/>
      <name val="Calibri"/>
      <family val="2"/>
      <scheme val="minor"/>
    </font>
    <font>
      <sz val="11"/>
      <color theme="1"/>
      <name val="Cambria"/>
      <family val="1"/>
      <scheme val="major"/>
    </font>
    <font>
      <sz val="11"/>
      <color theme="1"/>
      <name val="Palatino Linotype"/>
      <family val="1"/>
    </font>
    <font>
      <b/>
      <sz val="12"/>
      <color theme="1"/>
      <name val="Palatino Linotype"/>
      <family val="1"/>
    </font>
    <font>
      <b/>
      <sz val="11"/>
      <color theme="0"/>
      <name val="Palatino Linotype"/>
      <family val="1"/>
    </font>
    <font>
      <b/>
      <sz val="11"/>
      <color theme="1"/>
      <name val="Palatino Linotype"/>
      <family val="1"/>
    </font>
    <font>
      <b/>
      <sz val="11"/>
      <name val="Palatino Linotype"/>
      <family val="1"/>
    </font>
    <font>
      <b/>
      <sz val="12"/>
      <color theme="0"/>
      <name val="Palatino Linotype"/>
      <family val="1"/>
    </font>
    <font>
      <sz val="8"/>
      <name val="Calibri"/>
      <family val="2"/>
      <scheme val="minor"/>
    </font>
    <font>
      <b/>
      <sz val="10"/>
      <color theme="0"/>
      <name val="Palatino Linotype"/>
      <family val="1"/>
    </font>
    <font>
      <b/>
      <sz val="10"/>
      <name val="Palatino Linotype"/>
      <family val="1"/>
    </font>
    <font>
      <sz val="10"/>
      <color theme="1"/>
      <name val="Palatino Linotype"/>
      <family val="1"/>
    </font>
    <font>
      <sz val="10"/>
      <name val="Palatino Linotype"/>
      <family val="1"/>
    </font>
    <font>
      <b/>
      <sz val="9"/>
      <name val="Palatino Linotype"/>
      <family val="1"/>
    </font>
    <font>
      <sz val="9"/>
      <name val="Palatino Linotype"/>
      <family val="1"/>
    </font>
    <font>
      <sz val="10"/>
      <color rgb="FF000000"/>
      <name val="Palatino Linotype"/>
      <family val="1"/>
    </font>
    <font>
      <b/>
      <sz val="8"/>
      <color theme="0"/>
      <name val="Palatino Linotype"/>
      <family val="1"/>
    </font>
    <font>
      <b/>
      <vertAlign val="superscript"/>
      <sz val="10"/>
      <name val="Palatino Linotype"/>
      <family val="1"/>
    </font>
    <font>
      <b/>
      <sz val="10"/>
      <color theme="1"/>
      <name val="Palatino Linotype"/>
      <family val="1"/>
    </font>
    <font>
      <sz val="9"/>
      <color theme="1"/>
      <name val="Palatino Linotype"/>
      <family val="1"/>
    </font>
    <font>
      <b/>
      <sz val="14"/>
      <color theme="0"/>
      <name val="Palatino Linotype"/>
      <family val="1"/>
    </font>
    <font>
      <sz val="11"/>
      <color rgb="FFFF0000"/>
      <name val="Palatino Linotype"/>
      <family val="1"/>
    </font>
    <font>
      <i/>
      <sz val="11"/>
      <color theme="1"/>
      <name val="Palatino Linotype"/>
      <family val="1"/>
    </font>
    <font>
      <b/>
      <sz val="14"/>
      <color rgb="FF002060"/>
      <name val="Palatino Linotype"/>
      <family val="1"/>
    </font>
    <font>
      <b/>
      <sz val="12"/>
      <name val="Palatino Linotype"/>
      <family val="1"/>
    </font>
    <font>
      <u/>
      <sz val="11"/>
      <color theme="10"/>
      <name val="Calibri"/>
      <family val="2"/>
      <scheme val="minor"/>
    </font>
    <font>
      <u/>
      <sz val="11"/>
      <color theme="10"/>
      <name val="Palatino Linotype"/>
      <family val="1"/>
    </font>
    <font>
      <sz val="12"/>
      <color theme="1"/>
      <name val="Palatino Linotype"/>
      <family val="1"/>
    </font>
    <font>
      <sz val="9"/>
      <color indexed="81"/>
      <name val="Tahoma"/>
      <family val="2"/>
    </font>
    <font>
      <sz val="12"/>
      <color rgb="FF002060"/>
      <name val="Palatino Linotype"/>
      <family val="1"/>
    </font>
    <font>
      <b/>
      <sz val="12"/>
      <color rgb="FF002060"/>
      <name val="Palatino Linotype"/>
      <family val="1"/>
    </font>
    <font>
      <sz val="12"/>
      <name val="Palatino Linotype"/>
      <family val="1"/>
    </font>
    <font>
      <b/>
      <sz val="14"/>
      <name val="Palatino Linotype"/>
      <family val="1"/>
    </font>
    <font>
      <sz val="7"/>
      <color theme="1"/>
      <name val="Palatino Linotype"/>
      <family val="1"/>
    </font>
    <font>
      <b/>
      <sz val="9"/>
      <color indexed="81"/>
      <name val="Tahoma"/>
      <family val="2"/>
    </font>
    <font>
      <b/>
      <sz val="11"/>
      <color rgb="FFFF0000"/>
      <name val="Palatino Linotype"/>
      <family val="1"/>
    </font>
    <font>
      <u/>
      <sz val="11"/>
      <color theme="0"/>
      <name val="Palatino Linotype"/>
      <family val="1"/>
    </font>
    <font>
      <b/>
      <u/>
      <sz val="11"/>
      <color theme="1"/>
      <name val="Palatino Linotype"/>
      <family val="1"/>
    </font>
    <font>
      <sz val="11"/>
      <name val="Calibri"/>
      <family val="2"/>
      <scheme val="minor"/>
    </font>
    <font>
      <sz val="11"/>
      <name val="Palatino Linotype"/>
      <family val="1"/>
    </font>
    <font>
      <b/>
      <u/>
      <sz val="11"/>
      <name val="Palatino Linotype"/>
      <family val="1"/>
    </font>
    <font>
      <b/>
      <sz val="9"/>
      <color theme="1"/>
      <name val="Palatino Linotype"/>
      <family val="1"/>
    </font>
    <font>
      <b/>
      <sz val="11"/>
      <color rgb="FF002060"/>
      <name val="Palatino Linotype"/>
      <family val="1"/>
    </font>
    <font>
      <b/>
      <sz val="8"/>
      <name val="Palatino Linotype"/>
      <family val="1"/>
    </font>
    <font>
      <b/>
      <sz val="11"/>
      <color theme="0" tint="-0.34998626667073579"/>
      <name val="Palatino Linotype"/>
      <family val="1"/>
    </font>
    <font>
      <sz val="11"/>
      <color theme="0" tint="-0.34998626667073579"/>
      <name val="Palatino Linotype"/>
      <family val="1"/>
    </font>
    <font>
      <b/>
      <sz val="11"/>
      <color rgb="FF182951"/>
      <name val="Palatino Linotype"/>
      <family val="1"/>
    </font>
    <font>
      <b/>
      <u/>
      <sz val="11"/>
      <color rgb="FF002060"/>
      <name val="Palatino Linotype"/>
      <family val="1"/>
    </font>
    <font>
      <b/>
      <u val="singleAccounting"/>
      <sz val="10"/>
      <name val="Palatino Linotype"/>
      <family val="1"/>
    </font>
    <font>
      <b/>
      <sz val="11"/>
      <color rgb="FF00B050"/>
      <name val="Palatino Linotype"/>
      <family val="1"/>
    </font>
    <font>
      <sz val="11"/>
      <color rgb="FF00B050"/>
      <name val="Palatino Linotype"/>
      <family val="1"/>
    </font>
    <font>
      <b/>
      <sz val="12"/>
      <color rgb="FF00B050"/>
      <name val="Palatino Linotype"/>
      <family val="1"/>
    </font>
    <font>
      <b/>
      <sz val="14"/>
      <color rgb="FF00B050"/>
      <name val="Palatino Linotype"/>
      <family val="1"/>
    </font>
    <font>
      <sz val="11"/>
      <color rgb="FF00B050"/>
      <name val="Calibri"/>
      <family val="2"/>
      <scheme val="minor"/>
    </font>
    <font>
      <b/>
      <sz val="11"/>
      <color rgb="FF00B050"/>
      <name val="Calibri"/>
      <family val="2"/>
      <scheme val="minor"/>
    </font>
    <font>
      <b/>
      <sz val="11"/>
      <name val="Calibri"/>
      <family val="2"/>
      <scheme val="minor"/>
    </font>
    <font>
      <sz val="7"/>
      <name val="Palatino Linotype"/>
      <family val="1"/>
    </font>
    <font>
      <b/>
      <sz val="16"/>
      <color rgb="FF00B050"/>
      <name val="Calibri"/>
      <family val="2"/>
      <scheme val="minor"/>
    </font>
    <font>
      <sz val="10"/>
      <color indexed="8"/>
      <name val="Palatino Linotype"/>
      <family val="1"/>
    </font>
    <font>
      <i/>
      <sz val="11"/>
      <name val="Palatino Linotype"/>
      <family val="1"/>
    </font>
    <font>
      <b/>
      <u/>
      <sz val="11"/>
      <color theme="3" tint="-0.249977111117893"/>
      <name val="Palatino Linotype"/>
      <family val="1"/>
    </font>
    <font>
      <b/>
      <sz val="12"/>
      <color rgb="FF182951"/>
      <name val="Palatino Linotype"/>
      <family val="1"/>
    </font>
    <font>
      <b/>
      <sz val="12"/>
      <color theme="3" tint="-0.249977111117893"/>
      <name val="Palatino Linotype"/>
      <family val="1"/>
    </font>
  </fonts>
  <fills count="9">
    <fill>
      <patternFill patternType="none"/>
    </fill>
    <fill>
      <patternFill patternType="gray125"/>
    </fill>
    <fill>
      <patternFill patternType="solid">
        <fgColor theme="0"/>
        <bgColor indexed="64"/>
      </patternFill>
    </fill>
    <fill>
      <patternFill patternType="solid">
        <fgColor rgb="FFC1C5C8"/>
        <bgColor indexed="64"/>
      </patternFill>
    </fill>
    <fill>
      <patternFill patternType="solid">
        <fgColor rgb="FFCFAC65"/>
        <bgColor indexed="64"/>
      </patternFill>
    </fill>
    <fill>
      <patternFill patternType="solid">
        <fgColor rgb="FF182951"/>
        <bgColor indexed="64"/>
      </patternFill>
    </fill>
    <fill>
      <patternFill patternType="solid">
        <fgColor rgb="FF979797"/>
        <bgColor indexed="64"/>
      </patternFill>
    </fill>
    <fill>
      <patternFill patternType="solid">
        <fgColor theme="0" tint="-4.9989318521683403E-2"/>
        <bgColor indexed="64"/>
      </patternFill>
    </fill>
    <fill>
      <patternFill patternType="solid">
        <fgColor theme="0" tint="-0.14999847407452621"/>
        <bgColor indexed="64"/>
      </patternFill>
    </fill>
  </fills>
  <borders count="7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diagonal/>
    </border>
    <border>
      <left style="thin">
        <color indexed="64"/>
      </left>
      <right/>
      <top style="thin">
        <color indexed="6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right/>
      <top style="thin">
        <color indexed="64"/>
      </top>
      <bottom/>
      <diagonal/>
    </border>
    <border>
      <left/>
      <right/>
      <top style="thin">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theme="0"/>
      </left>
      <right style="hair">
        <color theme="0"/>
      </right>
      <top style="hair">
        <color theme="0"/>
      </top>
      <bottom style="hair">
        <color theme="0"/>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diagonal/>
    </border>
    <border>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style="thin">
        <color indexed="64"/>
      </left>
      <right/>
      <top style="thin">
        <color theme="0"/>
      </top>
      <bottom style="thin">
        <color indexed="64"/>
      </bottom>
      <diagonal/>
    </border>
    <border>
      <left style="thin">
        <color theme="1"/>
      </left>
      <right style="thin">
        <color theme="1"/>
      </right>
      <top style="thin">
        <color theme="1"/>
      </top>
      <bottom style="thin">
        <color theme="0"/>
      </bottom>
      <diagonal/>
    </border>
    <border>
      <left style="thin">
        <color theme="1"/>
      </left>
      <right style="thin">
        <color theme="1"/>
      </right>
      <top style="thin">
        <color theme="0"/>
      </top>
      <bottom style="thin">
        <color theme="0"/>
      </bottom>
      <diagonal/>
    </border>
    <border>
      <left style="thin">
        <color theme="1"/>
      </left>
      <right style="thin">
        <color theme="1"/>
      </right>
      <top style="thin">
        <color theme="0"/>
      </top>
      <bottom style="thin">
        <color theme="1"/>
      </bottom>
      <diagonal/>
    </border>
    <border>
      <left/>
      <right style="thin">
        <color theme="1"/>
      </right>
      <top style="thin">
        <color indexed="64"/>
      </top>
      <bottom style="thin">
        <color indexed="64"/>
      </bottom>
      <diagonal/>
    </border>
    <border>
      <left style="thin">
        <color theme="1"/>
      </left>
      <right/>
      <top/>
      <bottom/>
      <diagonal/>
    </border>
    <border>
      <left style="thin">
        <color theme="1"/>
      </left>
      <right/>
      <top style="thin">
        <color theme="1"/>
      </top>
      <bottom/>
      <diagonal/>
    </border>
    <border>
      <left/>
      <right style="thin">
        <color theme="1"/>
      </right>
      <top style="thin">
        <color theme="1"/>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right/>
      <top style="thin">
        <color theme="1"/>
      </top>
      <bottom/>
      <diagonal/>
    </border>
    <border>
      <left style="thin">
        <color theme="1"/>
      </left>
      <right/>
      <top style="thin">
        <color indexed="64"/>
      </top>
      <bottom style="thin">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bottom style="thin">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right/>
      <top/>
      <bottom style="double">
        <color theme="1"/>
      </bottom>
      <diagonal/>
    </border>
    <border>
      <left/>
      <right/>
      <top/>
      <bottom style="hair">
        <color theme="1"/>
      </bottom>
      <diagonal/>
    </border>
    <border>
      <left style="thin">
        <color theme="1"/>
      </left>
      <right style="thin">
        <color theme="1"/>
      </right>
      <top style="thin">
        <color theme="1"/>
      </top>
      <bottom style="thin">
        <color theme="1"/>
      </bottom>
      <diagonal/>
    </border>
    <border>
      <left style="thin">
        <color theme="0"/>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theme="0"/>
      </right>
      <top style="thin">
        <color theme="0"/>
      </top>
      <bottom style="thin">
        <color theme="0"/>
      </bottom>
      <diagonal/>
    </border>
    <border>
      <left style="thin">
        <color theme="0"/>
      </left>
      <right style="thin">
        <color theme="0"/>
      </right>
      <top/>
      <bottom style="thin">
        <color indexed="64"/>
      </bottom>
      <diagonal/>
    </border>
    <border>
      <left style="thin">
        <color indexed="64"/>
      </left>
      <right style="thin">
        <color indexed="64"/>
      </right>
      <top/>
      <bottom/>
      <diagonal/>
    </border>
  </borders>
  <cellStyleXfs count="7">
    <xf numFmtId="0" fontId="0" fillId="0" borderId="0"/>
    <xf numFmtId="164" fontId="2" fillId="0" borderId="0" applyFont="0" applyFill="0" applyBorder="0" applyAlignment="0" applyProtection="0"/>
    <xf numFmtId="0" fontId="2" fillId="0" borderId="0" applyFont="0" applyFill="0" applyBorder="0" applyAlignment="0" applyProtection="0"/>
    <xf numFmtId="164" fontId="2" fillId="0" borderId="0" applyFont="0" applyFill="0" applyBorder="0" applyAlignment="0" applyProtection="0"/>
    <xf numFmtId="0" fontId="27" fillId="0" borderId="0" applyNumberFormat="0" applyFill="0" applyBorder="0" applyAlignment="0" applyProtection="0"/>
    <xf numFmtId="0" fontId="2" fillId="0" borderId="0"/>
    <xf numFmtId="9" fontId="2" fillId="0" borderId="0" applyFont="0" applyFill="0" applyBorder="0" applyAlignment="0" applyProtection="0"/>
  </cellStyleXfs>
  <cellXfs count="489">
    <xf numFmtId="0" fontId="0" fillId="0" borderId="0" xfId="0"/>
    <xf numFmtId="0" fontId="3" fillId="0" borderId="0" xfId="0" applyFont="1"/>
    <xf numFmtId="0" fontId="3" fillId="0" borderId="0" xfId="0" applyFont="1" applyAlignment="1">
      <alignment vertical="center"/>
    </xf>
    <xf numFmtId="0" fontId="3" fillId="0" borderId="0" xfId="0" applyFont="1" applyAlignment="1">
      <alignment horizontal="left" vertical="center"/>
    </xf>
    <xf numFmtId="0" fontId="4" fillId="0" borderId="0" xfId="0" applyFont="1"/>
    <xf numFmtId="0" fontId="7" fillId="0" borderId="0" xfId="0" applyFont="1" applyAlignment="1">
      <alignment vertical="center" wrapText="1"/>
    </xf>
    <xf numFmtId="165" fontId="8" fillId="0" borderId="9" xfId="1" applyNumberFormat="1" applyFont="1" applyFill="1" applyBorder="1" applyAlignment="1">
      <alignment horizontal="left" vertical="center" wrapText="1"/>
    </xf>
    <xf numFmtId="165" fontId="8" fillId="0" borderId="0" xfId="1" applyNumberFormat="1" applyFont="1" applyFill="1" applyBorder="1" applyAlignment="1">
      <alignment horizontal="center" wrapText="1"/>
    </xf>
    <xf numFmtId="165" fontId="8" fillId="0" borderId="0" xfId="1" applyNumberFormat="1" applyFont="1" applyFill="1" applyBorder="1" applyAlignment="1">
      <alignment horizontal="left" vertical="center" wrapText="1"/>
    </xf>
    <xf numFmtId="165" fontId="9" fillId="2" borderId="0" xfId="1" applyNumberFormat="1" applyFont="1" applyFill="1" applyBorder="1" applyAlignment="1">
      <alignment horizontal="center" vertical="center" wrapText="1"/>
    </xf>
    <xf numFmtId="165" fontId="12" fillId="0" borderId="0" xfId="1" applyNumberFormat="1" applyFont="1" applyFill="1" applyBorder="1" applyAlignment="1">
      <alignment horizontal="left" vertical="center" wrapText="1"/>
    </xf>
    <xf numFmtId="165" fontId="12" fillId="0" borderId="0" xfId="1" applyNumberFormat="1" applyFont="1" applyFill="1" applyBorder="1" applyAlignment="1">
      <alignment horizontal="center" vertical="center" wrapText="1"/>
    </xf>
    <xf numFmtId="4" fontId="12" fillId="0" borderId="0" xfId="1" applyNumberFormat="1" applyFont="1" applyFill="1" applyBorder="1" applyAlignment="1">
      <alignment horizontal="right" vertical="center" wrapText="1"/>
    </xf>
    <xf numFmtId="4" fontId="13" fillId="0" borderId="0" xfId="1" applyNumberFormat="1" applyFont="1" applyFill="1" applyBorder="1" applyAlignment="1">
      <alignment horizontal="right" vertical="center" wrapText="1"/>
    </xf>
    <xf numFmtId="4" fontId="13" fillId="0" borderId="0" xfId="0" applyNumberFormat="1" applyFont="1" applyAlignment="1">
      <alignment horizontal="right" vertical="center"/>
    </xf>
    <xf numFmtId="4" fontId="13" fillId="0" borderId="1" xfId="1" applyNumberFormat="1" applyFont="1" applyFill="1" applyBorder="1" applyAlignment="1">
      <alignment horizontal="right" vertical="center" wrapText="1"/>
    </xf>
    <xf numFmtId="0" fontId="13" fillId="2" borderId="18" xfId="0" applyFont="1" applyFill="1" applyBorder="1" applyAlignment="1">
      <alignment horizontal="center" vertical="center"/>
    </xf>
    <xf numFmtId="0" fontId="13" fillId="2" borderId="17" xfId="0" applyFont="1" applyFill="1" applyBorder="1" applyAlignment="1">
      <alignment vertical="center"/>
    </xf>
    <xf numFmtId="0" fontId="13" fillId="2" borderId="19" xfId="0" applyFont="1" applyFill="1" applyBorder="1" applyAlignment="1">
      <alignment vertical="center"/>
    </xf>
    <xf numFmtId="0" fontId="13" fillId="2" borderId="1" xfId="0" applyFont="1" applyFill="1" applyBorder="1" applyAlignment="1">
      <alignment vertical="center"/>
    </xf>
    <xf numFmtId="0" fontId="13" fillId="2" borderId="21" xfId="0" applyFont="1" applyFill="1" applyBorder="1" applyAlignment="1">
      <alignment horizontal="center" vertical="center"/>
    </xf>
    <xf numFmtId="165" fontId="14" fillId="2" borderId="0" xfId="1" applyNumberFormat="1" applyFont="1" applyFill="1" applyBorder="1" applyAlignment="1">
      <alignment horizontal="center" vertical="center" wrapText="1"/>
    </xf>
    <xf numFmtId="165" fontId="14" fillId="2" borderId="0" xfId="1" applyNumberFormat="1" applyFont="1" applyFill="1" applyBorder="1" applyAlignment="1">
      <alignment horizontal="left" vertical="center" wrapText="1"/>
    </xf>
    <xf numFmtId="4" fontId="14" fillId="2" borderId="0" xfId="1" applyNumberFormat="1" applyFont="1" applyFill="1" applyBorder="1" applyAlignment="1">
      <alignment horizontal="right" vertical="center" wrapText="1"/>
    </xf>
    <xf numFmtId="165" fontId="14" fillId="2" borderId="1" xfId="1" applyNumberFormat="1" applyFont="1" applyFill="1" applyBorder="1" applyAlignment="1">
      <alignment horizontal="left" vertical="center" wrapText="1"/>
    </xf>
    <xf numFmtId="0" fontId="13" fillId="2" borderId="17" xfId="0" applyFont="1" applyFill="1" applyBorder="1" applyAlignment="1">
      <alignment horizontal="center" vertical="center"/>
    </xf>
    <xf numFmtId="0" fontId="13" fillId="2" borderId="26" xfId="0" applyFont="1" applyFill="1" applyBorder="1" applyAlignment="1">
      <alignment horizontal="center" vertical="center"/>
    </xf>
    <xf numFmtId="0" fontId="13" fillId="2" borderId="24" xfId="0" applyFont="1" applyFill="1" applyBorder="1" applyAlignment="1">
      <alignment horizontal="center" vertical="center"/>
    </xf>
    <xf numFmtId="0" fontId="4" fillId="0" borderId="0" xfId="0" applyFont="1" applyAlignment="1">
      <alignment vertical="center"/>
    </xf>
    <xf numFmtId="0" fontId="5" fillId="0" borderId="0" xfId="0" applyFont="1" applyAlignment="1">
      <alignment horizontal="center" vertical="center"/>
    </xf>
    <xf numFmtId="165" fontId="8" fillId="0" borderId="0" xfId="1" applyNumberFormat="1" applyFont="1" applyFill="1" applyBorder="1" applyAlignment="1">
      <alignment horizontal="center" vertical="center" wrapText="1"/>
    </xf>
    <xf numFmtId="165" fontId="4" fillId="0" borderId="0" xfId="1" applyNumberFormat="1" applyFont="1" applyFill="1" applyAlignment="1">
      <alignment horizontal="left" vertical="center" wrapText="1"/>
    </xf>
    <xf numFmtId="165" fontId="4" fillId="0" borderId="0" xfId="1" applyNumberFormat="1" applyFont="1" applyFill="1" applyAlignment="1">
      <alignment horizontal="left" vertical="center"/>
    </xf>
    <xf numFmtId="165" fontId="4" fillId="0" borderId="0" xfId="1" applyNumberFormat="1" applyFont="1" applyFill="1" applyAlignment="1">
      <alignment vertical="center"/>
    </xf>
    <xf numFmtId="4" fontId="8" fillId="0" borderId="0" xfId="0" applyNumberFormat="1" applyFont="1" applyAlignment="1">
      <alignment vertical="center"/>
    </xf>
    <xf numFmtId="0" fontId="7" fillId="0" borderId="0" xfId="0" applyFont="1" applyAlignment="1">
      <alignment vertical="center"/>
    </xf>
    <xf numFmtId="0" fontId="20" fillId="0" borderId="23" xfId="0" applyFont="1" applyBorder="1" applyAlignment="1">
      <alignment vertical="center"/>
    </xf>
    <xf numFmtId="0" fontId="20" fillId="0" borderId="27" xfId="0" applyFont="1" applyBorder="1" applyAlignment="1">
      <alignment vertical="center"/>
    </xf>
    <xf numFmtId="0" fontId="4" fillId="0" borderId="15" xfId="0" applyFont="1" applyBorder="1" applyAlignment="1">
      <alignment vertical="center"/>
    </xf>
    <xf numFmtId="0" fontId="0" fillId="0" borderId="0" xfId="0" applyAlignment="1">
      <alignment vertical="center"/>
    </xf>
    <xf numFmtId="0" fontId="13" fillId="0" borderId="1" xfId="0" applyFont="1" applyBorder="1" applyAlignment="1">
      <alignment vertical="center"/>
    </xf>
    <xf numFmtId="4" fontId="4" fillId="0" borderId="0" xfId="0" applyNumberFormat="1" applyFont="1" applyAlignment="1">
      <alignment horizontal="right" vertical="center"/>
    </xf>
    <xf numFmtId="0" fontId="13" fillId="0" borderId="0" xfId="0" applyFont="1" applyAlignment="1">
      <alignment vertical="center"/>
    </xf>
    <xf numFmtId="4" fontId="8" fillId="0" borderId="0" xfId="1" applyNumberFormat="1" applyFont="1" applyFill="1" applyBorder="1" applyAlignment="1">
      <alignment horizontal="right" vertical="center" wrapText="1"/>
    </xf>
    <xf numFmtId="165" fontId="13" fillId="0" borderId="0" xfId="1" applyNumberFormat="1" applyFont="1" applyFill="1" applyBorder="1" applyAlignment="1">
      <alignment horizontal="left" vertical="center" wrapText="1"/>
    </xf>
    <xf numFmtId="4" fontId="4" fillId="2" borderId="0" xfId="1" applyNumberFormat="1" applyFont="1" applyFill="1" applyBorder="1" applyAlignment="1">
      <alignment horizontal="right" vertical="center"/>
    </xf>
    <xf numFmtId="4" fontId="13" fillId="0" borderId="0" xfId="1" applyNumberFormat="1" applyFont="1" applyAlignment="1">
      <alignment vertical="center"/>
    </xf>
    <xf numFmtId="2" fontId="4" fillId="0" borderId="0" xfId="0" applyNumberFormat="1" applyFont="1" applyAlignment="1">
      <alignment vertical="center"/>
    </xf>
    <xf numFmtId="165" fontId="2" fillId="0" borderId="0" xfId="1" applyNumberFormat="1" applyFont="1" applyFill="1" applyAlignment="1">
      <alignment horizontal="center" vertical="center"/>
    </xf>
    <xf numFmtId="4" fontId="13" fillId="0" borderId="0" xfId="1" applyNumberFormat="1" applyFont="1" applyFill="1" applyBorder="1" applyAlignment="1">
      <alignment horizontal="right" vertical="center"/>
    </xf>
    <xf numFmtId="4" fontId="4" fillId="0" borderId="0" xfId="0" applyNumberFormat="1" applyFont="1" applyAlignment="1">
      <alignment vertical="center"/>
    </xf>
    <xf numFmtId="4" fontId="13" fillId="0" borderId="1" xfId="1" applyNumberFormat="1" applyFont="1" applyBorder="1" applyAlignment="1">
      <alignment vertical="center"/>
    </xf>
    <xf numFmtId="4" fontId="4" fillId="0" borderId="1" xfId="0" applyNumberFormat="1" applyFont="1" applyBorder="1" applyAlignment="1">
      <alignment vertical="center"/>
    </xf>
    <xf numFmtId="0" fontId="7" fillId="0" borderId="0" xfId="1" applyNumberFormat="1" applyFont="1" applyFill="1" applyBorder="1" applyAlignment="1">
      <alignment vertical="center" wrapText="1"/>
    </xf>
    <xf numFmtId="0" fontId="7" fillId="0" borderId="0" xfId="1" applyNumberFormat="1" applyFont="1" applyFill="1" applyBorder="1" applyAlignment="1">
      <alignment horizontal="left" vertical="center" wrapText="1"/>
    </xf>
    <xf numFmtId="0" fontId="6" fillId="0" borderId="12" xfId="0" applyFont="1" applyBorder="1" applyAlignment="1">
      <alignment horizontal="left" vertical="center"/>
    </xf>
    <xf numFmtId="0" fontId="6" fillId="0" borderId="12" xfId="0" applyFont="1" applyBorder="1" applyAlignment="1">
      <alignment horizontal="left" vertical="center" wrapText="1"/>
    </xf>
    <xf numFmtId="0" fontId="5" fillId="0" borderId="0" xfId="0" applyFont="1" applyAlignment="1">
      <alignment vertical="center"/>
    </xf>
    <xf numFmtId="0" fontId="7" fillId="0" borderId="0" xfId="0" applyFont="1" applyAlignment="1">
      <alignment horizontal="left" vertical="center" wrapText="1"/>
    </xf>
    <xf numFmtId="165" fontId="8" fillId="0" borderId="0" xfId="1" applyNumberFormat="1" applyFont="1" applyFill="1" applyBorder="1" applyAlignment="1">
      <alignment vertical="center" wrapText="1"/>
    </xf>
    <xf numFmtId="0" fontId="4" fillId="0" borderId="0" xfId="0" applyFont="1" applyAlignment="1">
      <alignment horizontal="left" vertical="center"/>
    </xf>
    <xf numFmtId="0" fontId="4" fillId="2" borderId="0" xfId="0" applyFont="1" applyFill="1" applyAlignment="1">
      <alignment vertical="center"/>
    </xf>
    <xf numFmtId="165" fontId="4" fillId="0" borderId="0" xfId="1" applyNumberFormat="1" applyFont="1" applyFill="1" applyAlignment="1">
      <alignment horizontal="center" vertical="center"/>
    </xf>
    <xf numFmtId="4" fontId="4" fillId="0" borderId="0" xfId="1" applyNumberFormat="1" applyFont="1" applyFill="1" applyBorder="1" applyAlignment="1">
      <alignment horizontal="right" vertical="center" wrapText="1"/>
    </xf>
    <xf numFmtId="4" fontId="4" fillId="0" borderId="0" xfId="1" applyNumberFormat="1" applyFont="1" applyAlignment="1">
      <alignment vertical="center"/>
    </xf>
    <xf numFmtId="4" fontId="13" fillId="0" borderId="44" xfId="1" applyNumberFormat="1" applyFont="1" applyBorder="1" applyAlignment="1">
      <alignment vertical="center"/>
    </xf>
    <xf numFmtId="4" fontId="4" fillId="0" borderId="44" xfId="1" applyNumberFormat="1" applyFont="1" applyBorder="1" applyAlignment="1">
      <alignment vertical="center"/>
    </xf>
    <xf numFmtId="4" fontId="4" fillId="0" borderId="0" xfId="1" applyNumberFormat="1" applyFont="1" applyBorder="1" applyAlignment="1">
      <alignment vertical="center"/>
    </xf>
    <xf numFmtId="0" fontId="4" fillId="0" borderId="0" xfId="0" applyFont="1" applyAlignment="1">
      <alignment vertical="center" wrapText="1"/>
    </xf>
    <xf numFmtId="0" fontId="25" fillId="0" borderId="0" xfId="0" applyFont="1" applyAlignment="1">
      <alignment vertical="center"/>
    </xf>
    <xf numFmtId="0" fontId="28" fillId="0" borderId="0" xfId="4" applyFont="1" applyAlignment="1">
      <alignment vertical="center"/>
    </xf>
    <xf numFmtId="0" fontId="29" fillId="0" borderId="0" xfId="0" applyFont="1" applyAlignment="1">
      <alignment vertical="center"/>
    </xf>
    <xf numFmtId="4" fontId="4" fillId="0" borderId="1" xfId="1" applyNumberFormat="1" applyFont="1" applyFill="1" applyBorder="1" applyAlignment="1">
      <alignment horizontal="right" vertical="center" wrapText="1"/>
    </xf>
    <xf numFmtId="4" fontId="14" fillId="0" borderId="0" xfId="1" applyNumberFormat="1" applyFont="1" applyFill="1" applyBorder="1" applyAlignment="1">
      <alignment horizontal="right" vertical="center" wrapText="1"/>
    </xf>
    <xf numFmtId="4" fontId="15" fillId="0" borderId="15" xfId="0" applyNumberFormat="1" applyFont="1" applyBorder="1" applyAlignment="1">
      <alignment vertical="center"/>
    </xf>
    <xf numFmtId="165" fontId="14" fillId="0" borderId="0" xfId="1" applyNumberFormat="1" applyFont="1" applyFill="1" applyBorder="1" applyAlignment="1">
      <alignment horizontal="left" vertical="center" wrapText="1"/>
    </xf>
    <xf numFmtId="0" fontId="4" fillId="0" borderId="0" xfId="0" applyFont="1" applyAlignment="1">
      <alignment horizontal="center" vertical="center"/>
    </xf>
    <xf numFmtId="4" fontId="15" fillId="0" borderId="0" xfId="0" applyNumberFormat="1" applyFont="1" applyAlignment="1">
      <alignment horizontal="left" vertical="center"/>
    </xf>
    <xf numFmtId="165" fontId="11" fillId="5" borderId="11" xfId="1" applyNumberFormat="1" applyFont="1" applyFill="1" applyBorder="1" applyAlignment="1">
      <alignment horizontal="center" vertical="center" wrapText="1"/>
    </xf>
    <xf numFmtId="165" fontId="12" fillId="4" borderId="0" xfId="1" applyNumberFormat="1" applyFont="1" applyFill="1" applyBorder="1" applyAlignment="1">
      <alignment horizontal="left" vertical="center" wrapText="1"/>
    </xf>
    <xf numFmtId="4" fontId="8" fillId="4" borderId="0" xfId="1" applyNumberFormat="1" applyFont="1" applyFill="1" applyBorder="1" applyAlignment="1">
      <alignment horizontal="right" vertical="center" wrapText="1"/>
    </xf>
    <xf numFmtId="165" fontId="12" fillId="4" borderId="0" xfId="1" applyNumberFormat="1" applyFont="1" applyFill="1" applyBorder="1" applyAlignment="1">
      <alignment horizontal="center" vertical="center" wrapText="1"/>
    </xf>
    <xf numFmtId="0" fontId="6" fillId="5" borderId="32" xfId="0" applyFont="1" applyFill="1" applyBorder="1" applyAlignment="1">
      <alignment horizontal="left" vertical="center" wrapText="1"/>
    </xf>
    <xf numFmtId="0" fontId="6" fillId="5" borderId="33" xfId="0" applyFont="1" applyFill="1" applyBorder="1" applyAlignment="1">
      <alignment horizontal="left" vertical="center" wrapText="1"/>
    </xf>
    <xf numFmtId="165" fontId="11" fillId="5" borderId="0" xfId="1" applyNumberFormat="1" applyFont="1" applyFill="1" applyBorder="1" applyAlignment="1">
      <alignment horizontal="center" vertical="center" wrapText="1"/>
    </xf>
    <xf numFmtId="165" fontId="11" fillId="5" borderId="14" xfId="1" applyNumberFormat="1" applyFont="1" applyFill="1" applyBorder="1" applyAlignment="1">
      <alignment horizontal="center" vertical="center" wrapText="1"/>
    </xf>
    <xf numFmtId="165" fontId="6" fillId="5" borderId="14" xfId="1" applyNumberFormat="1" applyFont="1" applyFill="1" applyBorder="1" applyAlignment="1">
      <alignment horizontal="center" vertical="center" wrapText="1"/>
    </xf>
    <xf numFmtId="165" fontId="6" fillId="5" borderId="0" xfId="1" applyNumberFormat="1" applyFont="1" applyFill="1" applyBorder="1" applyAlignment="1">
      <alignment horizontal="center" vertical="center" wrapText="1"/>
    </xf>
    <xf numFmtId="165" fontId="6" fillId="5" borderId="20" xfId="1" applyNumberFormat="1" applyFont="1" applyFill="1" applyBorder="1" applyAlignment="1">
      <alignment horizontal="center" vertical="center" wrapText="1"/>
    </xf>
    <xf numFmtId="165" fontId="11" fillId="5" borderId="20" xfId="1" applyNumberFormat="1" applyFont="1" applyFill="1" applyBorder="1" applyAlignment="1">
      <alignment horizontal="center" vertical="center" wrapText="1"/>
    </xf>
    <xf numFmtId="0" fontId="6" fillId="5" borderId="12" xfId="0" applyFont="1" applyFill="1" applyBorder="1" applyAlignment="1">
      <alignment horizontal="left" vertical="center" wrapText="1"/>
    </xf>
    <xf numFmtId="165" fontId="6" fillId="5" borderId="11" xfId="1" applyNumberFormat="1" applyFont="1" applyFill="1" applyBorder="1" applyAlignment="1">
      <alignment horizontal="center" vertical="center" wrapText="1"/>
    </xf>
    <xf numFmtId="0" fontId="13" fillId="4" borderId="0" xfId="0" applyFont="1" applyFill="1" applyAlignment="1">
      <alignment vertical="center"/>
    </xf>
    <xf numFmtId="4" fontId="8" fillId="3" borderId="0" xfId="1" applyNumberFormat="1" applyFont="1" applyFill="1" applyBorder="1" applyAlignment="1">
      <alignment horizontal="right" vertical="center" wrapText="1"/>
    </xf>
    <xf numFmtId="0" fontId="12" fillId="3" borderId="0" xfId="0" applyFont="1" applyFill="1" applyAlignment="1">
      <alignment vertical="center"/>
    </xf>
    <xf numFmtId="4" fontId="7" fillId="3" borderId="0" xfId="0" applyNumberFormat="1" applyFont="1" applyFill="1" applyAlignment="1">
      <alignment horizontal="right" vertical="center"/>
    </xf>
    <xf numFmtId="164" fontId="4" fillId="0" borderId="0" xfId="1" applyFont="1" applyAlignment="1">
      <alignment vertical="center"/>
    </xf>
    <xf numFmtId="0" fontId="7" fillId="0" borderId="10" xfId="1" applyNumberFormat="1" applyFont="1" applyFill="1" applyBorder="1" applyAlignment="1">
      <alignment horizontal="left" vertical="center" wrapText="1"/>
    </xf>
    <xf numFmtId="0" fontId="4" fillId="0" borderId="15" xfId="1" applyNumberFormat="1" applyFont="1" applyFill="1" applyBorder="1" applyAlignment="1">
      <alignment horizontal="left" vertical="center" wrapText="1"/>
    </xf>
    <xf numFmtId="0" fontId="4" fillId="0" borderId="25" xfId="1" applyNumberFormat="1" applyFont="1" applyFill="1" applyBorder="1" applyAlignment="1">
      <alignment horizontal="left" vertical="center" wrapText="1"/>
    </xf>
    <xf numFmtId="0" fontId="7" fillId="0" borderId="48" xfId="0" applyFont="1" applyBorder="1" applyAlignment="1">
      <alignment vertical="center"/>
    </xf>
    <xf numFmtId="0" fontId="4" fillId="0" borderId="49" xfId="0" applyFont="1" applyBorder="1" applyAlignment="1">
      <alignment vertical="center"/>
    </xf>
    <xf numFmtId="0" fontId="4" fillId="0" borderId="48" xfId="0" applyFont="1" applyBorder="1" applyAlignment="1">
      <alignment vertical="center"/>
    </xf>
    <xf numFmtId="0" fontId="4" fillId="0" borderId="23" xfId="0" applyFont="1" applyBorder="1" applyAlignment="1">
      <alignment vertical="center"/>
    </xf>
    <xf numFmtId="0" fontId="4" fillId="0" borderId="17" xfId="0" applyFont="1" applyBorder="1" applyAlignment="1">
      <alignment vertical="center"/>
    </xf>
    <xf numFmtId="0" fontId="4" fillId="0" borderId="22" xfId="0" applyFont="1" applyBorder="1" applyAlignment="1">
      <alignment vertical="center"/>
    </xf>
    <xf numFmtId="0" fontId="4" fillId="0" borderId="0" xfId="0" applyFont="1" applyAlignment="1">
      <alignment vertical="top"/>
    </xf>
    <xf numFmtId="165" fontId="6" fillId="2" borderId="0" xfId="1" applyNumberFormat="1" applyFont="1" applyFill="1" applyBorder="1" applyAlignment="1">
      <alignment horizontal="center" vertical="center" wrapText="1"/>
    </xf>
    <xf numFmtId="165" fontId="13" fillId="0" borderId="1" xfId="1" applyNumberFormat="1" applyFont="1" applyFill="1" applyBorder="1" applyAlignment="1">
      <alignment horizontal="left" vertical="center" wrapText="1"/>
    </xf>
    <xf numFmtId="2" fontId="4" fillId="0" borderId="1" xfId="0" applyNumberFormat="1" applyFont="1" applyBorder="1" applyAlignment="1">
      <alignment vertical="center"/>
    </xf>
    <xf numFmtId="0" fontId="12" fillId="0" borderId="0" xfId="0" applyFont="1" applyAlignment="1">
      <alignment vertical="center"/>
    </xf>
    <xf numFmtId="4" fontId="7" fillId="0" borderId="0" xfId="0" applyNumberFormat="1" applyFont="1" applyAlignment="1">
      <alignment horizontal="right" vertical="center"/>
    </xf>
    <xf numFmtId="0" fontId="6" fillId="5" borderId="28" xfId="0" applyFont="1" applyFill="1" applyBorder="1" applyAlignment="1">
      <alignment horizontal="left" vertical="center" wrapText="1"/>
    </xf>
    <xf numFmtId="0" fontId="6" fillId="5" borderId="29" xfId="0" applyFont="1" applyFill="1" applyBorder="1" applyAlignment="1">
      <alignment horizontal="left" vertical="center" wrapText="1"/>
    </xf>
    <xf numFmtId="0" fontId="6" fillId="5" borderId="30" xfId="0" applyFont="1" applyFill="1" applyBorder="1" applyAlignment="1">
      <alignment horizontal="left" vertical="center" wrapText="1"/>
    </xf>
    <xf numFmtId="0" fontId="4" fillId="0" borderId="0" xfId="0" applyFont="1" applyAlignment="1">
      <alignment horizontal="left" vertical="top"/>
    </xf>
    <xf numFmtId="0" fontId="4" fillId="0" borderId="1" xfId="0" applyFont="1" applyBorder="1" applyAlignment="1">
      <alignment horizontal="left" vertical="top"/>
    </xf>
    <xf numFmtId="0" fontId="4" fillId="0" borderId="6" xfId="0" applyFont="1" applyBorder="1" applyAlignment="1">
      <alignment horizontal="left" vertical="top"/>
    </xf>
    <xf numFmtId="0" fontId="6" fillId="4" borderId="25" xfId="1" applyNumberFormat="1" applyFont="1" applyFill="1" applyBorder="1" applyAlignment="1">
      <alignment vertical="center" wrapText="1"/>
    </xf>
    <xf numFmtId="165" fontId="6" fillId="5" borderId="13" xfId="1" applyNumberFormat="1" applyFont="1" applyFill="1" applyBorder="1" applyAlignment="1">
      <alignment horizontal="center" vertical="center" wrapText="1"/>
    </xf>
    <xf numFmtId="0" fontId="6" fillId="5" borderId="31" xfId="0" applyFont="1" applyFill="1" applyBorder="1" applyAlignment="1">
      <alignment horizontal="left" vertical="center" wrapText="1"/>
    </xf>
    <xf numFmtId="0" fontId="35" fillId="0" borderId="0" xfId="0" applyFont="1" applyAlignment="1">
      <alignment horizontal="center" vertical="center"/>
    </xf>
    <xf numFmtId="0" fontId="7" fillId="0" borderId="0" xfId="0" applyFont="1" applyAlignment="1">
      <alignment horizontal="center" vertical="center"/>
    </xf>
    <xf numFmtId="4" fontId="7" fillId="3" borderId="1" xfId="0" applyNumberFormat="1" applyFont="1" applyFill="1" applyBorder="1" applyAlignment="1">
      <alignment horizontal="right" vertical="center"/>
    </xf>
    <xf numFmtId="165" fontId="38" fillId="5" borderId="14" xfId="4" applyNumberFormat="1" applyFont="1" applyFill="1" applyBorder="1" applyAlignment="1">
      <alignment horizontal="center" vertical="center" wrapText="1"/>
    </xf>
    <xf numFmtId="4" fontId="15" fillId="0" borderId="15" xfId="0" applyNumberFormat="1" applyFont="1" applyBorder="1" applyAlignment="1">
      <alignment horizontal="right" vertical="center"/>
    </xf>
    <xf numFmtId="4" fontId="16" fillId="0" borderId="15" xfId="0" applyNumberFormat="1" applyFont="1" applyBorder="1" applyAlignment="1">
      <alignment vertical="center"/>
    </xf>
    <xf numFmtId="4" fontId="15" fillId="0" borderId="16" xfId="0" applyNumberFormat="1" applyFont="1" applyBorder="1" applyAlignment="1">
      <alignment vertical="center"/>
    </xf>
    <xf numFmtId="4" fontId="15" fillId="0" borderId="16" xfId="0" applyNumberFormat="1" applyFont="1" applyBorder="1" applyAlignment="1">
      <alignment horizontal="right" vertical="center"/>
    </xf>
    <xf numFmtId="4" fontId="15" fillId="0" borderId="0" xfId="0" applyNumberFormat="1" applyFont="1" applyAlignment="1">
      <alignment horizontal="right" vertical="center"/>
    </xf>
    <xf numFmtId="0" fontId="14" fillId="0" borderId="0" xfId="0" applyFont="1" applyAlignment="1">
      <alignment vertical="center"/>
    </xf>
    <xf numFmtId="0" fontId="6" fillId="5" borderId="52" xfId="0" applyFont="1" applyFill="1" applyBorder="1" applyAlignment="1">
      <alignment horizontal="left" vertical="center"/>
    </xf>
    <xf numFmtId="0" fontId="6" fillId="5" borderId="53" xfId="0" applyFont="1" applyFill="1" applyBorder="1" applyAlignment="1">
      <alignment horizontal="left" vertical="center" wrapText="1"/>
    </xf>
    <xf numFmtId="0" fontId="7" fillId="0" borderId="10" xfId="0" applyFont="1" applyBorder="1" applyAlignment="1">
      <alignment vertical="center"/>
    </xf>
    <xf numFmtId="0" fontId="7" fillId="0" borderId="15" xfId="0" applyFont="1" applyBorder="1" applyAlignment="1">
      <alignment vertical="center"/>
    </xf>
    <xf numFmtId="0" fontId="6" fillId="5" borderId="54" xfId="0" applyFont="1" applyFill="1" applyBorder="1" applyAlignment="1">
      <alignment horizontal="left" vertical="center"/>
    </xf>
    <xf numFmtId="0" fontId="7" fillId="0" borderId="55" xfId="0" applyFont="1" applyBorder="1" applyAlignment="1">
      <alignment vertical="center"/>
    </xf>
    <xf numFmtId="0" fontId="7" fillId="0" borderId="56" xfId="0" applyFont="1" applyBorder="1" applyAlignment="1">
      <alignment vertical="center"/>
    </xf>
    <xf numFmtId="0" fontId="7" fillId="0" borderId="57" xfId="0" applyFont="1" applyBorder="1" applyAlignment="1">
      <alignment vertical="center"/>
    </xf>
    <xf numFmtId="0" fontId="7" fillId="0" borderId="58" xfId="0" applyFont="1" applyBorder="1" applyAlignment="1">
      <alignment vertical="center"/>
    </xf>
    <xf numFmtId="0" fontId="7" fillId="0" borderId="59" xfId="0" applyFont="1" applyBorder="1" applyAlignment="1">
      <alignment vertical="center"/>
    </xf>
    <xf numFmtId="0" fontId="7" fillId="0" borderId="60" xfId="0" applyFont="1" applyBorder="1" applyAlignment="1">
      <alignment vertical="center" wrapText="1"/>
    </xf>
    <xf numFmtId="0" fontId="7" fillId="0" borderId="61" xfId="0" applyFont="1" applyBorder="1" applyAlignment="1">
      <alignment vertical="center" wrapText="1"/>
    </xf>
    <xf numFmtId="4" fontId="7" fillId="0" borderId="63" xfId="0" applyNumberFormat="1" applyFont="1" applyBorder="1" applyAlignment="1">
      <alignment vertical="center"/>
    </xf>
    <xf numFmtId="4" fontId="4" fillId="0" borderId="63" xfId="0" applyNumberFormat="1" applyFont="1" applyBorder="1" applyAlignment="1">
      <alignment vertical="center"/>
    </xf>
    <xf numFmtId="4" fontId="4" fillId="0" borderId="49" xfId="0" applyNumberFormat="1" applyFont="1" applyBorder="1" applyAlignment="1">
      <alignment vertical="center"/>
    </xf>
    <xf numFmtId="4" fontId="4" fillId="0" borderId="62" xfId="0" applyNumberFormat="1" applyFont="1" applyBorder="1" applyAlignment="1">
      <alignment vertical="center"/>
    </xf>
    <xf numFmtId="9" fontId="7" fillId="0" borderId="64" xfId="6" applyFont="1" applyBorder="1" applyAlignment="1">
      <alignment vertical="center"/>
    </xf>
    <xf numFmtId="0" fontId="4" fillId="0" borderId="0" xfId="0" applyFont="1" applyAlignment="1">
      <alignment horizontal="left" vertical="center" wrapText="1"/>
    </xf>
    <xf numFmtId="0" fontId="4" fillId="0" borderId="2" xfId="0" applyFont="1" applyBorder="1" applyAlignment="1">
      <alignment vertical="center"/>
    </xf>
    <xf numFmtId="0" fontId="22" fillId="5" borderId="2" xfId="0" applyFont="1" applyFill="1" applyBorder="1" applyAlignment="1">
      <alignment horizontal="center" vertical="center"/>
    </xf>
    <xf numFmtId="4" fontId="15" fillId="0" borderId="1" xfId="0" applyNumberFormat="1" applyFont="1" applyBorder="1" applyAlignment="1">
      <alignment horizontal="right" vertical="center"/>
    </xf>
    <xf numFmtId="0" fontId="20" fillId="0" borderId="0" xfId="1" applyNumberFormat="1" applyFont="1" applyFill="1" applyBorder="1" applyAlignment="1">
      <alignment horizontal="center" vertical="center" wrapText="1"/>
    </xf>
    <xf numFmtId="165" fontId="20" fillId="0" borderId="0" xfId="1" applyNumberFormat="1" applyFont="1" applyFill="1" applyBorder="1" applyAlignment="1">
      <alignment horizontal="center" vertical="center" wrapText="1"/>
    </xf>
    <xf numFmtId="0" fontId="20" fillId="0" borderId="0" xfId="0" applyFont="1" applyAlignment="1">
      <alignment vertical="center"/>
    </xf>
    <xf numFmtId="4" fontId="41" fillId="0" borderId="0" xfId="0" applyNumberFormat="1" applyFont="1" applyAlignment="1">
      <alignment horizontal="right" vertical="center"/>
    </xf>
    <xf numFmtId="0" fontId="20" fillId="0" borderId="0" xfId="0" applyFont="1" applyAlignment="1">
      <alignment horizontal="left" vertical="center"/>
    </xf>
    <xf numFmtId="0" fontId="43" fillId="0" borderId="0" xfId="0" applyFont="1" applyAlignment="1">
      <alignment vertical="center"/>
    </xf>
    <xf numFmtId="165" fontId="6" fillId="5" borderId="0" xfId="1" applyNumberFormat="1" applyFont="1" applyFill="1" applyBorder="1" applyAlignment="1">
      <alignment horizontal="left" vertical="center"/>
    </xf>
    <xf numFmtId="4" fontId="15" fillId="0" borderId="0" xfId="0" applyNumberFormat="1" applyFont="1" applyAlignment="1">
      <alignment vertical="center"/>
    </xf>
    <xf numFmtId="0" fontId="12" fillId="3" borderId="0" xfId="0" applyFont="1" applyFill="1" applyAlignment="1">
      <alignment horizontal="center" vertical="center"/>
    </xf>
    <xf numFmtId="4" fontId="7" fillId="3" borderId="44" xfId="0" applyNumberFormat="1" applyFont="1" applyFill="1" applyBorder="1" applyAlignment="1">
      <alignment horizontal="right" vertical="center"/>
    </xf>
    <xf numFmtId="4" fontId="45" fillId="0" borderId="15" xfId="0" applyNumberFormat="1" applyFont="1" applyBorder="1" applyAlignment="1">
      <alignment horizontal="left" vertical="center"/>
    </xf>
    <xf numFmtId="4" fontId="37" fillId="0" borderId="65" xfId="1" applyNumberFormat="1" applyFont="1" applyBorder="1" applyAlignment="1">
      <alignment horizontal="center" vertical="center"/>
    </xf>
    <xf numFmtId="0" fontId="7" fillId="0" borderId="48" xfId="0" applyFont="1" applyBorder="1" applyAlignment="1">
      <alignment horizontal="center" vertical="center" wrapText="1"/>
    </xf>
    <xf numFmtId="165" fontId="6" fillId="5" borderId="44" xfId="1" applyNumberFormat="1" applyFont="1" applyFill="1" applyBorder="1" applyAlignment="1">
      <alignment horizontal="center" vertical="center" wrapText="1"/>
    </xf>
    <xf numFmtId="0" fontId="43" fillId="0" borderId="0" xfId="0" applyFont="1" applyAlignment="1">
      <alignment horizontal="left" vertical="center"/>
    </xf>
    <xf numFmtId="165" fontId="14" fillId="2" borderId="0" xfId="1" applyNumberFormat="1" applyFont="1" applyFill="1" applyBorder="1" applyAlignment="1">
      <alignment horizontal="left" vertical="center"/>
    </xf>
    <xf numFmtId="4" fontId="14" fillId="2" borderId="0" xfId="1" applyNumberFormat="1" applyFont="1" applyFill="1" applyBorder="1" applyAlignment="1">
      <alignment horizontal="right" vertical="center"/>
    </xf>
    <xf numFmtId="165" fontId="14" fillId="2" borderId="1" xfId="1" applyNumberFormat="1" applyFont="1" applyFill="1" applyBorder="1" applyAlignment="1">
      <alignment horizontal="left" vertical="center"/>
    </xf>
    <xf numFmtId="4" fontId="14" fillId="2" borderId="1" xfId="1" applyNumberFormat="1" applyFont="1" applyFill="1" applyBorder="1" applyAlignment="1">
      <alignment horizontal="right" vertical="center"/>
    </xf>
    <xf numFmtId="0" fontId="14" fillId="2" borderId="0" xfId="1" applyNumberFormat="1" applyFont="1" applyFill="1" applyBorder="1" applyAlignment="1">
      <alignment horizontal="left" vertical="center"/>
    </xf>
    <xf numFmtId="0" fontId="16" fillId="2" borderId="0" xfId="1" applyNumberFormat="1" applyFont="1" applyFill="1" applyBorder="1" applyAlignment="1">
      <alignment horizontal="left" vertical="center"/>
    </xf>
    <xf numFmtId="0" fontId="4" fillId="0" borderId="1" xfId="0" applyFont="1" applyBorder="1" applyAlignment="1">
      <alignment horizontal="left" vertical="center"/>
    </xf>
    <xf numFmtId="0" fontId="4" fillId="0" borderId="0" xfId="0" applyFont="1" applyAlignment="1">
      <alignment horizontal="left"/>
    </xf>
    <xf numFmtId="0" fontId="13" fillId="0" borderId="1" xfId="0" applyFont="1" applyBorder="1" applyAlignment="1">
      <alignment horizontal="left" vertical="center"/>
    </xf>
    <xf numFmtId="165" fontId="14" fillId="2" borderId="66" xfId="1" applyNumberFormat="1" applyFont="1" applyFill="1" applyBorder="1" applyAlignment="1">
      <alignment horizontal="left" vertical="center"/>
    </xf>
    <xf numFmtId="4" fontId="14" fillId="2" borderId="66" xfId="1" applyNumberFormat="1" applyFont="1" applyFill="1" applyBorder="1" applyAlignment="1">
      <alignment horizontal="right" vertical="center"/>
    </xf>
    <xf numFmtId="0" fontId="14" fillId="2" borderId="66" xfId="1" applyNumberFormat="1" applyFont="1" applyFill="1" applyBorder="1" applyAlignment="1">
      <alignment horizontal="left" vertical="center"/>
    </xf>
    <xf numFmtId="0" fontId="22" fillId="5" borderId="5" xfId="0" applyFont="1" applyFill="1" applyBorder="1" applyAlignment="1">
      <alignment horizontal="center" vertical="center" wrapText="1"/>
    </xf>
    <xf numFmtId="0" fontId="29" fillId="3" borderId="2" xfId="0" applyFont="1" applyFill="1" applyBorder="1" applyAlignment="1">
      <alignment vertical="center" wrapText="1"/>
    </xf>
    <xf numFmtId="165" fontId="13" fillId="0" borderId="44" xfId="1" applyNumberFormat="1" applyFont="1" applyFill="1" applyBorder="1" applyAlignment="1">
      <alignment horizontal="left" vertical="center" wrapText="1"/>
    </xf>
    <xf numFmtId="0" fontId="13" fillId="0" borderId="44" xfId="0" applyFont="1" applyBorder="1" applyAlignment="1">
      <alignment vertical="center"/>
    </xf>
    <xf numFmtId="4" fontId="20" fillId="0" borderId="0" xfId="1" applyNumberFormat="1" applyFont="1" applyFill="1" applyBorder="1" applyAlignment="1">
      <alignment horizontal="right" vertical="center" wrapText="1"/>
    </xf>
    <xf numFmtId="4" fontId="7" fillId="0" borderId="0" xfId="1" applyNumberFormat="1" applyFont="1" applyFill="1" applyBorder="1" applyAlignment="1">
      <alignment horizontal="right" vertical="center" wrapText="1"/>
    </xf>
    <xf numFmtId="0" fontId="41" fillId="2" borderId="0" xfId="0" applyFont="1" applyFill="1" applyAlignment="1">
      <alignment vertical="center"/>
    </xf>
    <xf numFmtId="164" fontId="4" fillId="0" borderId="0" xfId="1" applyFont="1"/>
    <xf numFmtId="0" fontId="0" fillId="5" borderId="0" xfId="0" applyFill="1" applyAlignment="1">
      <alignment vertical="center"/>
    </xf>
    <xf numFmtId="0" fontId="3" fillId="5" borderId="0" xfId="0" applyFont="1" applyFill="1" applyAlignment="1">
      <alignment vertical="center"/>
    </xf>
    <xf numFmtId="0" fontId="23" fillId="0" borderId="0" xfId="0" applyFont="1" applyAlignment="1">
      <alignment vertical="center"/>
    </xf>
    <xf numFmtId="165" fontId="6" fillId="5" borderId="68" xfId="1" applyNumberFormat="1" applyFont="1" applyFill="1" applyBorder="1" applyAlignment="1">
      <alignment horizontal="center" vertical="center" wrapText="1"/>
    </xf>
    <xf numFmtId="4" fontId="45" fillId="0" borderId="0" xfId="0" applyNumberFormat="1" applyFont="1" applyAlignment="1">
      <alignment horizontal="left" vertical="center"/>
    </xf>
    <xf numFmtId="4" fontId="16" fillId="0" borderId="0" xfId="0" applyNumberFormat="1" applyFont="1" applyAlignment="1">
      <alignment vertical="center"/>
    </xf>
    <xf numFmtId="165" fontId="12" fillId="6" borderId="0" xfId="1" applyNumberFormat="1" applyFont="1" applyFill="1" applyBorder="1" applyAlignment="1">
      <alignment horizontal="left" vertical="center"/>
    </xf>
    <xf numFmtId="165" fontId="12" fillId="6" borderId="0" xfId="1" applyNumberFormat="1" applyFont="1" applyFill="1" applyBorder="1" applyAlignment="1">
      <alignment horizontal="left" vertical="center" wrapText="1"/>
    </xf>
    <xf numFmtId="4" fontId="8" fillId="6" borderId="0" xfId="1" applyNumberFormat="1" applyFont="1" applyFill="1" applyBorder="1" applyAlignment="1">
      <alignment horizontal="right" vertical="center" wrapText="1"/>
    </xf>
    <xf numFmtId="0" fontId="20" fillId="0" borderId="1" xfId="1" applyNumberFormat="1" applyFont="1" applyFill="1" applyBorder="1" applyAlignment="1">
      <alignment horizontal="center" vertical="center" wrapText="1"/>
    </xf>
    <xf numFmtId="0" fontId="43" fillId="0" borderId="1" xfId="0" applyFont="1" applyBorder="1" applyAlignment="1">
      <alignment vertical="center"/>
    </xf>
    <xf numFmtId="4" fontId="4" fillId="2" borderId="1" xfId="1" applyNumberFormat="1" applyFont="1" applyFill="1" applyBorder="1" applyAlignment="1">
      <alignment horizontal="right" vertical="center"/>
    </xf>
    <xf numFmtId="4" fontId="15" fillId="0" borderId="16" xfId="0" applyNumberFormat="1" applyFont="1" applyBorder="1" applyAlignment="1">
      <alignment horizontal="left" vertical="center"/>
    </xf>
    <xf numFmtId="0" fontId="4" fillId="0" borderId="67" xfId="0" applyFont="1" applyBorder="1" applyAlignment="1">
      <alignment vertical="center" wrapText="1"/>
    </xf>
    <xf numFmtId="165" fontId="8" fillId="4" borderId="0" xfId="1" applyNumberFormat="1" applyFont="1" applyFill="1" applyBorder="1" applyAlignment="1">
      <alignment horizontal="left" vertical="center" wrapText="1"/>
    </xf>
    <xf numFmtId="0" fontId="52" fillId="0" borderId="0" xfId="0" applyFont="1" applyAlignment="1">
      <alignment vertical="center"/>
    </xf>
    <xf numFmtId="0" fontId="55" fillId="0" borderId="0" xfId="0" applyFont="1"/>
    <xf numFmtId="165" fontId="51" fillId="2" borderId="0" xfId="1" applyNumberFormat="1" applyFont="1" applyFill="1" applyBorder="1" applyAlignment="1">
      <alignment horizontal="left" vertical="center"/>
    </xf>
    <xf numFmtId="0" fontId="41" fillId="0" borderId="0" xfId="0" applyFont="1" applyAlignment="1">
      <alignment vertical="center"/>
    </xf>
    <xf numFmtId="0" fontId="8" fillId="0" borderId="0" xfId="0" applyFont="1" applyAlignment="1">
      <alignment vertical="center" wrapText="1"/>
    </xf>
    <xf numFmtId="0" fontId="8" fillId="0" borderId="0" xfId="0" applyFont="1" applyAlignment="1">
      <alignment horizontal="left" vertical="center" wrapText="1"/>
    </xf>
    <xf numFmtId="0" fontId="40" fillId="0" borderId="0" xfId="0" applyFont="1" applyAlignment="1">
      <alignment vertical="center"/>
    </xf>
    <xf numFmtId="165" fontId="41" fillId="0" borderId="0" xfId="1" applyNumberFormat="1" applyFont="1" applyFill="1" applyAlignment="1">
      <alignment horizontal="left" vertical="center" wrapText="1"/>
    </xf>
    <xf numFmtId="165" fontId="41" fillId="0" borderId="0" xfId="1" applyNumberFormat="1" applyFont="1" applyFill="1" applyAlignment="1">
      <alignment horizontal="left" vertical="center"/>
    </xf>
    <xf numFmtId="4" fontId="41" fillId="0" borderId="0" xfId="1" applyNumberFormat="1" applyFont="1" applyFill="1" applyBorder="1" applyAlignment="1">
      <alignment horizontal="right" vertical="center" wrapText="1"/>
    </xf>
    <xf numFmtId="0" fontId="40" fillId="0" borderId="0" xfId="0" applyFont="1"/>
    <xf numFmtId="0" fontId="8" fillId="0" borderId="0" xfId="1" applyNumberFormat="1" applyFont="1" applyFill="1" applyBorder="1" applyAlignment="1">
      <alignment horizontal="left" vertical="center" wrapText="1"/>
    </xf>
    <xf numFmtId="4" fontId="41" fillId="0" borderId="0" xfId="0" applyNumberFormat="1" applyFont="1" applyAlignment="1">
      <alignment vertical="center"/>
    </xf>
    <xf numFmtId="0" fontId="14" fillId="4" borderId="0" xfId="0" applyFont="1" applyFill="1" applyAlignment="1">
      <alignment vertical="center"/>
    </xf>
    <xf numFmtId="165" fontId="15" fillId="0" borderId="0" xfId="1" applyNumberFormat="1" applyFont="1" applyFill="1" applyBorder="1" applyAlignment="1">
      <alignment horizontal="left" vertical="center" wrapText="1"/>
    </xf>
    <xf numFmtId="0" fontId="15" fillId="0" borderId="0" xfId="0" applyFont="1" applyAlignment="1">
      <alignment vertical="center"/>
    </xf>
    <xf numFmtId="0" fontId="12" fillId="0" borderId="0" xfId="1" applyNumberFormat="1" applyFont="1" applyFill="1" applyBorder="1" applyAlignment="1">
      <alignment horizontal="center" vertical="center" wrapText="1"/>
    </xf>
    <xf numFmtId="4" fontId="14" fillId="0" borderId="0" xfId="1" applyNumberFormat="1" applyFont="1" applyAlignment="1">
      <alignment vertical="center"/>
    </xf>
    <xf numFmtId="0" fontId="57" fillId="0" borderId="0" xfId="0" applyFont="1" applyAlignment="1">
      <alignment vertical="center"/>
    </xf>
    <xf numFmtId="4" fontId="8" fillId="0" borderId="0" xfId="0" applyNumberFormat="1" applyFont="1" applyAlignment="1">
      <alignment horizontal="right" vertical="center"/>
    </xf>
    <xf numFmtId="4" fontId="8" fillId="3" borderId="0" xfId="0" applyNumberFormat="1" applyFont="1" applyFill="1" applyAlignment="1">
      <alignment horizontal="right" vertical="center"/>
    </xf>
    <xf numFmtId="4" fontId="8" fillId="3" borderId="44" xfId="0" applyNumberFormat="1" applyFont="1" applyFill="1" applyBorder="1" applyAlignment="1">
      <alignment horizontal="right" vertical="center"/>
    </xf>
    <xf numFmtId="0" fontId="59" fillId="0" borderId="0" xfId="0" applyFont="1" applyAlignment="1">
      <alignment vertical="center"/>
    </xf>
    <xf numFmtId="0" fontId="56" fillId="0" borderId="0" xfId="0" applyFont="1"/>
    <xf numFmtId="165" fontId="6" fillId="5" borderId="12" xfId="1" applyNumberFormat="1" applyFont="1" applyFill="1" applyBorder="1" applyAlignment="1">
      <alignment horizontal="center" vertical="center" wrapText="1"/>
    </xf>
    <xf numFmtId="165" fontId="6" fillId="5" borderId="74" xfId="1" applyNumberFormat="1" applyFont="1" applyFill="1" applyBorder="1" applyAlignment="1">
      <alignment horizontal="center" vertical="center" wrapText="1"/>
    </xf>
    <xf numFmtId="165" fontId="52" fillId="0" borderId="0" xfId="1" applyNumberFormat="1" applyFont="1" applyFill="1" applyAlignment="1">
      <alignment horizontal="left" vertical="center"/>
    </xf>
    <xf numFmtId="165" fontId="53" fillId="2" borderId="0" xfId="1" applyNumberFormat="1" applyFont="1" applyFill="1" applyBorder="1" applyAlignment="1">
      <alignment horizontal="left" vertical="center"/>
    </xf>
    <xf numFmtId="0" fontId="54" fillId="0" borderId="0" xfId="0" applyFont="1" applyAlignment="1">
      <alignment vertical="center"/>
    </xf>
    <xf numFmtId="164" fontId="7" fillId="7" borderId="5" xfId="1" applyFont="1" applyFill="1" applyBorder="1" applyAlignment="1">
      <alignment vertical="center"/>
    </xf>
    <xf numFmtId="4" fontId="7" fillId="7" borderId="5" xfId="0" applyNumberFormat="1" applyFont="1" applyFill="1" applyBorder="1" applyAlignment="1">
      <alignment vertical="center"/>
    </xf>
    <xf numFmtId="4" fontId="7" fillId="7" borderId="7" xfId="0" applyNumberFormat="1" applyFont="1" applyFill="1" applyBorder="1" applyAlignment="1">
      <alignment vertical="center"/>
    </xf>
    <xf numFmtId="0" fontId="13" fillId="0" borderId="26" xfId="0" applyFont="1" applyBorder="1" applyAlignment="1">
      <alignment horizontal="center" vertical="center"/>
    </xf>
    <xf numFmtId="0" fontId="13" fillId="0" borderId="24" xfId="0" applyFont="1" applyBorder="1" applyAlignment="1">
      <alignment horizontal="center" vertical="center"/>
    </xf>
    <xf numFmtId="165" fontId="6" fillId="5" borderId="75" xfId="1" applyNumberFormat="1" applyFont="1" applyFill="1" applyBorder="1" applyAlignment="1">
      <alignment horizontal="center" vertical="center" wrapText="1"/>
    </xf>
    <xf numFmtId="0" fontId="21" fillId="0" borderId="0" xfId="0" applyFont="1" applyAlignment="1">
      <alignment horizontal="left" vertical="center" wrapText="1"/>
    </xf>
    <xf numFmtId="165" fontId="16" fillId="0" borderId="0" xfId="1" applyNumberFormat="1" applyFont="1" applyFill="1" applyAlignment="1">
      <alignment horizontal="left" wrapText="1"/>
    </xf>
    <xf numFmtId="165" fontId="13" fillId="0" borderId="0" xfId="1" applyNumberFormat="1" applyFont="1" applyFill="1" applyBorder="1" applyAlignment="1">
      <alignment horizontal="center" wrapText="1"/>
    </xf>
    <xf numFmtId="3" fontId="12" fillId="4" borderId="0" xfId="1" applyNumberFormat="1" applyFont="1" applyFill="1" applyBorder="1" applyAlignment="1">
      <alignment horizontal="right" vertical="center" wrapText="1"/>
    </xf>
    <xf numFmtId="3" fontId="12" fillId="0" borderId="0" xfId="1" applyNumberFormat="1" applyFont="1" applyFill="1" applyBorder="1" applyAlignment="1">
      <alignment horizontal="right" vertical="center" wrapText="1"/>
    </xf>
    <xf numFmtId="3" fontId="13" fillId="0" borderId="0" xfId="1" applyNumberFormat="1" applyFont="1" applyFill="1" applyBorder="1" applyAlignment="1">
      <alignment horizontal="right" vertical="center" wrapText="1"/>
    </xf>
    <xf numFmtId="3" fontId="13" fillId="0" borderId="0" xfId="0" applyNumberFormat="1" applyFont="1" applyAlignment="1">
      <alignment horizontal="right" vertical="center"/>
    </xf>
    <xf numFmtId="3" fontId="20" fillId="0" borderId="0" xfId="1" applyNumberFormat="1" applyFont="1" applyFill="1" applyBorder="1" applyAlignment="1">
      <alignment horizontal="right" vertical="center" wrapText="1"/>
    </xf>
    <xf numFmtId="4" fontId="20" fillId="4" borderId="0" xfId="1" applyNumberFormat="1" applyFont="1" applyFill="1" applyBorder="1" applyAlignment="1">
      <alignment horizontal="right" vertical="center" wrapText="1"/>
    </xf>
    <xf numFmtId="4" fontId="20" fillId="3" borderId="0" xfId="1" applyNumberFormat="1" applyFont="1" applyFill="1" applyBorder="1" applyAlignment="1">
      <alignment horizontal="right" vertical="center" wrapText="1"/>
    </xf>
    <xf numFmtId="4" fontId="20" fillId="0" borderId="1" xfId="1" applyNumberFormat="1" applyFont="1" applyFill="1" applyBorder="1" applyAlignment="1">
      <alignment horizontal="right" vertical="center" wrapText="1"/>
    </xf>
    <xf numFmtId="3" fontId="14" fillId="0" borderId="0" xfId="1" applyNumberFormat="1" applyFont="1" applyFill="1" applyBorder="1" applyAlignment="1">
      <alignment horizontal="right" vertical="center" wrapText="1"/>
    </xf>
    <xf numFmtId="165" fontId="12" fillId="4" borderId="0" xfId="1" applyNumberFormat="1" applyFont="1" applyFill="1" applyBorder="1" applyAlignment="1">
      <alignment vertical="center" wrapText="1"/>
    </xf>
    <xf numFmtId="165" fontId="14" fillId="0" borderId="0" xfId="1" applyNumberFormat="1" applyFont="1" applyFill="1" applyBorder="1" applyAlignment="1">
      <alignment vertical="center" wrapText="1"/>
    </xf>
    <xf numFmtId="165" fontId="14" fillId="3" borderId="0" xfId="1" applyNumberFormat="1" applyFont="1" applyFill="1" applyAlignment="1"/>
    <xf numFmtId="165" fontId="60" fillId="0" borderId="0" xfId="1" applyNumberFormat="1" applyFont="1" applyAlignment="1"/>
    <xf numFmtId="4" fontId="13" fillId="0" borderId="0" xfId="1" applyNumberFormat="1" applyFont="1" applyAlignment="1">
      <alignment horizontal="right"/>
    </xf>
    <xf numFmtId="4" fontId="7" fillId="3" borderId="0" xfId="1" applyNumberFormat="1" applyFont="1" applyFill="1" applyBorder="1" applyAlignment="1">
      <alignment horizontal="right" vertical="center" wrapText="1"/>
    </xf>
    <xf numFmtId="4" fontId="20" fillId="3" borderId="0" xfId="1" applyNumberFormat="1" applyFont="1" applyFill="1" applyAlignment="1">
      <alignment horizontal="right"/>
    </xf>
    <xf numFmtId="4" fontId="20" fillId="3" borderId="0" xfId="1" applyNumberFormat="1" applyFont="1" applyFill="1" applyBorder="1" applyAlignment="1">
      <alignment horizontal="right" vertical="center"/>
    </xf>
    <xf numFmtId="3" fontId="13" fillId="0" borderId="0" xfId="0" applyNumberFormat="1" applyFont="1" applyAlignment="1">
      <alignment vertical="center"/>
    </xf>
    <xf numFmtId="3" fontId="20" fillId="0" borderId="1" xfId="1" applyNumberFormat="1" applyFont="1" applyFill="1" applyBorder="1" applyAlignment="1">
      <alignment horizontal="right" vertical="center" wrapText="1"/>
    </xf>
    <xf numFmtId="3" fontId="13" fillId="0" borderId="1" xfId="0" applyNumberFormat="1" applyFont="1" applyBorder="1" applyAlignment="1">
      <alignment horizontal="right" vertical="center"/>
    </xf>
    <xf numFmtId="4" fontId="7" fillId="4" borderId="0" xfId="1" applyNumberFormat="1" applyFont="1" applyFill="1" applyBorder="1" applyAlignment="1">
      <alignment horizontal="right" vertical="center" wrapText="1"/>
    </xf>
    <xf numFmtId="4" fontId="7" fillId="0" borderId="1" xfId="1" applyNumberFormat="1" applyFont="1" applyFill="1" applyBorder="1" applyAlignment="1">
      <alignment horizontal="right" vertical="center" wrapText="1"/>
    </xf>
    <xf numFmtId="0" fontId="41" fillId="0" borderId="67" xfId="0" applyFont="1" applyBorder="1" applyAlignment="1">
      <alignment vertical="center" wrapText="1"/>
    </xf>
    <xf numFmtId="0" fontId="22" fillId="0" borderId="0" xfId="0" applyFont="1" applyAlignment="1">
      <alignment horizontal="center" vertical="center" wrapText="1"/>
    </xf>
    <xf numFmtId="0" fontId="26" fillId="0" borderId="0" xfId="0" applyFont="1" applyAlignment="1">
      <alignment horizontal="left" vertical="center" wrapText="1"/>
    </xf>
    <xf numFmtId="0" fontId="4" fillId="0" borderId="2" xfId="0" applyFont="1" applyBorder="1" applyAlignment="1">
      <alignment vertical="center" wrapText="1"/>
    </xf>
    <xf numFmtId="0" fontId="41" fillId="0" borderId="2" xfId="0" applyFont="1" applyBorder="1" applyAlignment="1">
      <alignment vertical="center" wrapText="1"/>
    </xf>
    <xf numFmtId="0" fontId="24" fillId="0" borderId="0" xfId="0" applyFont="1" applyAlignment="1">
      <alignment horizontal="left" vertical="top" wrapText="1"/>
    </xf>
    <xf numFmtId="0" fontId="4" fillId="0" borderId="0" xfId="0" applyFont="1" applyAlignment="1">
      <alignment horizontal="left" vertical="top" wrapText="1"/>
    </xf>
    <xf numFmtId="2" fontId="20" fillId="4" borderId="0" xfId="1" applyNumberFormat="1" applyFont="1" applyFill="1" applyBorder="1" applyAlignment="1">
      <alignment horizontal="center" vertical="center" wrapText="1"/>
    </xf>
    <xf numFmtId="0" fontId="2" fillId="0" borderId="0" xfId="0" applyFont="1"/>
    <xf numFmtId="2" fontId="13" fillId="2" borderId="0" xfId="1" applyNumberFormat="1" applyFont="1" applyFill="1" applyBorder="1" applyAlignment="1">
      <alignment horizontal="center" vertical="center"/>
    </xf>
    <xf numFmtId="2" fontId="13" fillId="2" borderId="66" xfId="1" applyNumberFormat="1" applyFont="1" applyFill="1" applyBorder="1" applyAlignment="1">
      <alignment horizontal="center" vertical="center"/>
    </xf>
    <xf numFmtId="2" fontId="13" fillId="2" borderId="1" xfId="1" applyNumberFormat="1" applyFont="1" applyFill="1" applyBorder="1" applyAlignment="1">
      <alignment horizontal="center" vertical="center"/>
    </xf>
    <xf numFmtId="4" fontId="7" fillId="2" borderId="0" xfId="1" applyNumberFormat="1" applyFont="1" applyFill="1" applyBorder="1" applyAlignment="1">
      <alignment horizontal="right" vertical="center"/>
    </xf>
    <xf numFmtId="165" fontId="20" fillId="2" borderId="0" xfId="1" applyNumberFormat="1" applyFont="1" applyFill="1" applyBorder="1" applyAlignment="1">
      <alignment horizontal="left" vertical="center"/>
    </xf>
    <xf numFmtId="4" fontId="7" fillId="6" borderId="0" xfId="1" applyNumberFormat="1" applyFont="1" applyFill="1" applyBorder="1" applyAlignment="1">
      <alignment horizontal="right" vertical="center" wrapText="1"/>
    </xf>
    <xf numFmtId="4" fontId="7" fillId="4" borderId="0" xfId="1" applyNumberFormat="1" applyFont="1" applyFill="1" applyBorder="1" applyAlignment="1">
      <alignment horizontal="center" vertical="center" wrapText="1"/>
    </xf>
    <xf numFmtId="4" fontId="13" fillId="2" borderId="0" xfId="1" applyNumberFormat="1" applyFont="1" applyFill="1" applyBorder="1" applyAlignment="1">
      <alignment horizontal="center" vertical="center" wrapText="1"/>
    </xf>
    <xf numFmtId="4" fontId="13" fillId="2" borderId="0" xfId="1" applyNumberFormat="1" applyFont="1" applyFill="1" applyBorder="1" applyAlignment="1">
      <alignment horizontal="center" vertical="center"/>
    </xf>
    <xf numFmtId="164" fontId="7" fillId="3" borderId="0" xfId="1" applyFont="1" applyFill="1" applyBorder="1" applyAlignment="1">
      <alignment horizontal="right" vertical="center"/>
    </xf>
    <xf numFmtId="164" fontId="7" fillId="2" borderId="0" xfId="1" applyFont="1" applyFill="1" applyBorder="1" applyAlignment="1">
      <alignment horizontal="right" vertical="center"/>
    </xf>
    <xf numFmtId="164" fontId="4" fillId="2" borderId="0" xfId="1" applyFont="1" applyFill="1" applyBorder="1" applyAlignment="1">
      <alignment horizontal="right" vertical="center"/>
    </xf>
    <xf numFmtId="4" fontId="20" fillId="0" borderId="0" xfId="1" applyNumberFormat="1" applyFont="1" applyAlignment="1">
      <alignment vertical="center"/>
    </xf>
    <xf numFmtId="164" fontId="7" fillId="0" borderId="0" xfId="1" applyFont="1" applyAlignment="1">
      <alignment vertical="center"/>
    </xf>
    <xf numFmtId="0" fontId="63" fillId="2" borderId="0" xfId="0" applyFont="1" applyFill="1" applyAlignment="1">
      <alignment vertical="center"/>
    </xf>
    <xf numFmtId="0" fontId="64" fillId="0" borderId="0" xfId="0" applyFont="1" applyAlignment="1">
      <alignment vertical="center"/>
    </xf>
    <xf numFmtId="0" fontId="64" fillId="0" borderId="3" xfId="0" applyFont="1" applyBorder="1" applyAlignment="1">
      <alignment horizontal="center" vertical="center" wrapText="1"/>
    </xf>
    <xf numFmtId="0" fontId="4" fillId="0" borderId="73" xfId="0" applyFont="1" applyBorder="1" applyAlignment="1">
      <alignment horizontal="center" vertical="center"/>
    </xf>
    <xf numFmtId="0" fontId="7" fillId="0" borderId="25" xfId="0" applyFont="1" applyBorder="1" applyAlignment="1">
      <alignment vertical="center"/>
    </xf>
    <xf numFmtId="0" fontId="7" fillId="0" borderId="76" xfId="0" applyFont="1" applyBorder="1" applyAlignment="1">
      <alignment horizontal="center" vertical="center"/>
    </xf>
    <xf numFmtId="0" fontId="7" fillId="0" borderId="5" xfId="0" applyFont="1" applyBorder="1" applyAlignment="1">
      <alignment vertical="center"/>
    </xf>
    <xf numFmtId="0" fontId="7" fillId="0" borderId="6" xfId="0" applyFont="1" applyBorder="1" applyAlignment="1">
      <alignment vertical="center"/>
    </xf>
    <xf numFmtId="0" fontId="4" fillId="0" borderId="76" xfId="0" applyFont="1" applyBorder="1" applyAlignment="1">
      <alignment horizontal="center" vertical="center"/>
    </xf>
    <xf numFmtId="0" fontId="4" fillId="0" borderId="6" xfId="0" applyFont="1" applyBorder="1" applyAlignment="1">
      <alignment vertical="center"/>
    </xf>
    <xf numFmtId="0" fontId="4" fillId="0" borderId="50" xfId="0" applyFont="1" applyBorder="1" applyAlignment="1">
      <alignment horizontal="center" vertical="center"/>
    </xf>
    <xf numFmtId="0" fontId="7" fillId="0" borderId="7" xfId="0" applyFont="1" applyBorder="1" applyAlignment="1">
      <alignment vertical="center"/>
    </xf>
    <xf numFmtId="0" fontId="28" fillId="0" borderId="8" xfId="4" applyFont="1" applyFill="1" applyBorder="1"/>
    <xf numFmtId="0" fontId="27" fillId="0" borderId="0" xfId="4" applyAlignment="1">
      <alignment vertical="center"/>
    </xf>
    <xf numFmtId="0" fontId="20" fillId="8" borderId="0" xfId="1" applyNumberFormat="1" applyFont="1" applyFill="1" applyBorder="1" applyAlignment="1">
      <alignment horizontal="center" vertical="center" wrapText="1"/>
    </xf>
    <xf numFmtId="0" fontId="43" fillId="8" borderId="0" xfId="0" applyFont="1" applyFill="1" applyAlignment="1">
      <alignment vertical="center"/>
    </xf>
    <xf numFmtId="4" fontId="13" fillId="8" borderId="0" xfId="1" applyNumberFormat="1" applyFont="1" applyFill="1" applyBorder="1" applyAlignment="1">
      <alignment horizontal="right" vertical="center" wrapText="1"/>
    </xf>
    <xf numFmtId="4" fontId="4" fillId="8" borderId="0" xfId="1" applyNumberFormat="1" applyFont="1" applyFill="1" applyBorder="1" applyAlignment="1">
      <alignment horizontal="right" vertical="center"/>
    </xf>
    <xf numFmtId="0" fontId="20" fillId="8" borderId="1" xfId="0" applyFont="1" applyFill="1" applyBorder="1" applyAlignment="1">
      <alignment horizontal="center" vertical="center"/>
    </xf>
    <xf numFmtId="0" fontId="13" fillId="8" borderId="1" xfId="0" applyFont="1" applyFill="1" applyBorder="1" applyAlignment="1">
      <alignment vertical="center"/>
    </xf>
    <xf numFmtId="4" fontId="13" fillId="8" borderId="1" xfId="1" applyNumberFormat="1" applyFont="1" applyFill="1" applyBorder="1" applyAlignment="1">
      <alignment vertical="center"/>
    </xf>
    <xf numFmtId="4" fontId="4" fillId="8" borderId="1" xfId="0" applyNumberFormat="1" applyFont="1" applyFill="1" applyBorder="1" applyAlignment="1">
      <alignment vertical="center"/>
    </xf>
    <xf numFmtId="165" fontId="20" fillId="8" borderId="0" xfId="1" applyNumberFormat="1" applyFont="1" applyFill="1" applyBorder="1" applyAlignment="1">
      <alignment horizontal="center" vertical="center" wrapText="1"/>
    </xf>
    <xf numFmtId="0" fontId="20" fillId="8" borderId="0" xfId="0" applyFont="1" applyFill="1" applyAlignment="1">
      <alignment horizontal="left" vertical="center"/>
    </xf>
    <xf numFmtId="165" fontId="15" fillId="8" borderId="0" xfId="1" applyNumberFormat="1" applyFont="1" applyFill="1" applyBorder="1" applyAlignment="1">
      <alignment horizontal="left" vertical="center" wrapText="1"/>
    </xf>
    <xf numFmtId="0" fontId="15" fillId="8" borderId="0" xfId="0" applyFont="1" applyFill="1" applyAlignment="1">
      <alignment vertical="center"/>
    </xf>
    <xf numFmtId="4" fontId="14" fillId="8" borderId="0" xfId="1" applyNumberFormat="1" applyFont="1" applyFill="1" applyBorder="1" applyAlignment="1">
      <alignment horizontal="right" vertical="center" wrapText="1"/>
    </xf>
    <xf numFmtId="0" fontId="12" fillId="8" borderId="1" xfId="0" applyFont="1" applyFill="1" applyBorder="1" applyAlignment="1">
      <alignment horizontal="center" vertical="center"/>
    </xf>
    <xf numFmtId="0" fontId="14" fillId="8" borderId="1" xfId="0" applyFont="1" applyFill="1" applyBorder="1" applyAlignment="1">
      <alignment vertical="center"/>
    </xf>
    <xf numFmtId="4" fontId="14" fillId="8" borderId="1" xfId="1" applyNumberFormat="1" applyFont="1" applyFill="1" applyBorder="1" applyAlignment="1">
      <alignment vertical="center"/>
    </xf>
    <xf numFmtId="0" fontId="43" fillId="8" borderId="0" xfId="0" applyFont="1" applyFill="1" applyAlignment="1">
      <alignment horizontal="left" vertical="center"/>
    </xf>
    <xf numFmtId="4" fontId="13" fillId="8" borderId="0" xfId="1" applyNumberFormat="1" applyFont="1" applyFill="1" applyAlignment="1">
      <alignment vertical="center"/>
    </xf>
    <xf numFmtId="164" fontId="4" fillId="8" borderId="0" xfId="1" applyFont="1" applyFill="1" applyAlignment="1">
      <alignment vertical="center"/>
    </xf>
    <xf numFmtId="4" fontId="13" fillId="8" borderId="44" xfId="1" applyNumberFormat="1" applyFont="1" applyFill="1" applyBorder="1" applyAlignment="1">
      <alignment vertical="center"/>
    </xf>
    <xf numFmtId="4" fontId="4" fillId="8" borderId="44" xfId="1" applyNumberFormat="1" applyFont="1" applyFill="1" applyBorder="1" applyAlignment="1">
      <alignment vertical="center"/>
    </xf>
    <xf numFmtId="4" fontId="17" fillId="0" borderId="0" xfId="0" applyNumberFormat="1" applyFont="1"/>
    <xf numFmtId="0" fontId="14" fillId="2" borderId="0" xfId="1" applyNumberFormat="1" applyFont="1" applyFill="1" applyBorder="1" applyAlignment="1">
      <alignment horizontal="center" vertical="center"/>
    </xf>
    <xf numFmtId="0" fontId="13" fillId="0" borderId="18" xfId="0" applyFont="1" applyBorder="1" applyAlignment="1">
      <alignment horizontal="center" vertical="center"/>
    </xf>
    <xf numFmtId="164" fontId="0" fillId="0" borderId="0" xfId="1" applyFont="1"/>
    <xf numFmtId="4" fontId="4" fillId="2" borderId="0" xfId="0" applyNumberFormat="1" applyFont="1" applyFill="1" applyAlignment="1">
      <alignment vertical="center"/>
    </xf>
    <xf numFmtId="164" fontId="0" fillId="8" borderId="0" xfId="1" applyFont="1" applyFill="1"/>
    <xf numFmtId="0" fontId="4" fillId="0" borderId="16" xfId="0" applyFont="1" applyBorder="1" applyAlignment="1">
      <alignment vertical="center"/>
    </xf>
    <xf numFmtId="43" fontId="4" fillId="0" borderId="0" xfId="0" applyNumberFormat="1" applyFont="1" applyAlignment="1">
      <alignment vertical="center"/>
    </xf>
    <xf numFmtId="164" fontId="4" fillId="0" borderId="0" xfId="0" applyNumberFormat="1" applyFont="1" applyAlignment="1">
      <alignment vertical="center"/>
    </xf>
    <xf numFmtId="4" fontId="0" fillId="0" borderId="0" xfId="0" applyNumberFormat="1"/>
    <xf numFmtId="4" fontId="4" fillId="0" borderId="0" xfId="0" applyNumberFormat="1" applyFont="1"/>
    <xf numFmtId="3" fontId="0" fillId="0" borderId="0" xfId="0" applyNumberFormat="1"/>
    <xf numFmtId="43" fontId="1" fillId="0" borderId="0" xfId="0" applyNumberFormat="1" applyFont="1"/>
    <xf numFmtId="0" fontId="14" fillId="0" borderId="0" xfId="1" applyNumberFormat="1" applyFont="1" applyFill="1" applyBorder="1" applyAlignment="1">
      <alignment horizontal="left" vertical="center"/>
    </xf>
    <xf numFmtId="0" fontId="4" fillId="0" borderId="0" xfId="0" applyFont="1" applyBorder="1" applyAlignment="1">
      <alignment vertical="center"/>
    </xf>
    <xf numFmtId="0" fontId="0" fillId="0" borderId="0" xfId="0" applyBorder="1"/>
    <xf numFmtId="164" fontId="0" fillId="0" borderId="0" xfId="1" applyFont="1" applyBorder="1"/>
    <xf numFmtId="0" fontId="4" fillId="0" borderId="0" xfId="0" applyFont="1" applyFill="1" applyAlignment="1">
      <alignment vertical="center"/>
    </xf>
    <xf numFmtId="164" fontId="4" fillId="0" borderId="0" xfId="1" applyFont="1" applyFill="1" applyAlignment="1">
      <alignment vertical="center"/>
    </xf>
    <xf numFmtId="43" fontId="4" fillId="0" borderId="0" xfId="0" applyNumberFormat="1" applyFont="1" applyFill="1" applyAlignment="1">
      <alignment vertical="center"/>
    </xf>
    <xf numFmtId="0" fontId="4" fillId="0" borderId="3" xfId="0" applyFont="1" applyBorder="1" applyAlignment="1">
      <alignment vertical="center" wrapText="1"/>
    </xf>
    <xf numFmtId="0" fontId="4" fillId="0" borderId="34" xfId="0" applyFont="1" applyBorder="1" applyAlignment="1">
      <alignment vertical="center" wrapText="1"/>
    </xf>
    <xf numFmtId="0" fontId="22" fillId="5" borderId="0" xfId="0" applyFont="1" applyFill="1" applyAlignment="1">
      <alignment horizontal="center" vertical="center" wrapText="1"/>
    </xf>
    <xf numFmtId="0" fontId="22" fillId="5" borderId="5" xfId="0" applyFont="1" applyFill="1" applyBorder="1" applyAlignment="1">
      <alignment horizontal="center" vertical="center"/>
    </xf>
    <xf numFmtId="0" fontId="22" fillId="5" borderId="0" xfId="0" applyFont="1" applyFill="1" applyAlignment="1">
      <alignment horizontal="center" vertical="center"/>
    </xf>
    <xf numFmtId="0" fontId="4" fillId="0" borderId="2" xfId="0" applyFont="1" applyBorder="1" applyAlignment="1">
      <alignment vertical="center" wrapText="1"/>
    </xf>
    <xf numFmtId="0" fontId="41" fillId="0" borderId="2" xfId="0" applyFont="1" applyBorder="1" applyAlignment="1">
      <alignment vertical="center" wrapText="1"/>
    </xf>
    <xf numFmtId="0" fontId="41" fillId="0" borderId="3" xfId="0" applyFont="1" applyBorder="1" applyAlignment="1">
      <alignment vertical="center"/>
    </xf>
    <xf numFmtId="0" fontId="29" fillId="3" borderId="73" xfId="0" applyFont="1" applyFill="1" applyBorder="1" applyAlignment="1">
      <alignment horizontal="left" vertical="center"/>
    </xf>
    <xf numFmtId="0" fontId="29" fillId="3" borderId="50" xfId="0" applyFont="1" applyFill="1" applyBorder="1" applyAlignment="1">
      <alignment horizontal="left" vertical="center"/>
    </xf>
    <xf numFmtId="0" fontId="4" fillId="0" borderId="3" xfId="0" applyFont="1" applyBorder="1" applyAlignment="1">
      <alignment horizontal="left" vertical="center" wrapText="1"/>
    </xf>
    <xf numFmtId="0" fontId="4" fillId="0" borderId="34" xfId="0" applyFont="1" applyBorder="1" applyAlignment="1">
      <alignment horizontal="left" vertical="center" wrapText="1"/>
    </xf>
    <xf numFmtId="0" fontId="7" fillId="0" borderId="0" xfId="0" applyFont="1" applyAlignment="1">
      <alignment horizontal="left" vertical="center" wrapText="1"/>
    </xf>
    <xf numFmtId="0" fontId="64" fillId="0" borderId="3" xfId="0" applyFont="1" applyBorder="1" applyAlignment="1">
      <alignment horizontal="center" vertical="center"/>
    </xf>
    <xf numFmtId="0" fontId="64" fillId="0" borderId="4" xfId="0" applyFont="1" applyBorder="1" applyAlignment="1">
      <alignment horizontal="center" vertical="center"/>
    </xf>
    <xf numFmtId="0" fontId="35" fillId="0" borderId="0" xfId="0" applyFont="1" applyAlignment="1">
      <alignment horizontal="center" vertical="center"/>
    </xf>
    <xf numFmtId="0" fontId="26" fillId="3" borderId="0" xfId="0" applyFont="1" applyFill="1" applyAlignment="1">
      <alignment horizontal="left" vertical="center" wrapText="1"/>
    </xf>
    <xf numFmtId="0" fontId="4" fillId="0" borderId="0" xfId="0" applyFont="1" applyAlignment="1">
      <alignment horizontal="left" vertical="center" wrapText="1"/>
    </xf>
    <xf numFmtId="0" fontId="31" fillId="0" borderId="0" xfId="1" applyNumberFormat="1" applyFont="1" applyFill="1" applyBorder="1" applyAlignment="1">
      <alignment horizontal="left" vertical="center" wrapText="1"/>
    </xf>
    <xf numFmtId="0" fontId="26" fillId="3" borderId="0" xfId="0" applyFont="1" applyFill="1" applyAlignment="1">
      <alignment horizontal="left" vertical="center"/>
    </xf>
    <xf numFmtId="0" fontId="24" fillId="0" borderId="0" xfId="0" applyFont="1" applyAlignment="1">
      <alignment horizontal="left" vertical="top" wrapText="1"/>
    </xf>
    <xf numFmtId="0" fontId="4" fillId="0" borderId="0" xfId="0" applyFont="1" applyAlignment="1">
      <alignment horizontal="left" vertical="top" wrapText="1"/>
    </xf>
    <xf numFmtId="0" fontId="34" fillId="4" borderId="0" xfId="0" applyFont="1" applyFill="1" applyAlignment="1">
      <alignment horizontal="center" vertical="center" wrapText="1"/>
    </xf>
    <xf numFmtId="0" fontId="41" fillId="0" borderId="0" xfId="0" applyFont="1" applyAlignment="1">
      <alignment horizontal="left" vertical="center" wrapText="1"/>
    </xf>
    <xf numFmtId="0" fontId="5" fillId="0" borderId="0" xfId="0" applyFont="1" applyAlignment="1">
      <alignment horizontal="center" vertical="center" wrapText="1"/>
    </xf>
    <xf numFmtId="0" fontId="7" fillId="0" borderId="3" xfId="1" applyNumberFormat="1" applyFont="1" applyFill="1" applyBorder="1" applyAlignment="1">
      <alignment horizontal="left" vertical="top" wrapText="1"/>
    </xf>
    <xf numFmtId="0" fontId="7" fillId="0" borderId="16" xfId="1" applyNumberFormat="1" applyFont="1" applyFill="1" applyBorder="1" applyAlignment="1">
      <alignment horizontal="left" vertical="top" wrapText="1"/>
    </xf>
    <xf numFmtId="0" fontId="7" fillId="0" borderId="4" xfId="1" applyNumberFormat="1" applyFont="1" applyFill="1" applyBorder="1" applyAlignment="1">
      <alignment horizontal="left" vertical="top" wrapText="1"/>
    </xf>
    <xf numFmtId="165" fontId="6" fillId="5" borderId="0" xfId="1" applyNumberFormat="1" applyFont="1" applyFill="1" applyBorder="1" applyAlignment="1">
      <alignment horizontal="center" vertical="center" wrapText="1"/>
    </xf>
    <xf numFmtId="165" fontId="6" fillId="5" borderId="13" xfId="1" applyNumberFormat="1" applyFont="1" applyFill="1" applyBorder="1" applyAlignment="1">
      <alignment horizontal="center" vertical="center" wrapText="1"/>
    </xf>
    <xf numFmtId="165" fontId="8" fillId="0" borderId="0" xfId="1" applyNumberFormat="1" applyFont="1" applyFill="1" applyBorder="1" applyAlignment="1">
      <alignment horizontal="center" vertical="center" wrapText="1"/>
    </xf>
    <xf numFmtId="0" fontId="4" fillId="0" borderId="3" xfId="1" applyNumberFormat="1" applyFont="1" applyFill="1" applyBorder="1" applyAlignment="1">
      <alignment horizontal="left" vertical="top" wrapText="1"/>
    </xf>
    <xf numFmtId="0" fontId="4" fillId="0" borderId="16" xfId="1" applyNumberFormat="1" applyFont="1" applyFill="1" applyBorder="1" applyAlignment="1">
      <alignment horizontal="left" vertical="top" wrapText="1"/>
    </xf>
    <xf numFmtId="0" fontId="4" fillId="0" borderId="4" xfId="1" applyNumberFormat="1" applyFont="1" applyFill="1" applyBorder="1" applyAlignment="1">
      <alignment horizontal="left" vertical="top" wrapText="1"/>
    </xf>
    <xf numFmtId="165" fontId="60" fillId="0" borderId="0" xfId="1" applyNumberFormat="1" applyFont="1" applyAlignment="1">
      <alignment horizontal="left"/>
    </xf>
    <xf numFmtId="165" fontId="14" fillId="3" borderId="0" xfId="1" applyNumberFormat="1" applyFont="1" applyFill="1" applyAlignment="1">
      <alignment horizontal="left"/>
    </xf>
    <xf numFmtId="0" fontId="5" fillId="0" borderId="0" xfId="0" applyFont="1" applyAlignment="1">
      <alignment horizontal="center" vertical="center"/>
    </xf>
    <xf numFmtId="165" fontId="12" fillId="4" borderId="0" xfId="1" applyNumberFormat="1" applyFont="1" applyFill="1" applyBorder="1" applyAlignment="1">
      <alignment horizontal="left" vertical="center" wrapText="1"/>
    </xf>
    <xf numFmtId="0" fontId="7" fillId="0" borderId="0" xfId="0" applyFont="1" applyAlignment="1">
      <alignment horizontal="center" vertical="center"/>
    </xf>
    <xf numFmtId="165" fontId="22" fillId="5" borderId="0" xfId="1" applyNumberFormat="1" applyFont="1" applyFill="1" applyBorder="1" applyAlignment="1">
      <alignment horizontal="center" vertical="center" wrapText="1"/>
    </xf>
    <xf numFmtId="0" fontId="7" fillId="0" borderId="69"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71" xfId="0" applyFont="1" applyBorder="1" applyAlignment="1">
      <alignment horizontal="center" vertical="center" wrapText="1"/>
    </xf>
    <xf numFmtId="0" fontId="7" fillId="0" borderId="3" xfId="0" applyFont="1" applyBorder="1" applyAlignment="1">
      <alignment horizontal="center" vertical="center"/>
    </xf>
    <xf numFmtId="0" fontId="7" fillId="0" borderId="16" xfId="0" applyFont="1" applyBorder="1" applyAlignment="1">
      <alignment horizontal="center" vertical="center"/>
    </xf>
    <xf numFmtId="0" fontId="7" fillId="0" borderId="72" xfId="0" applyFont="1" applyBorder="1" applyAlignment="1">
      <alignment horizontal="center"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7" fillId="0" borderId="61" xfId="0" applyFont="1" applyBorder="1" applyAlignment="1">
      <alignment horizontal="center" vertical="center"/>
    </xf>
    <xf numFmtId="4" fontId="7" fillId="4" borderId="3" xfId="0" applyNumberFormat="1" applyFont="1" applyFill="1" applyBorder="1" applyAlignment="1">
      <alignment horizontal="left" vertical="center" wrapText="1"/>
    </xf>
    <xf numFmtId="4" fontId="7" fillId="4" borderId="16" xfId="0" applyNumberFormat="1" applyFont="1" applyFill="1" applyBorder="1" applyAlignment="1">
      <alignment horizontal="left" vertical="center" wrapText="1"/>
    </xf>
    <xf numFmtId="4" fontId="7" fillId="4" borderId="4" xfId="0" applyNumberFormat="1" applyFont="1" applyFill="1" applyBorder="1" applyAlignment="1">
      <alignment horizontal="left" vertical="center" wrapText="1"/>
    </xf>
    <xf numFmtId="165" fontId="14" fillId="0" borderId="0" xfId="1" applyNumberFormat="1" applyFont="1" applyFill="1" applyBorder="1" applyAlignment="1">
      <alignment horizontal="left" vertical="center" wrapText="1"/>
    </xf>
    <xf numFmtId="0" fontId="7" fillId="0" borderId="0" xfId="0" applyFont="1" applyAlignment="1">
      <alignment horizontal="center" vertical="center" wrapText="1"/>
    </xf>
    <xf numFmtId="0" fontId="13" fillId="2" borderId="17" xfId="0" applyFont="1" applyFill="1" applyBorder="1" applyAlignment="1">
      <alignment horizontal="left" vertical="center" wrapText="1"/>
    </xf>
    <xf numFmtId="0" fontId="13" fillId="2" borderId="22" xfId="0" applyFont="1" applyFill="1" applyBorder="1" applyAlignment="1">
      <alignment horizontal="left" vertical="center" wrapText="1"/>
    </xf>
    <xf numFmtId="0" fontId="17" fillId="2" borderId="17" xfId="0" applyFont="1" applyFill="1" applyBorder="1" applyAlignment="1">
      <alignment horizontal="left" vertical="center"/>
    </xf>
    <xf numFmtId="0" fontId="17" fillId="0" borderId="1" xfId="0" applyFont="1" applyBorder="1" applyAlignment="1">
      <alignment horizontal="left" vertical="center" wrapText="1"/>
    </xf>
    <xf numFmtId="0" fontId="7" fillId="0" borderId="2" xfId="1" applyNumberFormat="1" applyFont="1" applyFill="1" applyBorder="1" applyAlignment="1">
      <alignment horizontal="left" vertical="top" wrapText="1"/>
    </xf>
    <xf numFmtId="0" fontId="7" fillId="0" borderId="4" xfId="0" applyFont="1" applyBorder="1" applyAlignment="1">
      <alignment horizontal="center" vertical="center"/>
    </xf>
    <xf numFmtId="0" fontId="46" fillId="0" borderId="10" xfId="0" applyFont="1" applyBorder="1" applyAlignment="1">
      <alignment horizontal="center" vertical="center"/>
    </xf>
    <xf numFmtId="0" fontId="47" fillId="0" borderId="15" xfId="0" applyFont="1" applyBorder="1" applyAlignment="1">
      <alignment horizontal="center" vertical="center"/>
    </xf>
    <xf numFmtId="0" fontId="47" fillId="0" borderId="25" xfId="0" applyFont="1" applyBorder="1" applyAlignment="1">
      <alignment horizontal="center" vertical="center"/>
    </xf>
    <xf numFmtId="0" fontId="47" fillId="0" borderId="5" xfId="0" applyFont="1" applyBorder="1" applyAlignment="1">
      <alignment horizontal="center" vertical="center"/>
    </xf>
    <xf numFmtId="0" fontId="47" fillId="0" borderId="0" xfId="0" applyFont="1" applyAlignment="1">
      <alignment horizontal="center" vertical="center"/>
    </xf>
    <xf numFmtId="0" fontId="47" fillId="0" borderId="6" xfId="0" applyFont="1" applyBorder="1" applyAlignment="1">
      <alignment horizontal="center" vertical="center"/>
    </xf>
    <xf numFmtId="0" fontId="47" fillId="0" borderId="7" xfId="0" applyFont="1" applyBorder="1" applyAlignment="1">
      <alignment horizontal="center" vertical="center"/>
    </xf>
    <xf numFmtId="0" fontId="47" fillId="0" borderId="1" xfId="0" applyFont="1" applyBorder="1" applyAlignment="1">
      <alignment horizontal="center" vertical="center"/>
    </xf>
    <xf numFmtId="0" fontId="47" fillId="0" borderId="8" xfId="0" applyFont="1" applyBorder="1" applyAlignment="1">
      <alignment horizontal="center" vertical="center"/>
    </xf>
    <xf numFmtId="0" fontId="13" fillId="2" borderId="17" xfId="0" applyFont="1" applyFill="1" applyBorder="1" applyAlignment="1">
      <alignment horizontal="left" vertical="center"/>
    </xf>
    <xf numFmtId="0" fontId="17" fillId="0" borderId="0" xfId="0" applyFont="1" applyAlignment="1">
      <alignment horizontal="left" vertical="center" wrapText="1"/>
    </xf>
    <xf numFmtId="0" fontId="7" fillId="0" borderId="3" xfId="1" applyNumberFormat="1" applyFont="1" applyFill="1" applyBorder="1" applyAlignment="1">
      <alignment horizontal="left" vertical="center" wrapText="1"/>
    </xf>
    <xf numFmtId="0" fontId="7" fillId="0" borderId="16" xfId="1" applyNumberFormat="1" applyFont="1" applyFill="1" applyBorder="1" applyAlignment="1">
      <alignment horizontal="left" vertical="center" wrapText="1"/>
    </xf>
    <xf numFmtId="0" fontId="7" fillId="0" borderId="4" xfId="1" applyNumberFormat="1" applyFont="1" applyFill="1" applyBorder="1" applyAlignment="1">
      <alignment horizontal="left" vertical="center" wrapText="1"/>
    </xf>
    <xf numFmtId="0" fontId="7" fillId="0" borderId="50" xfId="1" applyNumberFormat="1" applyFont="1" applyFill="1" applyBorder="1" applyAlignment="1">
      <alignment horizontal="left" vertical="center" wrapText="1"/>
    </xf>
    <xf numFmtId="165" fontId="12" fillId="3" borderId="0" xfId="1" applyNumberFormat="1" applyFont="1" applyFill="1" applyBorder="1" applyAlignment="1">
      <alignment horizontal="left" vertical="center" wrapText="1"/>
    </xf>
    <xf numFmtId="4" fontId="8" fillId="4" borderId="3" xfId="0" applyNumberFormat="1" applyFont="1" applyFill="1" applyBorder="1" applyAlignment="1">
      <alignment horizontal="left" vertical="center" wrapText="1"/>
    </xf>
    <xf numFmtId="4" fontId="8" fillId="4" borderId="16" xfId="0" applyNumberFormat="1" applyFont="1" applyFill="1" applyBorder="1" applyAlignment="1">
      <alignment horizontal="left" vertical="center" wrapText="1"/>
    </xf>
    <xf numFmtId="4" fontId="8" fillId="4" borderId="4" xfId="0" applyNumberFormat="1" applyFont="1" applyFill="1" applyBorder="1" applyAlignment="1">
      <alignment horizontal="left" vertical="center" wrapText="1"/>
    </xf>
    <xf numFmtId="165" fontId="21" fillId="0" borderId="0" xfId="1" applyNumberFormat="1" applyFont="1" applyFill="1" applyBorder="1" applyAlignment="1">
      <alignment horizontal="left" vertical="center" wrapText="1"/>
    </xf>
    <xf numFmtId="165" fontId="21" fillId="0" borderId="15" xfId="1" applyNumberFormat="1" applyFont="1" applyFill="1" applyBorder="1" applyAlignment="1">
      <alignment horizontal="left" vertical="center" wrapText="1"/>
    </xf>
    <xf numFmtId="0" fontId="7" fillId="0" borderId="2" xfId="1" applyNumberFormat="1" applyFont="1" applyFill="1" applyBorder="1" applyAlignment="1">
      <alignment horizontal="left" vertical="center" wrapText="1"/>
    </xf>
    <xf numFmtId="0" fontId="4" fillId="0" borderId="7" xfId="1" applyNumberFormat="1" applyFont="1" applyFill="1" applyBorder="1" applyAlignment="1">
      <alignment horizontal="left" vertical="center" wrapText="1"/>
    </xf>
    <xf numFmtId="0" fontId="4" fillId="0" borderId="1" xfId="1" applyNumberFormat="1" applyFont="1" applyFill="1" applyBorder="1" applyAlignment="1">
      <alignment horizontal="left" vertical="center" wrapText="1"/>
    </xf>
    <xf numFmtId="0" fontId="4" fillId="0" borderId="8" xfId="1" applyNumberFormat="1" applyFont="1" applyFill="1" applyBorder="1" applyAlignment="1">
      <alignment horizontal="left" vertical="center" wrapText="1"/>
    </xf>
    <xf numFmtId="0" fontId="4" fillId="0" borderId="5" xfId="1" applyNumberFormat="1" applyFont="1" applyFill="1" applyBorder="1" applyAlignment="1">
      <alignment horizontal="left" vertical="center" wrapText="1"/>
    </xf>
    <xf numFmtId="0" fontId="4" fillId="0" borderId="0" xfId="1" applyNumberFormat="1" applyFont="1" applyFill="1" applyBorder="1" applyAlignment="1">
      <alignment horizontal="left" vertical="center" wrapText="1"/>
    </xf>
    <xf numFmtId="0" fontId="4" fillId="0" borderId="6" xfId="1" applyNumberFormat="1" applyFont="1" applyFill="1" applyBorder="1" applyAlignment="1">
      <alignment horizontal="left" vertical="center" wrapText="1"/>
    </xf>
    <xf numFmtId="0" fontId="26" fillId="4" borderId="10" xfId="1" applyNumberFormat="1" applyFont="1" applyFill="1" applyBorder="1" applyAlignment="1">
      <alignment horizontal="left" vertical="center" wrapText="1"/>
    </xf>
    <xf numFmtId="0" fontId="26" fillId="4" borderId="15" xfId="1" applyNumberFormat="1" applyFont="1" applyFill="1" applyBorder="1" applyAlignment="1">
      <alignment horizontal="left" vertical="center" wrapText="1"/>
    </xf>
    <xf numFmtId="0" fontId="4" fillId="0" borderId="49" xfId="0" applyFont="1" applyBorder="1" applyAlignment="1">
      <alignment horizontal="left" vertical="center" wrapText="1"/>
    </xf>
    <xf numFmtId="0" fontId="6" fillId="5" borderId="27" xfId="0" applyFont="1" applyFill="1" applyBorder="1" applyAlignment="1">
      <alignment horizontal="center" vertical="center"/>
    </xf>
    <xf numFmtId="0" fontId="6" fillId="5" borderId="24" xfId="0" applyFont="1" applyFill="1" applyBorder="1" applyAlignment="1">
      <alignment horizontal="center" vertical="center"/>
    </xf>
    <xf numFmtId="0" fontId="6" fillId="5" borderId="47" xfId="0" applyFont="1" applyFill="1" applyBorder="1" applyAlignment="1">
      <alignment horizontal="center" vertical="center"/>
    </xf>
    <xf numFmtId="0" fontId="4" fillId="0" borderId="7" xfId="0" applyFont="1" applyBorder="1" applyAlignment="1">
      <alignment horizontal="left" vertical="top"/>
    </xf>
    <xf numFmtId="0" fontId="4" fillId="0" borderId="1" xfId="0" applyFont="1" applyBorder="1" applyAlignment="1">
      <alignment horizontal="left" vertical="top"/>
    </xf>
    <xf numFmtId="0" fontId="4" fillId="0" borderId="8" xfId="0" applyFont="1" applyBorder="1" applyAlignment="1">
      <alignment horizontal="left" vertical="top"/>
    </xf>
    <xf numFmtId="0" fontId="35" fillId="0" borderId="51" xfId="0" applyFont="1" applyBorder="1" applyAlignment="1">
      <alignment horizontal="center" vertical="center"/>
    </xf>
    <xf numFmtId="165" fontId="6" fillId="5" borderId="0" xfId="1" applyNumberFormat="1" applyFont="1" applyFill="1" applyBorder="1" applyAlignment="1">
      <alignment horizontal="left" vertical="center"/>
    </xf>
    <xf numFmtId="0" fontId="12" fillId="3" borderId="0" xfId="0" applyFont="1" applyFill="1" applyAlignment="1">
      <alignment horizontal="center" vertical="center"/>
    </xf>
    <xf numFmtId="4" fontId="45" fillId="0" borderId="15" xfId="0" applyNumberFormat="1" applyFont="1" applyBorder="1" applyAlignment="1">
      <alignment horizontal="center" vertical="center"/>
    </xf>
    <xf numFmtId="165" fontId="11" fillId="5" borderId="0" xfId="1" applyNumberFormat="1" applyFont="1" applyFill="1" applyBorder="1" applyAlignment="1">
      <alignment horizontal="center" vertical="center" wrapText="1"/>
    </xf>
    <xf numFmtId="0" fontId="17" fillId="2" borderId="1" xfId="0" applyFont="1" applyFill="1" applyBorder="1" applyAlignment="1">
      <alignment horizontal="left" vertical="center" wrapText="1"/>
    </xf>
    <xf numFmtId="4" fontId="15" fillId="0" borderId="16" xfId="0" applyNumberFormat="1" applyFont="1" applyBorder="1" applyAlignment="1">
      <alignment horizontal="left" vertical="center"/>
    </xf>
    <xf numFmtId="165" fontId="11" fillId="5" borderId="13" xfId="1" applyNumberFormat="1" applyFont="1" applyFill="1" applyBorder="1" applyAlignment="1">
      <alignment horizontal="center" vertical="center" wrapText="1"/>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71" xfId="0" applyFont="1" applyBorder="1" applyAlignment="1">
      <alignment horizontal="center" vertical="center"/>
    </xf>
    <xf numFmtId="4" fontId="15" fillId="0" borderId="15" xfId="0" applyNumberFormat="1" applyFont="1" applyBorder="1" applyAlignment="1">
      <alignment horizontal="left" vertical="center"/>
    </xf>
    <xf numFmtId="0" fontId="8" fillId="0" borderId="69" xfId="0" applyFont="1" applyBorder="1" applyAlignment="1">
      <alignment horizontal="center" vertical="center"/>
    </xf>
    <xf numFmtId="0" fontId="8" fillId="0" borderId="70" xfId="0" applyFont="1" applyBorder="1" applyAlignment="1">
      <alignment horizontal="center" vertical="center"/>
    </xf>
    <xf numFmtId="0" fontId="8" fillId="0" borderId="71" xfId="0" applyFont="1" applyBorder="1" applyAlignment="1">
      <alignment horizontal="center" vertical="center"/>
    </xf>
    <xf numFmtId="0" fontId="8" fillId="0" borderId="3" xfId="0" applyFont="1" applyBorder="1" applyAlignment="1">
      <alignment horizontal="center" vertical="center"/>
    </xf>
    <xf numFmtId="0" fontId="8" fillId="0" borderId="16" xfId="0" applyFont="1" applyBorder="1" applyAlignment="1">
      <alignment horizontal="center" vertical="center"/>
    </xf>
    <xf numFmtId="0" fontId="8" fillId="0" borderId="72" xfId="0" applyFont="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26" fillId="0" borderId="0" xfId="0" applyFont="1" applyAlignment="1">
      <alignment horizontal="center" vertical="center" wrapText="1"/>
    </xf>
    <xf numFmtId="0" fontId="8" fillId="0" borderId="41" xfId="1" applyNumberFormat="1" applyFont="1" applyFill="1" applyBorder="1" applyAlignment="1">
      <alignment horizontal="left" vertical="center" wrapText="1"/>
    </xf>
    <xf numFmtId="0" fontId="8" fillId="0" borderId="42" xfId="1" applyNumberFormat="1" applyFont="1" applyFill="1" applyBorder="1" applyAlignment="1">
      <alignment horizontal="left" vertical="center" wrapText="1"/>
    </xf>
    <xf numFmtId="0" fontId="8" fillId="0" borderId="43" xfId="1" applyNumberFormat="1" applyFont="1" applyFill="1" applyBorder="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58" fillId="0" borderId="0" xfId="0" applyFont="1" applyAlignment="1">
      <alignment horizontal="center" vertical="center"/>
    </xf>
    <xf numFmtId="0" fontId="8" fillId="0" borderId="2" xfId="1" applyNumberFormat="1" applyFont="1" applyFill="1" applyBorder="1" applyAlignment="1">
      <alignment horizontal="left" vertical="center" wrapText="1"/>
    </xf>
    <xf numFmtId="0" fontId="8" fillId="0" borderId="3" xfId="1" applyNumberFormat="1" applyFont="1" applyFill="1" applyBorder="1" applyAlignment="1">
      <alignment horizontal="left" vertical="center" wrapText="1"/>
    </xf>
    <xf numFmtId="0" fontId="8" fillId="0" borderId="16" xfId="1" applyNumberFormat="1" applyFont="1" applyFill="1" applyBorder="1" applyAlignment="1">
      <alignment horizontal="left" vertical="center" wrapText="1"/>
    </xf>
    <xf numFmtId="0" fontId="8" fillId="0" borderId="4" xfId="1" applyNumberFormat="1" applyFont="1" applyFill="1" applyBorder="1" applyAlignment="1">
      <alignment horizontal="left" vertical="center" wrapText="1"/>
    </xf>
    <xf numFmtId="165" fontId="16" fillId="0" borderId="16" xfId="1" applyNumberFormat="1" applyFont="1" applyFill="1" applyBorder="1" applyAlignment="1">
      <alignment vertical="center" wrapText="1"/>
    </xf>
    <xf numFmtId="0" fontId="4" fillId="0" borderId="7" xfId="0" applyFont="1" applyBorder="1" applyAlignment="1">
      <alignment horizontal="left" vertical="center"/>
    </xf>
    <xf numFmtId="0" fontId="4" fillId="0" borderId="1" xfId="0" applyFont="1" applyBorder="1" applyAlignment="1">
      <alignment horizontal="left" vertical="center"/>
    </xf>
    <xf numFmtId="0" fontId="4" fillId="0" borderId="8" xfId="0" applyFont="1" applyBorder="1" applyAlignment="1">
      <alignment horizontal="left" vertical="center"/>
    </xf>
    <xf numFmtId="0" fontId="7" fillId="0" borderId="46" xfId="0" applyFont="1" applyBorder="1" applyAlignment="1">
      <alignment horizontal="center" vertical="center"/>
    </xf>
    <xf numFmtId="0" fontId="7" fillId="0" borderId="34" xfId="0" applyFont="1" applyBorder="1" applyAlignment="1">
      <alignment horizontal="center" vertical="center"/>
    </xf>
    <xf numFmtId="0" fontId="46" fillId="0" borderId="36" xfId="0" applyFont="1" applyBorder="1" applyAlignment="1">
      <alignment horizontal="center" vertical="center"/>
    </xf>
    <xf numFmtId="0" fontId="46" fillId="0" borderId="45" xfId="0" applyFont="1" applyBorder="1" applyAlignment="1">
      <alignment horizontal="center" vertical="center"/>
    </xf>
    <xf numFmtId="0" fontId="46" fillId="0" borderId="37" xfId="0" applyFont="1" applyBorder="1" applyAlignment="1">
      <alignment horizontal="center" vertical="center"/>
    </xf>
    <xf numFmtId="0" fontId="46" fillId="0" borderId="35" xfId="0" applyFont="1" applyBorder="1" applyAlignment="1">
      <alignment horizontal="center" vertical="center"/>
    </xf>
    <xf numFmtId="0" fontId="46" fillId="0" borderId="0" xfId="0" applyFont="1" applyAlignment="1">
      <alignment horizontal="center" vertical="center"/>
    </xf>
    <xf numFmtId="0" fontId="46" fillId="0" borderId="38" xfId="0" applyFont="1" applyBorder="1" applyAlignment="1">
      <alignment horizontal="center" vertical="center"/>
    </xf>
    <xf numFmtId="0" fontId="46" fillId="0" borderId="39" xfId="0" applyFont="1" applyBorder="1" applyAlignment="1">
      <alignment horizontal="center" vertical="center"/>
    </xf>
    <xf numFmtId="0" fontId="46" fillId="0" borderId="44" xfId="0" applyFont="1" applyBorder="1" applyAlignment="1">
      <alignment horizontal="center" vertical="center"/>
    </xf>
    <xf numFmtId="0" fontId="46" fillId="0" borderId="40" xfId="0" applyFont="1" applyBorder="1" applyAlignment="1">
      <alignment horizontal="center" vertical="center"/>
    </xf>
    <xf numFmtId="0" fontId="4" fillId="0" borderId="7" xfId="0" applyFont="1" applyBorder="1" applyAlignment="1">
      <alignment horizontal="left" vertical="center" wrapText="1"/>
    </xf>
    <xf numFmtId="0" fontId="5" fillId="0" borderId="0" xfId="0" applyFont="1" applyAlignment="1">
      <alignment horizontal="center"/>
    </xf>
    <xf numFmtId="4" fontId="15" fillId="0" borderId="0" xfId="0" applyNumberFormat="1" applyFont="1" applyAlignment="1">
      <alignment horizontal="left" vertical="center"/>
    </xf>
    <xf numFmtId="0" fontId="7" fillId="0" borderId="35" xfId="1" applyNumberFormat="1" applyFont="1" applyFill="1" applyBorder="1" applyAlignment="1">
      <alignment horizontal="left" vertical="center" wrapText="1"/>
    </xf>
    <xf numFmtId="0" fontId="7" fillId="0" borderId="0" xfId="1" applyNumberFormat="1" applyFont="1" applyFill="1" applyBorder="1" applyAlignment="1">
      <alignment horizontal="left" vertical="center" wrapText="1"/>
    </xf>
  </cellXfs>
  <cellStyles count="7">
    <cellStyle name="Hipervínculo" xfId="4" builtinId="8"/>
    <cellStyle name="Millares" xfId="1" builtinId="3"/>
    <cellStyle name="Millares 2" xfId="2" xr:uid="{00000000-0005-0000-0000-000001000000}"/>
    <cellStyle name="Millares 3" xfId="3" xr:uid="{00000000-0005-0000-0000-000002000000}"/>
    <cellStyle name="Normal" xfId="0" builtinId="0"/>
    <cellStyle name="Normal 2 2" xfId="5" xr:uid="{B22E65CB-CC39-40C2-876F-A6E4E27E829E}"/>
    <cellStyle name="Porcentaje" xfId="6" builtinId="5"/>
  </cellStyles>
  <dxfs count="24">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C1C5C8"/>
      <color rgb="FFCFAC65"/>
      <color rgb="FF979797"/>
      <color rgb="FF1829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9.xml.rels><?xml version="1.0" encoding="UTF-8" standalone="yes"?>
<Relationships xmlns="http://schemas.openxmlformats.org/package/2006/relationships"><Relationship Id="rId1" Type="http://schemas.openxmlformats.org/officeDocument/2006/relationships/image" Target="../media/image8.jpe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228601</xdr:colOff>
      <xdr:row>0</xdr:row>
      <xdr:rowOff>0</xdr:rowOff>
    </xdr:from>
    <xdr:to>
      <xdr:col>4</xdr:col>
      <xdr:colOff>2200275</xdr:colOff>
      <xdr:row>2</xdr:row>
      <xdr:rowOff>200696</xdr:rowOff>
    </xdr:to>
    <xdr:pic>
      <xdr:nvPicPr>
        <xdr:cNvPr id="2" name="Imagen 1">
          <a:extLst>
            <a:ext uri="{FF2B5EF4-FFF2-40B4-BE49-F238E27FC236}">
              <a16:creationId xmlns:a16="http://schemas.microsoft.com/office/drawing/2014/main" id="{A610A66A-7A3C-4B7E-B776-D848A667B5B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4" t="7937" r="3187" b="4749"/>
        <a:stretch/>
      </xdr:blipFill>
      <xdr:spPr>
        <a:xfrm>
          <a:off x="2505076" y="0"/>
          <a:ext cx="6000749" cy="6197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9525</xdr:colOff>
      <xdr:row>0</xdr:row>
      <xdr:rowOff>9525</xdr:rowOff>
    </xdr:to>
    <xdr:pic>
      <xdr:nvPicPr>
        <xdr:cNvPr id="2" name="Imagen 1">
          <a:extLst>
            <a:ext uri="{FF2B5EF4-FFF2-40B4-BE49-F238E27FC236}">
              <a16:creationId xmlns:a16="http://schemas.microsoft.com/office/drawing/2014/main" id="{D4BE0E2C-EF56-4D8F-9E71-40540E62C2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69</xdr:row>
      <xdr:rowOff>0</xdr:rowOff>
    </xdr:from>
    <xdr:to>
      <xdr:col>2</xdr:col>
      <xdr:colOff>9525</xdr:colOff>
      <xdr:row>69</xdr:row>
      <xdr:rowOff>9525</xdr:rowOff>
    </xdr:to>
    <xdr:pic>
      <xdr:nvPicPr>
        <xdr:cNvPr id="3" name="Imagen 2">
          <a:extLst>
            <a:ext uri="{FF2B5EF4-FFF2-40B4-BE49-F238E27FC236}">
              <a16:creationId xmlns:a16="http://schemas.microsoft.com/office/drawing/2014/main" id="{0C6F360D-64DA-42D6-AB0C-F6977AFAC3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1659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1157082</xdr:colOff>
      <xdr:row>0</xdr:row>
      <xdr:rowOff>8659</xdr:rowOff>
    </xdr:from>
    <xdr:to>
      <xdr:col>3</xdr:col>
      <xdr:colOff>421435</xdr:colOff>
      <xdr:row>2</xdr:row>
      <xdr:rowOff>187036</xdr:rowOff>
    </xdr:to>
    <xdr:pic>
      <xdr:nvPicPr>
        <xdr:cNvPr id="4" name="Imagen 3">
          <a:extLst>
            <a:ext uri="{FF2B5EF4-FFF2-40B4-BE49-F238E27FC236}">
              <a16:creationId xmlns:a16="http://schemas.microsoft.com/office/drawing/2014/main" id="{98B6A8AA-D4B6-4968-A0EA-EE5F6C7F2AA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894" t="7937" r="3187" b="4749"/>
        <a:stretch/>
      </xdr:blipFill>
      <xdr:spPr>
        <a:xfrm>
          <a:off x="1157082" y="8659"/>
          <a:ext cx="5808894" cy="5593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57163</xdr:colOff>
      <xdr:row>0</xdr:row>
      <xdr:rowOff>47625</xdr:rowOff>
    </xdr:from>
    <xdr:to>
      <xdr:col>0</xdr:col>
      <xdr:colOff>643296</xdr:colOff>
      <xdr:row>2</xdr:row>
      <xdr:rowOff>130425</xdr:rowOff>
    </xdr:to>
    <xdr:pic>
      <xdr:nvPicPr>
        <xdr:cNvPr id="3" name="Imagen 2">
          <a:extLst>
            <a:ext uri="{FF2B5EF4-FFF2-40B4-BE49-F238E27FC236}">
              <a16:creationId xmlns:a16="http://schemas.microsoft.com/office/drawing/2014/main" id="{6D78FABD-8639-4146-8714-E896135721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63" y="47625"/>
          <a:ext cx="586133" cy="54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130425</xdr:rowOff>
    </xdr:to>
    <xdr:pic>
      <xdr:nvPicPr>
        <xdr:cNvPr id="2" name="Imagen 1">
          <a:extLst>
            <a:ext uri="{FF2B5EF4-FFF2-40B4-BE49-F238E27FC236}">
              <a16:creationId xmlns:a16="http://schemas.microsoft.com/office/drawing/2014/main" id="{259B93CA-9BC0-4CAC-8EEE-BA6AB19270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57163</xdr:colOff>
      <xdr:row>0</xdr:row>
      <xdr:rowOff>38100</xdr:rowOff>
    </xdr:from>
    <xdr:to>
      <xdr:col>0</xdr:col>
      <xdr:colOff>643296</xdr:colOff>
      <xdr:row>2</xdr:row>
      <xdr:rowOff>120900</xdr:rowOff>
    </xdr:to>
    <xdr:pic>
      <xdr:nvPicPr>
        <xdr:cNvPr id="2" name="Imagen 1">
          <a:extLst>
            <a:ext uri="{FF2B5EF4-FFF2-40B4-BE49-F238E27FC236}">
              <a16:creationId xmlns:a16="http://schemas.microsoft.com/office/drawing/2014/main" id="{97F22A13-DC1D-4416-9F27-7B2DE402C1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63" y="38100"/>
          <a:ext cx="586133" cy="54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35175</xdr:rowOff>
    </xdr:to>
    <xdr:pic>
      <xdr:nvPicPr>
        <xdr:cNvPr id="2" name="Imagen 1">
          <a:extLst>
            <a:ext uri="{FF2B5EF4-FFF2-40B4-BE49-F238E27FC236}">
              <a16:creationId xmlns:a16="http://schemas.microsoft.com/office/drawing/2014/main" id="{F4FFB557-7383-402B-AFB0-461DBDC9F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130425</xdr:rowOff>
    </xdr:to>
    <xdr:pic>
      <xdr:nvPicPr>
        <xdr:cNvPr id="2" name="Imagen 1">
          <a:extLst>
            <a:ext uri="{FF2B5EF4-FFF2-40B4-BE49-F238E27FC236}">
              <a16:creationId xmlns:a16="http://schemas.microsoft.com/office/drawing/2014/main" id="{C4CB1322-01CC-4453-849B-577D8282DF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16125</xdr:rowOff>
    </xdr:to>
    <xdr:pic>
      <xdr:nvPicPr>
        <xdr:cNvPr id="2" name="Imagen 1">
          <a:extLst>
            <a:ext uri="{FF2B5EF4-FFF2-40B4-BE49-F238E27FC236}">
              <a16:creationId xmlns:a16="http://schemas.microsoft.com/office/drawing/2014/main" id="{A6EE8175-C93C-46C5-868D-6DA84AB3DD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130425</xdr:rowOff>
    </xdr:to>
    <xdr:pic>
      <xdr:nvPicPr>
        <xdr:cNvPr id="3" name="Imagen 2">
          <a:extLst>
            <a:ext uri="{FF2B5EF4-FFF2-40B4-BE49-F238E27FC236}">
              <a16:creationId xmlns:a16="http://schemas.microsoft.com/office/drawing/2014/main" id="{C26FBCB3-312A-48C4-ACA8-058B5596AC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dminmepcr-my.sharepoint.com/Users/tvargas/Desktop/Reporte%20ejecuci&#243;n%20trimestral%20program&#225;tica%20y%20presupuestaria%20recursos%20Fodesaf-2024-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nidades%20compartidas\Compartida%20Presupuesto%20-%20UyCS\Reporte%20ejec%20trim%202024\Personalizados%20Steph%20Salas\A%20y%20A_Reporte_ejec_trim_program_y_presup_recursos_Fodesaf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_2024"/>
      <sheetName val="Ejec_Mensual_737"/>
      <sheetName val="Ejec_Mensual_GC"/>
      <sheetName val="Instrucciones"/>
      <sheetName val="1T"/>
      <sheetName val="2T"/>
      <sheetName val="I Semestre"/>
      <sheetName val="3T"/>
      <sheetName val="III T Acumulado"/>
      <sheetName val="4T"/>
      <sheetName val="Anual"/>
      <sheetName val="Reporte ejecución trimestral pr"/>
    </sheetNames>
    <sheetDataSet>
      <sheetData sheetId="0"/>
      <sheetData sheetId="1" refreshError="1"/>
      <sheetData sheetId="2" refreshError="1"/>
      <sheetData sheetId="3" refreshError="1"/>
      <sheetData sheetId="4"/>
      <sheetData sheetId="5"/>
      <sheetData sheetId="6" refreshError="1"/>
      <sheetData sheetId="7"/>
      <sheetData sheetId="8"/>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_2024"/>
      <sheetName val="Calendario"/>
      <sheetName val="Instrucciones"/>
      <sheetName val="1T"/>
      <sheetName val="2T"/>
      <sheetName val="I Semestre"/>
      <sheetName val="3T"/>
      <sheetName val="III T Acum"/>
      <sheetName val="4T"/>
      <sheetName val="Anual"/>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meet.google.com/oyq-yvia-jtd?hs=224" TargetMode="External"/><Relationship Id="rId2" Type="http://schemas.openxmlformats.org/officeDocument/2006/relationships/hyperlink" Target="mailto:presupuesto.desaf@mtss.go.cr" TargetMode="External"/><Relationship Id="rId1" Type="http://schemas.openxmlformats.org/officeDocument/2006/relationships/hyperlink" Target="mailto:stephanie.salas@mtss.go.cr"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tatiana.vargas@mtss.go.cr" TargetMode="External"/></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hacienda.go.cr/docs/Clasificadores.pdf" TargetMode="External"/><Relationship Id="rId7" Type="http://schemas.openxmlformats.org/officeDocument/2006/relationships/vmlDrawing" Target="../drawings/vmlDrawing1.v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hacienda.go.cr/docs/Clasificadores.pdf" TargetMode="External"/></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www.hacienda.go.cr/docs/Clasificadores.pdf" TargetMode="External"/><Relationship Id="rId7" Type="http://schemas.openxmlformats.org/officeDocument/2006/relationships/vmlDrawing" Target="../drawings/vmlDrawing2.v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www.hacienda.go.cr/docs/Clasificadores.pdf"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3.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s://www.hacienda.go.cr/docs/Clasificadores.pdf" TargetMode="External"/><Relationship Id="rId7" Type="http://schemas.openxmlformats.org/officeDocument/2006/relationships/vmlDrawing" Target="../drawings/vmlDrawing5.v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s://www.hacienda.go.cr/docs/Clasificadores.pdf"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omments" Target="../comments5.xm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hyperlink" Target="https://www.hacienda.go.cr/docs/Clasificadores.pdf" TargetMode="External"/><Relationship Id="rId7" Type="http://schemas.openxmlformats.org/officeDocument/2006/relationships/vmlDrawing" Target="../drawings/vmlDrawing9.v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vmlDrawing" Target="../drawings/vmlDrawing8.vm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comments" Target="../comments7.xml"/><Relationship Id="rId4" Type="http://schemas.openxmlformats.org/officeDocument/2006/relationships/vmlDrawing" Target="../drawings/vmlDrawing1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E1CA7-B3BC-4D59-8D30-682CA90DFD17}">
  <sheetPr>
    <tabColor rgb="FFCFAC65"/>
  </sheetPr>
  <dimension ref="B5:H13"/>
  <sheetViews>
    <sheetView showGridLines="0" tabSelected="1" zoomScale="80" zoomScaleNormal="80" zoomScaleSheetLayoutView="100" workbookViewId="0">
      <selection activeCell="B5" sqref="B5:F5"/>
    </sheetView>
  </sheetViews>
  <sheetFormatPr baseColWidth="10" defaultColWidth="11.44140625" defaultRowHeight="15.6" x14ac:dyDescent="0.3"/>
  <cols>
    <col min="1" max="1" width="1" style="28" customWidth="1"/>
    <col min="2" max="2" width="33.109375" style="28" customWidth="1"/>
    <col min="3" max="3" width="34.6640625" style="28" customWidth="1"/>
    <col min="4" max="4" width="25.6640625" style="28" customWidth="1"/>
    <col min="5" max="5" width="43" style="28" customWidth="1"/>
    <col min="6" max="6" width="24.44140625" style="28" customWidth="1"/>
    <col min="7" max="16384" width="11.44140625" style="28"/>
  </cols>
  <sheetData>
    <row r="5" spans="2:8" ht="19.8" x14ac:dyDescent="0.3">
      <c r="B5" s="342" t="s">
        <v>4</v>
      </c>
      <c r="C5" s="342"/>
      <c r="D5" s="342"/>
      <c r="E5" s="342"/>
      <c r="F5" s="342"/>
    </row>
    <row r="7" spans="2:8" ht="19.8" x14ac:dyDescent="0.3">
      <c r="B7" s="150" t="s">
        <v>5</v>
      </c>
      <c r="C7" s="150" t="s">
        <v>6</v>
      </c>
      <c r="D7" s="343" t="s">
        <v>7</v>
      </c>
      <c r="E7" s="344"/>
      <c r="F7" s="179" t="s">
        <v>8</v>
      </c>
    </row>
    <row r="8" spans="2:8" ht="34.799999999999997" x14ac:dyDescent="0.3">
      <c r="B8" s="180" t="s">
        <v>9</v>
      </c>
      <c r="C8" s="266" t="s">
        <v>10</v>
      </c>
      <c r="D8" s="345" t="s">
        <v>11</v>
      </c>
      <c r="E8" s="340"/>
      <c r="F8" s="200" t="s">
        <v>12</v>
      </c>
    </row>
    <row r="9" spans="2:8" ht="34.799999999999997" x14ac:dyDescent="0.3">
      <c r="B9" s="180" t="s">
        <v>13</v>
      </c>
      <c r="C9" s="266" t="s">
        <v>14</v>
      </c>
      <c r="D9" s="345" t="s">
        <v>15</v>
      </c>
      <c r="E9" s="340"/>
      <c r="F9" s="200" t="s">
        <v>12</v>
      </c>
      <c r="H9"/>
    </row>
    <row r="10" spans="2:8" ht="68.25" customHeight="1" x14ac:dyDescent="0.3">
      <c r="B10" s="180" t="s">
        <v>16</v>
      </c>
      <c r="C10" s="149" t="s">
        <v>17</v>
      </c>
      <c r="D10" s="346" t="s">
        <v>18</v>
      </c>
      <c r="E10" s="347"/>
      <c r="F10" s="200" t="s">
        <v>19</v>
      </c>
    </row>
    <row r="11" spans="2:8" ht="46.8" x14ac:dyDescent="0.3">
      <c r="B11" s="348" t="s">
        <v>20</v>
      </c>
      <c r="C11" s="265" t="s">
        <v>21</v>
      </c>
      <c r="D11" s="345" t="s">
        <v>22</v>
      </c>
      <c r="E11" s="340"/>
      <c r="F11" s="200" t="s">
        <v>23</v>
      </c>
    </row>
    <row r="12" spans="2:8" ht="62.4" x14ac:dyDescent="0.3">
      <c r="B12" s="349"/>
      <c r="C12" s="265" t="s">
        <v>24</v>
      </c>
      <c r="D12" s="350" t="s">
        <v>25</v>
      </c>
      <c r="E12" s="351"/>
      <c r="F12" s="262" t="s">
        <v>19</v>
      </c>
    </row>
    <row r="13" spans="2:8" ht="126" customHeight="1" x14ac:dyDescent="0.3">
      <c r="B13" s="180" t="s">
        <v>26</v>
      </c>
      <c r="C13" s="265" t="s">
        <v>27</v>
      </c>
      <c r="D13" s="340" t="s">
        <v>28</v>
      </c>
      <c r="E13" s="341"/>
      <c r="F13" s="200" t="s">
        <v>19</v>
      </c>
    </row>
  </sheetData>
  <mergeCells count="9">
    <mergeCell ref="D13:E13"/>
    <mergeCell ref="B5:F5"/>
    <mergeCell ref="D7:E7"/>
    <mergeCell ref="D8:E8"/>
    <mergeCell ref="D9:E9"/>
    <mergeCell ref="D10:E10"/>
    <mergeCell ref="B11:B12"/>
    <mergeCell ref="D11:E11"/>
    <mergeCell ref="D12:E12"/>
  </mergeCells>
  <printOptions horizontalCentered="1" verticalCentered="1"/>
  <pageMargins left="0.23622047244094491" right="0.23622047244094491" top="0.55118110236220474" bottom="0.55118110236220474" header="0.31496062992125984" footer="0.31496062992125984"/>
  <pageSetup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9423C-CA0F-47B9-94FD-CDE3EAA89700}">
  <sheetPr>
    <tabColor rgb="FFCFAC65"/>
  </sheetPr>
  <dimension ref="A1:Q96"/>
  <sheetViews>
    <sheetView showGridLines="0" zoomScale="80" zoomScaleNormal="80" zoomScaleSheetLayoutView="100" workbookViewId="0">
      <selection activeCell="A5" sqref="A5:D5"/>
    </sheetView>
  </sheetViews>
  <sheetFormatPr baseColWidth="10" defaultColWidth="10.88671875" defaultRowHeight="15.6" x14ac:dyDescent="0.3"/>
  <cols>
    <col min="1" max="1" width="35.109375" style="28" customWidth="1"/>
    <col min="2" max="2" width="32" style="28" customWidth="1"/>
    <col min="3" max="6" width="31" style="28" customWidth="1"/>
    <col min="7" max="16384" width="10.88671875" style="28"/>
  </cols>
  <sheetData>
    <row r="1" spans="1:6" ht="15" customHeight="1" x14ac:dyDescent="0.3"/>
    <row r="2" spans="1:6" ht="15" customHeight="1" x14ac:dyDescent="0.3"/>
    <row r="3" spans="1:6" ht="15" customHeight="1" x14ac:dyDescent="0.3"/>
    <row r="4" spans="1:6" ht="15" customHeight="1" x14ac:dyDescent="0.3"/>
    <row r="5" spans="1:6" ht="42.6" customHeight="1" x14ac:dyDescent="0.3">
      <c r="A5" s="342" t="s">
        <v>29</v>
      </c>
      <c r="B5" s="342"/>
      <c r="C5" s="342"/>
      <c r="D5" s="342"/>
      <c r="E5" s="35"/>
      <c r="F5" s="35"/>
    </row>
    <row r="6" spans="1:6" ht="9.9" customHeight="1" x14ac:dyDescent="0.3">
      <c r="A6" s="263"/>
      <c r="B6" s="263"/>
      <c r="C6" s="263"/>
      <c r="D6" s="263"/>
      <c r="E6" s="35"/>
      <c r="F6" s="35"/>
    </row>
    <row r="7" spans="1:6" ht="16.2" customHeight="1" x14ac:dyDescent="0.3">
      <c r="A7" s="264" t="s">
        <v>30</v>
      </c>
      <c r="B7" s="263"/>
      <c r="C7" s="263"/>
      <c r="D7" s="263"/>
      <c r="E7" s="35"/>
      <c r="F7" s="35"/>
    </row>
    <row r="8" spans="1:6" ht="9.9" customHeight="1" x14ac:dyDescent="0.3">
      <c r="A8" s="148"/>
      <c r="B8" s="148"/>
      <c r="C8" s="148"/>
      <c r="D8" s="148"/>
      <c r="E8" s="68"/>
      <c r="F8" s="68"/>
    </row>
    <row r="9" spans="1:6" ht="50.1" customHeight="1" x14ac:dyDescent="0.3">
      <c r="A9" s="357" t="s">
        <v>31</v>
      </c>
      <c r="B9" s="357"/>
      <c r="C9" s="357"/>
      <c r="D9" s="357"/>
      <c r="E9" s="68"/>
      <c r="F9" s="68"/>
    </row>
    <row r="10" spans="1:6" ht="9.9" customHeight="1" x14ac:dyDescent="0.3">
      <c r="A10" s="148"/>
      <c r="B10" s="148"/>
      <c r="C10" s="148"/>
      <c r="D10" s="148"/>
      <c r="E10" s="68"/>
      <c r="F10" s="68"/>
    </row>
    <row r="11" spans="1:6" ht="87.9" customHeight="1" x14ac:dyDescent="0.3">
      <c r="A11" s="360" t="s">
        <v>32</v>
      </c>
      <c r="B11" s="360"/>
      <c r="C11" s="360"/>
      <c r="D11" s="360"/>
      <c r="E11" s="68"/>
      <c r="F11" s="68"/>
    </row>
    <row r="12" spans="1:6" ht="9.9" customHeight="1" x14ac:dyDescent="0.3">
      <c r="A12" s="267"/>
      <c r="B12" s="267"/>
      <c r="C12" s="267"/>
      <c r="D12" s="267"/>
      <c r="E12" s="68"/>
      <c r="F12" s="68"/>
    </row>
    <row r="13" spans="1:6" ht="105" customHeight="1" x14ac:dyDescent="0.3">
      <c r="A13" s="361" t="s">
        <v>33</v>
      </c>
      <c r="B13" s="361"/>
      <c r="C13" s="361"/>
      <c r="D13" s="361"/>
      <c r="E13" s="68"/>
      <c r="F13" s="68"/>
    </row>
    <row r="14" spans="1:6" ht="9.9" customHeight="1" x14ac:dyDescent="0.3">
      <c r="A14" s="268"/>
      <c r="B14" s="268"/>
      <c r="C14" s="268"/>
      <c r="D14" s="268"/>
      <c r="E14" s="68"/>
      <c r="F14" s="68"/>
    </row>
    <row r="15" spans="1:6" ht="80.099999999999994" customHeight="1" x14ac:dyDescent="0.3">
      <c r="A15" s="357" t="s">
        <v>34</v>
      </c>
      <c r="B15" s="357"/>
      <c r="C15" s="357"/>
      <c r="D15" s="357"/>
      <c r="E15" s="68"/>
      <c r="F15" s="68"/>
    </row>
    <row r="16" spans="1:6" ht="9.9" customHeight="1" x14ac:dyDescent="0.3">
      <c r="A16" s="148"/>
      <c r="B16" s="148"/>
      <c r="C16" s="148"/>
      <c r="D16" s="148"/>
      <c r="E16" s="68"/>
      <c r="F16" s="68"/>
    </row>
    <row r="17" spans="1:17" ht="20.399999999999999" customHeight="1" x14ac:dyDescent="0.3">
      <c r="A17" s="362" t="s">
        <v>35</v>
      </c>
      <c r="B17" s="362"/>
      <c r="C17" s="362"/>
      <c r="D17" s="362"/>
      <c r="E17" s="68"/>
      <c r="F17" s="68"/>
    </row>
    <row r="18" spans="1:17" ht="20.100000000000001" customHeight="1" x14ac:dyDescent="0.3">
      <c r="A18" s="57" t="s">
        <v>36</v>
      </c>
    </row>
    <row r="19" spans="1:17" ht="120" customHeight="1" x14ac:dyDescent="0.3">
      <c r="A19" s="363" t="s">
        <v>37</v>
      </c>
      <c r="B19" s="363"/>
      <c r="C19" s="363"/>
      <c r="D19" s="363"/>
      <c r="F19" s="68"/>
    </row>
    <row r="20" spans="1:17" ht="20.100000000000001" customHeight="1" x14ac:dyDescent="0.3">
      <c r="A20" s="57" t="s">
        <v>38</v>
      </c>
    </row>
    <row r="21" spans="1:17" ht="5.0999999999999996" customHeight="1" x14ac:dyDescent="0.3"/>
    <row r="22" spans="1:17" ht="18" customHeight="1" x14ac:dyDescent="0.3">
      <c r="A22" s="357" t="s">
        <v>39</v>
      </c>
      <c r="B22" s="357"/>
      <c r="C22" s="357"/>
      <c r="D22" s="357"/>
      <c r="E22" s="68"/>
      <c r="F22" s="68"/>
      <c r="G22" s="68"/>
      <c r="H22" s="68"/>
      <c r="I22" s="68"/>
      <c r="J22" s="68"/>
      <c r="K22" s="68"/>
      <c r="L22" s="68"/>
      <c r="M22" s="68"/>
      <c r="N22" s="68"/>
      <c r="O22" s="68"/>
      <c r="P22" s="68"/>
      <c r="Q22" s="68"/>
    </row>
    <row r="23" spans="1:17" ht="5.0999999999999996" customHeight="1" x14ac:dyDescent="0.3">
      <c r="A23" s="148"/>
      <c r="B23" s="148"/>
      <c r="C23" s="148"/>
      <c r="D23" s="148"/>
      <c r="E23" s="68"/>
      <c r="F23" s="68"/>
      <c r="G23" s="68"/>
      <c r="H23" s="68"/>
      <c r="I23" s="68"/>
      <c r="J23" s="68"/>
      <c r="K23" s="68"/>
      <c r="L23" s="68"/>
      <c r="M23" s="68"/>
      <c r="N23" s="68"/>
      <c r="O23" s="68"/>
      <c r="P23" s="68"/>
      <c r="Q23" s="68"/>
    </row>
    <row r="24" spans="1:17" ht="34.5" customHeight="1" x14ac:dyDescent="0.3">
      <c r="A24" s="358" t="s">
        <v>40</v>
      </c>
      <c r="B24" s="358"/>
      <c r="C24" s="358"/>
      <c r="D24" s="358"/>
      <c r="E24" s="68"/>
      <c r="F24" s="68"/>
      <c r="G24" s="68"/>
      <c r="H24" s="68"/>
      <c r="I24" s="68"/>
      <c r="J24" s="68"/>
      <c r="K24" s="68"/>
      <c r="L24" s="68"/>
      <c r="M24" s="68"/>
      <c r="N24" s="68"/>
      <c r="O24" s="68"/>
      <c r="P24" s="68"/>
      <c r="Q24" s="68"/>
    </row>
    <row r="25" spans="1:17" ht="9.9" customHeight="1" x14ac:dyDescent="0.3">
      <c r="A25" s="148"/>
      <c r="B25" s="148"/>
      <c r="C25" s="148"/>
      <c r="D25" s="148"/>
      <c r="E25" s="68"/>
      <c r="F25" s="68"/>
      <c r="G25" s="68"/>
      <c r="H25" s="68"/>
      <c r="I25" s="68"/>
      <c r="J25" s="68"/>
      <c r="K25" s="68"/>
      <c r="L25" s="68"/>
      <c r="M25" s="68"/>
      <c r="N25" s="68"/>
      <c r="O25" s="68"/>
      <c r="P25" s="68"/>
      <c r="Q25" s="68"/>
    </row>
    <row r="26" spans="1:17" ht="20.100000000000001" customHeight="1" x14ac:dyDescent="0.3">
      <c r="A26" s="359" t="s">
        <v>41</v>
      </c>
      <c r="B26" s="359"/>
      <c r="C26" s="359"/>
      <c r="D26" s="359"/>
    </row>
    <row r="27" spans="1:17" ht="18" customHeight="1" x14ac:dyDescent="0.3">
      <c r="A27" s="28" t="s">
        <v>42</v>
      </c>
    </row>
    <row r="28" spans="1:17" ht="18" customHeight="1" x14ac:dyDescent="0.3">
      <c r="A28" s="28" t="s">
        <v>43</v>
      </c>
    </row>
    <row r="29" spans="1:17" ht="32.1" customHeight="1" x14ac:dyDescent="0.3">
      <c r="A29" s="357" t="s">
        <v>44</v>
      </c>
      <c r="B29" s="357"/>
      <c r="C29" s="357"/>
      <c r="D29" s="357"/>
    </row>
    <row r="30" spans="1:17" ht="9.9" customHeight="1" x14ac:dyDescent="0.3"/>
    <row r="31" spans="1:17" ht="20.100000000000001" customHeight="1" x14ac:dyDescent="0.3">
      <c r="A31" s="359" t="s">
        <v>45</v>
      </c>
      <c r="B31" s="359"/>
      <c r="C31" s="359"/>
      <c r="D31" s="359"/>
    </row>
    <row r="32" spans="1:17" ht="18" customHeight="1" x14ac:dyDescent="0.3">
      <c r="A32" s="28" t="s">
        <v>46</v>
      </c>
    </row>
    <row r="33" spans="1:6" ht="18" customHeight="1" x14ac:dyDescent="0.3">
      <c r="A33" s="28" t="s">
        <v>43</v>
      </c>
    </row>
    <row r="34" spans="1:6" ht="32.1" customHeight="1" x14ac:dyDescent="0.3">
      <c r="A34" s="357" t="s">
        <v>44</v>
      </c>
      <c r="B34" s="357"/>
      <c r="C34" s="357"/>
      <c r="D34" s="357"/>
    </row>
    <row r="35" spans="1:6" ht="9.9" customHeight="1" x14ac:dyDescent="0.3"/>
    <row r="36" spans="1:6" ht="35.1" customHeight="1" x14ac:dyDescent="0.3">
      <c r="A36" s="356" t="s">
        <v>47</v>
      </c>
      <c r="B36" s="356"/>
      <c r="C36" s="356"/>
      <c r="D36" s="356"/>
    </row>
    <row r="37" spans="1:6" ht="18" customHeight="1" x14ac:dyDescent="0.3">
      <c r="A37" s="28" t="s">
        <v>48</v>
      </c>
    </row>
    <row r="38" spans="1:6" ht="18" customHeight="1" x14ac:dyDescent="0.3">
      <c r="A38" s="357" t="s">
        <v>49</v>
      </c>
      <c r="B38" s="357"/>
      <c r="C38" s="357"/>
      <c r="D38" s="357"/>
    </row>
    <row r="39" spans="1:6" ht="9.9" customHeight="1" x14ac:dyDescent="0.3">
      <c r="A39" s="28" t="s">
        <v>50</v>
      </c>
    </row>
    <row r="40" spans="1:6" ht="20.100000000000001" customHeight="1" x14ac:dyDescent="0.3">
      <c r="A40" s="356" t="s">
        <v>51</v>
      </c>
      <c r="B40" s="356"/>
      <c r="C40" s="356"/>
      <c r="D40" s="356"/>
    </row>
    <row r="41" spans="1:6" ht="18" customHeight="1" x14ac:dyDescent="0.3">
      <c r="A41" s="28" t="s">
        <v>48</v>
      </c>
    </row>
    <row r="42" spans="1:6" ht="32.1" customHeight="1" x14ac:dyDescent="0.3">
      <c r="A42" s="357" t="s">
        <v>52</v>
      </c>
      <c r="B42" s="357"/>
      <c r="C42" s="357"/>
      <c r="D42" s="357"/>
    </row>
    <row r="43" spans="1:6" ht="9.9" customHeight="1" x14ac:dyDescent="0.3"/>
    <row r="44" spans="1:6" ht="33" customHeight="1" x14ac:dyDescent="0.3">
      <c r="A44" s="358" t="s">
        <v>53</v>
      </c>
      <c r="B44" s="358"/>
      <c r="C44" s="358"/>
      <c r="D44" s="358"/>
    </row>
    <row r="45" spans="1:6" ht="9.9" customHeight="1" x14ac:dyDescent="0.3"/>
    <row r="46" spans="1:6" ht="20.100000000000001" customHeight="1" x14ac:dyDescent="0.35">
      <c r="A46" s="356" t="s">
        <v>54</v>
      </c>
      <c r="B46" s="356"/>
      <c r="C46" s="356"/>
      <c r="D46" s="356"/>
      <c r="E46" s="4"/>
      <c r="F46" s="35"/>
    </row>
    <row r="47" spans="1:6" ht="18" customHeight="1" x14ac:dyDescent="0.3">
      <c r="A47" s="28" t="s">
        <v>55</v>
      </c>
    </row>
    <row r="48" spans="1:6" ht="18" customHeight="1" x14ac:dyDescent="0.3">
      <c r="A48" s="28" t="s">
        <v>56</v>
      </c>
    </row>
    <row r="49" spans="1:6" ht="9.9" customHeight="1" x14ac:dyDescent="0.3"/>
    <row r="50" spans="1:6" ht="35.1" customHeight="1" x14ac:dyDescent="0.3">
      <c r="A50" s="356" t="s">
        <v>57</v>
      </c>
      <c r="B50" s="356"/>
      <c r="C50" s="356"/>
      <c r="D50" s="356"/>
    </row>
    <row r="51" spans="1:6" ht="48" customHeight="1" x14ac:dyDescent="0.3">
      <c r="A51" s="357" t="s">
        <v>58</v>
      </c>
      <c r="B51" s="357"/>
      <c r="C51" s="357"/>
      <c r="D51" s="357"/>
    </row>
    <row r="52" spans="1:6" ht="18" customHeight="1" x14ac:dyDescent="0.3">
      <c r="A52" s="28" t="s">
        <v>59</v>
      </c>
    </row>
    <row r="53" spans="1:6" ht="9.9" customHeight="1" x14ac:dyDescent="0.3"/>
    <row r="54" spans="1:6" ht="35.1" customHeight="1" x14ac:dyDescent="0.3">
      <c r="A54" s="356" t="s">
        <v>60</v>
      </c>
      <c r="B54" s="356"/>
      <c r="C54" s="356"/>
      <c r="D54" s="356"/>
      <c r="E54" s="5"/>
      <c r="F54" s="5"/>
    </row>
    <row r="55" spans="1:6" ht="48" customHeight="1" x14ac:dyDescent="0.3">
      <c r="A55" s="357" t="s">
        <v>61</v>
      </c>
      <c r="B55" s="357"/>
      <c r="C55" s="357"/>
      <c r="D55" s="357"/>
    </row>
    <row r="56" spans="1:6" ht="30" customHeight="1" x14ac:dyDescent="0.3">
      <c r="A56" s="357" t="s">
        <v>62</v>
      </c>
      <c r="B56" s="357"/>
      <c r="C56" s="357"/>
      <c r="D56" s="357"/>
    </row>
    <row r="57" spans="1:6" ht="9.9" customHeight="1" x14ac:dyDescent="0.3"/>
    <row r="58" spans="1:6" ht="20.100000000000001" customHeight="1" x14ac:dyDescent="0.3">
      <c r="A58" s="356" t="s">
        <v>63</v>
      </c>
      <c r="B58" s="356"/>
      <c r="C58" s="356"/>
      <c r="D58" s="356"/>
      <c r="E58" s="35"/>
      <c r="F58" s="35"/>
    </row>
    <row r="59" spans="1:6" ht="18" customHeight="1" x14ac:dyDescent="0.3">
      <c r="A59" s="28" t="s">
        <v>64</v>
      </c>
    </row>
    <row r="60" spans="1:6" ht="18" customHeight="1" x14ac:dyDescent="0.3">
      <c r="A60" s="28" t="s">
        <v>65</v>
      </c>
    </row>
    <row r="61" spans="1:6" ht="9.9" customHeight="1" x14ac:dyDescent="0.3"/>
    <row r="62" spans="1:6" ht="17.399999999999999" x14ac:dyDescent="0.3">
      <c r="A62" s="356" t="s">
        <v>66</v>
      </c>
      <c r="B62" s="356"/>
      <c r="C62" s="356"/>
      <c r="D62" s="356"/>
    </row>
    <row r="63" spans="1:6" ht="18" customHeight="1" x14ac:dyDescent="0.3">
      <c r="A63" s="28" t="s">
        <v>67</v>
      </c>
    </row>
    <row r="64" spans="1:6" ht="18" customHeight="1" x14ac:dyDescent="0.3">
      <c r="A64" s="28" t="s">
        <v>68</v>
      </c>
    </row>
    <row r="65" spans="1:4" ht="9.9" customHeight="1" x14ac:dyDescent="0.3"/>
    <row r="66" spans="1:4" ht="19.8" x14ac:dyDescent="0.3">
      <c r="A66" s="69" t="s">
        <v>69</v>
      </c>
    </row>
    <row r="67" spans="1:4" ht="84.9" customHeight="1" x14ac:dyDescent="0.3">
      <c r="A67" s="357" t="s">
        <v>70</v>
      </c>
      <c r="B67" s="357"/>
      <c r="C67" s="357"/>
      <c r="D67" s="357"/>
    </row>
    <row r="68" spans="1:4" ht="9.9" customHeight="1" x14ac:dyDescent="0.3">
      <c r="A68" s="148"/>
      <c r="B68" s="148"/>
      <c r="C68" s="148"/>
      <c r="D68" s="148"/>
    </row>
    <row r="69" spans="1:4" ht="20.100000000000001" customHeight="1" x14ac:dyDescent="0.3">
      <c r="A69" s="357" t="s">
        <v>71</v>
      </c>
      <c r="B69" s="357"/>
      <c r="C69" s="357"/>
      <c r="D69" s="357"/>
    </row>
    <row r="70" spans="1:4" ht="18" customHeight="1" x14ac:dyDescent="0.3">
      <c r="A70" s="35" t="s">
        <v>72</v>
      </c>
      <c r="C70" s="70" t="s">
        <v>73</v>
      </c>
      <c r="D70" s="71"/>
    </row>
    <row r="71" spans="1:4" ht="18" customHeight="1" x14ac:dyDescent="0.3">
      <c r="A71" s="35" t="s">
        <v>74</v>
      </c>
      <c r="C71" s="70" t="s">
        <v>75</v>
      </c>
      <c r="D71" s="71"/>
    </row>
    <row r="72" spans="1:4" ht="18" customHeight="1" x14ac:dyDescent="0.3">
      <c r="A72" s="35" t="s">
        <v>76</v>
      </c>
      <c r="C72" s="70" t="s">
        <v>77</v>
      </c>
    </row>
    <row r="73" spans="1:4" ht="9.9" customHeight="1" x14ac:dyDescent="0.3">
      <c r="A73" s="35"/>
      <c r="C73" s="70"/>
    </row>
    <row r="74" spans="1:4" ht="36.75" customHeight="1" x14ac:dyDescent="0.3">
      <c r="A74" s="357" t="s">
        <v>78</v>
      </c>
      <c r="B74" s="357"/>
      <c r="C74" s="357"/>
      <c r="D74" s="357"/>
    </row>
    <row r="75" spans="1:4" ht="18" customHeight="1" x14ac:dyDescent="0.3">
      <c r="A75" s="28" t="s">
        <v>79</v>
      </c>
      <c r="B75" s="185"/>
    </row>
    <row r="76" spans="1:4" ht="18" customHeight="1" x14ac:dyDescent="0.3">
      <c r="A76" s="28" t="s">
        <v>80</v>
      </c>
      <c r="B76" s="185"/>
    </row>
    <row r="77" spans="1:4" ht="18" customHeight="1" x14ac:dyDescent="0.3">
      <c r="A77" s="28" t="s">
        <v>81</v>
      </c>
      <c r="B77" s="185"/>
    </row>
    <row r="78" spans="1:4" ht="18" customHeight="1" x14ac:dyDescent="0.3">
      <c r="A78" s="28" t="s">
        <v>82</v>
      </c>
      <c r="B78" s="185"/>
    </row>
    <row r="79" spans="1:4" ht="9.9" customHeight="1" x14ac:dyDescent="0.3">
      <c r="B79" s="185"/>
    </row>
    <row r="80" spans="1:4" ht="18" customHeight="1" x14ac:dyDescent="0.3">
      <c r="A80" s="28" t="s">
        <v>83</v>
      </c>
      <c r="B80" s="185"/>
    </row>
    <row r="81" spans="1:4" ht="18" customHeight="1" x14ac:dyDescent="0.3">
      <c r="A81" s="28" t="s">
        <v>84</v>
      </c>
      <c r="B81" s="185" t="s">
        <v>85</v>
      </c>
      <c r="C81" s="70" t="s">
        <v>86</v>
      </c>
    </row>
    <row r="82" spans="1:4" ht="18" customHeight="1" x14ac:dyDescent="0.3">
      <c r="A82" s="185" t="s">
        <v>87</v>
      </c>
      <c r="B82" s="185" t="s">
        <v>88</v>
      </c>
      <c r="C82" s="298" t="s">
        <v>89</v>
      </c>
    </row>
    <row r="83" spans="1:4" ht="9.9" customHeight="1" x14ac:dyDescent="0.3">
      <c r="A83" s="185"/>
      <c r="B83" s="185"/>
      <c r="C83" s="70"/>
    </row>
    <row r="84" spans="1:4" ht="18" customHeight="1" x14ac:dyDescent="0.3">
      <c r="A84" s="285" t="s">
        <v>90</v>
      </c>
      <c r="B84" s="185"/>
    </row>
    <row r="85" spans="1:4" ht="32.1" customHeight="1" x14ac:dyDescent="0.3">
      <c r="A85" s="352" t="s">
        <v>91</v>
      </c>
      <c r="B85" s="352"/>
      <c r="C85" s="352"/>
      <c r="D85" s="352"/>
    </row>
    <row r="86" spans="1:4" ht="32.1" customHeight="1" x14ac:dyDescent="0.3">
      <c r="A86" s="352" t="s">
        <v>92</v>
      </c>
      <c r="B86" s="352"/>
      <c r="C86" s="352"/>
      <c r="D86" s="352"/>
    </row>
    <row r="87" spans="1:4" ht="9.9" customHeight="1" x14ac:dyDescent="0.3"/>
    <row r="88" spans="1:4" ht="17.399999999999999" x14ac:dyDescent="0.3">
      <c r="A88" s="286" t="s">
        <v>93</v>
      </c>
      <c r="B88" s="189"/>
      <c r="C88" s="189"/>
    </row>
    <row r="89" spans="1:4" ht="9.9" customHeight="1" x14ac:dyDescent="0.3">
      <c r="A89" s="189"/>
      <c r="B89" s="189"/>
      <c r="C89" s="189"/>
    </row>
    <row r="90" spans="1:4" ht="55.5" customHeight="1" x14ac:dyDescent="0.3">
      <c r="A90" s="287" t="s">
        <v>94</v>
      </c>
      <c r="B90" s="353" t="s">
        <v>95</v>
      </c>
      <c r="C90" s="354"/>
    </row>
    <row r="91" spans="1:4" x14ac:dyDescent="0.3">
      <c r="A91" s="288" t="s">
        <v>96</v>
      </c>
      <c r="B91" s="133" t="s">
        <v>97</v>
      </c>
      <c r="C91" s="289" t="s">
        <v>98</v>
      </c>
    </row>
    <row r="92" spans="1:4" x14ac:dyDescent="0.3">
      <c r="A92" s="293" t="s">
        <v>99</v>
      </c>
      <c r="B92" s="291" t="s">
        <v>100</v>
      </c>
      <c r="C92" s="292" t="s">
        <v>101</v>
      </c>
    </row>
    <row r="93" spans="1:4" x14ac:dyDescent="0.3">
      <c r="A93" s="290" t="s">
        <v>102</v>
      </c>
      <c r="B93" s="291" t="s">
        <v>103</v>
      </c>
      <c r="C93" s="294" t="s">
        <v>104</v>
      </c>
    </row>
    <row r="94" spans="1:4" x14ac:dyDescent="0.35">
      <c r="A94" s="295"/>
      <c r="B94" s="296" t="s">
        <v>105</v>
      </c>
      <c r="C94" s="297" t="s">
        <v>106</v>
      </c>
    </row>
    <row r="95" spans="1:4" x14ac:dyDescent="0.3">
      <c r="D95" s="96"/>
    </row>
    <row r="96" spans="1:4" x14ac:dyDescent="0.3">
      <c r="A96" s="355" t="s">
        <v>107</v>
      </c>
      <c r="B96" s="355"/>
      <c r="C96" s="355"/>
      <c r="D96" s="355"/>
    </row>
  </sheetData>
  <mergeCells count="33">
    <mergeCell ref="A31:D31"/>
    <mergeCell ref="A5:D5"/>
    <mergeCell ref="A9:D9"/>
    <mergeCell ref="A11:D11"/>
    <mergeCell ref="A13:D13"/>
    <mergeCell ref="A15:D15"/>
    <mergeCell ref="A17:D17"/>
    <mergeCell ref="A19:D19"/>
    <mergeCell ref="A22:D22"/>
    <mergeCell ref="A24:D24"/>
    <mergeCell ref="A26:D26"/>
    <mergeCell ref="A29:D29"/>
    <mergeCell ref="A56:D56"/>
    <mergeCell ref="A34:D34"/>
    <mergeCell ref="A36:D36"/>
    <mergeCell ref="A38:D38"/>
    <mergeCell ref="A40:D40"/>
    <mergeCell ref="A42:D42"/>
    <mergeCell ref="A44:D44"/>
    <mergeCell ref="A46:D46"/>
    <mergeCell ref="A50:D50"/>
    <mergeCell ref="A51:D51"/>
    <mergeCell ref="A54:D54"/>
    <mergeCell ref="A55:D55"/>
    <mergeCell ref="A86:D86"/>
    <mergeCell ref="B90:C90"/>
    <mergeCell ref="A96:D96"/>
    <mergeCell ref="A58:D58"/>
    <mergeCell ref="A62:D62"/>
    <mergeCell ref="A67:D67"/>
    <mergeCell ref="A69:D69"/>
    <mergeCell ref="A74:D74"/>
    <mergeCell ref="A85:D85"/>
  </mergeCells>
  <hyperlinks>
    <hyperlink ref="C71" r:id="rId1" xr:uid="{11B5931D-3F59-4F5E-8960-DA098B73ED57}"/>
    <hyperlink ref="C72" r:id="rId2" xr:uid="{BA1800B8-5166-4115-BBC2-55C35586B810}"/>
    <hyperlink ref="C94" r:id="rId3" xr:uid="{2E9A422C-F8CC-43C0-AFE8-744A21C831CD}"/>
    <hyperlink ref="C82" r:id="rId4" xr:uid="{7152537B-C679-4916-B618-10551928C889}"/>
  </hyperlinks>
  <printOptions horizontalCentered="1"/>
  <pageMargins left="0.31496062992125984" right="0.31496062992125984" top="0.35433070866141736" bottom="0.35433070866141736" header="0.11811023622047245" footer="0.11811023622047245"/>
  <pageSetup scale="65" orientation="portrait" r:id="rId5"/>
  <headerFooter>
    <oddFooter>&amp;L&amp;"Palatino Linotype,Normal"Ejecución programática y presupuestaria&amp;C&amp;"Palatino Linotype,Negrita"Fodesaf&amp;R&amp;"Palatino Linotype,Normal"&amp;10&amp;P</oddFooter>
  </headerFooter>
  <rowBreaks count="1" manualBreakCount="1">
    <brk id="43" max="3" man="1"/>
  </rowBreaks>
  <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79797"/>
  </sheetPr>
  <dimension ref="A1:H225"/>
  <sheetViews>
    <sheetView showGridLines="0" zoomScale="80" zoomScaleNormal="80" zoomScaleSheetLayoutView="100" workbookViewId="0">
      <selection sqref="A1:F2"/>
    </sheetView>
  </sheetViews>
  <sheetFormatPr baseColWidth="10" defaultColWidth="11.44140625" defaultRowHeight="15.6" x14ac:dyDescent="0.3"/>
  <cols>
    <col min="1" max="1" width="55.6640625" style="28" customWidth="1"/>
    <col min="2" max="2" width="28.6640625" style="28" customWidth="1"/>
    <col min="3" max="3" width="21.44140625" style="28" customWidth="1"/>
    <col min="4" max="4" width="21" style="28" customWidth="1"/>
    <col min="5" max="6" width="20.88671875" style="28" customWidth="1"/>
    <col min="7" max="7" width="22.88671875" style="28" customWidth="1"/>
    <col min="8" max="8" width="26.33203125" style="28" customWidth="1"/>
    <col min="9" max="9" width="22.109375" style="28" customWidth="1"/>
    <col min="10" max="16384" width="11.44140625" style="28"/>
  </cols>
  <sheetData>
    <row r="1" spans="1:6" ht="18" customHeight="1" x14ac:dyDescent="0.3">
      <c r="A1" s="364" t="s">
        <v>108</v>
      </c>
      <c r="B1" s="364"/>
      <c r="C1" s="364"/>
      <c r="D1" s="364"/>
      <c r="E1" s="364"/>
      <c r="F1" s="364"/>
    </row>
    <row r="2" spans="1:6" ht="18" customHeight="1" x14ac:dyDescent="0.3">
      <c r="A2" s="364"/>
      <c r="B2" s="364"/>
      <c r="C2" s="364"/>
      <c r="D2" s="364"/>
      <c r="E2" s="364"/>
      <c r="F2" s="364"/>
    </row>
    <row r="3" spans="1:6" ht="18" customHeight="1" x14ac:dyDescent="0.3">
      <c r="A3" s="376" t="s">
        <v>109</v>
      </c>
      <c r="B3" s="376"/>
      <c r="C3" s="376"/>
      <c r="D3" s="376"/>
      <c r="E3" s="376"/>
      <c r="F3" s="376"/>
    </row>
    <row r="4" spans="1:6" ht="15" customHeight="1" thickBot="1" x14ac:dyDescent="0.35">
      <c r="A4" s="29"/>
      <c r="B4" s="29"/>
      <c r="C4" s="29"/>
      <c r="D4" s="29"/>
      <c r="E4" s="29"/>
      <c r="F4" s="29"/>
    </row>
    <row r="5" spans="1:6" ht="42.75" customHeight="1" x14ac:dyDescent="0.3">
      <c r="A5" s="55"/>
      <c r="B5" s="131" t="s">
        <v>110</v>
      </c>
      <c r="C5" s="380" t="s">
        <v>111</v>
      </c>
      <c r="D5" s="381"/>
      <c r="E5" s="382"/>
    </row>
    <row r="6" spans="1:6" ht="18" customHeight="1" x14ac:dyDescent="0.3">
      <c r="A6" s="56"/>
      <c r="B6" s="132" t="s">
        <v>112</v>
      </c>
      <c r="C6" s="383" t="s">
        <v>113</v>
      </c>
      <c r="D6" s="384"/>
      <c r="E6" s="385"/>
      <c r="F6" s="5"/>
    </row>
    <row r="7" spans="1:6" ht="18" customHeight="1" thickBot="1" x14ac:dyDescent="0.35">
      <c r="A7" s="56"/>
      <c r="B7" s="135" t="s">
        <v>114</v>
      </c>
      <c r="C7" s="386" t="s">
        <v>115</v>
      </c>
      <c r="D7" s="387"/>
      <c r="E7" s="388"/>
      <c r="F7" s="5"/>
    </row>
    <row r="8" spans="1:6" s="4" customFormat="1" ht="15" customHeight="1" x14ac:dyDescent="0.35"/>
    <row r="9" spans="1:6" ht="21.9" customHeight="1" x14ac:dyDescent="0.3">
      <c r="A9" s="379" t="s">
        <v>116</v>
      </c>
      <c r="B9" s="379"/>
      <c r="C9" s="379"/>
      <c r="D9" s="379"/>
      <c r="E9" s="379"/>
      <c r="F9" s="379"/>
    </row>
    <row r="10" spans="1:6" ht="15" customHeight="1" x14ac:dyDescent="0.3">
      <c r="A10" s="9"/>
      <c r="B10" s="9"/>
      <c r="C10" s="9"/>
      <c r="D10" s="9"/>
      <c r="E10" s="9"/>
      <c r="F10" s="9"/>
    </row>
    <row r="11" spans="1:6" ht="50.25" customHeight="1" x14ac:dyDescent="0.3">
      <c r="A11" s="357" t="s">
        <v>117</v>
      </c>
      <c r="B11" s="357"/>
      <c r="C11" s="357"/>
      <c r="D11" s="357"/>
      <c r="E11" s="357"/>
      <c r="F11" s="357"/>
    </row>
    <row r="12" spans="1:6" ht="15" customHeight="1" x14ac:dyDescent="0.3">
      <c r="A12" s="9"/>
      <c r="B12" s="9"/>
      <c r="C12" s="9"/>
      <c r="D12" s="9"/>
      <c r="E12" s="9"/>
      <c r="F12" s="9"/>
    </row>
    <row r="13" spans="1:6" x14ac:dyDescent="0.3">
      <c r="A13" s="370" t="s">
        <v>118</v>
      </c>
      <c r="B13" s="370"/>
      <c r="C13" s="370"/>
      <c r="D13" s="370"/>
      <c r="E13" s="370"/>
      <c r="F13" s="370"/>
    </row>
    <row r="14" spans="1:6" ht="15" customHeight="1" x14ac:dyDescent="0.3">
      <c r="A14" s="370" t="s">
        <v>119</v>
      </c>
      <c r="B14" s="370"/>
      <c r="C14" s="370"/>
      <c r="D14" s="370"/>
      <c r="E14" s="370"/>
      <c r="F14" s="370"/>
    </row>
    <row r="15" spans="1:6" ht="16.95" customHeight="1" x14ac:dyDescent="0.3">
      <c r="A15" s="87" t="s">
        <v>120</v>
      </c>
      <c r="B15" s="86" t="s">
        <v>121</v>
      </c>
      <c r="C15" s="86" t="s">
        <v>122</v>
      </c>
      <c r="D15" s="86" t="s">
        <v>123</v>
      </c>
      <c r="E15" s="86" t="s">
        <v>124</v>
      </c>
      <c r="F15" s="87" t="s">
        <v>125</v>
      </c>
    </row>
    <row r="16" spans="1:6" ht="16.95" customHeight="1" x14ac:dyDescent="0.3">
      <c r="A16" s="79" t="s">
        <v>126</v>
      </c>
      <c r="B16" s="81"/>
      <c r="C16" s="240">
        <f>+SUM(C18:C22)</f>
        <v>287735</v>
      </c>
      <c r="D16" s="240">
        <f t="shared" ref="D16:F16" si="0">+SUM(D18:D22)</f>
        <v>812707</v>
      </c>
      <c r="E16" s="240">
        <f t="shared" si="0"/>
        <v>812707</v>
      </c>
      <c r="F16" s="240">
        <f t="shared" si="0"/>
        <v>812707</v>
      </c>
    </row>
    <row r="17" spans="1:6" ht="15" customHeight="1" x14ac:dyDescent="0.3">
      <c r="A17" s="10"/>
      <c r="B17" s="11"/>
      <c r="C17" s="241"/>
      <c r="D17" s="241"/>
      <c r="E17" s="241"/>
      <c r="F17" s="241"/>
    </row>
    <row r="18" spans="1:6" x14ac:dyDescent="0.35">
      <c r="A18" s="237" t="s">
        <v>127</v>
      </c>
      <c r="B18" s="239" t="s">
        <v>128</v>
      </c>
      <c r="C18" s="242">
        <v>166865</v>
      </c>
      <c r="D18" s="242">
        <v>518967</v>
      </c>
      <c r="E18" s="242">
        <v>518967</v>
      </c>
      <c r="F18" s="244">
        <f>+AVERAGE(D18:E18)</f>
        <v>518967</v>
      </c>
    </row>
    <row r="19" spans="1:6" x14ac:dyDescent="0.35">
      <c r="A19" s="237" t="s">
        <v>129</v>
      </c>
      <c r="B19" s="239" t="s">
        <v>128</v>
      </c>
      <c r="C19" s="242">
        <v>58165</v>
      </c>
      <c r="D19" s="242">
        <v>146754</v>
      </c>
      <c r="E19" s="242">
        <v>146754</v>
      </c>
      <c r="F19" s="244">
        <f t="shared" ref="F19:F22" si="1">+AVERAGE(D19:E19)</f>
        <v>146754</v>
      </c>
    </row>
    <row r="20" spans="1:6" x14ac:dyDescent="0.35">
      <c r="A20" s="238" t="s">
        <v>130</v>
      </c>
      <c r="B20" s="239" t="s">
        <v>128</v>
      </c>
      <c r="C20" s="242">
        <v>41567</v>
      </c>
      <c r="D20" s="243">
        <v>87958</v>
      </c>
      <c r="E20" s="243">
        <v>87958</v>
      </c>
      <c r="F20" s="244">
        <f t="shared" si="1"/>
        <v>87958</v>
      </c>
    </row>
    <row r="21" spans="1:6" x14ac:dyDescent="0.35">
      <c r="A21" s="238" t="s">
        <v>131</v>
      </c>
      <c r="B21" s="239" t="s">
        <v>128</v>
      </c>
      <c r="C21" s="242">
        <v>1401</v>
      </c>
      <c r="D21" s="243">
        <v>5133</v>
      </c>
      <c r="E21" s="243">
        <v>5133</v>
      </c>
      <c r="F21" s="244">
        <f t="shared" si="1"/>
        <v>5133</v>
      </c>
    </row>
    <row r="22" spans="1:6" ht="17.25" customHeight="1" x14ac:dyDescent="0.35">
      <c r="A22" s="238" t="s">
        <v>132</v>
      </c>
      <c r="B22" s="239" t="s">
        <v>128</v>
      </c>
      <c r="C22" s="242">
        <v>19737</v>
      </c>
      <c r="D22" s="243">
        <v>53895</v>
      </c>
      <c r="E22" s="243">
        <v>53895</v>
      </c>
      <c r="F22" s="244">
        <f t="shared" si="1"/>
        <v>53895</v>
      </c>
    </row>
    <row r="23" spans="1:6" x14ac:dyDescent="0.3">
      <c r="A23" s="128" t="s">
        <v>133</v>
      </c>
      <c r="B23" s="199" t="s">
        <v>134</v>
      </c>
      <c r="C23" s="127"/>
      <c r="D23" s="127"/>
      <c r="E23" s="127"/>
      <c r="F23" s="127"/>
    </row>
    <row r="24" spans="1:6" ht="35.1" customHeight="1" x14ac:dyDescent="0.3">
      <c r="A24" s="389" t="s">
        <v>135</v>
      </c>
      <c r="B24" s="390"/>
      <c r="C24" s="390"/>
      <c r="D24" s="390"/>
      <c r="E24" s="390"/>
      <c r="F24" s="391"/>
    </row>
    <row r="25" spans="1:6" s="106" customFormat="1" ht="98.25" customHeight="1" x14ac:dyDescent="0.3">
      <c r="A25" s="371" t="s">
        <v>136</v>
      </c>
      <c r="B25" s="372"/>
      <c r="C25" s="372"/>
      <c r="D25" s="372"/>
      <c r="E25" s="372"/>
      <c r="F25" s="373"/>
    </row>
    <row r="26" spans="1:6" x14ac:dyDescent="0.3">
      <c r="A26" s="31"/>
      <c r="B26" s="31"/>
      <c r="C26" s="31"/>
      <c r="D26" s="32"/>
      <c r="E26" s="32"/>
      <c r="F26" s="33"/>
    </row>
    <row r="27" spans="1:6" x14ac:dyDescent="0.3">
      <c r="A27" s="370" t="s">
        <v>137</v>
      </c>
      <c r="B27" s="370"/>
      <c r="C27" s="370"/>
      <c r="D27" s="370"/>
      <c r="E27" s="370"/>
      <c r="F27" s="370"/>
    </row>
    <row r="28" spans="1:6" ht="15" customHeight="1" x14ac:dyDescent="0.3">
      <c r="A28" s="370" t="s">
        <v>138</v>
      </c>
      <c r="B28" s="370"/>
      <c r="C28" s="370"/>
      <c r="D28" s="370"/>
      <c r="E28" s="370"/>
      <c r="F28" s="370"/>
    </row>
    <row r="29" spans="1:6" ht="16.95" customHeight="1" x14ac:dyDescent="0.3">
      <c r="A29" s="368" t="s">
        <v>120</v>
      </c>
      <c r="B29" s="369"/>
      <c r="C29" s="86" t="s">
        <v>122</v>
      </c>
      <c r="D29" s="86" t="s">
        <v>123</v>
      </c>
      <c r="E29" s="86" t="s">
        <v>124</v>
      </c>
      <c r="F29" s="87" t="s">
        <v>125</v>
      </c>
    </row>
    <row r="30" spans="1:6" ht="16.95" customHeight="1" x14ac:dyDescent="0.3">
      <c r="A30" s="377" t="s">
        <v>126</v>
      </c>
      <c r="B30" s="377"/>
      <c r="C30" s="245">
        <f>+C32+C36+C40+C44+C48</f>
        <v>1078416910.1399999</v>
      </c>
      <c r="D30" s="245">
        <f t="shared" ref="D30:F30" si="2">+D32+D36+D40+D44+D48</f>
        <v>11795457468.210005</v>
      </c>
      <c r="E30" s="245">
        <f t="shared" si="2"/>
        <v>10068727389.470001</v>
      </c>
      <c r="F30" s="245">
        <f t="shared" si="2"/>
        <v>22942601767.820011</v>
      </c>
    </row>
    <row r="31" spans="1:6" ht="16.95" customHeight="1" x14ac:dyDescent="0.3">
      <c r="A31" s="392"/>
      <c r="B31" s="392"/>
      <c r="C31" s="183"/>
      <c r="D31" s="183"/>
      <c r="E31" s="183"/>
      <c r="F31" s="183"/>
    </row>
    <row r="32" spans="1:6" ht="16.95" customHeight="1" x14ac:dyDescent="0.35">
      <c r="A32" s="375" t="s">
        <v>139</v>
      </c>
      <c r="B32" s="375"/>
      <c r="C32" s="246">
        <f>+SUM(C33:C35)</f>
        <v>598045334.21999991</v>
      </c>
      <c r="D32" s="246">
        <f t="shared" ref="D32:F32" si="3">+SUM(D33:D35)</f>
        <v>7709718656.2700081</v>
      </c>
      <c r="E32" s="246">
        <f t="shared" si="3"/>
        <v>6493086431.9800043</v>
      </c>
      <c r="F32" s="246">
        <f t="shared" si="3"/>
        <v>14800850422.470013</v>
      </c>
    </row>
    <row r="33" spans="1:6" ht="16.95" customHeight="1" x14ac:dyDescent="0.35">
      <c r="A33" s="374" t="s">
        <v>140</v>
      </c>
      <c r="B33" s="374"/>
      <c r="C33" s="320">
        <v>598045334.21999991</v>
      </c>
      <c r="D33" s="320">
        <v>5065489623.9200039</v>
      </c>
      <c r="E33" s="320">
        <v>5118535182.1200018</v>
      </c>
      <c r="F33" s="183">
        <f>+SUM(C33:E33)</f>
        <v>10782070140.260006</v>
      </c>
    </row>
    <row r="34" spans="1:6" ht="16.95" customHeight="1" x14ac:dyDescent="0.35">
      <c r="A34" s="374" t="s">
        <v>141</v>
      </c>
      <c r="B34" s="374"/>
      <c r="C34" s="13"/>
      <c r="D34" s="320">
        <v>2644229032.3500037</v>
      </c>
      <c r="E34" s="320">
        <v>1374551249.8600028</v>
      </c>
      <c r="F34" s="183">
        <f t="shared" ref="F34:F35" si="4">+SUM(C34:E34)</f>
        <v>4018780282.2100067</v>
      </c>
    </row>
    <row r="35" spans="1:6" ht="16.95" customHeight="1" x14ac:dyDescent="0.35">
      <c r="A35" s="374" t="s">
        <v>142</v>
      </c>
      <c r="B35" s="374"/>
      <c r="C35" s="13"/>
      <c r="D35" s="13"/>
      <c r="E35" s="13"/>
      <c r="F35" s="183">
        <f t="shared" si="4"/>
        <v>0</v>
      </c>
    </row>
    <row r="36" spans="1:6" ht="16.95" customHeight="1" x14ac:dyDescent="0.35">
      <c r="A36" s="375" t="s">
        <v>129</v>
      </c>
      <c r="B36" s="375"/>
      <c r="C36" s="246">
        <f>+SUM(C37:C39)</f>
        <v>230057787.41999993</v>
      </c>
      <c r="D36" s="246">
        <f t="shared" ref="D36" si="5">+SUM(D37:D39)</f>
        <v>2113429528.2499962</v>
      </c>
      <c r="E36" s="246">
        <f t="shared" ref="E36" si="6">+SUM(E37:E39)</f>
        <v>1815570642.8999977</v>
      </c>
      <c r="F36" s="246">
        <f t="shared" ref="F36" si="7">+SUM(F37:F39)</f>
        <v>4159057958.569994</v>
      </c>
    </row>
    <row r="37" spans="1:6" ht="16.95" customHeight="1" x14ac:dyDescent="0.35">
      <c r="A37" s="374" t="s">
        <v>140</v>
      </c>
      <c r="B37" s="374"/>
      <c r="C37" s="320">
        <v>230057787.41999993</v>
      </c>
      <c r="D37" s="320">
        <v>1472636712.039999</v>
      </c>
      <c r="E37" s="320">
        <v>1477453360.1199989</v>
      </c>
      <c r="F37" s="183">
        <f>+SUM(C37:E37)</f>
        <v>3180147859.579998</v>
      </c>
    </row>
    <row r="38" spans="1:6" ht="16.95" customHeight="1" x14ac:dyDescent="0.35">
      <c r="A38" s="374" t="s">
        <v>141</v>
      </c>
      <c r="B38" s="374"/>
      <c r="C38" s="13"/>
      <c r="D38" s="320">
        <v>640792816.20999718</v>
      </c>
      <c r="E38" s="320">
        <v>338117282.7799989</v>
      </c>
      <c r="F38" s="183">
        <f t="shared" ref="F38:F39" si="8">+SUM(C38:E38)</f>
        <v>978910098.98999608</v>
      </c>
    </row>
    <row r="39" spans="1:6" ht="16.95" customHeight="1" x14ac:dyDescent="0.35">
      <c r="A39" s="374" t="s">
        <v>142</v>
      </c>
      <c r="B39" s="374"/>
      <c r="C39" s="13"/>
      <c r="D39" s="13"/>
      <c r="E39" s="13"/>
      <c r="F39" s="183">
        <f t="shared" si="8"/>
        <v>0</v>
      </c>
    </row>
    <row r="40" spans="1:6" ht="16.95" customHeight="1" x14ac:dyDescent="0.35">
      <c r="A40" s="375" t="s">
        <v>130</v>
      </c>
      <c r="B40" s="375"/>
      <c r="C40" s="246">
        <f>+SUM(C41:C43)</f>
        <v>168599614.20000005</v>
      </c>
      <c r="D40" s="246">
        <f t="shared" ref="D40" si="9">+SUM(D41:D43)</f>
        <v>1204026249.8900003</v>
      </c>
      <c r="E40" s="246">
        <f t="shared" ref="E40" si="10">+SUM(E41:E43)</f>
        <v>1081733915.1200001</v>
      </c>
      <c r="F40" s="246">
        <f t="shared" ref="F40" si="11">+SUM(F41:F43)</f>
        <v>2454359779.2100005</v>
      </c>
    </row>
    <row r="41" spans="1:6" ht="16.95" customHeight="1" x14ac:dyDescent="0.35">
      <c r="A41" s="374" t="s">
        <v>140</v>
      </c>
      <c r="B41" s="374"/>
      <c r="C41" s="320">
        <v>168599614.20000005</v>
      </c>
      <c r="D41" s="320">
        <v>882286192.24000025</v>
      </c>
      <c r="E41" s="320">
        <v>884937819.22000015</v>
      </c>
      <c r="F41" s="183">
        <f>+SUM(C41:E41)</f>
        <v>1935823625.6600003</v>
      </c>
    </row>
    <row r="42" spans="1:6" ht="16.95" customHeight="1" x14ac:dyDescent="0.35">
      <c r="A42" s="374" t="s">
        <v>141</v>
      </c>
      <c r="B42" s="374"/>
      <c r="C42" s="13"/>
      <c r="D42" s="320">
        <v>321740057.65000021</v>
      </c>
      <c r="E42" s="320">
        <v>196796095.90000004</v>
      </c>
      <c r="F42" s="183">
        <f t="shared" ref="F42:F43" si="12">+SUM(C42:E42)</f>
        <v>518536153.55000025</v>
      </c>
    </row>
    <row r="43" spans="1:6" ht="16.95" customHeight="1" x14ac:dyDescent="0.35">
      <c r="A43" s="374" t="s">
        <v>142</v>
      </c>
      <c r="B43" s="374"/>
      <c r="C43" s="13"/>
      <c r="D43" s="13"/>
      <c r="E43" s="13"/>
      <c r="F43" s="183">
        <f t="shared" si="12"/>
        <v>0</v>
      </c>
    </row>
    <row r="44" spans="1:6" ht="16.95" customHeight="1" x14ac:dyDescent="0.35">
      <c r="A44" s="375" t="s">
        <v>131</v>
      </c>
      <c r="B44" s="375"/>
      <c r="C44" s="246">
        <f>+SUM(C45:C47)</f>
        <v>3983696.4600000004</v>
      </c>
      <c r="D44" s="246">
        <f t="shared" ref="D44" si="13">+SUM(D45:D47)</f>
        <v>67774573.360000014</v>
      </c>
      <c r="E44" s="246">
        <f t="shared" ref="E44" si="14">+SUM(E45:E47)</f>
        <v>53664187.24000001</v>
      </c>
      <c r="F44" s="246">
        <f t="shared" ref="F44" si="15">+SUM(F45:F47)</f>
        <v>125422457.06000002</v>
      </c>
    </row>
    <row r="45" spans="1:6" ht="16.95" customHeight="1" x14ac:dyDescent="0.35">
      <c r="A45" s="374" t="s">
        <v>140</v>
      </c>
      <c r="B45" s="374"/>
      <c r="C45" s="320">
        <v>3983696.4600000004</v>
      </c>
      <c r="D45" s="320">
        <v>39553801.120000012</v>
      </c>
      <c r="E45" s="320">
        <v>39553801.120000012</v>
      </c>
      <c r="F45" s="183">
        <f>+SUM(C45:E45)</f>
        <v>83091298.700000018</v>
      </c>
    </row>
    <row r="46" spans="1:6" ht="16.95" customHeight="1" x14ac:dyDescent="0.35">
      <c r="A46" s="374" t="s">
        <v>141</v>
      </c>
      <c r="B46" s="374"/>
      <c r="C46" s="13"/>
      <c r="D46" s="320">
        <v>28220772.239999998</v>
      </c>
      <c r="E46" s="320">
        <v>14110386.119999999</v>
      </c>
      <c r="F46" s="183">
        <f t="shared" ref="F46:F47" si="16">+SUM(C46:E46)</f>
        <v>42331158.359999999</v>
      </c>
    </row>
    <row r="47" spans="1:6" ht="15" customHeight="1" x14ac:dyDescent="0.35">
      <c r="A47" s="374" t="s">
        <v>142</v>
      </c>
      <c r="B47" s="374"/>
      <c r="C47" s="13"/>
      <c r="D47" s="13"/>
      <c r="E47" s="13"/>
      <c r="F47" s="183">
        <f t="shared" si="16"/>
        <v>0</v>
      </c>
    </row>
    <row r="48" spans="1:6" ht="16.95" customHeight="1" x14ac:dyDescent="0.35">
      <c r="A48" s="375" t="s">
        <v>132</v>
      </c>
      <c r="B48" s="375"/>
      <c r="C48" s="246">
        <f>+SUM(C49:C51)</f>
        <v>77730477.839999989</v>
      </c>
      <c r="D48" s="246">
        <f t="shared" ref="D48" si="17">+SUM(D49:D51)</f>
        <v>700508460.44000018</v>
      </c>
      <c r="E48" s="246">
        <f t="shared" ref="E48" si="18">+SUM(E49:E51)</f>
        <v>624672212.23000014</v>
      </c>
      <c r="F48" s="246">
        <f t="shared" ref="F48" si="19">+SUM(F49:F51)</f>
        <v>1402911150.5100005</v>
      </c>
    </row>
    <row r="49" spans="1:6" ht="16.95" customHeight="1" x14ac:dyDescent="0.35">
      <c r="A49" s="374" t="s">
        <v>140</v>
      </c>
      <c r="B49" s="374"/>
      <c r="C49" s="320">
        <v>77730477.839999989</v>
      </c>
      <c r="D49" s="320">
        <v>540259183.0999999</v>
      </c>
      <c r="E49" s="320">
        <v>546899304.58000004</v>
      </c>
      <c r="F49" s="183">
        <f>+SUM(C49:E49)</f>
        <v>1164888965.52</v>
      </c>
    </row>
    <row r="50" spans="1:6" ht="16.95" customHeight="1" x14ac:dyDescent="0.35">
      <c r="A50" s="374" t="s">
        <v>141</v>
      </c>
      <c r="B50" s="374"/>
      <c r="C50" s="14"/>
      <c r="D50" s="320">
        <v>160249277.34000027</v>
      </c>
      <c r="E50" s="320">
        <v>77772907.65000014</v>
      </c>
      <c r="F50" s="183">
        <f t="shared" ref="F50:F51" si="20">+SUM(C50:E50)</f>
        <v>238022184.99000043</v>
      </c>
    </row>
    <row r="51" spans="1:6" ht="16.95" customHeight="1" x14ac:dyDescent="0.35">
      <c r="A51" s="374" t="s">
        <v>142</v>
      </c>
      <c r="B51" s="374"/>
      <c r="C51" s="15"/>
      <c r="D51" s="15"/>
      <c r="E51" s="15"/>
      <c r="F51" s="247">
        <f t="shared" si="20"/>
        <v>0</v>
      </c>
    </row>
    <row r="52" spans="1:6" ht="15" customHeight="1" x14ac:dyDescent="0.3">
      <c r="A52" s="128" t="s">
        <v>133</v>
      </c>
      <c r="B52" s="199" t="s">
        <v>134</v>
      </c>
      <c r="C52" s="127"/>
      <c r="D52" s="127"/>
      <c r="E52" s="127"/>
      <c r="F52" s="127"/>
    </row>
    <row r="53" spans="1:6" ht="35.1" customHeight="1" x14ac:dyDescent="0.3">
      <c r="A53" s="389" t="s">
        <v>135</v>
      </c>
      <c r="B53" s="390"/>
      <c r="C53" s="390"/>
      <c r="D53" s="390"/>
      <c r="E53" s="390"/>
      <c r="F53" s="391"/>
    </row>
    <row r="54" spans="1:6" s="106" customFormat="1" ht="50.1" customHeight="1" x14ac:dyDescent="0.3">
      <c r="A54" s="365" t="s">
        <v>143</v>
      </c>
      <c r="B54" s="366"/>
      <c r="C54" s="366"/>
      <c r="D54" s="366"/>
      <c r="E54" s="366"/>
      <c r="F54" s="367"/>
    </row>
    <row r="56" spans="1:6" x14ac:dyDescent="0.3">
      <c r="A56" s="378" t="s">
        <v>144</v>
      </c>
      <c r="B56" s="378"/>
      <c r="C56" s="378"/>
      <c r="D56" s="378"/>
      <c r="E56" s="378"/>
      <c r="F56" s="378"/>
    </row>
    <row r="57" spans="1:6" ht="31.5" customHeight="1" x14ac:dyDescent="0.3">
      <c r="A57" s="393" t="s">
        <v>145</v>
      </c>
      <c r="B57" s="393"/>
      <c r="C57" s="393"/>
      <c r="D57" s="393"/>
      <c r="E57" s="393"/>
      <c r="F57" s="393"/>
    </row>
    <row r="58" spans="1:6" ht="35.4" customHeight="1" x14ac:dyDescent="0.3">
      <c r="A58" s="368" t="s">
        <v>146</v>
      </c>
      <c r="B58" s="368"/>
      <c r="C58" s="86" t="s">
        <v>147</v>
      </c>
      <c r="D58" s="87" t="s">
        <v>148</v>
      </c>
      <c r="E58" s="88" t="s">
        <v>149</v>
      </c>
      <c r="F58" s="87" t="s">
        <v>150</v>
      </c>
    </row>
    <row r="59" spans="1:6" ht="27.9" customHeight="1" x14ac:dyDescent="0.3">
      <c r="A59" s="394" t="s">
        <v>151</v>
      </c>
      <c r="B59" s="395"/>
      <c r="C59" s="16"/>
      <c r="D59" s="16" t="s">
        <v>152</v>
      </c>
      <c r="E59" s="20"/>
      <c r="F59" s="17"/>
    </row>
    <row r="60" spans="1:6" ht="27.9" customHeight="1" x14ac:dyDescent="0.3">
      <c r="A60" s="394" t="s">
        <v>153</v>
      </c>
      <c r="B60" s="394"/>
      <c r="C60" s="16"/>
      <c r="D60" s="16" t="s">
        <v>152</v>
      </c>
      <c r="E60" s="16"/>
      <c r="F60" s="18"/>
    </row>
    <row r="61" spans="1:6" ht="27.9" customHeight="1" x14ac:dyDescent="0.3">
      <c r="A61" s="396" t="s">
        <v>154</v>
      </c>
      <c r="B61" s="396"/>
      <c r="C61" s="16"/>
      <c r="D61" s="16" t="s">
        <v>152</v>
      </c>
      <c r="E61" s="16"/>
      <c r="F61" s="18"/>
    </row>
    <row r="62" spans="1:6" ht="27.9" customHeight="1" x14ac:dyDescent="0.3">
      <c r="A62" s="397" t="s">
        <v>155</v>
      </c>
      <c r="B62" s="397"/>
      <c r="C62" s="322"/>
      <c r="D62" s="322" t="s">
        <v>152</v>
      </c>
      <c r="E62" s="322"/>
      <c r="F62" s="40"/>
    </row>
    <row r="63" spans="1:6" ht="16.95" customHeight="1" x14ac:dyDescent="0.3">
      <c r="A63" s="128" t="s">
        <v>133</v>
      </c>
      <c r="B63" s="199" t="s">
        <v>134</v>
      </c>
      <c r="C63" s="74"/>
      <c r="D63" s="74"/>
      <c r="E63" s="74"/>
      <c r="F63" s="74"/>
    </row>
    <row r="64" spans="1:6" ht="35.1" customHeight="1" x14ac:dyDescent="0.3">
      <c r="A64" s="389" t="s">
        <v>156</v>
      </c>
      <c r="B64" s="390"/>
      <c r="C64" s="390"/>
      <c r="D64" s="390"/>
      <c r="E64" s="390"/>
      <c r="F64" s="391"/>
    </row>
    <row r="65" spans="1:6" ht="50.1" customHeight="1" x14ac:dyDescent="0.3">
      <c r="A65" s="398" t="s">
        <v>157</v>
      </c>
      <c r="B65" s="398"/>
      <c r="C65" s="398"/>
      <c r="D65" s="398"/>
      <c r="E65" s="398"/>
      <c r="F65" s="398"/>
    </row>
    <row r="66" spans="1:6" ht="15" customHeight="1" x14ac:dyDescent="0.3">
      <c r="A66" s="54"/>
      <c r="B66" s="54"/>
      <c r="C66" s="54"/>
      <c r="D66" s="54"/>
      <c r="E66" s="54"/>
      <c r="F66" s="54"/>
    </row>
    <row r="67" spans="1:6" x14ac:dyDescent="0.3">
      <c r="A67" s="378" t="s">
        <v>158</v>
      </c>
      <c r="B67" s="378"/>
      <c r="C67" s="378"/>
      <c r="D67" s="378"/>
      <c r="E67" s="378"/>
      <c r="F67" s="378"/>
    </row>
    <row r="68" spans="1:6" x14ac:dyDescent="0.3">
      <c r="A68" s="378" t="s">
        <v>159</v>
      </c>
      <c r="B68" s="378"/>
      <c r="C68" s="378"/>
      <c r="D68" s="378"/>
      <c r="E68" s="378"/>
      <c r="F68" s="378"/>
    </row>
    <row r="69" spans="1:6" ht="32.4" customHeight="1" x14ac:dyDescent="0.3">
      <c r="A69" s="368" t="s">
        <v>146</v>
      </c>
      <c r="B69" s="368"/>
      <c r="C69" s="86" t="s">
        <v>147</v>
      </c>
      <c r="D69" s="87" t="s">
        <v>148</v>
      </c>
      <c r="E69" s="88" t="s">
        <v>160</v>
      </c>
      <c r="F69" s="87" t="s">
        <v>150</v>
      </c>
    </row>
    <row r="70" spans="1:6" s="60" customFormat="1" ht="30" customHeight="1" x14ac:dyDescent="0.3">
      <c r="A70" s="409" t="s">
        <v>161</v>
      </c>
      <c r="B70" s="409"/>
      <c r="C70" s="20"/>
      <c r="D70" s="20" t="s">
        <v>152</v>
      </c>
      <c r="E70" s="25"/>
      <c r="F70" s="36"/>
    </row>
    <row r="71" spans="1:6" s="60" customFormat="1" ht="30" customHeight="1" x14ac:dyDescent="0.3">
      <c r="A71" s="394" t="s">
        <v>162</v>
      </c>
      <c r="B71" s="394"/>
      <c r="C71" s="26"/>
      <c r="D71" s="26" t="s">
        <v>152</v>
      </c>
      <c r="E71" s="27"/>
      <c r="F71" s="37"/>
    </row>
    <row r="72" spans="1:6" s="60" customFormat="1" ht="30" customHeight="1" x14ac:dyDescent="0.3">
      <c r="A72" s="410" t="s">
        <v>163</v>
      </c>
      <c r="B72" s="410"/>
      <c r="C72" s="234"/>
      <c r="D72" s="234" t="s">
        <v>152</v>
      </c>
      <c r="E72" s="235"/>
      <c r="F72" s="37"/>
    </row>
    <row r="73" spans="1:6" x14ac:dyDescent="0.3">
      <c r="A73" s="128" t="s">
        <v>133</v>
      </c>
      <c r="B73" s="199" t="s">
        <v>134</v>
      </c>
      <c r="C73" s="127"/>
      <c r="D73" s="127"/>
      <c r="E73" s="127"/>
      <c r="F73" s="127"/>
    </row>
    <row r="74" spans="1:6" ht="35.1" customHeight="1" x14ac:dyDescent="0.3">
      <c r="A74" s="389" t="s">
        <v>164</v>
      </c>
      <c r="B74" s="390"/>
      <c r="C74" s="390"/>
      <c r="D74" s="390"/>
      <c r="E74" s="390"/>
      <c r="F74" s="391"/>
    </row>
    <row r="75" spans="1:6" ht="50.1" customHeight="1" x14ac:dyDescent="0.3">
      <c r="A75" s="398" t="s">
        <v>165</v>
      </c>
      <c r="B75" s="398"/>
      <c r="C75" s="398"/>
      <c r="D75" s="398"/>
      <c r="E75" s="398"/>
      <c r="F75" s="398"/>
    </row>
    <row r="76" spans="1:6" ht="9.9" customHeight="1" x14ac:dyDescent="0.3">
      <c r="E76" s="38"/>
    </row>
    <row r="77" spans="1:6" ht="30" customHeight="1" x14ac:dyDescent="0.3">
      <c r="A77" s="90" t="s">
        <v>166</v>
      </c>
      <c r="B77" s="383" t="s">
        <v>167</v>
      </c>
      <c r="C77" s="399"/>
      <c r="D77" s="400" t="s">
        <v>168</v>
      </c>
      <c r="E77" s="401"/>
      <c r="F77" s="402"/>
    </row>
    <row r="78" spans="1:6" ht="27.9" customHeight="1" x14ac:dyDescent="0.3">
      <c r="A78" s="90" t="s">
        <v>169</v>
      </c>
      <c r="B78" s="383" t="s">
        <v>170</v>
      </c>
      <c r="C78" s="399"/>
      <c r="D78" s="403"/>
      <c r="E78" s="404"/>
      <c r="F78" s="405"/>
    </row>
    <row r="79" spans="1:6" ht="30.75" customHeight="1" x14ac:dyDescent="0.3">
      <c r="A79" s="90" t="s">
        <v>171</v>
      </c>
      <c r="B79" s="383" t="s">
        <v>134</v>
      </c>
      <c r="C79" s="399"/>
      <c r="D79" s="406"/>
      <c r="E79" s="407"/>
      <c r="F79" s="408"/>
    </row>
    <row r="80" spans="1:6" x14ac:dyDescent="0.35">
      <c r="A80" s="4"/>
      <c r="B80" s="122"/>
      <c r="C80" s="122"/>
      <c r="D80" s="76"/>
      <c r="E80" s="76"/>
      <c r="F80" s="76"/>
    </row>
    <row r="81" spans="1:8" ht="21.9" customHeight="1" x14ac:dyDescent="0.3">
      <c r="A81" s="379" t="s">
        <v>172</v>
      </c>
      <c r="B81" s="379"/>
      <c r="C81" s="379"/>
      <c r="D81" s="379"/>
      <c r="E81" s="379"/>
      <c r="F81" s="379"/>
    </row>
    <row r="82" spans="1:8" ht="9.9" customHeight="1" x14ac:dyDescent="0.3"/>
    <row r="83" spans="1:8" ht="84.9" customHeight="1" x14ac:dyDescent="0.3">
      <c r="A83" s="357" t="s">
        <v>173</v>
      </c>
      <c r="B83" s="357"/>
      <c r="C83" s="357"/>
      <c r="D83" s="357"/>
      <c r="E83" s="357"/>
      <c r="F83" s="357"/>
    </row>
    <row r="84" spans="1:8" ht="9.9" customHeight="1" x14ac:dyDescent="0.3"/>
    <row r="85" spans="1:8" x14ac:dyDescent="0.3">
      <c r="A85" s="378" t="s">
        <v>174</v>
      </c>
      <c r="B85" s="378"/>
      <c r="C85" s="378"/>
      <c r="D85" s="378"/>
      <c r="E85" s="378"/>
      <c r="F85" s="378"/>
    </row>
    <row r="86" spans="1:8" x14ac:dyDescent="0.3">
      <c r="A86" s="378" t="s">
        <v>175</v>
      </c>
      <c r="B86" s="378"/>
      <c r="C86" s="378"/>
      <c r="D86" s="378"/>
      <c r="E86" s="378"/>
      <c r="F86" s="378"/>
    </row>
    <row r="87" spans="1:8" x14ac:dyDescent="0.3">
      <c r="A87" s="378" t="s">
        <v>176</v>
      </c>
      <c r="B87" s="378"/>
      <c r="C87" s="378"/>
      <c r="D87" s="378"/>
      <c r="E87" s="378"/>
      <c r="F87" s="378"/>
    </row>
    <row r="88" spans="1:8" ht="54" customHeight="1" x14ac:dyDescent="0.3">
      <c r="A88" s="91" t="s">
        <v>177</v>
      </c>
      <c r="B88" s="91" t="s">
        <v>178</v>
      </c>
      <c r="C88" s="91" t="s">
        <v>179</v>
      </c>
      <c r="D88" s="91" t="s">
        <v>180</v>
      </c>
      <c r="E88" s="91" t="s">
        <v>181</v>
      </c>
      <c r="F88" s="91" t="s">
        <v>182</v>
      </c>
      <c r="H88" s="211"/>
    </row>
    <row r="89" spans="1:8" ht="18" customHeight="1" x14ac:dyDescent="0.3">
      <c r="A89" s="79" t="s">
        <v>126</v>
      </c>
      <c r="B89" s="80">
        <f>+SUM(B91:B94)</f>
        <v>51328496127</v>
      </c>
      <c r="C89" s="269">
        <f>+SUM(C91:C96)</f>
        <v>100</v>
      </c>
      <c r="D89" s="81"/>
      <c r="E89" s="81"/>
      <c r="F89" s="81"/>
      <c r="H89" s="211"/>
    </row>
    <row r="90" spans="1:8" customFormat="1" ht="9.9" customHeight="1" x14ac:dyDescent="0.3">
      <c r="C90" s="270"/>
    </row>
    <row r="91" spans="1:8" s="61" customFormat="1" ht="18" customHeight="1" x14ac:dyDescent="0.3">
      <c r="A91" s="167" t="s">
        <v>183</v>
      </c>
      <c r="B91" s="168">
        <v>51328496127</v>
      </c>
      <c r="C91" s="271">
        <f>+B91/$B$89*100</f>
        <v>100</v>
      </c>
      <c r="D91" s="171" t="s">
        <v>184</v>
      </c>
      <c r="E91" s="171" t="s">
        <v>184</v>
      </c>
      <c r="F91" s="321" t="s">
        <v>0</v>
      </c>
      <c r="G91" s="168"/>
      <c r="H91" s="324"/>
    </row>
    <row r="92" spans="1:8" s="61" customFormat="1" ht="18" customHeight="1" x14ac:dyDescent="0.3">
      <c r="A92" s="167" t="s">
        <v>185</v>
      </c>
      <c r="B92" s="168">
        <v>0</v>
      </c>
      <c r="C92" s="271">
        <f>+B92/$B$89*100</f>
        <v>0</v>
      </c>
      <c r="D92" s="171"/>
      <c r="E92" s="171"/>
      <c r="F92" s="171"/>
      <c r="G92" s="324"/>
      <c r="H92" s="324"/>
    </row>
    <row r="93" spans="1:8" s="61" customFormat="1" ht="18" customHeight="1" x14ac:dyDescent="0.3">
      <c r="A93" s="167" t="s">
        <v>186</v>
      </c>
      <c r="B93" s="168">
        <v>0</v>
      </c>
      <c r="C93" s="271">
        <f t="shared" ref="C93:C94" si="21">+B93/$B$89*100</f>
        <v>0</v>
      </c>
      <c r="D93" s="171"/>
      <c r="E93" s="171"/>
      <c r="F93" s="171"/>
      <c r="G93" s="324"/>
      <c r="H93" s="324"/>
    </row>
    <row r="94" spans="1:8" s="61" customFormat="1" ht="18" customHeight="1" x14ac:dyDescent="0.3">
      <c r="A94" s="176" t="s">
        <v>187</v>
      </c>
      <c r="B94" s="177">
        <v>0</v>
      </c>
      <c r="C94" s="272">
        <f t="shared" si="21"/>
        <v>0</v>
      </c>
      <c r="D94" s="178"/>
      <c r="E94" s="178"/>
      <c r="F94" s="178"/>
    </row>
    <row r="95" spans="1:8" s="61" customFormat="1" ht="18" customHeight="1" x14ac:dyDescent="0.3">
      <c r="A95" s="167" t="s">
        <v>188</v>
      </c>
      <c r="B95" s="168">
        <v>0</v>
      </c>
      <c r="C95" s="271">
        <f t="shared" ref="C95:C96" si="22">+B95/$B$89*100</f>
        <v>0</v>
      </c>
      <c r="D95" s="171"/>
      <c r="E95" s="171"/>
      <c r="F95" s="171"/>
    </row>
    <row r="96" spans="1:8" ht="18" customHeight="1" x14ac:dyDescent="0.35">
      <c r="A96" s="167" t="s">
        <v>189</v>
      </c>
      <c r="B96" s="168">
        <v>0</v>
      </c>
      <c r="C96" s="271">
        <f t="shared" si="22"/>
        <v>0</v>
      </c>
      <c r="D96" s="174"/>
      <c r="E96" s="174"/>
      <c r="F96" s="174"/>
    </row>
    <row r="97" spans="1:6" ht="18" customHeight="1" x14ac:dyDescent="0.3">
      <c r="A97" s="169" t="s">
        <v>190</v>
      </c>
      <c r="B97" s="170">
        <v>0</v>
      </c>
      <c r="C97" s="273">
        <f>+B97/$B$89*100</f>
        <v>0</v>
      </c>
      <c r="D97" s="175"/>
      <c r="E97" s="175"/>
      <c r="F97" s="175"/>
    </row>
    <row r="98" spans="1:6" ht="18" customHeight="1" x14ac:dyDescent="0.3">
      <c r="A98" s="129" t="s">
        <v>133</v>
      </c>
      <c r="B98" s="199" t="s">
        <v>134</v>
      </c>
      <c r="C98" s="129"/>
      <c r="D98" s="129"/>
      <c r="E98" s="129"/>
      <c r="F98" s="129"/>
    </row>
    <row r="99" spans="1:6" ht="35.1" customHeight="1" x14ac:dyDescent="0.3">
      <c r="A99" s="416" t="s">
        <v>191</v>
      </c>
      <c r="B99" s="417"/>
      <c r="C99" s="417"/>
      <c r="D99" s="417"/>
      <c r="E99" s="417"/>
      <c r="F99" s="418"/>
    </row>
    <row r="100" spans="1:6" ht="50.1" customHeight="1" x14ac:dyDescent="0.3">
      <c r="A100" s="411" t="s">
        <v>192</v>
      </c>
      <c r="B100" s="412"/>
      <c r="C100" s="412"/>
      <c r="D100" s="412"/>
      <c r="E100" s="412"/>
      <c r="F100" s="413"/>
    </row>
    <row r="101" spans="1:6" ht="15" customHeight="1" x14ac:dyDescent="0.3">
      <c r="A101" s="22"/>
      <c r="B101" s="41"/>
      <c r="C101" s="21"/>
    </row>
    <row r="102" spans="1:6" x14ac:dyDescent="0.3">
      <c r="A102" s="378" t="s">
        <v>193</v>
      </c>
      <c r="B102" s="378"/>
      <c r="C102" s="378"/>
      <c r="D102" s="378"/>
      <c r="E102" s="378"/>
      <c r="F102" s="378"/>
    </row>
    <row r="103" spans="1:6" x14ac:dyDescent="0.3">
      <c r="A103" s="378" t="s">
        <v>194</v>
      </c>
      <c r="B103" s="378"/>
      <c r="C103" s="378"/>
      <c r="D103" s="378"/>
      <c r="E103" s="378"/>
      <c r="F103" s="378"/>
    </row>
    <row r="104" spans="1:6" x14ac:dyDescent="0.3">
      <c r="A104" s="378" t="s">
        <v>176</v>
      </c>
      <c r="B104" s="378"/>
      <c r="C104" s="378"/>
      <c r="D104" s="378"/>
      <c r="E104" s="378"/>
      <c r="F104" s="378"/>
    </row>
    <row r="105" spans="1:6" ht="31.2" x14ac:dyDescent="0.3">
      <c r="A105" s="124" t="s">
        <v>195</v>
      </c>
      <c r="B105" s="124" t="s">
        <v>196</v>
      </c>
      <c r="C105" s="86" t="s">
        <v>122</v>
      </c>
      <c r="D105" s="86" t="s">
        <v>123</v>
      </c>
      <c r="E105" s="86" t="s">
        <v>197</v>
      </c>
      <c r="F105" s="86" t="s">
        <v>125</v>
      </c>
    </row>
    <row r="106" spans="1:6" x14ac:dyDescent="0.3">
      <c r="A106" s="79" t="s">
        <v>126</v>
      </c>
      <c r="B106" s="92"/>
      <c r="C106" s="245">
        <f>+C108</f>
        <v>1078416910.1400001</v>
      </c>
      <c r="D106" s="245">
        <f>+D108</f>
        <v>11795457468.209999</v>
      </c>
      <c r="E106" s="245">
        <f>+E108</f>
        <v>10068727389.469999</v>
      </c>
      <c r="F106" s="260">
        <f>+F108</f>
        <v>22942601767.82</v>
      </c>
    </row>
    <row r="107" spans="1:6" ht="9.9" customHeight="1" x14ac:dyDescent="0.3">
      <c r="A107" s="10"/>
      <c r="B107" s="42"/>
      <c r="C107" s="183"/>
      <c r="D107" s="183"/>
      <c r="E107" s="183"/>
      <c r="F107" s="184"/>
    </row>
    <row r="108" spans="1:6" x14ac:dyDescent="0.3">
      <c r="A108" s="415" t="s">
        <v>198</v>
      </c>
      <c r="B108" s="415"/>
      <c r="C108" s="246">
        <f>+C109+C113</f>
        <v>1078416910.1400001</v>
      </c>
      <c r="D108" s="246">
        <f t="shared" ref="D108:E108" si="23">+D109+D113</f>
        <v>11795457468.209999</v>
      </c>
      <c r="E108" s="246">
        <f t="shared" si="23"/>
        <v>10068727389.469999</v>
      </c>
      <c r="F108" s="254">
        <f>+F109+F113</f>
        <v>22942601767.82</v>
      </c>
    </row>
    <row r="109" spans="1:6" x14ac:dyDescent="0.3">
      <c r="A109" s="152" t="s">
        <v>199</v>
      </c>
      <c r="B109" s="157" t="s">
        <v>200</v>
      </c>
      <c r="C109" s="183">
        <f>+C110</f>
        <v>1078416910.1400001</v>
      </c>
      <c r="D109" s="183">
        <f t="shared" ref="D109:E111" si="24">+D110</f>
        <v>11795457468.209999</v>
      </c>
      <c r="E109" s="183">
        <f t="shared" si="24"/>
        <v>10068727389.469999</v>
      </c>
      <c r="F109" s="274">
        <f t="shared" ref="F109:F116" si="25">+C109+D109+E109</f>
        <v>22942601767.82</v>
      </c>
    </row>
    <row r="110" spans="1:6" x14ac:dyDescent="0.3">
      <c r="A110" s="152" t="s">
        <v>201</v>
      </c>
      <c r="B110" s="157" t="s">
        <v>2</v>
      </c>
      <c r="C110" s="13">
        <f>+C111</f>
        <v>1078416910.1400001</v>
      </c>
      <c r="D110" s="13">
        <f t="shared" si="24"/>
        <v>11795457468.209999</v>
      </c>
      <c r="E110" s="13">
        <f t="shared" si="24"/>
        <v>10068727389.469999</v>
      </c>
      <c r="F110" s="45">
        <f t="shared" si="25"/>
        <v>22942601767.82</v>
      </c>
    </row>
    <row r="111" spans="1:6" x14ac:dyDescent="0.3">
      <c r="A111" s="152" t="s">
        <v>202</v>
      </c>
      <c r="B111" s="157" t="s">
        <v>203</v>
      </c>
      <c r="C111" s="13">
        <f>+C112</f>
        <v>1078416910.1400001</v>
      </c>
      <c r="D111" s="13">
        <f t="shared" si="24"/>
        <v>11795457468.209999</v>
      </c>
      <c r="E111" s="13">
        <f t="shared" si="24"/>
        <v>10068727389.469999</v>
      </c>
      <c r="F111" s="45">
        <f t="shared" si="25"/>
        <v>22942601767.82</v>
      </c>
    </row>
    <row r="112" spans="1:6" x14ac:dyDescent="0.3">
      <c r="A112" s="299" t="s">
        <v>204</v>
      </c>
      <c r="B112" s="300" t="s">
        <v>205</v>
      </c>
      <c r="C112" s="13">
        <v>1078416910.1400001</v>
      </c>
      <c r="D112" s="13">
        <f>8000225512.42+3795231955.79</f>
        <v>11795457468.209999</v>
      </c>
      <c r="E112" s="13">
        <f>8067379467.16+2001347922.31</f>
        <v>10068727389.469999</v>
      </c>
      <c r="F112" s="302">
        <f t="shared" si="25"/>
        <v>22942601767.82</v>
      </c>
    </row>
    <row r="113" spans="1:6" x14ac:dyDescent="0.3">
      <c r="A113" s="152" t="s">
        <v>206</v>
      </c>
      <c r="B113" s="157" t="s">
        <v>207</v>
      </c>
      <c r="C113" s="183">
        <f>+C114</f>
        <v>0</v>
      </c>
      <c r="D113" s="183">
        <f t="shared" ref="D113:D115" si="26">+D114</f>
        <v>0</v>
      </c>
      <c r="E113" s="183">
        <f t="shared" ref="E113:E115" si="27">+E114</f>
        <v>0</v>
      </c>
      <c r="F113" s="274">
        <f t="shared" si="25"/>
        <v>0</v>
      </c>
    </row>
    <row r="114" spans="1:6" x14ac:dyDescent="0.3">
      <c r="A114" s="152" t="s">
        <v>208</v>
      </c>
      <c r="B114" s="157" t="s">
        <v>1</v>
      </c>
      <c r="C114" s="13">
        <f>+C115</f>
        <v>0</v>
      </c>
      <c r="D114" s="13">
        <f t="shared" si="26"/>
        <v>0</v>
      </c>
      <c r="E114" s="13">
        <f t="shared" si="27"/>
        <v>0</v>
      </c>
      <c r="F114" s="45">
        <f t="shared" si="25"/>
        <v>0</v>
      </c>
    </row>
    <row r="115" spans="1:6" x14ac:dyDescent="0.3">
      <c r="A115" s="152" t="s">
        <v>209</v>
      </c>
      <c r="B115" s="157" t="s">
        <v>210</v>
      </c>
      <c r="C115" s="13">
        <f>+C116</f>
        <v>0</v>
      </c>
      <c r="D115" s="13">
        <f t="shared" si="26"/>
        <v>0</v>
      </c>
      <c r="E115" s="13">
        <f t="shared" si="27"/>
        <v>0</v>
      </c>
      <c r="F115" s="45">
        <f t="shared" si="25"/>
        <v>0</v>
      </c>
    </row>
    <row r="116" spans="1:6" x14ac:dyDescent="0.3">
      <c r="A116" s="299" t="s">
        <v>211</v>
      </c>
      <c r="B116" s="300" t="s">
        <v>212</v>
      </c>
      <c r="C116" s="301">
        <v>0</v>
      </c>
      <c r="D116" s="301">
        <v>0</v>
      </c>
      <c r="E116" s="301">
        <v>0</v>
      </c>
      <c r="F116" s="302">
        <f t="shared" si="25"/>
        <v>0</v>
      </c>
    </row>
    <row r="117" spans="1:6" ht="9.9" customHeight="1" x14ac:dyDescent="0.3">
      <c r="A117" s="108"/>
      <c r="B117" s="40"/>
      <c r="C117" s="51"/>
      <c r="D117" s="51"/>
      <c r="E117" s="51"/>
      <c r="F117" s="109"/>
    </row>
    <row r="118" spans="1:6" x14ac:dyDescent="0.3">
      <c r="A118" s="151" t="s">
        <v>133</v>
      </c>
      <c r="B118" s="199" t="s">
        <v>134</v>
      </c>
      <c r="C118" s="151"/>
      <c r="D118" s="151"/>
      <c r="E118" s="151"/>
      <c r="F118" s="151"/>
    </row>
    <row r="119" spans="1:6" ht="35.1" customHeight="1" x14ac:dyDescent="0.3">
      <c r="A119" s="417" t="s">
        <v>213</v>
      </c>
      <c r="B119" s="417"/>
      <c r="C119" s="417"/>
      <c r="D119" s="417"/>
      <c r="E119" s="417"/>
      <c r="F119" s="417"/>
    </row>
    <row r="120" spans="1:6" ht="50.1" customHeight="1" x14ac:dyDescent="0.3">
      <c r="A120" s="414" t="s">
        <v>214</v>
      </c>
      <c r="B120" s="414"/>
      <c r="C120" s="414"/>
      <c r="D120" s="414"/>
      <c r="E120" s="414"/>
      <c r="F120" s="414"/>
    </row>
    <row r="121" spans="1:6" ht="9.9" customHeight="1" x14ac:dyDescent="0.3">
      <c r="A121" s="22"/>
      <c r="B121" s="41"/>
      <c r="C121" s="21"/>
    </row>
    <row r="122" spans="1:6" x14ac:dyDescent="0.3">
      <c r="A122" s="378" t="s">
        <v>215</v>
      </c>
      <c r="B122" s="378"/>
      <c r="C122" s="378"/>
      <c r="D122" s="378"/>
      <c r="E122" s="378"/>
      <c r="F122" s="378"/>
    </row>
    <row r="123" spans="1:6" ht="32.25" customHeight="1" x14ac:dyDescent="0.3">
      <c r="A123" s="393" t="s">
        <v>216</v>
      </c>
      <c r="B123" s="393"/>
      <c r="C123" s="393"/>
      <c r="D123" s="393"/>
      <c r="E123" s="393"/>
      <c r="F123" s="393"/>
    </row>
    <row r="124" spans="1:6" x14ac:dyDescent="0.3">
      <c r="A124" s="378" t="s">
        <v>176</v>
      </c>
      <c r="B124" s="378"/>
      <c r="C124" s="378"/>
      <c r="D124" s="378"/>
      <c r="E124" s="378"/>
      <c r="F124" s="378"/>
    </row>
    <row r="125" spans="1:6" ht="33" customHeight="1" x14ac:dyDescent="0.3">
      <c r="A125" s="124" t="s">
        <v>195</v>
      </c>
      <c r="B125" s="124" t="s">
        <v>217</v>
      </c>
      <c r="C125" s="86" t="s">
        <v>122</v>
      </c>
      <c r="D125" s="86" t="s">
        <v>123</v>
      </c>
      <c r="E125" s="86" t="s">
        <v>197</v>
      </c>
      <c r="F125" s="86" t="s">
        <v>125</v>
      </c>
    </row>
    <row r="126" spans="1:6" x14ac:dyDescent="0.3">
      <c r="A126" s="79" t="s">
        <v>126</v>
      </c>
      <c r="B126" s="92"/>
      <c r="C126" s="260">
        <f>+C128+C140</f>
        <v>1078416910.1400001</v>
      </c>
      <c r="D126" s="260">
        <f t="shared" ref="D126:F126" si="28">+D128+D140</f>
        <v>11795457468.209999</v>
      </c>
      <c r="E126" s="260">
        <f t="shared" si="28"/>
        <v>10068727389.469999</v>
      </c>
      <c r="F126" s="260">
        <f t="shared" si="28"/>
        <v>22942601767.82</v>
      </c>
    </row>
    <row r="127" spans="1:6" ht="9.9" customHeight="1" x14ac:dyDescent="0.3">
      <c r="A127" s="10"/>
      <c r="B127" s="42"/>
      <c r="C127" s="183"/>
      <c r="D127" s="183"/>
      <c r="E127" s="183"/>
      <c r="F127" s="184"/>
    </row>
    <row r="128" spans="1:6" ht="18" customHeight="1" x14ac:dyDescent="0.3">
      <c r="A128" s="415" t="s">
        <v>218</v>
      </c>
      <c r="B128" s="415"/>
      <c r="C128" s="254">
        <f>+SUM(C129:C138)</f>
        <v>1078416910.1400001</v>
      </c>
      <c r="D128" s="254">
        <f>+SUM(D129:D138)</f>
        <v>11795457468.209999</v>
      </c>
      <c r="E128" s="254">
        <f>+SUM(E129:E138)</f>
        <v>10068727389.469999</v>
      </c>
      <c r="F128" s="254">
        <f>+SUM(F129:F138)</f>
        <v>22942601767.82</v>
      </c>
    </row>
    <row r="129" spans="1:6" ht="15" customHeight="1" x14ac:dyDescent="0.3">
      <c r="A129" s="152">
        <v>0</v>
      </c>
      <c r="B129" s="157" t="s">
        <v>219</v>
      </c>
      <c r="C129" s="13">
        <v>0</v>
      </c>
      <c r="D129" s="13">
        <v>0</v>
      </c>
      <c r="E129" s="13">
        <v>0</v>
      </c>
      <c r="F129" s="45">
        <f>+C129+D129+E129</f>
        <v>0</v>
      </c>
    </row>
    <row r="130" spans="1:6" ht="15" customHeight="1" x14ac:dyDescent="0.3">
      <c r="A130" s="152">
        <v>1</v>
      </c>
      <c r="B130" s="157" t="s">
        <v>3</v>
      </c>
      <c r="C130" s="13">
        <v>0</v>
      </c>
      <c r="D130" s="49">
        <v>0</v>
      </c>
      <c r="E130" s="49">
        <v>0</v>
      </c>
      <c r="F130" s="45">
        <f t="shared" ref="F130:F138" si="29">+C130+D130+E130</f>
        <v>0</v>
      </c>
    </row>
    <row r="131" spans="1:6" ht="15" customHeight="1" x14ac:dyDescent="0.3">
      <c r="A131" s="152">
        <v>2</v>
      </c>
      <c r="B131" s="157" t="s">
        <v>220</v>
      </c>
      <c r="C131" s="13">
        <v>0</v>
      </c>
      <c r="D131" s="13">
        <v>0</v>
      </c>
      <c r="E131" s="13">
        <v>0</v>
      </c>
      <c r="F131" s="45">
        <f t="shared" si="29"/>
        <v>0</v>
      </c>
    </row>
    <row r="132" spans="1:6" ht="15" customHeight="1" x14ac:dyDescent="0.3">
      <c r="A132" s="152">
        <v>3</v>
      </c>
      <c r="B132" s="157" t="s">
        <v>221</v>
      </c>
      <c r="C132" s="13">
        <v>0</v>
      </c>
      <c r="D132" s="13">
        <v>0</v>
      </c>
      <c r="E132" s="13">
        <v>0</v>
      </c>
      <c r="F132" s="45">
        <f t="shared" si="29"/>
        <v>0</v>
      </c>
    </row>
    <row r="133" spans="1:6" ht="15" customHeight="1" x14ac:dyDescent="0.3">
      <c r="A133" s="152">
        <v>4</v>
      </c>
      <c r="B133" s="157" t="s">
        <v>222</v>
      </c>
      <c r="C133" s="13">
        <v>0</v>
      </c>
      <c r="D133" s="13">
        <v>0</v>
      </c>
      <c r="E133" s="13">
        <v>0</v>
      </c>
      <c r="F133" s="45">
        <f t="shared" si="29"/>
        <v>0</v>
      </c>
    </row>
    <row r="134" spans="1:6" ht="15" customHeight="1" x14ac:dyDescent="0.3">
      <c r="A134" s="152">
        <v>5</v>
      </c>
      <c r="B134" s="157" t="s">
        <v>223</v>
      </c>
      <c r="C134" s="13">
        <v>0</v>
      </c>
      <c r="D134" s="13">
        <v>0</v>
      </c>
      <c r="E134" s="13">
        <v>0</v>
      </c>
      <c r="F134" s="45">
        <f t="shared" si="29"/>
        <v>0</v>
      </c>
    </row>
    <row r="135" spans="1:6" ht="15" customHeight="1" x14ac:dyDescent="0.3">
      <c r="A135" s="152">
        <v>6</v>
      </c>
      <c r="B135" s="157" t="s">
        <v>2</v>
      </c>
      <c r="C135" s="13">
        <v>1078416910.1400001</v>
      </c>
      <c r="D135" s="13">
        <v>11795457468.209999</v>
      </c>
      <c r="E135" s="13">
        <v>10068727389.469999</v>
      </c>
      <c r="F135" s="45">
        <f t="shared" si="29"/>
        <v>22942601767.82</v>
      </c>
    </row>
    <row r="136" spans="1:6" ht="15" customHeight="1" x14ac:dyDescent="0.3">
      <c r="A136" s="152">
        <v>7</v>
      </c>
      <c r="B136" s="157" t="s">
        <v>1</v>
      </c>
      <c r="C136" s="13">
        <v>0</v>
      </c>
      <c r="D136" s="13">
        <v>0</v>
      </c>
      <c r="E136" s="13">
        <v>0</v>
      </c>
      <c r="F136" s="45">
        <f t="shared" si="29"/>
        <v>0</v>
      </c>
    </row>
    <row r="137" spans="1:6" ht="15" customHeight="1" x14ac:dyDescent="0.3">
      <c r="A137" s="152">
        <v>8</v>
      </c>
      <c r="B137" s="157" t="s">
        <v>224</v>
      </c>
      <c r="C137" s="13">
        <v>0</v>
      </c>
      <c r="D137" s="13">
        <v>0</v>
      </c>
      <c r="E137" s="13">
        <v>0</v>
      </c>
      <c r="F137" s="45">
        <f t="shared" si="29"/>
        <v>0</v>
      </c>
    </row>
    <row r="138" spans="1:6" ht="15" customHeight="1" x14ac:dyDescent="0.3">
      <c r="A138" s="152">
        <v>9</v>
      </c>
      <c r="B138" s="157" t="s">
        <v>225</v>
      </c>
      <c r="C138" s="13">
        <v>0</v>
      </c>
      <c r="D138" s="13">
        <v>0</v>
      </c>
      <c r="E138" s="13">
        <v>0</v>
      </c>
      <c r="F138" s="45">
        <f t="shared" si="29"/>
        <v>0</v>
      </c>
    </row>
    <row r="139" spans="1:6" ht="9.9" customHeight="1" x14ac:dyDescent="0.3">
      <c r="A139" s="75"/>
      <c r="B139" s="42"/>
      <c r="C139" s="13"/>
      <c r="D139" s="13"/>
      <c r="E139" s="13"/>
      <c r="F139" s="45"/>
    </row>
    <row r="140" spans="1:6" ht="18" customHeight="1" x14ac:dyDescent="0.3">
      <c r="A140" s="415" t="s">
        <v>226</v>
      </c>
      <c r="B140" s="415"/>
      <c r="C140" s="254">
        <f t="shared" ref="C140:E141" si="30">+C141</f>
        <v>0</v>
      </c>
      <c r="D140" s="254">
        <f t="shared" si="30"/>
        <v>0</v>
      </c>
      <c r="E140" s="254">
        <f t="shared" si="30"/>
        <v>0</v>
      </c>
      <c r="F140" s="254">
        <f>+SUM(F141:F142)</f>
        <v>0</v>
      </c>
    </row>
    <row r="141" spans="1:6" ht="15" customHeight="1" x14ac:dyDescent="0.3">
      <c r="A141" s="152">
        <v>6</v>
      </c>
      <c r="B141" s="157" t="s">
        <v>2</v>
      </c>
      <c r="C141" s="46">
        <f t="shared" si="30"/>
        <v>0</v>
      </c>
      <c r="D141" s="46">
        <f t="shared" si="30"/>
        <v>0</v>
      </c>
      <c r="E141" s="46">
        <f t="shared" si="30"/>
        <v>0</v>
      </c>
      <c r="F141" s="50">
        <f>+F142</f>
        <v>0</v>
      </c>
    </row>
    <row r="142" spans="1:6" ht="15" customHeight="1" x14ac:dyDescent="0.3">
      <c r="A142" s="303" t="s">
        <v>227</v>
      </c>
      <c r="B142" s="304" t="s">
        <v>228</v>
      </c>
      <c r="C142" s="305">
        <v>0</v>
      </c>
      <c r="D142" s="305">
        <v>0</v>
      </c>
      <c r="E142" s="305">
        <v>0</v>
      </c>
      <c r="F142" s="306">
        <f>+C142+D142+E142</f>
        <v>0</v>
      </c>
    </row>
    <row r="143" spans="1:6" ht="15" customHeight="1" x14ac:dyDescent="0.3">
      <c r="A143" s="419" t="s">
        <v>229</v>
      </c>
      <c r="B143" s="420"/>
      <c r="C143" s="420"/>
      <c r="D143" s="420"/>
      <c r="E143" s="420"/>
      <c r="F143" s="420"/>
    </row>
    <row r="144" spans="1:6" ht="15" customHeight="1" x14ac:dyDescent="0.3">
      <c r="A144" s="128" t="s">
        <v>133</v>
      </c>
      <c r="B144" s="199" t="s">
        <v>134</v>
      </c>
      <c r="C144" s="127"/>
      <c r="D144" s="127"/>
      <c r="E144" s="127"/>
      <c r="F144" s="127"/>
    </row>
    <row r="145" spans="1:6" ht="75" customHeight="1" x14ac:dyDescent="0.3">
      <c r="A145" s="417" t="s">
        <v>230</v>
      </c>
      <c r="B145" s="417"/>
      <c r="C145" s="417"/>
      <c r="D145" s="417"/>
      <c r="E145" s="417"/>
      <c r="F145" s="417"/>
    </row>
    <row r="146" spans="1:6" ht="50.1" customHeight="1" x14ac:dyDescent="0.3">
      <c r="A146" s="421" t="s">
        <v>231</v>
      </c>
      <c r="B146" s="421"/>
      <c r="C146" s="421"/>
      <c r="D146" s="421"/>
      <c r="E146" s="421"/>
      <c r="F146" s="421"/>
    </row>
    <row r="147" spans="1:6" x14ac:dyDescent="0.3">
      <c r="A147" s="44"/>
      <c r="B147" s="42"/>
    </row>
    <row r="148" spans="1:6" x14ac:dyDescent="0.3">
      <c r="A148" s="378" t="s">
        <v>232</v>
      </c>
      <c r="B148" s="378"/>
      <c r="C148" s="378"/>
      <c r="D148" s="378"/>
      <c r="E148" s="378"/>
      <c r="F148" s="378"/>
    </row>
    <row r="149" spans="1:6" ht="14.4" customHeight="1" x14ac:dyDescent="0.3">
      <c r="A149" s="378" t="s">
        <v>233</v>
      </c>
      <c r="B149" s="378"/>
      <c r="C149" s="378"/>
      <c r="D149" s="378"/>
      <c r="E149" s="378"/>
      <c r="F149" s="378"/>
    </row>
    <row r="150" spans="1:6" x14ac:dyDescent="0.3">
      <c r="A150" s="378" t="s">
        <v>176</v>
      </c>
      <c r="B150" s="378"/>
      <c r="C150" s="378"/>
      <c r="D150" s="378"/>
      <c r="E150" s="378"/>
      <c r="F150" s="378"/>
    </row>
    <row r="151" spans="1:6" x14ac:dyDescent="0.3">
      <c r="A151" s="86" t="s">
        <v>234</v>
      </c>
      <c r="B151" s="86" t="s">
        <v>122</v>
      </c>
      <c r="C151" s="86" t="s">
        <v>123</v>
      </c>
      <c r="D151" s="86" t="s">
        <v>197</v>
      </c>
      <c r="E151" s="86" t="s">
        <v>125</v>
      </c>
      <c r="F151" s="107"/>
    </row>
    <row r="152" spans="1:6" ht="18" customHeight="1" x14ac:dyDescent="0.3">
      <c r="A152" s="130" t="s">
        <v>235</v>
      </c>
      <c r="B152" s="155">
        <v>0</v>
      </c>
      <c r="C152" s="41">
        <f>+B156</f>
        <v>0</v>
      </c>
      <c r="D152" s="41">
        <f>+C156</f>
        <v>0</v>
      </c>
      <c r="E152" s="111">
        <v>0</v>
      </c>
      <c r="F152" s="275"/>
    </row>
    <row r="153" spans="1:6" ht="18" customHeight="1" x14ac:dyDescent="0.3">
      <c r="A153" s="130" t="s">
        <v>236</v>
      </c>
      <c r="B153" s="41">
        <f>+C108</f>
        <v>1078416910.1400001</v>
      </c>
      <c r="C153" s="41">
        <f>+D108</f>
        <v>11795457468.209999</v>
      </c>
      <c r="D153" s="41">
        <f>+E108</f>
        <v>10068727389.469999</v>
      </c>
      <c r="E153" s="111">
        <f>+B153+C153+D153</f>
        <v>22942601767.82</v>
      </c>
      <c r="F153" s="62"/>
    </row>
    <row r="154" spans="1:6" ht="18" customHeight="1" x14ac:dyDescent="0.3">
      <c r="A154" s="94" t="s">
        <v>237</v>
      </c>
      <c r="B154" s="95">
        <f>+B152+B153</f>
        <v>1078416910.1400001</v>
      </c>
      <c r="C154" s="95">
        <f>+C152+C153</f>
        <v>11795457468.209999</v>
      </c>
      <c r="D154" s="95">
        <f>+D152+D153</f>
        <v>10068727389.469999</v>
      </c>
      <c r="E154" s="95">
        <f>+E152+E153</f>
        <v>22942601767.82</v>
      </c>
      <c r="F154" s="62"/>
    </row>
    <row r="155" spans="1:6" ht="18" customHeight="1" x14ac:dyDescent="0.3">
      <c r="A155" s="130" t="s">
        <v>238</v>
      </c>
      <c r="B155" s="41">
        <f>+C128</f>
        <v>1078416910.1400001</v>
      </c>
      <c r="C155" s="41">
        <f>+D128</f>
        <v>11795457468.209999</v>
      </c>
      <c r="D155" s="41">
        <f>+E128</f>
        <v>10068727389.469999</v>
      </c>
      <c r="E155" s="111">
        <f>+SUM(B155:D155)</f>
        <v>22942601767.82</v>
      </c>
      <c r="F155" s="62"/>
    </row>
    <row r="156" spans="1:6" ht="18" customHeight="1" x14ac:dyDescent="0.3">
      <c r="A156" s="94" t="s">
        <v>239</v>
      </c>
      <c r="B156" s="123">
        <f>+B154-B155</f>
        <v>0</v>
      </c>
      <c r="C156" s="95">
        <f>+C154-C155</f>
        <v>0</v>
      </c>
      <c r="D156" s="95">
        <f>+D154-D155</f>
        <v>0</v>
      </c>
      <c r="E156" s="95">
        <f>+E154-E155</f>
        <v>0</v>
      </c>
      <c r="F156" s="62"/>
    </row>
    <row r="157" spans="1:6" x14ac:dyDescent="0.3">
      <c r="A157" s="125" t="s">
        <v>133</v>
      </c>
      <c r="B157" s="199" t="s">
        <v>134</v>
      </c>
      <c r="C157" s="74"/>
      <c r="D157" s="74"/>
      <c r="E157" s="74"/>
    </row>
    <row r="158" spans="1:6" ht="18" customHeight="1" x14ac:dyDescent="0.3">
      <c r="A158" s="428" t="s">
        <v>240</v>
      </c>
      <c r="B158" s="429"/>
      <c r="C158" s="429"/>
      <c r="D158" s="429"/>
      <c r="E158" s="429"/>
      <c r="F158" s="118"/>
    </row>
    <row r="159" spans="1:6" ht="39.9" customHeight="1" x14ac:dyDescent="0.3">
      <c r="A159" s="425" t="s">
        <v>241</v>
      </c>
      <c r="B159" s="426"/>
      <c r="C159" s="426"/>
      <c r="D159" s="426"/>
      <c r="E159" s="426"/>
      <c r="F159" s="427"/>
    </row>
    <row r="160" spans="1:6" ht="18" customHeight="1" x14ac:dyDescent="0.3">
      <c r="A160" s="425" t="s">
        <v>242</v>
      </c>
      <c r="B160" s="426"/>
      <c r="C160" s="426"/>
      <c r="D160" s="426"/>
      <c r="E160" s="426"/>
      <c r="F160" s="427"/>
    </row>
    <row r="161" spans="1:6" ht="18" customHeight="1" x14ac:dyDescent="0.3">
      <c r="A161" s="425" t="s">
        <v>243</v>
      </c>
      <c r="B161" s="426"/>
      <c r="C161" s="426"/>
      <c r="D161" s="426"/>
      <c r="E161" s="426"/>
      <c r="F161" s="427"/>
    </row>
    <row r="162" spans="1:6" ht="18" customHeight="1" x14ac:dyDescent="0.3">
      <c r="A162" s="425" t="s">
        <v>244</v>
      </c>
      <c r="B162" s="426"/>
      <c r="C162" s="426"/>
      <c r="D162" s="426"/>
      <c r="E162" s="426"/>
      <c r="F162" s="427"/>
    </row>
    <row r="163" spans="1:6" ht="18" customHeight="1" x14ac:dyDescent="0.3">
      <c r="A163" s="422" t="s">
        <v>245</v>
      </c>
      <c r="B163" s="423"/>
      <c r="C163" s="423"/>
      <c r="D163" s="423"/>
      <c r="E163" s="423"/>
      <c r="F163" s="424"/>
    </row>
    <row r="164" spans="1:6" ht="15" customHeight="1" x14ac:dyDescent="0.3">
      <c r="A164" s="97" t="s">
        <v>246</v>
      </c>
      <c r="B164" s="98"/>
      <c r="C164" s="98"/>
      <c r="D164" s="98"/>
      <c r="E164" s="98"/>
      <c r="F164" s="99"/>
    </row>
    <row r="165" spans="1:6" s="106" customFormat="1" ht="50.1" customHeight="1" x14ac:dyDescent="0.3">
      <c r="A165" s="434" t="s">
        <v>247</v>
      </c>
      <c r="B165" s="435"/>
      <c r="C165" s="435"/>
      <c r="D165" s="435"/>
      <c r="E165" s="435"/>
      <c r="F165" s="436"/>
    </row>
    <row r="166" spans="1:6" ht="15" customHeight="1" x14ac:dyDescent="0.35">
      <c r="A166" s="4"/>
      <c r="B166" s="4"/>
      <c r="C166" s="4"/>
      <c r="D166" s="4"/>
      <c r="E166" s="4"/>
      <c r="F166" s="4"/>
    </row>
    <row r="167" spans="1:6" ht="15" customHeight="1" x14ac:dyDescent="0.3">
      <c r="B167" s="378" t="s">
        <v>248</v>
      </c>
      <c r="C167" s="378"/>
      <c r="D167" s="378"/>
      <c r="E167" s="35"/>
      <c r="F167" s="35"/>
    </row>
    <row r="168" spans="1:6" ht="33" customHeight="1" x14ac:dyDescent="0.3">
      <c r="B168" s="393" t="s">
        <v>249</v>
      </c>
      <c r="C168" s="393"/>
      <c r="D168" s="393"/>
      <c r="E168" s="35"/>
      <c r="F168" s="35"/>
    </row>
    <row r="169" spans="1:6" ht="15" customHeight="1" x14ac:dyDescent="0.3">
      <c r="B169" s="378" t="s">
        <v>176</v>
      </c>
      <c r="C169" s="378"/>
      <c r="D169" s="378"/>
      <c r="E169" s="35"/>
      <c r="F169" s="35"/>
    </row>
    <row r="170" spans="1:6" ht="18" customHeight="1" x14ac:dyDescent="0.3">
      <c r="B170" s="368" t="s">
        <v>234</v>
      </c>
      <c r="C170" s="368"/>
      <c r="D170" s="87" t="s">
        <v>250</v>
      </c>
      <c r="E170"/>
      <c r="F170" s="107"/>
    </row>
    <row r="171" spans="1:6" ht="18" customHeight="1" x14ac:dyDescent="0.3">
      <c r="B171" s="438" t="s">
        <v>251</v>
      </c>
      <c r="C171" s="438"/>
      <c r="D171" s="87"/>
      <c r="E171"/>
      <c r="F171" s="107"/>
    </row>
    <row r="172" spans="1:6" ht="18" customHeight="1" x14ac:dyDescent="0.3">
      <c r="B172" s="110" t="s">
        <v>252</v>
      </c>
      <c r="D172" s="41">
        <v>0</v>
      </c>
      <c r="E172"/>
      <c r="F172" s="107"/>
    </row>
    <row r="173" spans="1:6" ht="18" customHeight="1" x14ac:dyDescent="0.3">
      <c r="B173" s="110" t="s">
        <v>253</v>
      </c>
      <c r="D173" s="41">
        <v>0</v>
      </c>
      <c r="E173"/>
      <c r="F173" s="107"/>
    </row>
    <row r="174" spans="1:6" ht="18" customHeight="1" x14ac:dyDescent="0.3">
      <c r="B174" s="439" t="s">
        <v>126</v>
      </c>
      <c r="C174" s="439"/>
      <c r="D174" s="95">
        <f>+D172+D173</f>
        <v>0</v>
      </c>
      <c r="E174"/>
      <c r="F174" s="107"/>
    </row>
    <row r="175" spans="1:6" ht="18" customHeight="1" x14ac:dyDescent="0.3">
      <c r="B175" s="110"/>
      <c r="D175" s="41"/>
      <c r="E175" s="111"/>
      <c r="F175" s="107"/>
    </row>
    <row r="176" spans="1:6" ht="18" customHeight="1" x14ac:dyDescent="0.3">
      <c r="B176" s="438" t="s">
        <v>254</v>
      </c>
      <c r="C176" s="438"/>
      <c r="D176" s="87" t="s">
        <v>250</v>
      </c>
      <c r="E176" s="111"/>
      <c r="F176" s="107"/>
    </row>
    <row r="177" spans="1:6" ht="18" customHeight="1" x14ac:dyDescent="0.3">
      <c r="B177" s="110" t="s">
        <v>252</v>
      </c>
      <c r="D177" s="41">
        <v>0</v>
      </c>
      <c r="E177" s="111"/>
      <c r="F177" s="107"/>
    </row>
    <row r="178" spans="1:6" ht="18" customHeight="1" x14ac:dyDescent="0.3">
      <c r="B178" s="110" t="s">
        <v>255</v>
      </c>
      <c r="D178" s="41">
        <v>0</v>
      </c>
      <c r="E178" s="111"/>
      <c r="F178" s="107"/>
    </row>
    <row r="179" spans="1:6" ht="18" customHeight="1" x14ac:dyDescent="0.3">
      <c r="B179" s="439" t="s">
        <v>256</v>
      </c>
      <c r="C179" s="439"/>
      <c r="D179" s="95">
        <f>+D177+D178</f>
        <v>0</v>
      </c>
      <c r="E179" s="111"/>
      <c r="F179" s="107"/>
    </row>
    <row r="180" spans="1:6" ht="18" customHeight="1" x14ac:dyDescent="0.3">
      <c r="B180" s="110"/>
      <c r="D180" s="111"/>
      <c r="E180" s="111"/>
      <c r="F180" s="107"/>
    </row>
    <row r="181" spans="1:6" ht="18" customHeight="1" x14ac:dyDescent="0.3">
      <c r="B181" s="438" t="s">
        <v>257</v>
      </c>
      <c r="C181" s="438"/>
      <c r="D181" s="87" t="s">
        <v>250</v>
      </c>
      <c r="E181" s="111"/>
      <c r="F181" s="107"/>
    </row>
    <row r="182" spans="1:6" ht="18" customHeight="1" x14ac:dyDescent="0.3">
      <c r="B182" s="110" t="s">
        <v>252</v>
      </c>
      <c r="D182" s="41">
        <f>+D172-D177</f>
        <v>0</v>
      </c>
      <c r="E182" s="111"/>
      <c r="F182" s="107"/>
    </row>
    <row r="183" spans="1:6" ht="18" customHeight="1" x14ac:dyDescent="0.3">
      <c r="B183" s="110" t="s">
        <v>253</v>
      </c>
      <c r="D183" s="41">
        <f>+D173-D178</f>
        <v>0</v>
      </c>
      <c r="E183" s="111"/>
      <c r="F183" s="107"/>
    </row>
    <row r="184" spans="1:6" ht="18" customHeight="1" x14ac:dyDescent="0.3">
      <c r="B184" s="439" t="s">
        <v>258</v>
      </c>
      <c r="C184" s="439"/>
      <c r="D184" s="161">
        <f>+D182+D183</f>
        <v>0</v>
      </c>
      <c r="E184" s="111"/>
      <c r="F184" s="107"/>
    </row>
    <row r="185" spans="1:6" ht="15" customHeight="1" x14ac:dyDescent="0.3">
      <c r="B185" s="162" t="s">
        <v>259</v>
      </c>
      <c r="C185" s="126"/>
      <c r="D185" s="159"/>
      <c r="E185" s="159"/>
      <c r="F185" s="34">
        <f>+D177-F188</f>
        <v>0</v>
      </c>
    </row>
    <row r="186" spans="1:6" ht="15" customHeight="1" x14ac:dyDescent="0.3">
      <c r="B186" s="191"/>
      <c r="C186" s="192"/>
      <c r="D186" s="159"/>
      <c r="E186" s="159"/>
      <c r="F186" s="34"/>
    </row>
    <row r="187" spans="1:6" ht="15" customHeight="1" x14ac:dyDescent="0.3">
      <c r="A187" s="86" t="s">
        <v>195</v>
      </c>
      <c r="B187" s="86" t="s">
        <v>260</v>
      </c>
      <c r="C187" s="86" t="s">
        <v>122</v>
      </c>
      <c r="D187" s="86" t="s">
        <v>123</v>
      </c>
      <c r="E187" s="86" t="s">
        <v>197</v>
      </c>
      <c r="F187" s="86" t="s">
        <v>125</v>
      </c>
    </row>
    <row r="188" spans="1:6" ht="15" customHeight="1" x14ac:dyDescent="0.3">
      <c r="A188" s="193" t="s">
        <v>261</v>
      </c>
      <c r="B188" s="194"/>
      <c r="C188" s="276">
        <f>+SUM(C189:C198)</f>
        <v>0</v>
      </c>
      <c r="D188" s="276">
        <f>+SUM(D189:D198)</f>
        <v>0</v>
      </c>
      <c r="E188" s="276">
        <f>+SUM(E189:E198)</f>
        <v>0</v>
      </c>
      <c r="F188" s="276">
        <f>+SUM(F189:F198)</f>
        <v>0</v>
      </c>
    </row>
    <row r="189" spans="1:6" ht="15" customHeight="1" x14ac:dyDescent="0.3">
      <c r="A189" s="152">
        <v>0</v>
      </c>
      <c r="B189" s="157" t="s">
        <v>219</v>
      </c>
      <c r="C189" s="13">
        <v>0</v>
      </c>
      <c r="D189" s="13">
        <v>0</v>
      </c>
      <c r="E189" s="13">
        <v>0</v>
      </c>
      <c r="F189" s="45">
        <f>+C189+D189+E189</f>
        <v>0</v>
      </c>
    </row>
    <row r="190" spans="1:6" ht="15" customHeight="1" x14ac:dyDescent="0.3">
      <c r="A190" s="152">
        <v>1</v>
      </c>
      <c r="B190" s="157" t="s">
        <v>3</v>
      </c>
      <c r="C190" s="13">
        <v>0</v>
      </c>
      <c r="D190" s="49">
        <v>0</v>
      </c>
      <c r="E190" s="49">
        <v>0</v>
      </c>
      <c r="F190" s="45">
        <f t="shared" ref="F190:F198" si="31">+C190+D190+E190</f>
        <v>0</v>
      </c>
    </row>
    <row r="191" spans="1:6" ht="15" customHeight="1" x14ac:dyDescent="0.3">
      <c r="A191" s="152">
        <v>2</v>
      </c>
      <c r="B191" s="157" t="s">
        <v>220</v>
      </c>
      <c r="C191" s="13">
        <v>0</v>
      </c>
      <c r="D191" s="13">
        <v>0</v>
      </c>
      <c r="E191" s="13">
        <v>0</v>
      </c>
      <c r="F191" s="45">
        <f t="shared" si="31"/>
        <v>0</v>
      </c>
    </row>
    <row r="192" spans="1:6" ht="15" customHeight="1" x14ac:dyDescent="0.3">
      <c r="A192" s="152">
        <v>3</v>
      </c>
      <c r="B192" s="157" t="s">
        <v>221</v>
      </c>
      <c r="C192" s="13">
        <v>0</v>
      </c>
      <c r="D192" s="13">
        <v>0</v>
      </c>
      <c r="E192" s="13">
        <v>0</v>
      </c>
      <c r="F192" s="45">
        <f t="shared" si="31"/>
        <v>0</v>
      </c>
    </row>
    <row r="193" spans="1:6" ht="15" customHeight="1" x14ac:dyDescent="0.3">
      <c r="A193" s="152">
        <v>4</v>
      </c>
      <c r="B193" s="157" t="s">
        <v>222</v>
      </c>
      <c r="C193" s="13">
        <v>0</v>
      </c>
      <c r="D193" s="13">
        <v>0</v>
      </c>
      <c r="E193" s="13">
        <v>0</v>
      </c>
      <c r="F193" s="45">
        <f t="shared" si="31"/>
        <v>0</v>
      </c>
    </row>
    <row r="194" spans="1:6" ht="15" customHeight="1" x14ac:dyDescent="0.3">
      <c r="A194" s="152">
        <v>5</v>
      </c>
      <c r="B194" s="157" t="s">
        <v>223</v>
      </c>
      <c r="C194" s="13">
        <v>0</v>
      </c>
      <c r="D194" s="13">
        <v>0</v>
      </c>
      <c r="E194" s="13">
        <v>0</v>
      </c>
      <c r="F194" s="45">
        <f t="shared" si="31"/>
        <v>0</v>
      </c>
    </row>
    <row r="195" spans="1:6" ht="15" customHeight="1" x14ac:dyDescent="0.3">
      <c r="A195" s="152">
        <v>6</v>
      </c>
      <c r="B195" s="157" t="s">
        <v>2</v>
      </c>
      <c r="C195" s="13">
        <v>0</v>
      </c>
      <c r="D195" s="13">
        <v>0</v>
      </c>
      <c r="E195" s="13">
        <v>0</v>
      </c>
      <c r="F195" s="45">
        <f t="shared" si="31"/>
        <v>0</v>
      </c>
    </row>
    <row r="196" spans="1:6" ht="15" customHeight="1" x14ac:dyDescent="0.3">
      <c r="A196" s="152">
        <v>7</v>
      </c>
      <c r="B196" s="157" t="s">
        <v>1</v>
      </c>
      <c r="C196" s="13">
        <v>0</v>
      </c>
      <c r="D196" s="13">
        <v>0</v>
      </c>
      <c r="E196" s="13">
        <v>0</v>
      </c>
      <c r="F196" s="45">
        <f t="shared" si="31"/>
        <v>0</v>
      </c>
    </row>
    <row r="197" spans="1:6" ht="15" customHeight="1" x14ac:dyDescent="0.3">
      <c r="A197" s="152">
        <v>8</v>
      </c>
      <c r="B197" s="157" t="s">
        <v>224</v>
      </c>
      <c r="C197" s="13">
        <v>0</v>
      </c>
      <c r="D197" s="13">
        <v>0</v>
      </c>
      <c r="E197" s="13">
        <v>0</v>
      </c>
      <c r="F197" s="45">
        <f t="shared" si="31"/>
        <v>0</v>
      </c>
    </row>
    <row r="198" spans="1:6" ht="15" customHeight="1" x14ac:dyDescent="0.3">
      <c r="A198" s="196">
        <v>9</v>
      </c>
      <c r="B198" s="197" t="s">
        <v>225</v>
      </c>
      <c r="C198" s="15">
        <v>0</v>
      </c>
      <c r="D198" s="15">
        <v>0</v>
      </c>
      <c r="E198" s="15">
        <v>0</v>
      </c>
      <c r="F198" s="198">
        <f t="shared" si="31"/>
        <v>0</v>
      </c>
    </row>
    <row r="199" spans="1:6" ht="15" customHeight="1" x14ac:dyDescent="0.3">
      <c r="A199" s="440" t="s">
        <v>259</v>
      </c>
      <c r="B199" s="440"/>
      <c r="C199" s="440"/>
      <c r="D199" s="440"/>
      <c r="E199" s="440"/>
      <c r="F199" s="440"/>
    </row>
    <row r="200" spans="1:6" ht="15" customHeight="1" x14ac:dyDescent="0.3">
      <c r="A200" s="97" t="s">
        <v>246</v>
      </c>
      <c r="B200" s="98"/>
      <c r="C200" s="98"/>
      <c r="D200" s="98"/>
      <c r="E200" s="98"/>
      <c r="F200" s="99"/>
    </row>
    <row r="201" spans="1:6" ht="50.1" customHeight="1" x14ac:dyDescent="0.3">
      <c r="A201" s="434" t="s">
        <v>247</v>
      </c>
      <c r="B201" s="435"/>
      <c r="C201" s="435"/>
      <c r="D201" s="435"/>
      <c r="E201" s="435"/>
      <c r="F201" s="436"/>
    </row>
    <row r="202" spans="1:6" ht="15" customHeight="1" x14ac:dyDescent="0.35">
      <c r="A202" s="4"/>
      <c r="B202" s="4"/>
      <c r="C202" s="4"/>
      <c r="D202" s="4"/>
      <c r="E202" s="4"/>
      <c r="F202" s="4"/>
    </row>
    <row r="203" spans="1:6" ht="35.1" customHeight="1" x14ac:dyDescent="0.3">
      <c r="A203" s="112" t="s">
        <v>262</v>
      </c>
      <c r="B203" s="383"/>
      <c r="C203" s="399"/>
      <c r="D203" s="400" t="s">
        <v>168</v>
      </c>
      <c r="E203" s="401"/>
      <c r="F203" s="402"/>
    </row>
    <row r="204" spans="1:6" ht="35.1" customHeight="1" x14ac:dyDescent="0.3">
      <c r="A204" s="113" t="s">
        <v>169</v>
      </c>
      <c r="B204" s="383"/>
      <c r="C204" s="399"/>
      <c r="D204" s="403"/>
      <c r="E204" s="404"/>
      <c r="F204" s="405"/>
    </row>
    <row r="205" spans="1:6" ht="35.1" customHeight="1" x14ac:dyDescent="0.3">
      <c r="A205" s="114" t="s">
        <v>171</v>
      </c>
      <c r="B205" s="383"/>
      <c r="C205" s="399"/>
      <c r="D205" s="406"/>
      <c r="E205" s="407"/>
      <c r="F205" s="408"/>
    </row>
    <row r="206" spans="1:6" x14ac:dyDescent="0.3">
      <c r="A206" s="437" t="s">
        <v>107</v>
      </c>
      <c r="B206" s="437"/>
      <c r="C206" s="437"/>
      <c r="D206" s="437"/>
      <c r="E206" s="437"/>
      <c r="F206" s="437"/>
    </row>
    <row r="207" spans="1:6" x14ac:dyDescent="0.3">
      <c r="A207" s="121"/>
      <c r="B207" s="121"/>
      <c r="C207" s="121"/>
      <c r="D207" s="121"/>
      <c r="E207" s="121"/>
      <c r="F207" s="121"/>
    </row>
    <row r="208" spans="1:6" x14ac:dyDescent="0.3">
      <c r="A208" s="431" t="s">
        <v>263</v>
      </c>
      <c r="B208" s="432"/>
      <c r="C208" s="432"/>
      <c r="D208" s="432"/>
      <c r="E208" s="432"/>
      <c r="F208" s="433"/>
    </row>
    <row r="209" spans="1:7" x14ac:dyDescent="0.3">
      <c r="A209" s="100" t="s">
        <v>264</v>
      </c>
      <c r="F209" s="101"/>
    </row>
    <row r="210" spans="1:7" x14ac:dyDescent="0.3">
      <c r="A210" s="102"/>
      <c r="F210" s="101"/>
    </row>
    <row r="211" spans="1:7" ht="33" customHeight="1" thickBot="1" x14ac:dyDescent="0.35">
      <c r="A211" s="164" t="s">
        <v>265</v>
      </c>
      <c r="B211" s="163">
        <v>0</v>
      </c>
      <c r="F211" s="101"/>
    </row>
    <row r="212" spans="1:7" ht="16.2" thickTop="1" x14ac:dyDescent="0.3">
      <c r="A212" s="102"/>
      <c r="F212" s="101"/>
    </row>
    <row r="213" spans="1:7" x14ac:dyDescent="0.3">
      <c r="A213" s="100" t="s">
        <v>266</v>
      </c>
      <c r="D213" s="35" t="s">
        <v>267</v>
      </c>
      <c r="F213" s="101"/>
    </row>
    <row r="214" spans="1:7" x14ac:dyDescent="0.3">
      <c r="A214" s="102" t="s">
        <v>268</v>
      </c>
      <c r="B214" s="50">
        <f>+B89</f>
        <v>51328496127</v>
      </c>
      <c r="D214" s="357" t="s">
        <v>269</v>
      </c>
      <c r="E214" s="357"/>
      <c r="F214" s="430"/>
    </row>
    <row r="215" spans="1:7" x14ac:dyDescent="0.3">
      <c r="A215" s="102" t="s">
        <v>270</v>
      </c>
      <c r="B215" s="52">
        <f>+F108</f>
        <v>22942601767.82</v>
      </c>
      <c r="D215" s="357"/>
      <c r="E215" s="357"/>
      <c r="F215" s="430"/>
    </row>
    <row r="216" spans="1:7" ht="16.2" thickBot="1" x14ac:dyDescent="0.35">
      <c r="A216" s="102" t="s">
        <v>271</v>
      </c>
      <c r="B216" s="143">
        <f>+B214-B215</f>
        <v>28385894359.18</v>
      </c>
      <c r="D216" s="28" t="s">
        <v>272</v>
      </c>
      <c r="F216" s="145">
        <f>+F108</f>
        <v>22942601767.82</v>
      </c>
      <c r="G216" s="50"/>
    </row>
    <row r="217" spans="1:7" ht="16.2" thickTop="1" x14ac:dyDescent="0.3">
      <c r="A217" s="102"/>
      <c r="D217" s="28" t="s">
        <v>273</v>
      </c>
      <c r="F217" s="146">
        <f>+F128</f>
        <v>22942601767.82</v>
      </c>
    </row>
    <row r="218" spans="1:7" ht="16.2" thickBot="1" x14ac:dyDescent="0.35">
      <c r="A218" s="100" t="s">
        <v>274</v>
      </c>
      <c r="D218" s="35" t="s">
        <v>275</v>
      </c>
      <c r="E218" s="35"/>
      <c r="F218" s="147">
        <f>+F217/F216</f>
        <v>1</v>
      </c>
    </row>
    <row r="219" spans="1:7" ht="16.2" thickTop="1" x14ac:dyDescent="0.3">
      <c r="A219" s="102" t="s">
        <v>276</v>
      </c>
      <c r="B219" s="50">
        <f>+F30</f>
        <v>22942601767.820011</v>
      </c>
      <c r="F219" s="101"/>
    </row>
    <row r="220" spans="1:7" x14ac:dyDescent="0.3">
      <c r="A220" s="102" t="s">
        <v>277</v>
      </c>
      <c r="B220" s="52">
        <f>+F128</f>
        <v>22942601767.82</v>
      </c>
      <c r="D220" s="357" t="s">
        <v>278</v>
      </c>
      <c r="E220" s="357"/>
      <c r="F220" s="430"/>
    </row>
    <row r="221" spans="1:7" ht="16.2" thickBot="1" x14ac:dyDescent="0.35">
      <c r="A221" s="102" t="s">
        <v>279</v>
      </c>
      <c r="B221" s="144">
        <f>+B219-B220</f>
        <v>0</v>
      </c>
      <c r="D221" s="357"/>
      <c r="E221" s="357"/>
      <c r="F221" s="430"/>
    </row>
    <row r="222" spans="1:7" ht="16.2" thickTop="1" x14ac:dyDescent="0.3">
      <c r="A222" s="102"/>
      <c r="B222"/>
      <c r="D222" s="60" t="s">
        <v>280</v>
      </c>
      <c r="E222" s="148"/>
      <c r="F222" s="145">
        <f>+B89</f>
        <v>51328496127</v>
      </c>
    </row>
    <row r="223" spans="1:7" x14ac:dyDescent="0.3">
      <c r="A223" s="102"/>
      <c r="B223"/>
      <c r="D223" s="60" t="s">
        <v>273</v>
      </c>
      <c r="E223" s="148"/>
      <c r="F223" s="146">
        <f>+F128</f>
        <v>22942601767.82</v>
      </c>
    </row>
    <row r="224" spans="1:7" ht="16.2" thickBot="1" x14ac:dyDescent="0.35">
      <c r="A224" s="102"/>
      <c r="B224"/>
      <c r="D224" s="148"/>
      <c r="E224" s="148"/>
      <c r="F224" s="147">
        <f>+F223/F222</f>
        <v>0.4469759197903258</v>
      </c>
    </row>
    <row r="225" spans="1:6" ht="16.2" thickTop="1" x14ac:dyDescent="0.3">
      <c r="A225" s="103"/>
      <c r="B225" s="104"/>
      <c r="C225" s="104"/>
      <c r="D225" s="104"/>
      <c r="E225" s="104"/>
      <c r="F225" s="105"/>
    </row>
  </sheetData>
  <mergeCells count="110">
    <mergeCell ref="D220:F221"/>
    <mergeCell ref="A208:F208"/>
    <mergeCell ref="A165:F165"/>
    <mergeCell ref="A201:F201"/>
    <mergeCell ref="A206:F206"/>
    <mergeCell ref="B203:C203"/>
    <mergeCell ref="D203:F205"/>
    <mergeCell ref="B204:C204"/>
    <mergeCell ref="B205:C205"/>
    <mergeCell ref="B171:C171"/>
    <mergeCell ref="B174:C174"/>
    <mergeCell ref="B170:C170"/>
    <mergeCell ref="B184:C184"/>
    <mergeCell ref="B168:D168"/>
    <mergeCell ref="A199:F199"/>
    <mergeCell ref="B167:D167"/>
    <mergeCell ref="B169:D169"/>
    <mergeCell ref="B176:C176"/>
    <mergeCell ref="B179:C179"/>
    <mergeCell ref="B181:C181"/>
    <mergeCell ref="D214:F215"/>
    <mergeCell ref="A128:B128"/>
    <mergeCell ref="A140:B140"/>
    <mergeCell ref="A143:F143"/>
    <mergeCell ref="A146:F146"/>
    <mergeCell ref="A145:F145"/>
    <mergeCell ref="A163:F163"/>
    <mergeCell ref="A148:F148"/>
    <mergeCell ref="A149:F149"/>
    <mergeCell ref="A150:F150"/>
    <mergeCell ref="A159:F159"/>
    <mergeCell ref="A160:F160"/>
    <mergeCell ref="A161:F161"/>
    <mergeCell ref="A162:F162"/>
    <mergeCell ref="A158:E158"/>
    <mergeCell ref="A81:F81"/>
    <mergeCell ref="A122:F122"/>
    <mergeCell ref="A123:F123"/>
    <mergeCell ref="A124:F124"/>
    <mergeCell ref="A85:F85"/>
    <mergeCell ref="A86:F86"/>
    <mergeCell ref="A87:F87"/>
    <mergeCell ref="A100:F100"/>
    <mergeCell ref="A102:F102"/>
    <mergeCell ref="A103:F103"/>
    <mergeCell ref="A104:F104"/>
    <mergeCell ref="A120:F120"/>
    <mergeCell ref="A108:B108"/>
    <mergeCell ref="A99:F99"/>
    <mergeCell ref="A119:F119"/>
    <mergeCell ref="A83:F83"/>
    <mergeCell ref="B79:C79"/>
    <mergeCell ref="D77:F79"/>
    <mergeCell ref="A69:B69"/>
    <mergeCell ref="A70:B70"/>
    <mergeCell ref="A71:B71"/>
    <mergeCell ref="A75:F75"/>
    <mergeCell ref="B77:C77"/>
    <mergeCell ref="B78:C78"/>
    <mergeCell ref="A74:F74"/>
    <mergeCell ref="A72:B72"/>
    <mergeCell ref="A67:F67"/>
    <mergeCell ref="A68:F68"/>
    <mergeCell ref="A57:F57"/>
    <mergeCell ref="A58:B58"/>
    <mergeCell ref="A59:B59"/>
    <mergeCell ref="A60:B60"/>
    <mergeCell ref="A61:B61"/>
    <mergeCell ref="A62:B62"/>
    <mergeCell ref="A65:F65"/>
    <mergeCell ref="A64:F64"/>
    <mergeCell ref="A56:F56"/>
    <mergeCell ref="A9:F9"/>
    <mergeCell ref="C5:E5"/>
    <mergeCell ref="C6:E6"/>
    <mergeCell ref="C7:E7"/>
    <mergeCell ref="A11:F11"/>
    <mergeCell ref="A24:F24"/>
    <mergeCell ref="A53:F53"/>
    <mergeCell ref="A31:B31"/>
    <mergeCell ref="A32:B32"/>
    <mergeCell ref="A33:B33"/>
    <mergeCell ref="A34:B34"/>
    <mergeCell ref="A35:B35"/>
    <mergeCell ref="A36:B36"/>
    <mergeCell ref="A37:B37"/>
    <mergeCell ref="A38:B38"/>
    <mergeCell ref="A44:B44"/>
    <mergeCell ref="A45:B45"/>
    <mergeCell ref="A39:B39"/>
    <mergeCell ref="A40:B40"/>
    <mergeCell ref="A41:B41"/>
    <mergeCell ref="A42:B42"/>
    <mergeCell ref="A43:B43"/>
    <mergeCell ref="A1:F2"/>
    <mergeCell ref="A54:F54"/>
    <mergeCell ref="A29:B29"/>
    <mergeCell ref="A13:F13"/>
    <mergeCell ref="A14:F14"/>
    <mergeCell ref="A25:F25"/>
    <mergeCell ref="A46:B46"/>
    <mergeCell ref="A47:B47"/>
    <mergeCell ref="A48:B48"/>
    <mergeCell ref="A49:B49"/>
    <mergeCell ref="A50:B50"/>
    <mergeCell ref="A51:B51"/>
    <mergeCell ref="A27:F27"/>
    <mergeCell ref="A28:F28"/>
    <mergeCell ref="A3:F3"/>
    <mergeCell ref="A30:B30"/>
  </mergeCells>
  <phoneticPr fontId="10" type="noConversion"/>
  <conditionalFormatting sqref="B221">
    <cfRule type="cellIs" dxfId="23" priority="4" operator="equal">
      <formula>0</formula>
    </cfRule>
    <cfRule type="cellIs" dxfId="22" priority="5" operator="lessThan">
      <formula>0</formula>
    </cfRule>
    <cfRule type="cellIs" dxfId="21" priority="6" operator="greaterThan">
      <formula>0</formula>
    </cfRule>
  </conditionalFormatting>
  <conditionalFormatting sqref="F185">
    <cfRule type="cellIs" dxfId="20" priority="1" operator="equal">
      <formula>0</formula>
    </cfRule>
    <cfRule type="cellIs" dxfId="19" priority="2" operator="lessThan">
      <formula>0</formula>
    </cfRule>
    <cfRule type="cellIs" dxfId="18" priority="3" operator="greaterThan">
      <formula>0</formula>
    </cfRule>
  </conditionalFormatting>
  <dataValidations disablePrompts="1" xWindow="1063" yWindow="482" count="15">
    <dataValidation allowBlank="1" showInputMessage="1" showErrorMessage="1" promptTitle="Advertencia" prompt="Lo relacionado a la ejecución presupuestaria debe ser completado únicamente por el encargado de Presupuesto/Financiero o su homólogo. Caso contrario no se dará por recibida la información. " sqref="D203:F205" xr:uid="{FB5B08A2-AC66-44B2-AD4C-16F22EE7D80A}"/>
    <dataValidation allowBlank="1" showInputMessage="1" showErrorMessage="1" promptTitle="Advertencia" prompt="Esta tabla se completa únicamente con los ingresos y egresos del período 2024. Se recomienda leer cuidadosamente las indicaciones señaladas en la parte inferior de la tabla. " sqref="A149:F149" xr:uid="{4A154B9A-0966-4831-AC84-A0429032B75C}"/>
    <dataValidation allowBlank="1" showInputMessage="1" showErrorMessage="1" promptTitle="Advertencia" prompt="Se recomienda leer cuidadosamente las indicaciones dispuestas en la parte inferior de esta tabla. " sqref="A152" xr:uid="{0F873C55-DE63-4CB7-BBE9-F21F7F377184}"/>
    <dataValidation allowBlank="1" showInputMessage="1" showErrorMessage="1" promptTitle="Advertencia" prompt="Debe coincidir con el monto reportado en la Liquidación Prespuestaria 2023, caso contrario se debe justificar en el espacio de observaciones. " sqref="D172:D176 D180" xr:uid="{F37C8231-A659-425B-853B-80F2DAE8B7E7}"/>
    <dataValidation allowBlank="1" showInputMessage="1" showErrorMessage="1" promptTitle="Advertencia" prompt="Se debe indicar el nombre de la partida de acuerdo al Clasificador de los Ingresos del Sector Público." sqref="B105" xr:uid="{F09C3161-6CFA-49C1-8FEB-1417CF1E2FE4}"/>
    <dataValidation allowBlank="1" showInputMessage="1" showErrorMessage="1" promptTitle="Advertencia" prompt="El código debe ser el definido para la partida en particular y debe ser el código establecido en el Clasificador de los Ingresos del Sector Público. " sqref="A105 A125" xr:uid="{E37570B1-4B77-4A42-B116-BCB2835F1677}"/>
    <dataValidation allowBlank="1" showInputMessage="1" showErrorMessage="1" promptTitle="Advertencia" prompt="En este espacio se debe detallar el código correspondiente a la partida detallada y debe ser el código definido en el Clasificador de los Ingresos del Sector Público. " sqref="A109:A111 A129 A189" xr:uid="{23F4902A-2877-4B82-AE1B-A188314E62C6}"/>
    <dataValidation allowBlank="1" showInputMessage="1" showErrorMessage="1" promptTitle="Advertencia" prompt="El nombre de la partida debe ser de acuerdo al Clasificador de los Ingresos del Sector Público. " sqref="B109:B111 B129 B189" xr:uid="{1BBBAC00-D3AB-43DC-A55F-E540B6D06F63}"/>
    <dataValidation allowBlank="1" showInputMessage="1" showErrorMessage="1" promptTitle="Recordatorio" prompt="El superávit libre debe ser reintegrado a más tardar el 31 de marzo,_x000a_de acuerdo al  Decreto Nº 43189-MTSS, artículo 66. " sqref="B173:B175 B177:B180 B182:B184" xr:uid="{8BFBAA9A-BB33-4E41-8478-41B44456BB9F}"/>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23:F123" xr:uid="{80C03DEF-6B29-4E70-BF2F-105E4E97E2B5}"/>
    <dataValidation allowBlank="1" showInputMessage="1" showErrorMessage="1" promptTitle="Advertencia" prompt="NO incluir recursos de vigencias anteriores, para ese fin se completa tabla N°9" sqref="B91" xr:uid="{81036899-7B6D-4858-9108-BA705DCE4980}"/>
    <dataValidation allowBlank="1" showInputMessage="1" showErrorMessage="1" promptTitle="Advertencia" prompt="En enero no debe haber saldo inicial, si la UE cuenta con superávit, debe consignarse en la tabla 9." sqref="B152" xr:uid="{BB53B615-EAF2-4432-8B93-CC7294C55D13}"/>
    <dataValidation allowBlank="1" showInputMessage="1" showErrorMessage="1" promptTitle="Instrucción" prompt="En esta tabla únicamente se detallan los Ingresos ordinarios del ejercicio presupuestario 2024. No incluir recursos de vigencias anteriores (estos se deben detallar en tabla 9)" sqref="A103:F103" xr:uid="{CFD55E8C-9D5F-4F5A-9C82-AFB93CBA94EF}"/>
    <dataValidation allowBlank="1" showInputMessage="1" showErrorMessage="1" promptTitle="Advertencia" prompt="Esta tabla solo la deben completar la unidades ejecutoras que por Ley específica estén facultadas para estimar y re presupuestar superávits." sqref="B168 E168:F168" xr:uid="{6CBCD5B0-5BE1-4D06-AF38-869B0D8356DB}"/>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77:F79" xr:uid="{66E3D2A3-0A12-41E6-A92E-4A8A0A1026B7}"/>
  </dataValidations>
  <hyperlinks>
    <hyperlink ref="B105" r:id="rId1" xr:uid="{499B9670-00BC-42DE-AD34-F311B051BF9D}"/>
    <hyperlink ref="B125" r:id="rId2" display="Nombre de la Partida presupuestaria" xr:uid="{CA966660-67FD-4F24-B2FE-DA3416D730C9}"/>
    <hyperlink ref="A105" r:id="rId3" xr:uid="{91D6A97E-12A6-4B35-A3D7-457C1904EFDF}"/>
    <hyperlink ref="A125" r:id="rId4" xr:uid="{60B9FCEF-5595-4032-8AD2-A9A600AC6A47}"/>
  </hyperlinks>
  <printOptions horizontalCentered="1"/>
  <pageMargins left="0.31496062992125984" right="0.31496062992125984" top="1.1811023622047245" bottom="0.78740157480314965" header="0.78740157480314965" footer="0.39370078740157483"/>
  <pageSetup scale="52" orientation="portrait" r:id="rId5"/>
  <headerFooter>
    <oddFooter>&amp;L&amp;"Palatino Linotype,Normal"&amp;K979797&amp;D&amp;C&amp;"Palatino Linotype,Normal"&amp;K979797Reporte de Ejecución programática y presupuestaria (I trimestre)&amp;R&amp;"Palatino Linotype,Normal"&amp;K979797&amp;P</oddFooter>
  </headerFooter>
  <rowBreaks count="4" manualBreakCount="4">
    <brk id="55" max="5" man="1"/>
    <brk id="79" max="16383" man="1"/>
    <brk id="120" max="5" man="1"/>
    <brk id="165" max="5" man="1"/>
  </rowBreaks>
  <ignoredErrors>
    <ignoredError sqref="F16:F17" evalError="1"/>
    <ignoredError sqref="F36:F48 D112:E112" formula="1"/>
    <ignoredError sqref="F18:F22" formulaRange="1"/>
  </ignoredErrors>
  <drawing r:id="rId6"/>
  <legacyDrawing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5A9D8-C6C6-40ED-B385-69ED49849A3C}">
  <sheetPr>
    <tabColor rgb="FF979797"/>
  </sheetPr>
  <dimension ref="A1:I225"/>
  <sheetViews>
    <sheetView showGridLines="0" zoomScale="80" zoomScaleNormal="80" zoomScaleSheetLayoutView="100" workbookViewId="0">
      <selection sqref="A1:F2"/>
    </sheetView>
  </sheetViews>
  <sheetFormatPr baseColWidth="10" defaultColWidth="11.44140625" defaultRowHeight="15.6" x14ac:dyDescent="0.3"/>
  <cols>
    <col min="1" max="1" width="55.6640625" style="28" customWidth="1"/>
    <col min="2" max="2" width="28.6640625" style="28" customWidth="1"/>
    <col min="3" max="5" width="25.44140625" style="28" customWidth="1"/>
    <col min="6" max="6" width="20.6640625" style="28" customWidth="1"/>
    <col min="7" max="7" width="19.44140625" style="28" customWidth="1"/>
    <col min="8" max="8" width="11.44140625" style="28"/>
    <col min="9" max="9" width="24.88671875" style="28" customWidth="1"/>
    <col min="10" max="16384" width="11.44140625" style="28"/>
  </cols>
  <sheetData>
    <row r="1" spans="1:6" ht="18" customHeight="1" x14ac:dyDescent="0.3">
      <c r="A1" s="364" t="s">
        <v>108</v>
      </c>
      <c r="B1" s="364"/>
      <c r="C1" s="364"/>
      <c r="D1" s="364"/>
      <c r="E1" s="364"/>
      <c r="F1" s="364"/>
    </row>
    <row r="2" spans="1:6" ht="18" customHeight="1" x14ac:dyDescent="0.3">
      <c r="A2" s="364"/>
      <c r="B2" s="364"/>
      <c r="C2" s="364"/>
      <c r="D2" s="364"/>
      <c r="E2" s="364"/>
      <c r="F2" s="364"/>
    </row>
    <row r="3" spans="1:6" ht="18" customHeight="1" x14ac:dyDescent="0.3">
      <c r="A3" s="376" t="s">
        <v>281</v>
      </c>
      <c r="B3" s="376"/>
      <c r="C3" s="376"/>
      <c r="D3" s="376"/>
      <c r="E3" s="376"/>
      <c r="F3" s="376"/>
    </row>
    <row r="4" spans="1:6" ht="15" customHeight="1" thickBot="1" x14ac:dyDescent="0.35">
      <c r="A4" s="29"/>
      <c r="B4" s="29"/>
      <c r="C4" s="29"/>
      <c r="D4" s="29"/>
      <c r="E4" s="29"/>
      <c r="F4" s="29"/>
    </row>
    <row r="5" spans="1:6" ht="18" customHeight="1" x14ac:dyDescent="0.3">
      <c r="A5" s="55"/>
      <c r="B5" s="131" t="s">
        <v>110</v>
      </c>
      <c r="C5" s="445" t="str">
        <f>+'1T'!C5</f>
        <v>Programa de Alimentación y Nutrición del Escolar y Adolescente (PANEA)</v>
      </c>
      <c r="D5" s="446"/>
      <c r="E5" s="447"/>
    </row>
    <row r="6" spans="1:6" ht="18" customHeight="1" x14ac:dyDescent="0.3">
      <c r="A6" s="56"/>
      <c r="B6" s="132" t="s">
        <v>112</v>
      </c>
      <c r="C6" s="383" t="str">
        <f>+'1T'!C6</f>
        <v xml:space="preserve">Ministerio de Educación Pública </v>
      </c>
      <c r="D6" s="384"/>
      <c r="E6" s="385"/>
      <c r="F6" s="5"/>
    </row>
    <row r="7" spans="1:6" ht="18" customHeight="1" thickBot="1" x14ac:dyDescent="0.35">
      <c r="A7" s="56"/>
      <c r="B7" s="135" t="s">
        <v>114</v>
      </c>
      <c r="C7" s="386" t="str">
        <f>+'1T'!C7</f>
        <v>Dirección de Programas de Equidad</v>
      </c>
      <c r="D7" s="387"/>
      <c r="E7" s="388"/>
      <c r="F7" s="5"/>
    </row>
    <row r="8" spans="1:6" ht="15" customHeight="1" x14ac:dyDescent="0.3"/>
    <row r="9" spans="1:6" ht="21.9" customHeight="1" x14ac:dyDescent="0.3">
      <c r="A9" s="379" t="s">
        <v>116</v>
      </c>
      <c r="B9" s="379"/>
      <c r="C9" s="379"/>
      <c r="D9" s="379"/>
      <c r="E9" s="379"/>
      <c r="F9" s="379"/>
    </row>
    <row r="10" spans="1:6" ht="17.399999999999999" x14ac:dyDescent="0.3">
      <c r="A10" s="9"/>
      <c r="B10" s="9"/>
      <c r="C10" s="9"/>
      <c r="D10" s="9"/>
      <c r="E10" s="9"/>
      <c r="F10" s="9"/>
    </row>
    <row r="11" spans="1:6" ht="50.25" customHeight="1" x14ac:dyDescent="0.3">
      <c r="A11" s="357" t="s">
        <v>117</v>
      </c>
      <c r="B11" s="357"/>
      <c r="C11" s="357"/>
      <c r="D11" s="357"/>
      <c r="E11" s="357"/>
      <c r="F11" s="357"/>
    </row>
    <row r="12" spans="1:6" x14ac:dyDescent="0.3">
      <c r="A12" s="148"/>
      <c r="B12" s="148"/>
      <c r="C12" s="148"/>
      <c r="D12" s="148"/>
      <c r="E12" s="148"/>
      <c r="F12" s="148"/>
    </row>
    <row r="13" spans="1:6" ht="16.95" customHeight="1" x14ac:dyDescent="0.3">
      <c r="A13" s="370" t="s">
        <v>118</v>
      </c>
      <c r="B13" s="370"/>
      <c r="C13" s="370"/>
      <c r="D13" s="370"/>
      <c r="E13" s="370"/>
      <c r="F13" s="370"/>
    </row>
    <row r="14" spans="1:6" ht="16.95" customHeight="1" x14ac:dyDescent="0.3">
      <c r="A14" s="370" t="s">
        <v>119</v>
      </c>
      <c r="B14" s="370"/>
      <c r="C14" s="370"/>
      <c r="D14" s="370"/>
      <c r="E14" s="370"/>
      <c r="F14" s="370"/>
    </row>
    <row r="15" spans="1:6" ht="16.95" customHeight="1" x14ac:dyDescent="0.3">
      <c r="A15" s="84" t="s">
        <v>120</v>
      </c>
      <c r="B15" s="85" t="s">
        <v>121</v>
      </c>
      <c r="C15" s="85" t="s">
        <v>282</v>
      </c>
      <c r="D15" s="85" t="s">
        <v>283</v>
      </c>
      <c r="E15" s="85" t="s">
        <v>284</v>
      </c>
      <c r="F15" s="84" t="s">
        <v>285</v>
      </c>
    </row>
    <row r="16" spans="1:6" ht="16.95" customHeight="1" x14ac:dyDescent="0.3">
      <c r="A16" s="79" t="s">
        <v>126</v>
      </c>
      <c r="B16" s="81"/>
      <c r="C16" s="240">
        <f>+SUM(C18:C22)</f>
        <v>812592</v>
      </c>
      <c r="D16" s="240">
        <f t="shared" ref="D16:F16" si="0">+SUM(D18:D22)</f>
        <v>812592</v>
      </c>
      <c r="E16" s="240">
        <f t="shared" si="0"/>
        <v>217133</v>
      </c>
      <c r="F16" s="240">
        <f t="shared" si="0"/>
        <v>712029.33333333326</v>
      </c>
    </row>
    <row r="17" spans="1:6" ht="15" customHeight="1" x14ac:dyDescent="0.3">
      <c r="A17" s="10"/>
      <c r="B17" s="11"/>
      <c r="C17" s="241"/>
      <c r="D17" s="241"/>
      <c r="E17" s="241"/>
      <c r="F17" s="241"/>
    </row>
    <row r="18" spans="1:6" x14ac:dyDescent="0.35">
      <c r="A18" s="237" t="s">
        <v>127</v>
      </c>
      <c r="B18" s="239" t="s">
        <v>128</v>
      </c>
      <c r="C18" s="242">
        <v>518821</v>
      </c>
      <c r="D18" s="242">
        <v>518821</v>
      </c>
      <c r="E18" s="242">
        <v>217133</v>
      </c>
      <c r="F18" s="244">
        <f>+AVERAGE(C18:E18)</f>
        <v>418258.33333333331</v>
      </c>
    </row>
    <row r="19" spans="1:6" x14ac:dyDescent="0.35">
      <c r="A19" s="237" t="s">
        <v>129</v>
      </c>
      <c r="B19" s="239" t="s">
        <v>128</v>
      </c>
      <c r="C19" s="242">
        <v>146754</v>
      </c>
      <c r="D19" s="242">
        <v>146754</v>
      </c>
      <c r="E19" s="242"/>
      <c r="F19" s="244">
        <f t="shared" ref="F19:F21" si="1">+AVERAGE(C19:E19)</f>
        <v>146754</v>
      </c>
    </row>
    <row r="20" spans="1:6" x14ac:dyDescent="0.35">
      <c r="A20" s="238" t="s">
        <v>130</v>
      </c>
      <c r="B20" s="239" t="s">
        <v>128</v>
      </c>
      <c r="C20" s="243">
        <v>87958</v>
      </c>
      <c r="D20" s="243">
        <v>87958</v>
      </c>
      <c r="E20" s="242"/>
      <c r="F20" s="244">
        <f t="shared" si="1"/>
        <v>87958</v>
      </c>
    </row>
    <row r="21" spans="1:6" x14ac:dyDescent="0.35">
      <c r="A21" s="238" t="s">
        <v>131</v>
      </c>
      <c r="B21" s="239" t="s">
        <v>128</v>
      </c>
      <c r="C21" s="243">
        <v>5065</v>
      </c>
      <c r="D21" s="242">
        <v>5065</v>
      </c>
      <c r="E21" s="242"/>
      <c r="F21" s="244">
        <f t="shared" si="1"/>
        <v>5065</v>
      </c>
    </row>
    <row r="22" spans="1:6" ht="17.25" customHeight="1" x14ac:dyDescent="0.35">
      <c r="A22" s="238" t="s">
        <v>132</v>
      </c>
      <c r="B22" s="239" t="s">
        <v>128</v>
      </c>
      <c r="C22" s="243">
        <v>53994</v>
      </c>
      <c r="D22" s="242">
        <v>53994</v>
      </c>
      <c r="E22" s="242"/>
      <c r="F22" s="244">
        <f>+AVERAGE(C22:E22)</f>
        <v>53994</v>
      </c>
    </row>
    <row r="23" spans="1:6" x14ac:dyDescent="0.3">
      <c r="A23" s="128" t="s">
        <v>133</v>
      </c>
      <c r="B23" s="199" t="s">
        <v>134</v>
      </c>
      <c r="C23" s="127"/>
      <c r="D23" s="127"/>
      <c r="E23" s="127"/>
      <c r="F23" s="127"/>
    </row>
    <row r="24" spans="1:6" ht="35.1" customHeight="1" x14ac:dyDescent="0.3">
      <c r="A24" s="389" t="s">
        <v>135</v>
      </c>
      <c r="B24" s="390"/>
      <c r="C24" s="390"/>
      <c r="D24" s="390"/>
      <c r="E24" s="390"/>
      <c r="F24" s="391"/>
    </row>
    <row r="25" spans="1:6" ht="50.1" customHeight="1" x14ac:dyDescent="0.3">
      <c r="A25" s="411" t="s">
        <v>286</v>
      </c>
      <c r="B25" s="412"/>
      <c r="C25" s="412"/>
      <c r="D25" s="412"/>
      <c r="E25" s="412"/>
      <c r="F25" s="413"/>
    </row>
    <row r="26" spans="1:6" ht="16.95" customHeight="1" x14ac:dyDescent="0.3">
      <c r="A26" s="31"/>
      <c r="B26" s="31"/>
      <c r="C26" s="31"/>
      <c r="D26" s="32"/>
      <c r="E26" s="32"/>
      <c r="F26" s="33"/>
    </row>
    <row r="27" spans="1:6" ht="16.95" customHeight="1" x14ac:dyDescent="0.3">
      <c r="A27" s="370" t="s">
        <v>137</v>
      </c>
      <c r="B27" s="370"/>
      <c r="C27" s="370"/>
      <c r="D27" s="370"/>
      <c r="E27" s="370"/>
      <c r="F27" s="370"/>
    </row>
    <row r="28" spans="1:6" ht="16.95" customHeight="1" x14ac:dyDescent="0.3">
      <c r="A28" s="370" t="s">
        <v>138</v>
      </c>
      <c r="B28" s="370"/>
      <c r="C28" s="370"/>
      <c r="D28" s="370"/>
      <c r="E28" s="370"/>
      <c r="F28" s="370"/>
    </row>
    <row r="29" spans="1:6" ht="15" customHeight="1" x14ac:dyDescent="0.3">
      <c r="A29" s="441" t="s">
        <v>120</v>
      </c>
      <c r="B29" s="444"/>
      <c r="C29" s="85" t="s">
        <v>282</v>
      </c>
      <c r="D29" s="85" t="s">
        <v>283</v>
      </c>
      <c r="E29" s="85" t="s">
        <v>284</v>
      </c>
      <c r="F29" s="84" t="s">
        <v>285</v>
      </c>
    </row>
    <row r="30" spans="1:6" ht="16.95" customHeight="1" x14ac:dyDescent="0.3">
      <c r="A30" s="377" t="s">
        <v>126</v>
      </c>
      <c r="B30" s="377"/>
      <c r="C30" s="245">
        <f>+C32+C36+C40+C44+C48</f>
        <v>12449449879.830004</v>
      </c>
      <c r="D30" s="245">
        <f t="shared" ref="D30:F30" si="2">+D32+D36+D40+D44+D48</f>
        <v>12908573523.510006</v>
      </c>
      <c r="E30" s="245">
        <f t="shared" si="2"/>
        <v>2860877073.1000023</v>
      </c>
      <c r="F30" s="245">
        <f t="shared" si="2"/>
        <v>28218900476.440014</v>
      </c>
    </row>
    <row r="31" spans="1:6" ht="16.95" customHeight="1" x14ac:dyDescent="0.3">
      <c r="A31" s="392"/>
      <c r="B31" s="392"/>
      <c r="C31" s="183"/>
      <c r="D31" s="183"/>
      <c r="E31" s="183"/>
      <c r="F31" s="183"/>
    </row>
    <row r="32" spans="1:6" ht="16.95" customHeight="1" x14ac:dyDescent="0.35">
      <c r="A32" s="375" t="s">
        <v>139</v>
      </c>
      <c r="B32" s="375"/>
      <c r="C32" s="246">
        <f>+SUM(C33:C35)</f>
        <v>8001737990.1300039</v>
      </c>
      <c r="D32" s="246">
        <f t="shared" ref="D32:F32" si="3">+SUM(D33:D35)</f>
        <v>8301987284.060009</v>
      </c>
      <c r="E32" s="246">
        <f t="shared" si="3"/>
        <v>2860877073.1000023</v>
      </c>
      <c r="F32" s="246">
        <f t="shared" si="3"/>
        <v>19164602347.290016</v>
      </c>
    </row>
    <row r="33" spans="1:6" ht="16.95" customHeight="1" x14ac:dyDescent="0.35">
      <c r="A33" s="374" t="s">
        <v>140</v>
      </c>
      <c r="B33" s="374"/>
      <c r="C33" s="323">
        <v>6648107207.0400009</v>
      </c>
      <c r="D33" s="323">
        <v>6956181398.4400053</v>
      </c>
      <c r="E33" s="323">
        <v>2388296664.2200022</v>
      </c>
      <c r="F33" s="183">
        <f>+SUM(C33:E33)</f>
        <v>15992585269.700008</v>
      </c>
    </row>
    <row r="34" spans="1:6" ht="16.95" customHeight="1" x14ac:dyDescent="0.35">
      <c r="A34" s="374" t="s">
        <v>141</v>
      </c>
      <c r="B34" s="374"/>
      <c r="C34" s="323">
        <v>1353630783.0900028</v>
      </c>
      <c r="D34" s="323">
        <v>1345805885.6200037</v>
      </c>
      <c r="E34" s="323">
        <v>472580408.88000005</v>
      </c>
      <c r="F34" s="183">
        <f t="shared" ref="F34:F35" si="4">+SUM(C34:E34)</f>
        <v>3172017077.5900068</v>
      </c>
    </row>
    <row r="35" spans="1:6" ht="16.95" customHeight="1" x14ac:dyDescent="0.35">
      <c r="A35" s="374" t="s">
        <v>142</v>
      </c>
      <c r="B35" s="374"/>
      <c r="C35" s="13"/>
      <c r="D35" s="13"/>
      <c r="E35" s="13"/>
      <c r="F35" s="183">
        <f t="shared" si="4"/>
        <v>0</v>
      </c>
    </row>
    <row r="36" spans="1:6" ht="16.95" customHeight="1" x14ac:dyDescent="0.35">
      <c r="A36" s="375" t="s">
        <v>129</v>
      </c>
      <c r="B36" s="375"/>
      <c r="C36" s="246">
        <f>+SUM(C37:C39)</f>
        <v>2262821688.1199994</v>
      </c>
      <c r="D36" s="246">
        <f t="shared" ref="D36:F36" si="5">+SUM(D37:D39)</f>
        <v>2333038994.5399971</v>
      </c>
      <c r="E36" s="246">
        <f t="shared" si="5"/>
        <v>0</v>
      </c>
      <c r="F36" s="246">
        <f t="shared" si="5"/>
        <v>4595860682.659996</v>
      </c>
    </row>
    <row r="37" spans="1:6" ht="16.95" customHeight="1" x14ac:dyDescent="0.35">
      <c r="A37" s="374" t="s">
        <v>140</v>
      </c>
      <c r="B37" s="374"/>
      <c r="C37" s="323">
        <v>1934761431.1800008</v>
      </c>
      <c r="D37" s="323">
        <v>2008114378.9499984</v>
      </c>
      <c r="E37" s="323">
        <v>0</v>
      </c>
      <c r="F37" s="183">
        <f>+SUM(C37:E37)</f>
        <v>3942875810.1299992</v>
      </c>
    </row>
    <row r="38" spans="1:6" ht="16.95" customHeight="1" x14ac:dyDescent="0.35">
      <c r="A38" s="374" t="s">
        <v>141</v>
      </c>
      <c r="B38" s="374"/>
      <c r="C38" s="323">
        <v>328060256.93999875</v>
      </c>
      <c r="D38" s="323">
        <v>324924615.58999866</v>
      </c>
      <c r="E38" s="323">
        <v>0</v>
      </c>
      <c r="F38" s="183">
        <f t="shared" ref="F38:F39" si="6">+SUM(C38:E38)</f>
        <v>652984872.52999735</v>
      </c>
    </row>
    <row r="39" spans="1:6" ht="16.95" customHeight="1" x14ac:dyDescent="0.35">
      <c r="A39" s="374" t="s">
        <v>142</v>
      </c>
      <c r="B39" s="374"/>
      <c r="C39" s="13"/>
      <c r="D39" s="13"/>
      <c r="E39" s="13"/>
      <c r="F39" s="183">
        <f t="shared" si="6"/>
        <v>0</v>
      </c>
    </row>
    <row r="40" spans="1:6" ht="16.95" customHeight="1" x14ac:dyDescent="0.35">
      <c r="A40" s="375" t="s">
        <v>130</v>
      </c>
      <c r="B40" s="375"/>
      <c r="C40" s="246">
        <f>+SUM(C41:C43)</f>
        <v>1324728517.4799998</v>
      </c>
      <c r="D40" s="246">
        <f t="shared" ref="D40:F40" si="7">+SUM(D41:D43)</f>
        <v>1379580095.2399995</v>
      </c>
      <c r="E40" s="246">
        <f t="shared" si="7"/>
        <v>0</v>
      </c>
      <c r="F40" s="246">
        <f t="shared" si="7"/>
        <v>2704308612.7199993</v>
      </c>
    </row>
    <row r="41" spans="1:6" ht="16.95" customHeight="1" x14ac:dyDescent="0.35">
      <c r="A41" s="374" t="s">
        <v>140</v>
      </c>
      <c r="B41" s="374"/>
      <c r="C41" s="323">
        <v>1151883132.9599998</v>
      </c>
      <c r="D41" s="323">
        <v>1206734710.7199996</v>
      </c>
      <c r="E41" s="323">
        <v>0</v>
      </c>
      <c r="F41" s="183">
        <f>+SUM(C41:E41)</f>
        <v>2358617843.6799994</v>
      </c>
    </row>
    <row r="42" spans="1:6" ht="16.95" customHeight="1" x14ac:dyDescent="0.35">
      <c r="A42" s="374" t="s">
        <v>141</v>
      </c>
      <c r="B42" s="374"/>
      <c r="C42" s="323">
        <v>172845384.52000007</v>
      </c>
      <c r="D42" s="323">
        <v>172845384.52000007</v>
      </c>
      <c r="E42" s="323">
        <v>0</v>
      </c>
      <c r="F42" s="183">
        <f t="shared" ref="F42:F43" si="8">+SUM(C42:E42)</f>
        <v>345690769.04000014</v>
      </c>
    </row>
    <row r="43" spans="1:6" ht="16.95" customHeight="1" x14ac:dyDescent="0.35">
      <c r="A43" s="374" t="s">
        <v>142</v>
      </c>
      <c r="B43" s="374"/>
      <c r="C43" s="13"/>
      <c r="D43" s="13"/>
      <c r="E43" s="13"/>
      <c r="F43" s="183">
        <f t="shared" si="8"/>
        <v>0</v>
      </c>
    </row>
    <row r="44" spans="1:6" ht="16.95" customHeight="1" x14ac:dyDescent="0.35">
      <c r="A44" s="375" t="s">
        <v>131</v>
      </c>
      <c r="B44" s="375"/>
      <c r="C44" s="246">
        <f>+SUM(C45:C47)</f>
        <v>66024750.090000004</v>
      </c>
      <c r="D44" s="246">
        <f t="shared" ref="D44:F44" si="9">+SUM(D45:D47)</f>
        <v>67745870.660000011</v>
      </c>
      <c r="E44" s="246">
        <f t="shared" si="9"/>
        <v>0</v>
      </c>
      <c r="F44" s="246">
        <f t="shared" si="9"/>
        <v>133770620.75000001</v>
      </c>
    </row>
    <row r="45" spans="1:6" ht="16.95" customHeight="1" x14ac:dyDescent="0.35">
      <c r="A45" s="374" t="s">
        <v>140</v>
      </c>
      <c r="B45" s="374"/>
      <c r="C45" s="323">
        <v>51914363.970000006</v>
      </c>
      <c r="D45" s="323">
        <v>53635484.540000007</v>
      </c>
      <c r="E45" s="323">
        <v>0</v>
      </c>
      <c r="F45" s="183">
        <f>+SUM(C45:E45)</f>
        <v>105549848.51000002</v>
      </c>
    </row>
    <row r="46" spans="1:6" ht="16.95" customHeight="1" x14ac:dyDescent="0.35">
      <c r="A46" s="374" t="s">
        <v>141</v>
      </c>
      <c r="B46" s="374"/>
      <c r="C46" s="323">
        <v>14110386.119999999</v>
      </c>
      <c r="D46" s="323">
        <v>14110386.119999999</v>
      </c>
      <c r="E46" s="323">
        <v>0</v>
      </c>
      <c r="F46" s="183">
        <f t="shared" ref="F46:F47" si="10">+SUM(C46:E46)</f>
        <v>28220772.239999998</v>
      </c>
    </row>
    <row r="47" spans="1:6" ht="15" customHeight="1" x14ac:dyDescent="0.35">
      <c r="A47" s="374" t="s">
        <v>142</v>
      </c>
      <c r="B47" s="374"/>
      <c r="C47" s="13"/>
      <c r="D47" s="13"/>
      <c r="E47" s="13"/>
      <c r="F47" s="183">
        <f t="shared" si="10"/>
        <v>0</v>
      </c>
    </row>
    <row r="48" spans="1:6" ht="16.95" customHeight="1" x14ac:dyDescent="0.35">
      <c r="A48" s="375" t="s">
        <v>132</v>
      </c>
      <c r="B48" s="375"/>
      <c r="C48" s="246">
        <f>+SUM(C49:C51)</f>
        <v>794136934.00999987</v>
      </c>
      <c r="D48" s="246">
        <f t="shared" ref="D48:F48" si="11">+SUM(D49:D51)</f>
        <v>826221279.01000023</v>
      </c>
      <c r="E48" s="246">
        <f t="shared" si="11"/>
        <v>0</v>
      </c>
      <c r="F48" s="246">
        <f t="shared" si="11"/>
        <v>1620358213.02</v>
      </c>
    </row>
    <row r="49" spans="1:6" ht="16.95" customHeight="1" x14ac:dyDescent="0.35">
      <c r="A49" s="374" t="s">
        <v>140</v>
      </c>
      <c r="B49" s="374"/>
      <c r="C49" s="323">
        <v>715580116.01999974</v>
      </c>
      <c r="D49" s="323">
        <v>746880550.68000007</v>
      </c>
      <c r="E49" s="323">
        <v>0</v>
      </c>
      <c r="F49" s="183">
        <f>+SUM(C49:E49)</f>
        <v>1462460666.6999998</v>
      </c>
    </row>
    <row r="50" spans="1:6" ht="16.95" customHeight="1" x14ac:dyDescent="0.35">
      <c r="A50" s="374" t="s">
        <v>141</v>
      </c>
      <c r="B50" s="374"/>
      <c r="C50" s="323">
        <v>78556817.990000144</v>
      </c>
      <c r="D50" s="323">
        <v>79340728.330000132</v>
      </c>
      <c r="E50" s="323">
        <v>0</v>
      </c>
      <c r="F50" s="183">
        <f t="shared" ref="F50:F51" si="12">+SUM(C50:E50)</f>
        <v>157897546.32000029</v>
      </c>
    </row>
    <row r="51" spans="1:6" ht="16.5" customHeight="1" x14ac:dyDescent="0.35">
      <c r="A51" s="374" t="s">
        <v>142</v>
      </c>
      <c r="B51" s="374"/>
      <c r="C51" s="15"/>
      <c r="D51" s="15"/>
      <c r="E51" s="15"/>
      <c r="F51" s="247">
        <f t="shared" si="12"/>
        <v>0</v>
      </c>
    </row>
    <row r="52" spans="1:6" ht="15" customHeight="1" x14ac:dyDescent="0.3">
      <c r="A52" s="128" t="s">
        <v>133</v>
      </c>
      <c r="B52" s="199" t="s">
        <v>134</v>
      </c>
      <c r="C52" s="127"/>
      <c r="D52" s="127"/>
      <c r="E52" s="127"/>
      <c r="F52" s="127"/>
    </row>
    <row r="53" spans="1:6" ht="35.1" customHeight="1" x14ac:dyDescent="0.3">
      <c r="A53" s="389" t="s">
        <v>135</v>
      </c>
      <c r="B53" s="390"/>
      <c r="C53" s="390"/>
      <c r="D53" s="390"/>
      <c r="E53" s="390"/>
      <c r="F53" s="391"/>
    </row>
    <row r="54" spans="1:6" ht="50.1" customHeight="1" x14ac:dyDescent="0.3">
      <c r="A54" s="411" t="s">
        <v>287</v>
      </c>
      <c r="B54" s="412"/>
      <c r="C54" s="412"/>
      <c r="D54" s="412"/>
      <c r="E54" s="412"/>
      <c r="F54" s="413"/>
    </row>
    <row r="55" spans="1:6" ht="15" customHeight="1" x14ac:dyDescent="0.3"/>
    <row r="56" spans="1:6" ht="16.95" customHeight="1" x14ac:dyDescent="0.3">
      <c r="A56" s="378" t="s">
        <v>144</v>
      </c>
      <c r="B56" s="378"/>
      <c r="C56" s="378"/>
      <c r="D56" s="378"/>
      <c r="E56" s="378"/>
      <c r="F56" s="378"/>
    </row>
    <row r="57" spans="1:6" ht="30" customHeight="1" x14ac:dyDescent="0.3">
      <c r="A57" s="393" t="s">
        <v>145</v>
      </c>
      <c r="B57" s="393"/>
      <c r="C57" s="393"/>
      <c r="D57" s="393"/>
      <c r="E57" s="393"/>
      <c r="F57" s="393"/>
    </row>
    <row r="58" spans="1:6" x14ac:dyDescent="0.3">
      <c r="A58" s="368" t="s">
        <v>146</v>
      </c>
      <c r="B58" s="368"/>
      <c r="C58" s="86" t="s">
        <v>147</v>
      </c>
      <c r="D58" s="87" t="s">
        <v>148</v>
      </c>
      <c r="E58" s="88" t="s">
        <v>149</v>
      </c>
      <c r="F58" s="87" t="s">
        <v>150</v>
      </c>
    </row>
    <row r="59" spans="1:6" ht="30" customHeight="1" x14ac:dyDescent="0.3">
      <c r="A59" s="394" t="s">
        <v>151</v>
      </c>
      <c r="B59" s="395"/>
      <c r="C59" s="16"/>
      <c r="D59" s="16" t="s">
        <v>152</v>
      </c>
      <c r="E59" s="20"/>
      <c r="F59" s="17"/>
    </row>
    <row r="60" spans="1:6" ht="30" customHeight="1" x14ac:dyDescent="0.3">
      <c r="A60" s="394" t="s">
        <v>153</v>
      </c>
      <c r="B60" s="394"/>
      <c r="C60" s="16"/>
      <c r="D60" s="16" t="s">
        <v>152</v>
      </c>
      <c r="E60" s="16"/>
      <c r="F60" s="18"/>
    </row>
    <row r="61" spans="1:6" ht="30" customHeight="1" x14ac:dyDescent="0.3">
      <c r="A61" s="396" t="s">
        <v>154</v>
      </c>
      <c r="B61" s="396"/>
      <c r="C61" s="16"/>
      <c r="D61" s="16" t="s">
        <v>152</v>
      </c>
      <c r="E61" s="16"/>
      <c r="F61" s="18"/>
    </row>
    <row r="62" spans="1:6" ht="30" customHeight="1" x14ac:dyDescent="0.3">
      <c r="A62" s="442" t="s">
        <v>155</v>
      </c>
      <c r="B62" s="442"/>
      <c r="C62" s="16"/>
      <c r="D62" s="16" t="s">
        <v>152</v>
      </c>
      <c r="E62" s="16"/>
      <c r="F62" s="19"/>
    </row>
    <row r="63" spans="1:6" ht="16.95" customHeight="1" x14ac:dyDescent="0.3">
      <c r="A63" s="128" t="s">
        <v>133</v>
      </c>
      <c r="B63" s="199" t="s">
        <v>134</v>
      </c>
      <c r="C63" s="74"/>
      <c r="D63" s="74"/>
      <c r="E63" s="74"/>
      <c r="F63" s="74"/>
    </row>
    <row r="64" spans="1:6" ht="35.1" customHeight="1" x14ac:dyDescent="0.3">
      <c r="A64" s="389" t="s">
        <v>156</v>
      </c>
      <c r="B64" s="390"/>
      <c r="C64" s="390"/>
      <c r="D64" s="390"/>
      <c r="E64" s="390"/>
      <c r="F64" s="391"/>
    </row>
    <row r="65" spans="1:6" s="60" customFormat="1" ht="50.1" customHeight="1" x14ac:dyDescent="0.3">
      <c r="A65" s="421" t="s">
        <v>157</v>
      </c>
      <c r="B65" s="421"/>
      <c r="C65" s="421"/>
      <c r="D65" s="421"/>
      <c r="E65" s="421"/>
      <c r="F65" s="421"/>
    </row>
    <row r="66" spans="1:6" s="60" customFormat="1" ht="15" customHeight="1" x14ac:dyDescent="0.3">
      <c r="A66" s="54"/>
      <c r="B66" s="54"/>
      <c r="C66" s="54"/>
      <c r="D66" s="54"/>
      <c r="E66" s="54"/>
      <c r="F66" s="54"/>
    </row>
    <row r="67" spans="1:6" x14ac:dyDescent="0.3">
      <c r="A67" s="378" t="s">
        <v>158</v>
      </c>
      <c r="B67" s="378"/>
      <c r="C67" s="378"/>
      <c r="D67" s="378"/>
      <c r="E67" s="378"/>
      <c r="F67" s="378"/>
    </row>
    <row r="68" spans="1:6" x14ac:dyDescent="0.3">
      <c r="A68" s="378" t="s">
        <v>159</v>
      </c>
      <c r="B68" s="378"/>
      <c r="C68" s="378"/>
      <c r="D68" s="378"/>
      <c r="E68" s="378"/>
      <c r="F68" s="378"/>
    </row>
    <row r="69" spans="1:6" x14ac:dyDescent="0.3">
      <c r="A69" s="441" t="s">
        <v>146</v>
      </c>
      <c r="B69" s="441"/>
      <c r="C69" s="85" t="s">
        <v>147</v>
      </c>
      <c r="D69" s="84" t="s">
        <v>148</v>
      </c>
      <c r="E69" s="89" t="s">
        <v>160</v>
      </c>
      <c r="F69" s="84" t="s">
        <v>150</v>
      </c>
    </row>
    <row r="70" spans="1:6" ht="30" customHeight="1" x14ac:dyDescent="0.3">
      <c r="A70" s="409" t="s">
        <v>161</v>
      </c>
      <c r="B70" s="409"/>
      <c r="C70" s="20"/>
      <c r="D70" s="20" t="s">
        <v>152</v>
      </c>
      <c r="E70" s="25"/>
      <c r="F70" s="36"/>
    </row>
    <row r="71" spans="1:6" ht="30" customHeight="1" x14ac:dyDescent="0.3">
      <c r="A71" s="394" t="s">
        <v>162</v>
      </c>
      <c r="B71" s="394"/>
      <c r="C71" s="26"/>
      <c r="D71" s="26" t="s">
        <v>152</v>
      </c>
      <c r="E71" s="27"/>
      <c r="F71" s="37"/>
    </row>
    <row r="72" spans="1:6" s="60" customFormat="1" ht="30" customHeight="1" x14ac:dyDescent="0.3">
      <c r="A72" s="410" t="s">
        <v>163</v>
      </c>
      <c r="B72" s="410"/>
      <c r="C72" s="234"/>
      <c r="D72" s="234" t="s">
        <v>152</v>
      </c>
      <c r="E72" s="235"/>
      <c r="F72" s="37"/>
    </row>
    <row r="73" spans="1:6" x14ac:dyDescent="0.3">
      <c r="A73" s="128" t="s">
        <v>133</v>
      </c>
      <c r="B73" s="199" t="s">
        <v>134</v>
      </c>
      <c r="C73" s="127"/>
      <c r="D73" s="127"/>
      <c r="E73" s="127"/>
      <c r="F73" s="127"/>
    </row>
    <row r="74" spans="1:6" ht="35.1" customHeight="1" x14ac:dyDescent="0.3">
      <c r="A74" s="389" t="s">
        <v>164</v>
      </c>
      <c r="B74" s="390"/>
      <c r="C74" s="390"/>
      <c r="D74" s="390"/>
      <c r="E74" s="390"/>
      <c r="F74" s="391"/>
    </row>
    <row r="75" spans="1:6" ht="50.1" customHeight="1" x14ac:dyDescent="0.3">
      <c r="A75" s="421" t="s">
        <v>288</v>
      </c>
      <c r="B75" s="421"/>
      <c r="C75" s="421"/>
      <c r="D75" s="421"/>
      <c r="E75" s="421"/>
      <c r="F75" s="421"/>
    </row>
    <row r="76" spans="1:6" ht="9.9" customHeight="1" x14ac:dyDescent="0.3">
      <c r="E76" s="38"/>
    </row>
    <row r="77" spans="1:6" ht="30" customHeight="1" x14ac:dyDescent="0.3">
      <c r="A77" s="90" t="s">
        <v>166</v>
      </c>
      <c r="B77" s="383" t="s">
        <v>167</v>
      </c>
      <c r="C77" s="399"/>
      <c r="D77" s="400" t="s">
        <v>168</v>
      </c>
      <c r="E77" s="401"/>
      <c r="F77" s="402"/>
    </row>
    <row r="78" spans="1:6" ht="27.9" customHeight="1" x14ac:dyDescent="0.3">
      <c r="A78" s="90" t="s">
        <v>169</v>
      </c>
      <c r="B78" s="383" t="s">
        <v>170</v>
      </c>
      <c r="C78" s="399"/>
      <c r="D78" s="403"/>
      <c r="E78" s="404"/>
      <c r="F78" s="405"/>
    </row>
    <row r="79" spans="1:6" ht="27.9" customHeight="1" x14ac:dyDescent="0.3">
      <c r="A79" s="90" t="s">
        <v>171</v>
      </c>
      <c r="B79" s="383" t="s">
        <v>134</v>
      </c>
      <c r="C79" s="399"/>
      <c r="D79" s="406"/>
      <c r="E79" s="407"/>
      <c r="F79" s="408"/>
    </row>
    <row r="81" spans="1:7" ht="21.9" customHeight="1" x14ac:dyDescent="0.3">
      <c r="A81" s="379" t="s">
        <v>172</v>
      </c>
      <c r="B81" s="379"/>
      <c r="C81" s="379"/>
      <c r="D81" s="379"/>
      <c r="E81" s="379"/>
      <c r="F81" s="379"/>
    </row>
    <row r="82" spans="1:7" ht="9.9" customHeight="1" x14ac:dyDescent="0.3"/>
    <row r="83" spans="1:7" ht="84.9" customHeight="1" x14ac:dyDescent="0.3">
      <c r="A83" s="357" t="s">
        <v>289</v>
      </c>
      <c r="B83" s="357"/>
      <c r="C83" s="357"/>
      <c r="D83" s="357"/>
      <c r="E83" s="357"/>
      <c r="F83" s="357"/>
    </row>
    <row r="84" spans="1:7" ht="9.9" customHeight="1" x14ac:dyDescent="0.3"/>
    <row r="85" spans="1:7" x14ac:dyDescent="0.3">
      <c r="A85" s="378" t="s">
        <v>174</v>
      </c>
      <c r="B85" s="378"/>
      <c r="C85" s="378"/>
      <c r="D85" s="378"/>
      <c r="E85" s="378"/>
      <c r="F85" s="378"/>
    </row>
    <row r="86" spans="1:7" x14ac:dyDescent="0.3">
      <c r="A86" s="378" t="s">
        <v>290</v>
      </c>
      <c r="B86" s="378"/>
      <c r="C86" s="378"/>
      <c r="D86" s="378"/>
      <c r="E86" s="378"/>
      <c r="F86" s="378"/>
    </row>
    <row r="87" spans="1:7" x14ac:dyDescent="0.3">
      <c r="A87" s="378" t="s">
        <v>176</v>
      </c>
      <c r="B87" s="378"/>
      <c r="C87" s="378"/>
      <c r="D87" s="378"/>
      <c r="E87" s="378"/>
      <c r="F87" s="378"/>
    </row>
    <row r="88" spans="1:7" ht="31.2" x14ac:dyDescent="0.3">
      <c r="A88" s="91" t="s">
        <v>177</v>
      </c>
      <c r="B88" s="91" t="s">
        <v>291</v>
      </c>
      <c r="C88" s="91" t="s">
        <v>179</v>
      </c>
      <c r="D88" s="91" t="s">
        <v>180</v>
      </c>
      <c r="E88" s="91" t="s">
        <v>181</v>
      </c>
      <c r="F88" s="91" t="s">
        <v>182</v>
      </c>
    </row>
    <row r="89" spans="1:7" ht="18" customHeight="1" x14ac:dyDescent="0.3">
      <c r="A89" s="79" t="s">
        <v>126</v>
      </c>
      <c r="B89" s="80">
        <f>+SUM(B91:B97)</f>
        <v>51328496127</v>
      </c>
      <c r="C89" s="277">
        <f>+SUM(C91:C97)</f>
        <v>100</v>
      </c>
      <c r="D89" s="81"/>
      <c r="E89" s="81"/>
      <c r="F89" s="81"/>
    </row>
    <row r="90" spans="1:7" ht="9.9" customHeight="1" x14ac:dyDescent="0.3">
      <c r="A90" s="22"/>
      <c r="B90" s="23"/>
      <c r="C90" s="278"/>
      <c r="D90" s="21"/>
      <c r="E90" s="21"/>
      <c r="F90" s="21"/>
    </row>
    <row r="91" spans="1:7" ht="18" customHeight="1" x14ac:dyDescent="0.3">
      <c r="A91" s="22" t="s">
        <v>183</v>
      </c>
      <c r="B91" s="23">
        <f>+'1T'!B91</f>
        <v>51328496127</v>
      </c>
      <c r="C91" s="278">
        <f>+B91/$B$89*100</f>
        <v>100</v>
      </c>
      <c r="D91" s="172" t="str">
        <f>+'1T'!D91</f>
        <v>MTSS-DESAF-OF-1320-2023</v>
      </c>
      <c r="E91" s="172" t="str">
        <f>+'1T'!E91</f>
        <v>MTSS-DESAF-OF-1320-2023</v>
      </c>
      <c r="F91" s="171" t="str">
        <f>+'1T'!F91</f>
        <v>N/A</v>
      </c>
      <c r="G91" s="23"/>
    </row>
    <row r="92" spans="1:7" ht="15" customHeight="1" x14ac:dyDescent="0.3">
      <c r="A92" s="167" t="s">
        <v>292</v>
      </c>
      <c r="B92" s="23">
        <f>+'1T'!B92</f>
        <v>0</v>
      </c>
      <c r="C92" s="278">
        <f>+B92/$B$89*100</f>
        <v>0</v>
      </c>
      <c r="D92" s="171">
        <f>+'1T'!D92</f>
        <v>0</v>
      </c>
      <c r="E92" s="171">
        <f>+'1T'!E92</f>
        <v>0</v>
      </c>
      <c r="F92" s="171">
        <f>+'1T'!F92</f>
        <v>0</v>
      </c>
    </row>
    <row r="93" spans="1:7" ht="15" customHeight="1" x14ac:dyDescent="0.3">
      <c r="A93" s="167" t="s">
        <v>186</v>
      </c>
      <c r="B93" s="23">
        <v>0</v>
      </c>
      <c r="C93" s="278">
        <f t="shared" ref="C93" si="13">+B93/$B$89*100</f>
        <v>0</v>
      </c>
      <c r="D93" s="171"/>
      <c r="E93" s="171"/>
      <c r="F93" s="171"/>
      <c r="G93" s="50"/>
    </row>
    <row r="94" spans="1:7" ht="15" customHeight="1" x14ac:dyDescent="0.3">
      <c r="A94" s="176" t="s">
        <v>187</v>
      </c>
      <c r="B94" s="177">
        <v>0</v>
      </c>
      <c r="C94" s="272">
        <f>+B94/$B$89*100</f>
        <v>0</v>
      </c>
      <c r="D94" s="178"/>
      <c r="E94" s="178"/>
      <c r="F94" s="178"/>
    </row>
    <row r="95" spans="1:7" ht="15" customHeight="1" x14ac:dyDescent="0.3">
      <c r="A95" s="22" t="s">
        <v>188</v>
      </c>
      <c r="B95" s="23">
        <v>0</v>
      </c>
      <c r="C95" s="278">
        <f t="shared" ref="C95:C97" si="14">+B95/$B$89*100</f>
        <v>0</v>
      </c>
      <c r="D95" s="171"/>
      <c r="E95" s="171"/>
      <c r="F95" s="171"/>
    </row>
    <row r="96" spans="1:7" ht="15" customHeight="1" x14ac:dyDescent="0.3">
      <c r="A96" s="22" t="s">
        <v>189</v>
      </c>
      <c r="B96" s="23">
        <v>0</v>
      </c>
      <c r="C96" s="278">
        <f t="shared" si="14"/>
        <v>0</v>
      </c>
      <c r="D96" s="171"/>
      <c r="E96" s="171"/>
      <c r="F96" s="171"/>
    </row>
    <row r="97" spans="1:9" ht="15" customHeight="1" x14ac:dyDescent="0.3">
      <c r="A97" s="24" t="s">
        <v>190</v>
      </c>
      <c r="B97" s="23">
        <v>0</v>
      </c>
      <c r="C97" s="278">
        <f t="shared" si="14"/>
        <v>0</v>
      </c>
      <c r="D97" s="173"/>
      <c r="E97" s="173"/>
      <c r="F97" s="173"/>
    </row>
    <row r="98" spans="1:9" x14ac:dyDescent="0.3">
      <c r="A98" s="443" t="s">
        <v>293</v>
      </c>
      <c r="B98" s="443"/>
      <c r="C98" s="443"/>
      <c r="D98" s="443"/>
      <c r="E98" s="443"/>
      <c r="F98" s="443"/>
    </row>
    <row r="99" spans="1:9" ht="35.1" customHeight="1" x14ac:dyDescent="0.3">
      <c r="A99" s="416" t="s">
        <v>191</v>
      </c>
      <c r="B99" s="417"/>
      <c r="C99" s="417"/>
      <c r="D99" s="417"/>
      <c r="E99" s="417"/>
      <c r="F99" s="418"/>
    </row>
    <row r="100" spans="1:9" ht="50.1" customHeight="1" x14ac:dyDescent="0.3">
      <c r="A100" s="411" t="s">
        <v>192</v>
      </c>
      <c r="B100" s="412"/>
      <c r="C100" s="412"/>
      <c r="D100" s="412"/>
      <c r="E100" s="412"/>
      <c r="F100" s="413"/>
    </row>
    <row r="101" spans="1:9" ht="9.9" customHeight="1" x14ac:dyDescent="0.3">
      <c r="A101" s="22"/>
      <c r="B101" s="41"/>
      <c r="C101" s="21"/>
    </row>
    <row r="102" spans="1:9" x14ac:dyDescent="0.3">
      <c r="A102" s="378" t="s">
        <v>193</v>
      </c>
      <c r="B102" s="378"/>
      <c r="C102" s="378"/>
      <c r="D102" s="378"/>
      <c r="E102" s="378"/>
      <c r="F102" s="378"/>
    </row>
    <row r="103" spans="1:9" x14ac:dyDescent="0.3">
      <c r="A103" s="378" t="s">
        <v>194</v>
      </c>
      <c r="B103" s="378"/>
      <c r="C103" s="378"/>
      <c r="D103" s="378"/>
      <c r="E103" s="378"/>
      <c r="F103" s="378"/>
    </row>
    <row r="104" spans="1:9" x14ac:dyDescent="0.3">
      <c r="A104" s="378" t="s">
        <v>176</v>
      </c>
      <c r="B104" s="378"/>
      <c r="C104" s="378"/>
      <c r="D104" s="378"/>
      <c r="E104" s="378"/>
      <c r="F104" s="378"/>
    </row>
    <row r="105" spans="1:9" ht="33.75" customHeight="1" x14ac:dyDescent="0.3">
      <c r="A105" s="124" t="s">
        <v>195</v>
      </c>
      <c r="B105" s="124" t="s">
        <v>196</v>
      </c>
      <c r="C105" s="91" t="s">
        <v>282</v>
      </c>
      <c r="D105" s="91" t="s">
        <v>283</v>
      </c>
      <c r="E105" s="91" t="s">
        <v>284</v>
      </c>
      <c r="F105" s="91" t="s">
        <v>285</v>
      </c>
    </row>
    <row r="106" spans="1:9" ht="18" customHeight="1" x14ac:dyDescent="0.3">
      <c r="A106" s="79" t="s">
        <v>126</v>
      </c>
      <c r="B106" s="92"/>
      <c r="C106" s="260">
        <f>+C108</f>
        <v>12449449879.83</v>
      </c>
      <c r="D106" s="260">
        <f>+D108</f>
        <v>12908573523.51</v>
      </c>
      <c r="E106" s="260">
        <f>+E108</f>
        <v>2860877073.0999999</v>
      </c>
      <c r="F106" s="260">
        <f>+F108</f>
        <v>28218900476.439999</v>
      </c>
    </row>
    <row r="107" spans="1:9" ht="9.9" customHeight="1" x14ac:dyDescent="0.3">
      <c r="A107" s="10"/>
      <c r="B107" s="42"/>
      <c r="C107" s="183"/>
      <c r="D107" s="183"/>
      <c r="E107" s="183"/>
      <c r="F107" s="184"/>
    </row>
    <row r="108" spans="1:9" ht="18" customHeight="1" x14ac:dyDescent="0.3">
      <c r="A108" s="415" t="s">
        <v>198</v>
      </c>
      <c r="B108" s="415"/>
      <c r="C108" s="246">
        <f>C109+C113</f>
        <v>12449449879.83</v>
      </c>
      <c r="D108" s="246">
        <f t="shared" ref="D108:E108" si="15">D109+D113</f>
        <v>12908573523.51</v>
      </c>
      <c r="E108" s="246">
        <f t="shared" si="15"/>
        <v>2860877073.0999999</v>
      </c>
      <c r="F108" s="254">
        <f>+F109+F113</f>
        <v>28218900476.439999</v>
      </c>
    </row>
    <row r="109" spans="1:9" x14ac:dyDescent="0.3">
      <c r="A109" s="153" t="s">
        <v>199</v>
      </c>
      <c r="B109" s="156" t="s">
        <v>200</v>
      </c>
      <c r="C109" s="183">
        <f>+C110</f>
        <v>12449449879.83</v>
      </c>
      <c r="D109" s="183">
        <f>+D110</f>
        <v>12908573523.51</v>
      </c>
      <c r="E109" s="183">
        <f>+E110</f>
        <v>2860877073.0999999</v>
      </c>
      <c r="F109" s="274">
        <f>+C109+D109+E109</f>
        <v>28218900476.439999</v>
      </c>
    </row>
    <row r="110" spans="1:9" x14ac:dyDescent="0.3">
      <c r="A110" s="153" t="s">
        <v>201</v>
      </c>
      <c r="B110" s="156" t="s">
        <v>2</v>
      </c>
      <c r="C110" s="13">
        <f>+C111</f>
        <v>12449449879.83</v>
      </c>
      <c r="D110" s="13">
        <f t="shared" ref="D110:E111" si="16">+D111</f>
        <v>12908573523.51</v>
      </c>
      <c r="E110" s="13">
        <f t="shared" si="16"/>
        <v>2860877073.0999999</v>
      </c>
      <c r="F110" s="45">
        <f>+C110+D110+E110</f>
        <v>28218900476.439999</v>
      </c>
    </row>
    <row r="111" spans="1:9" x14ac:dyDescent="0.3">
      <c r="A111" s="153" t="s">
        <v>202</v>
      </c>
      <c r="B111" s="156" t="s">
        <v>203</v>
      </c>
      <c r="C111" s="13">
        <f>+C112</f>
        <v>12449449879.83</v>
      </c>
      <c r="D111" s="13">
        <f t="shared" si="16"/>
        <v>12908573523.51</v>
      </c>
      <c r="E111" s="13">
        <f t="shared" si="16"/>
        <v>2860877073.0999999</v>
      </c>
      <c r="F111" s="45">
        <f>+C111+D111+E111</f>
        <v>28218900476.439999</v>
      </c>
    </row>
    <row r="112" spans="1:9" x14ac:dyDescent="0.3">
      <c r="A112" s="307" t="s">
        <v>204</v>
      </c>
      <c r="B112" s="308" t="s">
        <v>294</v>
      </c>
      <c r="C112" s="325">
        <v>12449449879.83</v>
      </c>
      <c r="D112" s="325">
        <v>12908573523.51</v>
      </c>
      <c r="E112" s="325">
        <v>2860877073.0999999</v>
      </c>
      <c r="F112" s="302">
        <f t="shared" ref="F112:F116" si="17">+C112+D112+E112</f>
        <v>28218900476.439999</v>
      </c>
      <c r="I112" s="323"/>
    </row>
    <row r="113" spans="1:9" x14ac:dyDescent="0.3">
      <c r="A113" s="152" t="s">
        <v>206</v>
      </c>
      <c r="B113" s="157" t="s">
        <v>207</v>
      </c>
      <c r="C113" s="183">
        <f>+C114</f>
        <v>0</v>
      </c>
      <c r="D113" s="183">
        <f t="shared" ref="D113:E115" si="18">+D114</f>
        <v>0</v>
      </c>
      <c r="E113" s="183">
        <f>+E114</f>
        <v>0</v>
      </c>
      <c r="F113" s="274">
        <f t="shared" si="17"/>
        <v>0</v>
      </c>
      <c r="I113" s="323"/>
    </row>
    <row r="114" spans="1:9" x14ac:dyDescent="0.3">
      <c r="A114" s="152" t="s">
        <v>208</v>
      </c>
      <c r="B114" s="157" t="s">
        <v>1</v>
      </c>
      <c r="C114" s="13">
        <f>+C115</f>
        <v>0</v>
      </c>
      <c r="D114" s="13">
        <f t="shared" si="18"/>
        <v>0</v>
      </c>
      <c r="E114" s="13">
        <f t="shared" si="18"/>
        <v>0</v>
      </c>
      <c r="F114" s="45">
        <f t="shared" si="17"/>
        <v>0</v>
      </c>
      <c r="I114" s="323"/>
    </row>
    <row r="115" spans="1:9" x14ac:dyDescent="0.3">
      <c r="A115" s="152" t="s">
        <v>209</v>
      </c>
      <c r="B115" s="157" t="s">
        <v>210</v>
      </c>
      <c r="C115" s="13">
        <f>+C116</f>
        <v>0</v>
      </c>
      <c r="D115" s="13">
        <f t="shared" si="18"/>
        <v>0</v>
      </c>
      <c r="E115" s="13">
        <f t="shared" si="18"/>
        <v>0</v>
      </c>
      <c r="F115" s="45">
        <f t="shared" si="17"/>
        <v>0</v>
      </c>
    </row>
    <row r="116" spans="1:9" x14ac:dyDescent="0.3">
      <c r="A116" s="299" t="s">
        <v>211</v>
      </c>
      <c r="B116" s="300" t="s">
        <v>212</v>
      </c>
      <c r="C116" s="301">
        <v>0</v>
      </c>
      <c r="D116" s="301">
        <v>0</v>
      </c>
      <c r="E116" s="301">
        <v>0</v>
      </c>
      <c r="F116" s="302">
        <f t="shared" si="17"/>
        <v>0</v>
      </c>
    </row>
    <row r="117" spans="1:9" ht="9.9" customHeight="1" x14ac:dyDescent="0.3">
      <c r="A117" s="75"/>
      <c r="B117" s="42"/>
      <c r="C117" s="13"/>
      <c r="D117" s="13"/>
      <c r="E117" s="13"/>
      <c r="F117" s="45"/>
    </row>
    <row r="118" spans="1:9" x14ac:dyDescent="0.3">
      <c r="A118" s="128" t="s">
        <v>133</v>
      </c>
      <c r="B118" s="199" t="s">
        <v>134</v>
      </c>
      <c r="C118" s="128"/>
      <c r="D118" s="199"/>
      <c r="E118" s="128"/>
      <c r="F118" s="199"/>
    </row>
    <row r="119" spans="1:9" ht="35.1" customHeight="1" x14ac:dyDescent="0.3">
      <c r="A119" s="417" t="s">
        <v>295</v>
      </c>
      <c r="B119" s="417"/>
      <c r="C119" s="417"/>
      <c r="D119" s="417"/>
      <c r="E119" s="417"/>
      <c r="F119" s="417"/>
    </row>
    <row r="120" spans="1:9" ht="50.1" customHeight="1" x14ac:dyDescent="0.3">
      <c r="A120" s="421" t="s">
        <v>214</v>
      </c>
      <c r="B120" s="421"/>
      <c r="C120" s="421"/>
      <c r="D120" s="421"/>
      <c r="E120" s="421"/>
      <c r="F120" s="421"/>
    </row>
    <row r="121" spans="1:9" ht="9.9" customHeight="1" x14ac:dyDescent="0.3">
      <c r="A121" s="22"/>
      <c r="B121" s="41"/>
      <c r="C121" s="21"/>
    </row>
    <row r="122" spans="1:9" ht="15.9" customHeight="1" x14ac:dyDescent="0.3">
      <c r="A122" s="378" t="s">
        <v>215</v>
      </c>
      <c r="B122" s="378"/>
      <c r="C122" s="378"/>
      <c r="D122" s="378"/>
      <c r="E122" s="378"/>
      <c r="F122" s="378"/>
    </row>
    <row r="123" spans="1:9" ht="32.25" customHeight="1" x14ac:dyDescent="0.3">
      <c r="A123" s="393" t="s">
        <v>216</v>
      </c>
      <c r="B123" s="393"/>
      <c r="C123" s="393"/>
      <c r="D123" s="393"/>
      <c r="E123" s="393"/>
      <c r="F123" s="393"/>
    </row>
    <row r="124" spans="1:9" ht="15.9" customHeight="1" x14ac:dyDescent="0.3">
      <c r="A124" s="378" t="s">
        <v>176</v>
      </c>
      <c r="B124" s="378"/>
      <c r="C124" s="378"/>
      <c r="D124" s="378"/>
      <c r="E124" s="378"/>
      <c r="F124" s="378"/>
    </row>
    <row r="125" spans="1:9" ht="33" customHeight="1" x14ac:dyDescent="0.3">
      <c r="A125" s="124" t="s">
        <v>195</v>
      </c>
      <c r="B125" s="124" t="s">
        <v>217</v>
      </c>
      <c r="C125" s="91" t="s">
        <v>282</v>
      </c>
      <c r="D125" s="91" t="s">
        <v>283</v>
      </c>
      <c r="E125" s="91" t="s">
        <v>284</v>
      </c>
      <c r="F125" s="91" t="s">
        <v>285</v>
      </c>
    </row>
    <row r="126" spans="1:9" ht="18" customHeight="1" x14ac:dyDescent="0.3">
      <c r="A126" s="79" t="s">
        <v>126</v>
      </c>
      <c r="B126" s="92"/>
      <c r="C126" s="260">
        <f>+C128+C140</f>
        <v>12449449879.830004</v>
      </c>
      <c r="D126" s="260">
        <f>+D128+D140</f>
        <v>12908573523.510006</v>
      </c>
      <c r="E126" s="260">
        <f>+E128+E140</f>
        <v>2860877073.1000023</v>
      </c>
      <c r="F126" s="260">
        <f>+F128+F140</f>
        <v>28218900476.440014</v>
      </c>
    </row>
    <row r="127" spans="1:9" ht="9.9" customHeight="1" x14ac:dyDescent="0.3">
      <c r="A127" s="10"/>
      <c r="B127" s="42"/>
      <c r="C127" s="183"/>
      <c r="D127" s="183"/>
      <c r="E127" s="183"/>
      <c r="F127" s="184"/>
    </row>
    <row r="128" spans="1:9" ht="18" customHeight="1" x14ac:dyDescent="0.3">
      <c r="A128" s="415" t="s">
        <v>296</v>
      </c>
      <c r="B128" s="415"/>
      <c r="C128" s="254">
        <f>+SUM(C129:C138)</f>
        <v>12449449879.830004</v>
      </c>
      <c r="D128" s="254">
        <f t="shared" ref="D128:E128" si="19">+SUM(D129:D138)</f>
        <v>12908573523.510006</v>
      </c>
      <c r="E128" s="254">
        <f t="shared" si="19"/>
        <v>2860877073.1000023</v>
      </c>
      <c r="F128" s="254">
        <f>+SUM(F129:F138)</f>
        <v>28218900476.440014</v>
      </c>
    </row>
    <row r="129" spans="1:6" x14ac:dyDescent="0.3">
      <c r="A129" s="152">
        <v>0</v>
      </c>
      <c r="B129" s="157" t="s">
        <v>219</v>
      </c>
      <c r="C129" s="13">
        <v>0</v>
      </c>
      <c r="D129" s="13">
        <v>0</v>
      </c>
      <c r="E129" s="13">
        <v>0</v>
      </c>
      <c r="F129" s="45">
        <f>+C129+D129+E129</f>
        <v>0</v>
      </c>
    </row>
    <row r="130" spans="1:6" x14ac:dyDescent="0.3">
      <c r="A130" s="152">
        <v>1</v>
      </c>
      <c r="B130" s="157" t="s">
        <v>3</v>
      </c>
      <c r="C130" s="13">
        <v>0</v>
      </c>
      <c r="D130" s="49">
        <v>0</v>
      </c>
      <c r="E130" s="49">
        <v>0</v>
      </c>
      <c r="F130" s="45">
        <f t="shared" ref="F130:F137" si="20">+C130+D130+E130</f>
        <v>0</v>
      </c>
    </row>
    <row r="131" spans="1:6" x14ac:dyDescent="0.3">
      <c r="A131" s="152">
        <v>2</v>
      </c>
      <c r="B131" s="157" t="s">
        <v>220</v>
      </c>
      <c r="C131" s="13">
        <v>0</v>
      </c>
      <c r="D131" s="13">
        <v>0</v>
      </c>
      <c r="E131" s="13">
        <v>0</v>
      </c>
      <c r="F131" s="45">
        <f t="shared" si="20"/>
        <v>0</v>
      </c>
    </row>
    <row r="132" spans="1:6" x14ac:dyDescent="0.3">
      <c r="A132" s="152">
        <v>3</v>
      </c>
      <c r="B132" s="157" t="s">
        <v>221</v>
      </c>
      <c r="C132" s="13">
        <v>0</v>
      </c>
      <c r="D132" s="13">
        <v>0</v>
      </c>
      <c r="E132" s="13">
        <v>0</v>
      </c>
      <c r="F132" s="45">
        <f t="shared" si="20"/>
        <v>0</v>
      </c>
    </row>
    <row r="133" spans="1:6" x14ac:dyDescent="0.3">
      <c r="A133" s="152">
        <v>4</v>
      </c>
      <c r="B133" s="157" t="s">
        <v>222</v>
      </c>
      <c r="C133" s="13">
        <v>0</v>
      </c>
      <c r="D133" s="13">
        <v>0</v>
      </c>
      <c r="E133" s="13">
        <v>0</v>
      </c>
      <c r="F133" s="45">
        <f t="shared" si="20"/>
        <v>0</v>
      </c>
    </row>
    <row r="134" spans="1:6" x14ac:dyDescent="0.3">
      <c r="A134" s="152">
        <v>5</v>
      </c>
      <c r="B134" s="157" t="s">
        <v>223</v>
      </c>
      <c r="C134" s="13">
        <v>0</v>
      </c>
      <c r="D134" s="13">
        <v>0</v>
      </c>
      <c r="E134" s="13">
        <v>0</v>
      </c>
      <c r="F134" s="45">
        <f t="shared" si="20"/>
        <v>0</v>
      </c>
    </row>
    <row r="135" spans="1:6" x14ac:dyDescent="0.3">
      <c r="A135" s="152">
        <v>6</v>
      </c>
      <c r="B135" s="157" t="s">
        <v>2</v>
      </c>
      <c r="C135" s="13">
        <f>C30</f>
        <v>12449449879.830004</v>
      </c>
      <c r="D135" s="13">
        <f>D30</f>
        <v>12908573523.510006</v>
      </c>
      <c r="E135" s="13">
        <f>E30</f>
        <v>2860877073.1000023</v>
      </c>
      <c r="F135" s="45">
        <f t="shared" si="20"/>
        <v>28218900476.440014</v>
      </c>
    </row>
    <row r="136" spans="1:6" x14ac:dyDescent="0.3">
      <c r="A136" s="152">
        <v>7</v>
      </c>
      <c r="B136" s="157" t="s">
        <v>1</v>
      </c>
      <c r="C136" s="13">
        <v>0</v>
      </c>
      <c r="D136" s="13">
        <v>0</v>
      </c>
      <c r="E136" s="13">
        <v>0</v>
      </c>
      <c r="F136" s="45">
        <f t="shared" si="20"/>
        <v>0</v>
      </c>
    </row>
    <row r="137" spans="1:6" x14ac:dyDescent="0.3">
      <c r="A137" s="152">
        <v>8</v>
      </c>
      <c r="B137" s="157" t="s">
        <v>224</v>
      </c>
      <c r="C137" s="13">
        <v>0</v>
      </c>
      <c r="D137" s="13">
        <v>0</v>
      </c>
      <c r="E137" s="13">
        <v>0</v>
      </c>
      <c r="F137" s="45">
        <f t="shared" si="20"/>
        <v>0</v>
      </c>
    </row>
    <row r="138" spans="1:6" ht="15" customHeight="1" x14ac:dyDescent="0.3">
      <c r="A138" s="152">
        <v>9</v>
      </c>
      <c r="B138" s="157" t="s">
        <v>225</v>
      </c>
      <c r="C138" s="13">
        <v>0</v>
      </c>
      <c r="D138" s="13">
        <v>0</v>
      </c>
      <c r="E138" s="13">
        <v>0</v>
      </c>
      <c r="F138" s="45">
        <v>0</v>
      </c>
    </row>
    <row r="139" spans="1:6" ht="9.9" customHeight="1" x14ac:dyDescent="0.3">
      <c r="A139" s="152"/>
      <c r="B139" s="154"/>
      <c r="C139" s="13"/>
      <c r="D139" s="13"/>
      <c r="E139" s="13"/>
      <c r="F139" s="45"/>
    </row>
    <row r="140" spans="1:6" ht="18" customHeight="1" x14ac:dyDescent="0.3">
      <c r="A140" s="415" t="s">
        <v>297</v>
      </c>
      <c r="B140" s="415"/>
      <c r="C140" s="254">
        <f t="shared" ref="C140:F141" si="21">+C141</f>
        <v>0</v>
      </c>
      <c r="D140" s="254">
        <f t="shared" si="21"/>
        <v>0</v>
      </c>
      <c r="E140" s="254">
        <f t="shared" si="21"/>
        <v>0</v>
      </c>
      <c r="F140" s="254">
        <f t="shared" si="21"/>
        <v>0</v>
      </c>
    </row>
    <row r="141" spans="1:6" x14ac:dyDescent="0.3">
      <c r="A141" s="152">
        <v>6</v>
      </c>
      <c r="B141" s="157" t="s">
        <v>2</v>
      </c>
      <c r="C141" s="46">
        <f t="shared" si="21"/>
        <v>0</v>
      </c>
      <c r="D141" s="46">
        <f t="shared" si="21"/>
        <v>0</v>
      </c>
      <c r="E141" s="46">
        <f t="shared" si="21"/>
        <v>0</v>
      </c>
      <c r="F141" s="50">
        <f t="shared" si="21"/>
        <v>0</v>
      </c>
    </row>
    <row r="142" spans="1:6" x14ac:dyDescent="0.3">
      <c r="A142" s="303" t="s">
        <v>227</v>
      </c>
      <c r="B142" s="304" t="s">
        <v>228</v>
      </c>
      <c r="C142" s="305">
        <v>0</v>
      </c>
      <c r="D142" s="305">
        <v>0</v>
      </c>
      <c r="E142" s="305">
        <v>0</v>
      </c>
      <c r="F142" s="306">
        <f>+C142+D142+E142</f>
        <v>0</v>
      </c>
    </row>
    <row r="143" spans="1:6" ht="15" customHeight="1" x14ac:dyDescent="0.3">
      <c r="A143" s="420" t="s">
        <v>229</v>
      </c>
      <c r="B143" s="420"/>
      <c r="C143" s="420"/>
      <c r="D143" s="420"/>
      <c r="E143" s="420"/>
      <c r="F143" s="420"/>
    </row>
    <row r="144" spans="1:6" ht="15" customHeight="1" x14ac:dyDescent="0.3">
      <c r="A144" s="128" t="s">
        <v>133</v>
      </c>
      <c r="B144" s="199" t="s">
        <v>134</v>
      </c>
      <c r="C144" s="128"/>
      <c r="D144" s="199"/>
      <c r="E144" s="128"/>
      <c r="F144" s="199"/>
    </row>
    <row r="145" spans="1:6" ht="75" customHeight="1" x14ac:dyDescent="0.3">
      <c r="A145" s="417" t="s">
        <v>230</v>
      </c>
      <c r="B145" s="417"/>
      <c r="C145" s="417"/>
      <c r="D145" s="417"/>
      <c r="E145" s="417"/>
      <c r="F145" s="417"/>
    </row>
    <row r="146" spans="1:6" ht="50.1" customHeight="1" x14ac:dyDescent="0.3">
      <c r="A146" s="421" t="s">
        <v>231</v>
      </c>
      <c r="B146" s="421"/>
      <c r="C146" s="421"/>
      <c r="D146" s="421"/>
      <c r="E146" s="421"/>
      <c r="F146" s="421"/>
    </row>
    <row r="147" spans="1:6" ht="18" customHeight="1" x14ac:dyDescent="0.3">
      <c r="A147" s="44"/>
      <c r="B147" s="42"/>
    </row>
    <row r="148" spans="1:6" x14ac:dyDescent="0.3">
      <c r="A148" s="378" t="s">
        <v>232</v>
      </c>
      <c r="B148" s="378"/>
      <c r="C148" s="378"/>
      <c r="D148" s="378"/>
      <c r="E148" s="378"/>
      <c r="F148" s="378"/>
    </row>
    <row r="149" spans="1:6" x14ac:dyDescent="0.3">
      <c r="A149" s="378" t="s">
        <v>233</v>
      </c>
      <c r="B149" s="378"/>
      <c r="C149" s="378"/>
      <c r="D149" s="378"/>
      <c r="E149" s="378"/>
      <c r="F149" s="378"/>
    </row>
    <row r="150" spans="1:6" x14ac:dyDescent="0.3">
      <c r="A150" s="378" t="s">
        <v>176</v>
      </c>
      <c r="B150" s="378"/>
      <c r="C150" s="378"/>
      <c r="D150" s="378"/>
      <c r="E150" s="378"/>
      <c r="F150" s="378"/>
    </row>
    <row r="151" spans="1:6" ht="18" customHeight="1" x14ac:dyDescent="0.3">
      <c r="A151" s="91" t="s">
        <v>234</v>
      </c>
      <c r="B151" s="91" t="s">
        <v>282</v>
      </c>
      <c r="C151" s="91" t="s">
        <v>283</v>
      </c>
      <c r="D151" s="91" t="s">
        <v>284</v>
      </c>
      <c r="E151" s="91" t="s">
        <v>285</v>
      </c>
      <c r="F151" s="204"/>
    </row>
    <row r="152" spans="1:6" ht="18" customHeight="1" x14ac:dyDescent="0.3">
      <c r="A152" s="130" t="s">
        <v>235</v>
      </c>
      <c r="B152" s="41">
        <f>+'1T'!E156</f>
        <v>0</v>
      </c>
      <c r="C152" s="41">
        <f>+B156</f>
        <v>0</v>
      </c>
      <c r="D152" s="41">
        <f>+C156</f>
        <v>0</v>
      </c>
      <c r="E152" s="111">
        <f>+B152</f>
        <v>0</v>
      </c>
      <c r="F152" s="62"/>
    </row>
    <row r="153" spans="1:6" ht="18" customHeight="1" x14ac:dyDescent="0.3">
      <c r="A153" s="130" t="s">
        <v>236</v>
      </c>
      <c r="B153" s="41">
        <f>+C108</f>
        <v>12449449879.83</v>
      </c>
      <c r="C153" s="41">
        <f>+D108</f>
        <v>12908573523.51</v>
      </c>
      <c r="D153" s="41">
        <f>+E108</f>
        <v>2860877073.0999999</v>
      </c>
      <c r="E153" s="111">
        <f>+SUM(B153:D153)</f>
        <v>28218900476.439999</v>
      </c>
      <c r="F153" s="62"/>
    </row>
    <row r="154" spans="1:6" ht="18" customHeight="1" x14ac:dyDescent="0.3">
      <c r="A154" s="94" t="s">
        <v>237</v>
      </c>
      <c r="B154" s="95">
        <f>+B152+B153</f>
        <v>12449449879.83</v>
      </c>
      <c r="C154" s="95">
        <f>+C152+C153</f>
        <v>12908573523.51</v>
      </c>
      <c r="D154" s="95">
        <f>+D152+D153</f>
        <v>2860877073.0999999</v>
      </c>
      <c r="E154" s="95">
        <f>+E152+E153</f>
        <v>28218900476.439999</v>
      </c>
      <c r="F154" s="62"/>
    </row>
    <row r="155" spans="1:6" ht="18" customHeight="1" x14ac:dyDescent="0.3">
      <c r="A155" s="130" t="s">
        <v>238</v>
      </c>
      <c r="B155" s="41">
        <f>+C128</f>
        <v>12449449879.830004</v>
      </c>
      <c r="C155" s="41">
        <f>+D128</f>
        <v>12908573523.510006</v>
      </c>
      <c r="D155" s="41">
        <f>+E128</f>
        <v>2860877073.1000023</v>
      </c>
      <c r="E155" s="111">
        <f>+SUM(B155:D155)</f>
        <v>28218900476.440014</v>
      </c>
      <c r="F155" s="62"/>
    </row>
    <row r="156" spans="1:6" ht="18" customHeight="1" x14ac:dyDescent="0.3">
      <c r="A156" s="94" t="s">
        <v>239</v>
      </c>
      <c r="B156" s="123">
        <f>+B154-B155</f>
        <v>0</v>
      </c>
      <c r="C156" s="95">
        <f>+C154-C155</f>
        <v>0</v>
      </c>
      <c r="D156" s="95">
        <f>+D154-D155</f>
        <v>0</v>
      </c>
      <c r="E156" s="95">
        <f>+E154-E155</f>
        <v>0</v>
      </c>
      <c r="F156" s="62"/>
    </row>
    <row r="157" spans="1:6" x14ac:dyDescent="0.3">
      <c r="A157" s="448" t="s">
        <v>298</v>
      </c>
      <c r="B157" s="448"/>
      <c r="C157" s="448"/>
      <c r="D157" s="448"/>
      <c r="E157" s="448"/>
      <c r="F157" s="34"/>
    </row>
    <row r="158" spans="1:6" ht="18" customHeight="1" x14ac:dyDescent="0.3">
      <c r="A158" s="428" t="s">
        <v>240</v>
      </c>
      <c r="B158" s="429"/>
      <c r="C158" s="429"/>
      <c r="D158" s="429"/>
      <c r="E158" s="429"/>
      <c r="F158" s="118"/>
    </row>
    <row r="159" spans="1:6" ht="39.9" customHeight="1" x14ac:dyDescent="0.3">
      <c r="A159" s="425" t="s">
        <v>241</v>
      </c>
      <c r="B159" s="426"/>
      <c r="C159" s="426"/>
      <c r="D159" s="426"/>
      <c r="E159" s="426"/>
      <c r="F159" s="427"/>
    </row>
    <row r="160" spans="1:6" ht="18" customHeight="1" x14ac:dyDescent="0.3">
      <c r="A160" s="425" t="s">
        <v>242</v>
      </c>
      <c r="B160" s="426"/>
      <c r="C160" s="426"/>
      <c r="D160" s="426"/>
      <c r="E160" s="426"/>
      <c r="F160" s="427"/>
    </row>
    <row r="161" spans="1:6" ht="18" customHeight="1" x14ac:dyDescent="0.3">
      <c r="A161" s="425" t="s">
        <v>243</v>
      </c>
      <c r="B161" s="426"/>
      <c r="C161" s="426"/>
      <c r="D161" s="426"/>
      <c r="E161" s="426"/>
      <c r="F161" s="427"/>
    </row>
    <row r="162" spans="1:6" ht="18" customHeight="1" x14ac:dyDescent="0.3">
      <c r="A162" s="425" t="s">
        <v>244</v>
      </c>
      <c r="B162" s="426"/>
      <c r="C162" s="426"/>
      <c r="D162" s="426"/>
      <c r="E162" s="426"/>
      <c r="F162" s="427"/>
    </row>
    <row r="163" spans="1:6" ht="18" customHeight="1" x14ac:dyDescent="0.3">
      <c r="A163" s="422" t="s">
        <v>245</v>
      </c>
      <c r="B163" s="423"/>
      <c r="C163" s="423"/>
      <c r="D163" s="423"/>
      <c r="E163" s="423"/>
      <c r="F163" s="424"/>
    </row>
    <row r="164" spans="1:6" x14ac:dyDescent="0.3">
      <c r="A164" s="97" t="s">
        <v>246</v>
      </c>
      <c r="B164" s="98"/>
      <c r="C164" s="98"/>
      <c r="D164" s="98"/>
      <c r="E164" s="98"/>
      <c r="F164" s="99"/>
    </row>
    <row r="165" spans="1:6" ht="50.1" customHeight="1" x14ac:dyDescent="0.3">
      <c r="A165" s="434" t="s">
        <v>247</v>
      </c>
      <c r="B165" s="435"/>
      <c r="C165" s="435"/>
      <c r="D165" s="435"/>
      <c r="E165" s="435"/>
      <c r="F165" s="436"/>
    </row>
    <row r="166" spans="1:6" x14ac:dyDescent="0.3">
      <c r="A166" s="54"/>
      <c r="B166" s="54"/>
      <c r="C166" s="54"/>
      <c r="D166"/>
      <c r="E166"/>
      <c r="F166" s="53"/>
    </row>
    <row r="167" spans="1:6" x14ac:dyDescent="0.3">
      <c r="A167"/>
      <c r="B167" s="378" t="s">
        <v>248</v>
      </c>
      <c r="C167" s="378"/>
      <c r="D167" s="378"/>
      <c r="E167"/>
      <c r="F167"/>
    </row>
    <row r="168" spans="1:6" ht="33" customHeight="1" x14ac:dyDescent="0.3">
      <c r="A168"/>
      <c r="B168" s="393" t="s">
        <v>249</v>
      </c>
      <c r="C168" s="393"/>
      <c r="D168" s="393"/>
      <c r="E168"/>
      <c r="F168"/>
    </row>
    <row r="169" spans="1:6" x14ac:dyDescent="0.3">
      <c r="A169"/>
      <c r="B169" s="378" t="s">
        <v>176</v>
      </c>
      <c r="C169" s="378"/>
      <c r="D169" s="378"/>
      <c r="E169"/>
      <c r="F169"/>
    </row>
    <row r="170" spans="1:6" ht="18" customHeight="1" x14ac:dyDescent="0.3">
      <c r="A170"/>
      <c r="B170" s="368" t="s">
        <v>234</v>
      </c>
      <c r="C170" s="368"/>
      <c r="D170" s="87" t="s">
        <v>299</v>
      </c>
      <c r="E170"/>
      <c r="F170"/>
    </row>
    <row r="171" spans="1:6" ht="18" customHeight="1" x14ac:dyDescent="0.3">
      <c r="A171"/>
      <c r="B171" s="438" t="s">
        <v>251</v>
      </c>
      <c r="C171" s="438"/>
      <c r="D171" s="87"/>
      <c r="E171"/>
      <c r="F171"/>
    </row>
    <row r="172" spans="1:6" x14ac:dyDescent="0.3">
      <c r="A172"/>
      <c r="B172" s="110" t="s">
        <v>252</v>
      </c>
      <c r="D172" s="41">
        <f>+'1T'!D182</f>
        <v>0</v>
      </c>
      <c r="E172" s="203"/>
      <c r="F172"/>
    </row>
    <row r="173" spans="1:6" x14ac:dyDescent="0.3">
      <c r="A173"/>
      <c r="B173" s="110" t="s">
        <v>253</v>
      </c>
      <c r="D173" s="41">
        <f>+'1T'!D183</f>
        <v>0</v>
      </c>
      <c r="E173" s="203"/>
      <c r="F173"/>
    </row>
    <row r="174" spans="1:6" x14ac:dyDescent="0.3">
      <c r="A174"/>
      <c r="B174" s="439" t="s">
        <v>126</v>
      </c>
      <c r="C174" s="439"/>
      <c r="D174" s="95">
        <f>+D172+D173</f>
        <v>0</v>
      </c>
      <c r="E174" s="203"/>
      <c r="F174"/>
    </row>
    <row r="175" spans="1:6" x14ac:dyDescent="0.3">
      <c r="A175"/>
      <c r="B175" s="110"/>
      <c r="D175" s="41"/>
      <c r="E175"/>
      <c r="F175"/>
    </row>
    <row r="176" spans="1:6" x14ac:dyDescent="0.3">
      <c r="A176"/>
      <c r="B176" s="438" t="s">
        <v>254</v>
      </c>
      <c r="C176" s="438"/>
      <c r="D176" s="87" t="s">
        <v>299</v>
      </c>
      <c r="E176"/>
      <c r="F176"/>
    </row>
    <row r="177" spans="1:6" x14ac:dyDescent="0.3">
      <c r="A177"/>
      <c r="B177" s="110" t="s">
        <v>252</v>
      </c>
      <c r="D177" s="41">
        <v>0</v>
      </c>
      <c r="E177" s="203"/>
      <c r="F177"/>
    </row>
    <row r="178" spans="1:6" x14ac:dyDescent="0.3">
      <c r="A178"/>
      <c r="B178" s="110" t="s">
        <v>255</v>
      </c>
      <c r="D178" s="41">
        <v>0</v>
      </c>
      <c r="E178" s="203"/>
      <c r="F178"/>
    </row>
    <row r="179" spans="1:6" x14ac:dyDescent="0.3">
      <c r="A179"/>
      <c r="B179" s="439" t="s">
        <v>256</v>
      </c>
      <c r="C179" s="439"/>
      <c r="D179" s="95">
        <f>+D177+D178</f>
        <v>0</v>
      </c>
      <c r="E179" s="203"/>
      <c r="F179"/>
    </row>
    <row r="180" spans="1:6" x14ac:dyDescent="0.3">
      <c r="A180"/>
      <c r="B180" s="110"/>
      <c r="D180" s="111"/>
      <c r="E180"/>
      <c r="F180"/>
    </row>
    <row r="181" spans="1:6" ht="18" customHeight="1" x14ac:dyDescent="0.3">
      <c r="A181"/>
      <c r="B181" s="438" t="s">
        <v>257</v>
      </c>
      <c r="C181" s="438"/>
      <c r="D181" s="87" t="s">
        <v>299</v>
      </c>
      <c r="E181"/>
      <c r="F181"/>
    </row>
    <row r="182" spans="1:6" x14ac:dyDescent="0.3">
      <c r="A182"/>
      <c r="B182" s="110" t="s">
        <v>252</v>
      </c>
      <c r="D182" s="41">
        <f>+D172-D177</f>
        <v>0</v>
      </c>
      <c r="E182" s="203"/>
      <c r="F182"/>
    </row>
    <row r="183" spans="1:6" x14ac:dyDescent="0.3">
      <c r="A183"/>
      <c r="B183" s="110" t="s">
        <v>253</v>
      </c>
      <c r="D183" s="41">
        <f>+D173-D178</f>
        <v>0</v>
      </c>
      <c r="E183" s="203"/>
      <c r="F183"/>
    </row>
    <row r="184" spans="1:6" ht="18" customHeight="1" x14ac:dyDescent="0.3">
      <c r="A184"/>
      <c r="B184" s="439" t="s">
        <v>258</v>
      </c>
      <c r="C184" s="439"/>
      <c r="D184" s="161">
        <f>+D182+D183</f>
        <v>0</v>
      </c>
      <c r="E184" s="203"/>
      <c r="F184"/>
    </row>
    <row r="185" spans="1:6" x14ac:dyDescent="0.3">
      <c r="A185"/>
      <c r="B185" s="162" t="s">
        <v>259</v>
      </c>
      <c r="C185" s="126"/>
      <c r="D185" s="159"/>
      <c r="E185"/>
      <c r="F185" s="34">
        <f>+D177-F194</f>
        <v>0</v>
      </c>
    </row>
    <row r="186" spans="1:6" x14ac:dyDescent="0.3">
      <c r="A186"/>
      <c r="B186" s="191"/>
      <c r="C186" s="192"/>
      <c r="D186" s="159"/>
      <c r="E186"/>
      <c r="F186"/>
    </row>
    <row r="187" spans="1:6" x14ac:dyDescent="0.3">
      <c r="A187" s="86" t="s">
        <v>195</v>
      </c>
      <c r="B187" s="86" t="s">
        <v>260</v>
      </c>
      <c r="C187" s="86" t="s">
        <v>282</v>
      </c>
      <c r="D187" s="86" t="s">
        <v>283</v>
      </c>
      <c r="E187" s="86" t="s">
        <v>284</v>
      </c>
      <c r="F187" s="86" t="s">
        <v>285</v>
      </c>
    </row>
    <row r="188" spans="1:6" x14ac:dyDescent="0.3">
      <c r="A188" s="193" t="s">
        <v>261</v>
      </c>
      <c r="B188" s="194"/>
      <c r="C188" s="276">
        <f>+SUM(C189:C198)</f>
        <v>0</v>
      </c>
      <c r="D188" s="276">
        <f>+SUM(D189:D198)</f>
        <v>0</v>
      </c>
      <c r="E188" s="276">
        <f>+SUM(E189:E198)</f>
        <v>0</v>
      </c>
      <c r="F188" s="276">
        <f>+SUM(F189:F198)</f>
        <v>0</v>
      </c>
    </row>
    <row r="189" spans="1:6" x14ac:dyDescent="0.3">
      <c r="A189" s="152">
        <v>0</v>
      </c>
      <c r="B189" s="157" t="s">
        <v>219</v>
      </c>
      <c r="C189" s="13">
        <v>0</v>
      </c>
      <c r="D189" s="13">
        <v>0</v>
      </c>
      <c r="E189" s="13">
        <v>0</v>
      </c>
      <c r="F189" s="45">
        <f>+C189+D189+E189</f>
        <v>0</v>
      </c>
    </row>
    <row r="190" spans="1:6" x14ac:dyDescent="0.3">
      <c r="A190" s="152">
        <v>1</v>
      </c>
      <c r="B190" s="157" t="s">
        <v>3</v>
      </c>
      <c r="C190" s="13">
        <v>0</v>
      </c>
      <c r="D190" s="49">
        <v>0</v>
      </c>
      <c r="E190" s="49">
        <v>0</v>
      </c>
      <c r="F190" s="45">
        <f t="shared" ref="F190:F198" si="22">+C190+D190+E190</f>
        <v>0</v>
      </c>
    </row>
    <row r="191" spans="1:6" x14ac:dyDescent="0.3">
      <c r="A191" s="152">
        <v>2</v>
      </c>
      <c r="B191" s="157" t="s">
        <v>220</v>
      </c>
      <c r="C191" s="13">
        <v>0</v>
      </c>
      <c r="D191" s="13">
        <v>0</v>
      </c>
      <c r="E191" s="13">
        <v>0</v>
      </c>
      <c r="F191" s="45">
        <f t="shared" si="22"/>
        <v>0</v>
      </c>
    </row>
    <row r="192" spans="1:6" x14ac:dyDescent="0.3">
      <c r="A192" s="152">
        <v>3</v>
      </c>
      <c r="B192" s="157" t="s">
        <v>221</v>
      </c>
      <c r="C192" s="13">
        <v>0</v>
      </c>
      <c r="D192" s="13">
        <v>0</v>
      </c>
      <c r="E192" s="13">
        <v>0</v>
      </c>
      <c r="F192" s="45">
        <f t="shared" si="22"/>
        <v>0</v>
      </c>
    </row>
    <row r="193" spans="1:6" x14ac:dyDescent="0.3">
      <c r="A193" s="152">
        <v>4</v>
      </c>
      <c r="B193" s="157" t="s">
        <v>222</v>
      </c>
      <c r="C193" s="13">
        <v>0</v>
      </c>
      <c r="D193" s="13">
        <v>0</v>
      </c>
      <c r="E193" s="13">
        <v>0</v>
      </c>
      <c r="F193" s="45">
        <f t="shared" si="22"/>
        <v>0</v>
      </c>
    </row>
    <row r="194" spans="1:6" x14ac:dyDescent="0.3">
      <c r="A194" s="152">
        <v>5</v>
      </c>
      <c r="B194" s="157" t="s">
        <v>223</v>
      </c>
      <c r="C194" s="13">
        <v>0</v>
      </c>
      <c r="D194" s="13">
        <v>0</v>
      </c>
      <c r="E194" s="13">
        <v>0</v>
      </c>
      <c r="F194" s="45">
        <f t="shared" si="22"/>
        <v>0</v>
      </c>
    </row>
    <row r="195" spans="1:6" x14ac:dyDescent="0.3">
      <c r="A195" s="152">
        <v>6</v>
      </c>
      <c r="B195" s="157" t="s">
        <v>2</v>
      </c>
      <c r="C195" s="13">
        <v>0</v>
      </c>
      <c r="D195" s="13">
        <v>0</v>
      </c>
      <c r="E195" s="13">
        <v>0</v>
      </c>
      <c r="F195" s="45">
        <f t="shared" si="22"/>
        <v>0</v>
      </c>
    </row>
    <row r="196" spans="1:6" x14ac:dyDescent="0.3">
      <c r="A196" s="152">
        <v>7</v>
      </c>
      <c r="B196" s="157" t="s">
        <v>1</v>
      </c>
      <c r="C196" s="13">
        <v>0</v>
      </c>
      <c r="D196" s="13">
        <v>0</v>
      </c>
      <c r="E196" s="13">
        <v>0</v>
      </c>
      <c r="F196" s="45">
        <f t="shared" si="22"/>
        <v>0</v>
      </c>
    </row>
    <row r="197" spans="1:6" x14ac:dyDescent="0.3">
      <c r="A197" s="152">
        <v>8</v>
      </c>
      <c r="B197" s="157" t="s">
        <v>224</v>
      </c>
      <c r="C197" s="13">
        <v>0</v>
      </c>
      <c r="D197" s="13">
        <v>0</v>
      </c>
      <c r="E197" s="13">
        <v>0</v>
      </c>
      <c r="F197" s="45">
        <f t="shared" si="22"/>
        <v>0</v>
      </c>
    </row>
    <row r="198" spans="1:6" x14ac:dyDescent="0.3">
      <c r="A198" s="196">
        <v>9</v>
      </c>
      <c r="B198" s="197" t="s">
        <v>225</v>
      </c>
      <c r="C198" s="15">
        <v>0</v>
      </c>
      <c r="D198" s="15">
        <v>0</v>
      </c>
      <c r="E198" s="15">
        <v>0</v>
      </c>
      <c r="F198" s="198">
        <f t="shared" si="22"/>
        <v>0</v>
      </c>
    </row>
    <row r="199" spans="1:6" x14ac:dyDescent="0.3">
      <c r="A199" s="440" t="s">
        <v>259</v>
      </c>
      <c r="B199" s="440"/>
      <c r="C199" s="440"/>
      <c r="D199" s="440"/>
      <c r="E199" s="440"/>
      <c r="F199" s="440"/>
    </row>
    <row r="200" spans="1:6" x14ac:dyDescent="0.3">
      <c r="A200" s="97" t="s">
        <v>246</v>
      </c>
      <c r="B200" s="98"/>
      <c r="C200" s="98"/>
      <c r="D200" s="98"/>
      <c r="E200" s="98"/>
      <c r="F200" s="99"/>
    </row>
    <row r="201" spans="1:6" ht="50.1" customHeight="1" x14ac:dyDescent="0.3">
      <c r="A201" s="434" t="s">
        <v>247</v>
      </c>
      <c r="B201" s="435"/>
      <c r="C201" s="435"/>
      <c r="D201" s="435"/>
      <c r="E201" s="435"/>
      <c r="F201" s="436"/>
    </row>
    <row r="202" spans="1:6" x14ac:dyDescent="0.3">
      <c r="A202" s="115"/>
      <c r="B202" s="116"/>
      <c r="C202" s="116"/>
      <c r="D202" s="115"/>
      <c r="E202" s="115"/>
      <c r="F202" s="117"/>
    </row>
    <row r="203" spans="1:6" ht="35.1" customHeight="1" x14ac:dyDescent="0.3">
      <c r="A203" s="112" t="s">
        <v>262</v>
      </c>
      <c r="B203" s="383" t="s">
        <v>167</v>
      </c>
      <c r="C203" s="399"/>
      <c r="D203" s="400" t="s">
        <v>168</v>
      </c>
      <c r="E203" s="401"/>
      <c r="F203" s="402"/>
    </row>
    <row r="204" spans="1:6" ht="35.1" customHeight="1" x14ac:dyDescent="0.3">
      <c r="A204" s="113" t="s">
        <v>169</v>
      </c>
      <c r="B204" s="383" t="s">
        <v>170</v>
      </c>
      <c r="C204" s="399"/>
      <c r="D204" s="403"/>
      <c r="E204" s="404"/>
      <c r="F204" s="405"/>
    </row>
    <row r="205" spans="1:6" ht="35.1" customHeight="1" x14ac:dyDescent="0.3">
      <c r="A205" s="114" t="s">
        <v>171</v>
      </c>
      <c r="B205" s="383" t="s">
        <v>134</v>
      </c>
      <c r="C205" s="399"/>
      <c r="D205" s="406"/>
      <c r="E205" s="407"/>
      <c r="F205" s="408"/>
    </row>
    <row r="206" spans="1:6" x14ac:dyDescent="0.3">
      <c r="A206" s="437" t="s">
        <v>107</v>
      </c>
      <c r="B206" s="437"/>
      <c r="C206" s="437"/>
      <c r="D206" s="437"/>
      <c r="E206" s="437"/>
      <c r="F206" s="437"/>
    </row>
    <row r="208" spans="1:6" x14ac:dyDescent="0.3">
      <c r="A208" s="431" t="s">
        <v>263</v>
      </c>
      <c r="B208" s="432"/>
      <c r="C208" s="432"/>
      <c r="D208" s="432"/>
      <c r="E208" s="432"/>
      <c r="F208" s="433"/>
    </row>
    <row r="209" spans="1:6" x14ac:dyDescent="0.3">
      <c r="A209" s="100" t="s">
        <v>264</v>
      </c>
      <c r="F209" s="101"/>
    </row>
    <row r="210" spans="1:6" x14ac:dyDescent="0.3">
      <c r="A210" s="102"/>
      <c r="F210" s="101"/>
    </row>
    <row r="211" spans="1:6" ht="16.2" thickBot="1" x14ac:dyDescent="0.35">
      <c r="A211" s="164" t="s">
        <v>265</v>
      </c>
      <c r="B211" s="163">
        <v>0</v>
      </c>
      <c r="F211" s="101"/>
    </row>
    <row r="212" spans="1:6" ht="16.2" thickTop="1" x14ac:dyDescent="0.3">
      <c r="A212" s="102"/>
      <c r="F212" s="101"/>
    </row>
    <row r="213" spans="1:6" x14ac:dyDescent="0.3">
      <c r="A213" s="100" t="s">
        <v>266</v>
      </c>
      <c r="D213" s="35" t="s">
        <v>267</v>
      </c>
      <c r="F213" s="101"/>
    </row>
    <row r="214" spans="1:6" x14ac:dyDescent="0.3">
      <c r="A214" s="102" t="s">
        <v>268</v>
      </c>
      <c r="B214" s="50">
        <f>+B89</f>
        <v>51328496127</v>
      </c>
      <c r="D214" s="357" t="s">
        <v>269</v>
      </c>
      <c r="E214" s="357"/>
      <c r="F214" s="430"/>
    </row>
    <row r="215" spans="1:6" x14ac:dyDescent="0.3">
      <c r="A215" s="102" t="s">
        <v>270</v>
      </c>
      <c r="B215" s="52">
        <f>+F108</f>
        <v>28218900476.439999</v>
      </c>
      <c r="D215" s="357"/>
      <c r="E215" s="357"/>
      <c r="F215" s="430"/>
    </row>
    <row r="216" spans="1:6" ht="16.2" thickBot="1" x14ac:dyDescent="0.35">
      <c r="A216" s="102" t="s">
        <v>271</v>
      </c>
      <c r="B216" s="143">
        <f>+B214-B215</f>
        <v>23109595650.560001</v>
      </c>
      <c r="D216" s="28" t="s">
        <v>272</v>
      </c>
      <c r="F216" s="145">
        <f>+F108</f>
        <v>28218900476.439999</v>
      </c>
    </row>
    <row r="217" spans="1:6" ht="16.2" thickTop="1" x14ac:dyDescent="0.3">
      <c r="A217" s="102"/>
      <c r="D217" s="28" t="s">
        <v>273</v>
      </c>
      <c r="F217" s="146">
        <f>+F128</f>
        <v>28218900476.440014</v>
      </c>
    </row>
    <row r="218" spans="1:6" ht="16.2" thickBot="1" x14ac:dyDescent="0.35">
      <c r="A218" s="100" t="s">
        <v>274</v>
      </c>
      <c r="D218" s="35" t="s">
        <v>275</v>
      </c>
      <c r="E218" s="35"/>
      <c r="F218" s="147">
        <f>+F217/F216</f>
        <v>1.0000000000000004</v>
      </c>
    </row>
    <row r="219" spans="1:6" ht="16.2" thickTop="1" x14ac:dyDescent="0.3">
      <c r="A219" s="102" t="s">
        <v>276</v>
      </c>
      <c r="B219" s="50">
        <f>+F30</f>
        <v>28218900476.440014</v>
      </c>
      <c r="F219" s="101"/>
    </row>
    <row r="220" spans="1:6" x14ac:dyDescent="0.3">
      <c r="A220" s="102" t="s">
        <v>277</v>
      </c>
      <c r="B220" s="52">
        <f>+F128</f>
        <v>28218900476.440014</v>
      </c>
      <c r="D220" s="357" t="s">
        <v>278</v>
      </c>
      <c r="E220" s="357"/>
      <c r="F220" s="430"/>
    </row>
    <row r="221" spans="1:6" ht="16.2" thickBot="1" x14ac:dyDescent="0.35">
      <c r="A221" s="102" t="s">
        <v>279</v>
      </c>
      <c r="B221" s="144">
        <f>+B219-B220</f>
        <v>0</v>
      </c>
      <c r="D221" s="357"/>
      <c r="E221" s="357"/>
      <c r="F221" s="430"/>
    </row>
    <row r="222" spans="1:6" ht="16.2" thickTop="1" x14ac:dyDescent="0.3">
      <c r="A222" s="102"/>
      <c r="B222"/>
      <c r="D222" s="60" t="s">
        <v>280</v>
      </c>
      <c r="E222" s="148"/>
      <c r="F222" s="145">
        <f>+B89</f>
        <v>51328496127</v>
      </c>
    </row>
    <row r="223" spans="1:6" x14ac:dyDescent="0.3">
      <c r="A223" s="102"/>
      <c r="B223"/>
      <c r="D223" s="60" t="s">
        <v>273</v>
      </c>
      <c r="E223" s="148"/>
      <c r="F223" s="146">
        <f>+F128</f>
        <v>28218900476.440014</v>
      </c>
    </row>
    <row r="224" spans="1:6" ht="16.2" thickBot="1" x14ac:dyDescent="0.35">
      <c r="A224" s="102"/>
      <c r="B224"/>
      <c r="D224" s="148"/>
      <c r="E224" s="148"/>
      <c r="F224" s="147">
        <f>+F223/F222</f>
        <v>0.54977064604852521</v>
      </c>
    </row>
    <row r="225" spans="1:6" ht="16.2" thickTop="1" x14ac:dyDescent="0.3">
      <c r="A225" s="103"/>
      <c r="B225" s="104"/>
      <c r="C225" s="104"/>
      <c r="D225" s="104"/>
      <c r="E225" s="104"/>
      <c r="F225" s="105"/>
    </row>
  </sheetData>
  <mergeCells count="112">
    <mergeCell ref="D220:F221"/>
    <mergeCell ref="A201:F201"/>
    <mergeCell ref="A208:F208"/>
    <mergeCell ref="A206:F206"/>
    <mergeCell ref="B167:D167"/>
    <mergeCell ref="B168:D168"/>
    <mergeCell ref="B169:D169"/>
    <mergeCell ref="B170:C170"/>
    <mergeCell ref="B171:C171"/>
    <mergeCell ref="A199:F199"/>
    <mergeCell ref="B176:C176"/>
    <mergeCell ref="B179:C179"/>
    <mergeCell ref="B181:C181"/>
    <mergeCell ref="B184:C184"/>
    <mergeCell ref="D214:F215"/>
    <mergeCell ref="A149:F149"/>
    <mergeCell ref="A150:F150"/>
    <mergeCell ref="A157:E157"/>
    <mergeCell ref="B203:C203"/>
    <mergeCell ref="D203:F205"/>
    <mergeCell ref="B204:C204"/>
    <mergeCell ref="B205:C205"/>
    <mergeCell ref="A158:E158"/>
    <mergeCell ref="A159:F159"/>
    <mergeCell ref="A160:F160"/>
    <mergeCell ref="A161:F161"/>
    <mergeCell ref="A162:F162"/>
    <mergeCell ref="A163:F163"/>
    <mergeCell ref="A165:F165"/>
    <mergeCell ref="B174:C174"/>
    <mergeCell ref="A124:F124"/>
    <mergeCell ref="A119:F119"/>
    <mergeCell ref="A128:B128"/>
    <mergeCell ref="A140:B140"/>
    <mergeCell ref="A143:F143"/>
    <mergeCell ref="A146:F146"/>
    <mergeCell ref="A145:F145"/>
    <mergeCell ref="A148:F148"/>
    <mergeCell ref="A100:F100"/>
    <mergeCell ref="A102:F102"/>
    <mergeCell ref="A103:F103"/>
    <mergeCell ref="A104:F104"/>
    <mergeCell ref="A108:B108"/>
    <mergeCell ref="A120:F120"/>
    <mergeCell ref="A122:F122"/>
    <mergeCell ref="A123:F123"/>
    <mergeCell ref="A24:F24"/>
    <mergeCell ref="A1:F2"/>
    <mergeCell ref="A3:F3"/>
    <mergeCell ref="A9:F9"/>
    <mergeCell ref="A13:F13"/>
    <mergeCell ref="A14:F14"/>
    <mergeCell ref="C5:E5"/>
    <mergeCell ref="C6:E6"/>
    <mergeCell ref="C7:E7"/>
    <mergeCell ref="A11:F11"/>
    <mergeCell ref="A47:B47"/>
    <mergeCell ref="A48:B48"/>
    <mergeCell ref="A49:B49"/>
    <mergeCell ref="A50:B50"/>
    <mergeCell ref="A25:F25"/>
    <mergeCell ref="A27:F27"/>
    <mergeCell ref="A28:F28"/>
    <mergeCell ref="A29:B29"/>
    <mergeCell ref="A30:B30"/>
    <mergeCell ref="A31:B31"/>
    <mergeCell ref="A32:B32"/>
    <mergeCell ref="A33:B33"/>
    <mergeCell ref="A34:B34"/>
    <mergeCell ref="A35:B35"/>
    <mergeCell ref="A36:B36"/>
    <mergeCell ref="A37:B37"/>
    <mergeCell ref="A38:B38"/>
    <mergeCell ref="A39:B39"/>
    <mergeCell ref="A72:B72"/>
    <mergeCell ref="A74:F74"/>
    <mergeCell ref="A99:F99"/>
    <mergeCell ref="A75:F75"/>
    <mergeCell ref="B77:C77"/>
    <mergeCell ref="D77:F79"/>
    <mergeCell ref="B78:C78"/>
    <mergeCell ref="B79:C79"/>
    <mergeCell ref="A81:F81"/>
    <mergeCell ref="A85:F85"/>
    <mergeCell ref="A86:F86"/>
    <mergeCell ref="A87:F87"/>
    <mergeCell ref="A98:F98"/>
    <mergeCell ref="A83:F83"/>
    <mergeCell ref="A67:F67"/>
    <mergeCell ref="A68:F68"/>
    <mergeCell ref="A69:B69"/>
    <mergeCell ref="A70:B70"/>
    <mergeCell ref="A71:B71"/>
    <mergeCell ref="A45:B45"/>
    <mergeCell ref="A40:B40"/>
    <mergeCell ref="A41:B41"/>
    <mergeCell ref="A42:B42"/>
    <mergeCell ref="A43:B43"/>
    <mergeCell ref="A44:B44"/>
    <mergeCell ref="A60:B60"/>
    <mergeCell ref="A57:F57"/>
    <mergeCell ref="A61:B61"/>
    <mergeCell ref="A62:B62"/>
    <mergeCell ref="A65:F65"/>
    <mergeCell ref="A64:F64"/>
    <mergeCell ref="A51:B51"/>
    <mergeCell ref="A54:F54"/>
    <mergeCell ref="A56:F56"/>
    <mergeCell ref="A58:B58"/>
    <mergeCell ref="A59:B59"/>
    <mergeCell ref="A53:F53"/>
    <mergeCell ref="A46:B46"/>
  </mergeCells>
  <conditionalFormatting sqref="B221">
    <cfRule type="cellIs" dxfId="17" priority="7" operator="equal">
      <formula>0</formula>
    </cfRule>
    <cfRule type="cellIs" dxfId="16" priority="8" operator="lessThan">
      <formula>0</formula>
    </cfRule>
    <cfRule type="cellIs" dxfId="15" priority="9" operator="greaterThan">
      <formula>0</formula>
    </cfRule>
  </conditionalFormatting>
  <conditionalFormatting sqref="F185">
    <cfRule type="cellIs" dxfId="14" priority="1" operator="equal">
      <formula>0</formula>
    </cfRule>
    <cfRule type="cellIs" dxfId="13" priority="2" operator="lessThan">
      <formula>0</formula>
    </cfRule>
    <cfRule type="cellIs" dxfId="12" priority="3" operator="greaterThan">
      <formula>0</formula>
    </cfRule>
  </conditionalFormatting>
  <dataValidations count="12">
    <dataValidation allowBlank="1" showInputMessage="1" showErrorMessage="1" promptTitle="Advertencia" prompt="Se recomienda leer cuidadosamente las indicaciones dispuestas en la parte inferior de esta tabla. " sqref="A152" xr:uid="{CF969F71-995F-4B11-AE41-F4E1C82E221E}"/>
    <dataValidation allowBlank="1" showInputMessage="1" showErrorMessage="1" promptTitle="Advertencia" prompt="El código debe ser el definido para la partida en particular y debe ser el código establecido en el Clasificador de los Ingresos del Sector Público. " sqref="A125 A105" xr:uid="{0AF7F841-525C-48B5-B9A2-0839AF02D0A4}"/>
    <dataValidation allowBlank="1" showInputMessage="1" showErrorMessage="1" promptTitle="Advertencia" prompt="El nombre de la partida debe ser de acuerdo al Clasificador de los Ingresos del Sector Público. " sqref="B109:B111 B129 B189" xr:uid="{AD06A62D-DB61-4FEB-9337-0381E4D155D5}"/>
    <dataValidation allowBlank="1" showInputMessage="1" showErrorMessage="1" promptTitle="Advertencia" prompt="En este espacio se debe detallar el código correspondiente a la partida detallada y debe ser el código definido en el Clasificador de los Ingresos del Sector Público. " sqref="A109:A111 A129 A189" xr:uid="{7BDE5B6C-EED5-4EC1-BCCD-DEB52593E0BA}"/>
    <dataValidation allowBlank="1" showInputMessage="1" showErrorMessage="1" promptTitle="Advertencia" prompt="Esta tabla se completa únicamente con los ingresos y egresos del período 2024. Se recomienda leer cuidadosamente las indicaciones señaladas en la parte inferior de la tabla. " sqref="A149:F149" xr:uid="{318E36F3-1E00-4BAD-AD1D-32854F9F76D5}"/>
    <dataValidation allowBlank="1" showInputMessage="1" showErrorMessage="1" promptTitle="Advertencia" prompt="Lo relacionado a la ejecución presupuestaria debe ser completado únicamente por el encargado de Presupuesto/Financiero o su homólogo. Caso contrario no se dará por recibida la información. " sqref="D203:F205" xr:uid="{4B2B9B10-5E86-4D09-9B7B-03B0377E1BE0}"/>
    <dataValidation allowBlank="1" showInputMessage="1" showErrorMessage="1" promptTitle="Advertencia" prompt="Se debe indicar el nombre de la partida de acuerdo al Clasificador de los Ingresos del Sector Público." sqref="B105" xr:uid="{A5EAD1F4-D883-4CE0-9B0C-4701F75195E5}"/>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23:F123" xr:uid="{962B864B-62F6-416E-A9E9-9EDD84ED99FE}"/>
    <dataValidation allowBlank="1" showInputMessage="1" showErrorMessage="1" promptTitle="Advertencia" prompt="Esta tabla solo la deben completar la unidades ejecutoras que por Ley específica estén facultadas para estimar y re presupuestar superávits." sqref="B168" xr:uid="{DB879470-23D3-4ED4-BAA3-BCB9A1B6242E}"/>
    <dataValidation allowBlank="1" showInputMessage="1" showErrorMessage="1" promptTitle="Recordatorio" prompt="El superávit libre debe ser reintegrado a más tardar el 31 de marzo,_x000a_de acuerdo al  Decreto Nº 43189-MTSS, artículo 66. " sqref="B173:B175 B177:B180 B182:B184" xr:uid="{40DA16B0-338C-4496-9C7E-350FA4B8B406}"/>
    <dataValidation allowBlank="1" showInputMessage="1" showErrorMessage="1" promptTitle="Advertencia" prompt="Debe coincidir con el monto reportado en la Liquidación Prespuestaria 2023, caso contrario se debe justificar en el espacio de observaciones. " sqref="D180 D172:D173 D175:D176" xr:uid="{E2A7AF08-5B55-4A17-9F98-DE01F102542A}"/>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77:F79" xr:uid="{00313F5D-55AE-4D2A-A8C1-0660FB700B86}"/>
  </dataValidations>
  <hyperlinks>
    <hyperlink ref="A125" r:id="rId1" xr:uid="{421F831B-0FB1-415F-9B4C-D2A0BE438CE1}"/>
    <hyperlink ref="B105" r:id="rId2" xr:uid="{F425F828-411C-472D-9AE3-454E8E772C50}"/>
    <hyperlink ref="A105" r:id="rId3" xr:uid="{64829EB5-664C-4FD4-B4C9-70BCC3AF9275}"/>
    <hyperlink ref="B125" r:id="rId4" display="Nombre de la Partida presupuestaria" xr:uid="{CEB97C6D-48EB-4CAD-BE9B-BB6D3FD995FE}"/>
  </hyperlinks>
  <printOptions horizontalCentered="1"/>
  <pageMargins left="0.31496062992125984" right="0.31496062992125984" top="1.1811023622047245" bottom="0.78740157480314965" header="0.78740157480314965" footer="0.39370078740157483"/>
  <pageSetup scale="49" orientation="portrait" r:id="rId5"/>
  <headerFooter>
    <oddFooter>&amp;L&amp;"Palatino Linotype,Normal"&amp;K979797&amp;D&amp;C&amp;"Palatino Linotype,Normal"&amp;K979797Reporte de Ejecución programática y presupuestaria (I trimestre)&amp;R&amp;"Palatino Linotype,Normal"&amp;K979797&amp;P</oddFooter>
  </headerFooter>
  <rowBreaks count="4" manualBreakCount="4">
    <brk id="55" max="5" man="1"/>
    <brk id="80" max="5" man="1"/>
    <brk id="120" max="5" man="1"/>
    <brk id="166" max="5" man="1"/>
  </rowBreaks>
  <ignoredErrors>
    <ignoredError sqref="F16:F22" evalError="1"/>
    <ignoredError sqref="F36:F50 E154" formula="1"/>
  </ignoredErrors>
  <drawing r:id="rId6"/>
  <legacyDrawing r:id="rId7"/>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82D00-C5FC-48D1-8423-7FB1B4B4DF38}">
  <sheetPr>
    <tabColor rgb="FF182951"/>
  </sheetPr>
  <dimension ref="A1:G131"/>
  <sheetViews>
    <sheetView showGridLines="0" zoomScale="80" zoomScaleNormal="80" zoomScaleSheetLayoutView="100" workbookViewId="0">
      <selection sqref="A1:E2"/>
    </sheetView>
  </sheetViews>
  <sheetFormatPr baseColWidth="10" defaultColWidth="11.44140625" defaultRowHeight="15.6" x14ac:dyDescent="0.3"/>
  <cols>
    <col min="1" max="1" width="55.88671875" style="205" customWidth="1"/>
    <col min="2" max="2" width="31.6640625" style="205" customWidth="1"/>
    <col min="3" max="5" width="26.33203125" style="205" customWidth="1"/>
    <col min="6" max="6" width="11.44140625" style="205"/>
    <col min="7" max="7" width="15.33203125" style="205" bestFit="1" customWidth="1"/>
    <col min="8" max="16384" width="11.44140625" style="205"/>
  </cols>
  <sheetData>
    <row r="1" spans="1:5" ht="18" customHeight="1" x14ac:dyDescent="0.3">
      <c r="A1" s="458" t="s">
        <v>108</v>
      </c>
      <c r="B1" s="458"/>
      <c r="C1" s="458"/>
      <c r="D1" s="458"/>
      <c r="E1" s="458"/>
    </row>
    <row r="2" spans="1:5" ht="18" customHeight="1" x14ac:dyDescent="0.3">
      <c r="A2" s="458"/>
      <c r="B2" s="458"/>
      <c r="C2" s="458"/>
      <c r="D2" s="458"/>
      <c r="E2" s="458"/>
    </row>
    <row r="3" spans="1:5" ht="18" customHeight="1" x14ac:dyDescent="0.3">
      <c r="A3" s="458" t="s">
        <v>300</v>
      </c>
      <c r="B3" s="458"/>
      <c r="C3" s="458"/>
      <c r="D3" s="458"/>
      <c r="E3" s="458"/>
    </row>
    <row r="4" spans="1:5" ht="15" customHeight="1" thickBot="1" x14ac:dyDescent="0.35"/>
    <row r="5" spans="1:5" ht="18" customHeight="1" x14ac:dyDescent="0.3">
      <c r="B5" s="131" t="s">
        <v>110</v>
      </c>
      <c r="C5" s="449" t="str">
        <f>+'1T'!C5</f>
        <v>Programa de Alimentación y Nutrición del Escolar y Adolescente (PANEA)</v>
      </c>
      <c r="D5" s="450"/>
      <c r="E5" s="451"/>
    </row>
    <row r="6" spans="1:5" ht="18" customHeight="1" x14ac:dyDescent="0.3">
      <c r="B6" s="132" t="s">
        <v>112</v>
      </c>
      <c r="C6" s="452" t="str">
        <f>+'1T'!C6</f>
        <v xml:space="preserve">Ministerio de Educación Pública </v>
      </c>
      <c r="D6" s="453"/>
      <c r="E6" s="454"/>
    </row>
    <row r="7" spans="1:5" ht="18" customHeight="1" thickBot="1" x14ac:dyDescent="0.35">
      <c r="B7" s="135" t="s">
        <v>114</v>
      </c>
      <c r="C7" s="455" t="str">
        <f>+'1T'!C7</f>
        <v>Dirección de Programas de Equidad</v>
      </c>
      <c r="D7" s="456"/>
      <c r="E7" s="457"/>
    </row>
    <row r="8" spans="1:5" ht="15" customHeight="1" x14ac:dyDescent="0.3">
      <c r="A8" s="207"/>
      <c r="B8" s="206"/>
      <c r="C8" s="206"/>
      <c r="D8" s="206"/>
      <c r="E8" s="206"/>
    </row>
    <row r="9" spans="1:5" ht="21.9" customHeight="1" x14ac:dyDescent="0.3">
      <c r="A9" s="379" t="s">
        <v>301</v>
      </c>
      <c r="B9" s="379"/>
      <c r="C9" s="379"/>
      <c r="D9" s="379"/>
      <c r="E9" s="379"/>
    </row>
    <row r="10" spans="1:5" s="208" customFormat="1" ht="15" customHeight="1" x14ac:dyDescent="0.3"/>
    <row r="11" spans="1:5" x14ac:dyDescent="0.3">
      <c r="A11" s="370" t="s">
        <v>118</v>
      </c>
      <c r="B11" s="370"/>
      <c r="C11" s="370"/>
      <c r="D11" s="370"/>
      <c r="E11" s="370"/>
    </row>
    <row r="12" spans="1:5" ht="15" customHeight="1" x14ac:dyDescent="0.3">
      <c r="A12" s="370" t="s">
        <v>119</v>
      </c>
      <c r="B12" s="370"/>
      <c r="C12" s="370"/>
      <c r="D12" s="370"/>
      <c r="E12" s="370"/>
    </row>
    <row r="13" spans="1:5" x14ac:dyDescent="0.3">
      <c r="A13" s="87" t="s">
        <v>120</v>
      </c>
      <c r="B13" s="86" t="s">
        <v>121</v>
      </c>
      <c r="C13" s="87" t="s">
        <v>250</v>
      </c>
      <c r="D13" s="86" t="s">
        <v>299</v>
      </c>
      <c r="E13" s="86" t="s">
        <v>302</v>
      </c>
    </row>
    <row r="14" spans="1:5" ht="18" customHeight="1" x14ac:dyDescent="0.3">
      <c r="A14" s="79" t="s">
        <v>126</v>
      </c>
      <c r="B14" s="81"/>
      <c r="C14" s="240">
        <f>+SUM(C16:C20)</f>
        <v>812707</v>
      </c>
      <c r="D14" s="240">
        <f t="shared" ref="D14:E14" si="0">+SUM(D16:D20)</f>
        <v>712029.33333333326</v>
      </c>
      <c r="E14" s="240">
        <f t="shared" si="0"/>
        <v>762368.16666666663</v>
      </c>
    </row>
    <row r="15" spans="1:5" ht="15" customHeight="1" x14ac:dyDescent="0.3">
      <c r="A15" s="10"/>
      <c r="B15" s="11"/>
      <c r="C15" s="248"/>
      <c r="D15" s="248"/>
      <c r="E15" s="241"/>
    </row>
    <row r="16" spans="1:5" ht="18" customHeight="1" x14ac:dyDescent="0.35">
      <c r="A16" s="237" t="s">
        <v>127</v>
      </c>
      <c r="B16" s="239" t="s">
        <v>128</v>
      </c>
      <c r="C16" s="248">
        <f>+'1T'!F18</f>
        <v>518967</v>
      </c>
      <c r="D16" s="248">
        <f>+'2T'!F18</f>
        <v>418258.33333333331</v>
      </c>
      <c r="E16" s="241">
        <f>+AVERAGE(C16:D16)</f>
        <v>468612.66666666663</v>
      </c>
    </row>
    <row r="17" spans="1:5" ht="18" customHeight="1" x14ac:dyDescent="0.35">
      <c r="A17" s="237" t="s">
        <v>129</v>
      </c>
      <c r="B17" s="239" t="s">
        <v>128</v>
      </c>
      <c r="C17" s="248">
        <f>+'1T'!F19</f>
        <v>146754</v>
      </c>
      <c r="D17" s="248">
        <f>+'2T'!F19</f>
        <v>146754</v>
      </c>
      <c r="E17" s="241">
        <f t="shared" ref="E17:E20" si="1">+AVERAGE(C17:D17)</f>
        <v>146754</v>
      </c>
    </row>
    <row r="18" spans="1:5" ht="18" customHeight="1" x14ac:dyDescent="0.35">
      <c r="A18" s="238" t="s">
        <v>130</v>
      </c>
      <c r="B18" s="239" t="s">
        <v>128</v>
      </c>
      <c r="C18" s="248">
        <f>+'1T'!F20</f>
        <v>87958</v>
      </c>
      <c r="D18" s="248">
        <f>+'2T'!F20</f>
        <v>87958</v>
      </c>
      <c r="E18" s="241">
        <f t="shared" si="1"/>
        <v>87958</v>
      </c>
    </row>
    <row r="19" spans="1:5" ht="18" customHeight="1" x14ac:dyDescent="0.35">
      <c r="A19" s="238" t="s">
        <v>131</v>
      </c>
      <c r="B19" s="239" t="s">
        <v>128</v>
      </c>
      <c r="C19" s="248">
        <f>+'1T'!F21</f>
        <v>5133</v>
      </c>
      <c r="D19" s="248">
        <f>+'2T'!F21</f>
        <v>5065</v>
      </c>
      <c r="E19" s="241">
        <f t="shared" si="1"/>
        <v>5099</v>
      </c>
    </row>
    <row r="20" spans="1:5" ht="18" customHeight="1" x14ac:dyDescent="0.35">
      <c r="A20" s="238" t="s">
        <v>132</v>
      </c>
      <c r="B20" s="239" t="s">
        <v>128</v>
      </c>
      <c r="C20" s="248">
        <f>+'1T'!F22</f>
        <v>53895</v>
      </c>
      <c r="D20" s="248">
        <f>+'2T'!F22</f>
        <v>53994</v>
      </c>
      <c r="E20" s="241">
        <f t="shared" si="1"/>
        <v>53944.5</v>
      </c>
    </row>
    <row r="21" spans="1:5" ht="15" customHeight="1" x14ac:dyDescent="0.3">
      <c r="A21" s="128" t="s">
        <v>133</v>
      </c>
      <c r="B21" s="199" t="s">
        <v>134</v>
      </c>
      <c r="C21" s="74"/>
      <c r="D21" s="74"/>
      <c r="E21" s="74"/>
    </row>
    <row r="22" spans="1:5" ht="60" customHeight="1" x14ac:dyDescent="0.3">
      <c r="A22" s="465" t="s">
        <v>303</v>
      </c>
      <c r="B22" s="465"/>
      <c r="C22" s="465"/>
      <c r="D22" s="465"/>
      <c r="E22" s="465"/>
    </row>
    <row r="23" spans="1:5" ht="15" customHeight="1" x14ac:dyDescent="0.3">
      <c r="A23" s="209"/>
      <c r="B23" s="209"/>
      <c r="C23" s="209"/>
      <c r="D23" s="210"/>
      <c r="E23" s="210"/>
    </row>
    <row r="24" spans="1:5" x14ac:dyDescent="0.3">
      <c r="A24" s="370" t="s">
        <v>137</v>
      </c>
      <c r="B24" s="370"/>
      <c r="C24" s="370"/>
      <c r="D24" s="370"/>
      <c r="E24" s="59"/>
    </row>
    <row r="25" spans="1:5" ht="15" customHeight="1" x14ac:dyDescent="0.3">
      <c r="A25" s="370" t="s">
        <v>138</v>
      </c>
      <c r="B25" s="370"/>
      <c r="C25" s="370"/>
      <c r="D25" s="370"/>
      <c r="E25" s="59"/>
    </row>
    <row r="26" spans="1:5" ht="15" customHeight="1" x14ac:dyDescent="0.3">
      <c r="A26" s="209"/>
      <c r="B26" s="209"/>
      <c r="C26" s="210"/>
      <c r="D26" s="210"/>
      <c r="E26" s="210"/>
    </row>
    <row r="27" spans="1:5" ht="16.95" customHeight="1" x14ac:dyDescent="0.3">
      <c r="A27" s="119" t="s">
        <v>304</v>
      </c>
      <c r="B27" s="236" t="s">
        <v>250</v>
      </c>
      <c r="C27" s="86" t="s">
        <v>299</v>
      </c>
      <c r="D27" s="87" t="s">
        <v>305</v>
      </c>
      <c r="E27" s="30"/>
    </row>
    <row r="28" spans="1:5" ht="16.95" customHeight="1" x14ac:dyDescent="0.3">
      <c r="A28" s="249" t="s">
        <v>126</v>
      </c>
      <c r="B28" s="245">
        <f>+B30+B34+B38+B42+B46</f>
        <v>22942601767.820011</v>
      </c>
      <c r="C28" s="245">
        <f t="shared" ref="C28:D28" si="2">+C30+C34+C38+C42+C46</f>
        <v>28218900476.440014</v>
      </c>
      <c r="D28" s="245">
        <f t="shared" si="2"/>
        <v>51161502244.260017</v>
      </c>
      <c r="E28" s="30"/>
    </row>
    <row r="29" spans="1:5" ht="16.95" customHeight="1" x14ac:dyDescent="0.3">
      <c r="A29" s="250"/>
      <c r="B29" s="13"/>
      <c r="C29" s="183"/>
      <c r="D29" s="183"/>
      <c r="E29" s="30"/>
    </row>
    <row r="30" spans="1:5" ht="16.95" customHeight="1" x14ac:dyDescent="0.35">
      <c r="A30" s="251" t="s">
        <v>139</v>
      </c>
      <c r="B30" s="255">
        <f t="shared" ref="B30:D30" si="3">+SUM(B31:B33)</f>
        <v>14800850422.470013</v>
      </c>
      <c r="C30" s="255">
        <f t="shared" si="3"/>
        <v>19164602347.290016</v>
      </c>
      <c r="D30" s="255">
        <f t="shared" si="3"/>
        <v>33965452769.760029</v>
      </c>
      <c r="E30" s="30"/>
    </row>
    <row r="31" spans="1:5" ht="16.95" customHeight="1" x14ac:dyDescent="0.35">
      <c r="A31" s="252" t="s">
        <v>140</v>
      </c>
      <c r="B31" s="253">
        <f>+'1T'!F33</f>
        <v>10782070140.260006</v>
      </c>
      <c r="C31" s="13">
        <f>+'2T'!F33</f>
        <v>15992585269.700008</v>
      </c>
      <c r="D31" s="183">
        <f>+SUM(B31:C31)</f>
        <v>26774655409.960014</v>
      </c>
      <c r="E31" s="30"/>
    </row>
    <row r="32" spans="1:5" ht="16.95" customHeight="1" x14ac:dyDescent="0.35">
      <c r="A32" s="252" t="s">
        <v>141</v>
      </c>
      <c r="B32" s="253">
        <f>+'1T'!F34</f>
        <v>4018780282.2100067</v>
      </c>
      <c r="C32" s="13">
        <f>+'2T'!F34</f>
        <v>3172017077.5900068</v>
      </c>
      <c r="D32" s="183">
        <f t="shared" ref="D32:D33" si="4">+SUM(B32:C32)</f>
        <v>7190797359.8000135</v>
      </c>
      <c r="E32" s="30"/>
    </row>
    <row r="33" spans="1:5" ht="16.95" customHeight="1" x14ac:dyDescent="0.35">
      <c r="A33" s="252" t="s">
        <v>142</v>
      </c>
      <c r="B33" s="253">
        <f>+'1T'!F35</f>
        <v>0</v>
      </c>
      <c r="C33" s="13">
        <f>+'2T'!F35</f>
        <v>0</v>
      </c>
      <c r="D33" s="183">
        <f t="shared" si="4"/>
        <v>0</v>
      </c>
      <c r="E33" s="30"/>
    </row>
    <row r="34" spans="1:5" ht="16.95" customHeight="1" x14ac:dyDescent="0.35">
      <c r="A34" s="251" t="s">
        <v>129</v>
      </c>
      <c r="B34" s="246">
        <f t="shared" ref="B34:C34" si="5">+SUM(B35:B37)</f>
        <v>4159057958.569994</v>
      </c>
      <c r="C34" s="246">
        <f t="shared" si="5"/>
        <v>4595860682.659996</v>
      </c>
      <c r="D34" s="246">
        <f t="shared" ref="D34" si="6">+SUM(D35:D37)</f>
        <v>8754918641.22999</v>
      </c>
      <c r="E34" s="30"/>
    </row>
    <row r="35" spans="1:5" ht="16.95" customHeight="1" x14ac:dyDescent="0.35">
      <c r="A35" s="252" t="s">
        <v>140</v>
      </c>
      <c r="B35" s="253">
        <f>+'1T'!F37</f>
        <v>3180147859.579998</v>
      </c>
      <c r="C35" s="13">
        <f>+'2T'!F37</f>
        <v>3942875810.1299992</v>
      </c>
      <c r="D35" s="183">
        <f>+SUM(B35:C35)</f>
        <v>7123023669.7099972</v>
      </c>
      <c r="E35" s="30"/>
    </row>
    <row r="36" spans="1:5" ht="16.95" customHeight="1" x14ac:dyDescent="0.35">
      <c r="A36" s="252" t="s">
        <v>141</v>
      </c>
      <c r="B36" s="253">
        <f>+'1T'!F38</f>
        <v>978910098.98999608</v>
      </c>
      <c r="C36" s="13">
        <f>+'2T'!F38</f>
        <v>652984872.52999735</v>
      </c>
      <c r="D36" s="183">
        <f t="shared" ref="D36:D37" si="7">+SUM(B36:C36)</f>
        <v>1631894971.5199933</v>
      </c>
      <c r="E36" s="30"/>
    </row>
    <row r="37" spans="1:5" ht="16.95" customHeight="1" x14ac:dyDescent="0.35">
      <c r="A37" s="252" t="s">
        <v>142</v>
      </c>
      <c r="B37" s="253">
        <f>+'1T'!F39</f>
        <v>0</v>
      </c>
      <c r="C37" s="13">
        <f>+'2T'!F39</f>
        <v>0</v>
      </c>
      <c r="D37" s="183">
        <f t="shared" si="7"/>
        <v>0</v>
      </c>
      <c r="E37" s="30"/>
    </row>
    <row r="38" spans="1:5" ht="16.95" customHeight="1" x14ac:dyDescent="0.35">
      <c r="A38" s="251" t="s">
        <v>130</v>
      </c>
      <c r="B38" s="246">
        <f t="shared" ref="B38:C38" si="8">+SUM(B39:B41)</f>
        <v>2454359779.2100005</v>
      </c>
      <c r="C38" s="246">
        <f t="shared" si="8"/>
        <v>2704308612.7199993</v>
      </c>
      <c r="D38" s="246">
        <f t="shared" ref="D38" si="9">+SUM(D39:D41)</f>
        <v>5158668391.9300003</v>
      </c>
      <c r="E38" s="30"/>
    </row>
    <row r="39" spans="1:5" ht="16.95" customHeight="1" x14ac:dyDescent="0.35">
      <c r="A39" s="252" t="s">
        <v>140</v>
      </c>
      <c r="B39" s="253">
        <f>+'1T'!F41</f>
        <v>1935823625.6600003</v>
      </c>
      <c r="C39" s="13">
        <f>+'2T'!F41</f>
        <v>2358617843.6799994</v>
      </c>
      <c r="D39" s="183">
        <f>+SUM(B39:C39)</f>
        <v>4294441469.3399997</v>
      </c>
      <c r="E39" s="30"/>
    </row>
    <row r="40" spans="1:5" ht="16.95" customHeight="1" x14ac:dyDescent="0.35">
      <c r="A40" s="252" t="s">
        <v>141</v>
      </c>
      <c r="B40" s="253">
        <f>+'1T'!F42</f>
        <v>518536153.55000025</v>
      </c>
      <c r="C40" s="13">
        <f>+'2T'!F42</f>
        <v>345690769.04000014</v>
      </c>
      <c r="D40" s="183">
        <f t="shared" ref="D40:D41" si="10">+SUM(B40:C40)</f>
        <v>864226922.59000039</v>
      </c>
      <c r="E40" s="30"/>
    </row>
    <row r="41" spans="1:5" ht="16.95" customHeight="1" x14ac:dyDescent="0.35">
      <c r="A41" s="252" t="s">
        <v>142</v>
      </c>
      <c r="B41" s="253">
        <f>+'1T'!F43</f>
        <v>0</v>
      </c>
      <c r="C41" s="13">
        <f>+'2T'!F43</f>
        <v>0</v>
      </c>
      <c r="D41" s="183">
        <f t="shared" si="10"/>
        <v>0</v>
      </c>
      <c r="E41" s="30"/>
    </row>
    <row r="42" spans="1:5" ht="16.95" customHeight="1" x14ac:dyDescent="0.35">
      <c r="A42" s="251" t="s">
        <v>131</v>
      </c>
      <c r="B42" s="246">
        <f t="shared" ref="B42:C42" si="11">+SUM(B43:B45)</f>
        <v>125422457.06000002</v>
      </c>
      <c r="C42" s="246">
        <f t="shared" si="11"/>
        <v>133770620.75000001</v>
      </c>
      <c r="D42" s="246">
        <f t="shared" ref="D42" si="12">+SUM(D43:D45)</f>
        <v>259193077.81000003</v>
      </c>
      <c r="E42" s="30"/>
    </row>
    <row r="43" spans="1:5" ht="16.95" customHeight="1" x14ac:dyDescent="0.35">
      <c r="A43" s="252" t="s">
        <v>140</v>
      </c>
      <c r="B43" s="253">
        <f>+'1T'!F45</f>
        <v>83091298.700000018</v>
      </c>
      <c r="C43" s="13">
        <f>+'2T'!F45</f>
        <v>105549848.51000002</v>
      </c>
      <c r="D43" s="183">
        <f>+SUM(B43:C43)</f>
        <v>188641147.21000004</v>
      </c>
      <c r="E43" s="30"/>
    </row>
    <row r="44" spans="1:5" ht="16.95" customHeight="1" x14ac:dyDescent="0.35">
      <c r="A44" s="252" t="s">
        <v>141</v>
      </c>
      <c r="B44" s="253">
        <f>+'1T'!F46</f>
        <v>42331158.359999999</v>
      </c>
      <c r="C44" s="13">
        <f>+'2T'!F46</f>
        <v>28220772.239999998</v>
      </c>
      <c r="D44" s="183">
        <f t="shared" ref="D44:D45" si="13">+SUM(B44:C44)</f>
        <v>70551930.599999994</v>
      </c>
      <c r="E44" s="208"/>
    </row>
    <row r="45" spans="1:5" ht="15" customHeight="1" x14ac:dyDescent="0.35">
      <c r="A45" s="252" t="s">
        <v>142</v>
      </c>
      <c r="B45" s="253">
        <f>+'1T'!F47</f>
        <v>0</v>
      </c>
      <c r="C45" s="13">
        <f>+'2T'!F47</f>
        <v>0</v>
      </c>
      <c r="D45" s="183">
        <f t="shared" si="13"/>
        <v>0</v>
      </c>
      <c r="E45" s="30"/>
    </row>
    <row r="46" spans="1:5" ht="18" customHeight="1" x14ac:dyDescent="0.35">
      <c r="A46" s="251" t="s">
        <v>132</v>
      </c>
      <c r="B46" s="256">
        <f t="shared" ref="B46:C46" si="14">+SUM(B47:B49)</f>
        <v>1402911150.5100005</v>
      </c>
      <c r="C46" s="256">
        <f t="shared" si="14"/>
        <v>1620358213.02</v>
      </c>
      <c r="D46" s="246">
        <f t="shared" ref="D46" si="15">+SUM(D47:D49)</f>
        <v>3023269363.5300007</v>
      </c>
      <c r="E46" s="30"/>
    </row>
    <row r="47" spans="1:5" ht="18" customHeight="1" x14ac:dyDescent="0.35">
      <c r="A47" s="252" t="s">
        <v>140</v>
      </c>
      <c r="B47" s="253">
        <f>+'1T'!F49</f>
        <v>1164888965.52</v>
      </c>
      <c r="C47" s="13">
        <f>+'2T'!F49</f>
        <v>1462460666.6999998</v>
      </c>
      <c r="D47" s="183">
        <f>+SUM(B47:C47)</f>
        <v>2627349632.2199998</v>
      </c>
      <c r="E47" s="30"/>
    </row>
    <row r="48" spans="1:5" ht="18" customHeight="1" x14ac:dyDescent="0.35">
      <c r="A48" s="252" t="s">
        <v>141</v>
      </c>
      <c r="B48" s="253">
        <f>+'1T'!F50</f>
        <v>238022184.99000043</v>
      </c>
      <c r="C48" s="13">
        <f>+'2T'!F50</f>
        <v>157897546.32000029</v>
      </c>
      <c r="D48" s="183">
        <f t="shared" ref="D48:D49" si="16">+SUM(B48:C48)</f>
        <v>395919731.31000072</v>
      </c>
      <c r="E48" s="212"/>
    </row>
    <row r="49" spans="1:5" ht="18" customHeight="1" x14ac:dyDescent="0.35">
      <c r="A49" s="252" t="s">
        <v>142</v>
      </c>
      <c r="B49" s="253">
        <f>+'1T'!F51</f>
        <v>0</v>
      </c>
      <c r="C49" s="13">
        <f>+'2T'!F51</f>
        <v>0</v>
      </c>
      <c r="D49" s="247">
        <f t="shared" si="16"/>
        <v>0</v>
      </c>
      <c r="E49" s="212"/>
    </row>
    <row r="50" spans="1:5" ht="15" customHeight="1" x14ac:dyDescent="0.3">
      <c r="A50" s="128" t="s">
        <v>133</v>
      </c>
      <c r="B50" s="199" t="s">
        <v>134</v>
      </c>
      <c r="C50" s="74"/>
      <c r="D50" s="74"/>
      <c r="E50" s="212"/>
    </row>
    <row r="51" spans="1:5" ht="60" customHeight="1" x14ac:dyDescent="0.3">
      <c r="A51" s="466" t="s">
        <v>303</v>
      </c>
      <c r="B51" s="467"/>
      <c r="C51" s="467"/>
      <c r="D51" s="468"/>
      <c r="E51" s="212"/>
    </row>
    <row r="52" spans="1:5" ht="15" customHeight="1" x14ac:dyDescent="0.3">
      <c r="A52" s="213"/>
      <c r="B52" s="213"/>
      <c r="C52" s="213"/>
      <c r="D52" s="213"/>
      <c r="E52" s="214"/>
    </row>
    <row r="53" spans="1:5" ht="15" customHeight="1" x14ac:dyDescent="0.3"/>
    <row r="54" spans="1:5" ht="21.9" customHeight="1" x14ac:dyDescent="0.3">
      <c r="A54" s="379" t="s">
        <v>306</v>
      </c>
      <c r="B54" s="379"/>
      <c r="C54" s="379"/>
      <c r="D54" s="379"/>
      <c r="E54" s="379"/>
    </row>
    <row r="55" spans="1:5" ht="15" customHeight="1" x14ac:dyDescent="0.3"/>
    <row r="56" spans="1:5" x14ac:dyDescent="0.3">
      <c r="A56" s="463" t="s">
        <v>193</v>
      </c>
      <c r="B56" s="463"/>
      <c r="C56" s="463"/>
      <c r="D56" s="463"/>
      <c r="E56" s="463"/>
    </row>
    <row r="57" spans="1:5" ht="31.5" customHeight="1" x14ac:dyDescent="0.3">
      <c r="A57" s="462" t="s">
        <v>307</v>
      </c>
      <c r="B57" s="462"/>
      <c r="C57" s="462"/>
      <c r="D57" s="462"/>
      <c r="E57" s="462"/>
    </row>
    <row r="58" spans="1:5" x14ac:dyDescent="0.3">
      <c r="A58" s="463" t="s">
        <v>176</v>
      </c>
      <c r="B58" s="463"/>
      <c r="C58" s="463"/>
      <c r="D58" s="463"/>
      <c r="E58" s="463"/>
    </row>
    <row r="59" spans="1:5" ht="18" customHeight="1" x14ac:dyDescent="0.3">
      <c r="A59" s="91" t="s">
        <v>195</v>
      </c>
      <c r="B59" s="91" t="s">
        <v>308</v>
      </c>
      <c r="C59" s="91" t="s">
        <v>250</v>
      </c>
      <c r="D59" s="91" t="s">
        <v>299</v>
      </c>
      <c r="E59" s="91" t="s">
        <v>305</v>
      </c>
    </row>
    <row r="60" spans="1:5" x14ac:dyDescent="0.3">
      <c r="A60" s="201" t="s">
        <v>126</v>
      </c>
      <c r="B60" s="215"/>
      <c r="C60" s="80">
        <f>+C62</f>
        <v>22942601767.82</v>
      </c>
      <c r="D60" s="80">
        <f>+D62</f>
        <v>28218900476.439999</v>
      </c>
      <c r="E60" s="80">
        <f>+E62</f>
        <v>51161502244.259995</v>
      </c>
    </row>
    <row r="61" spans="1:5" ht="15" customHeight="1" x14ac:dyDescent="0.3">
      <c r="A61" s="10"/>
      <c r="B61" s="130"/>
      <c r="C61" s="12"/>
      <c r="D61" s="12"/>
      <c r="E61" s="12"/>
    </row>
    <row r="62" spans="1:5" x14ac:dyDescent="0.3">
      <c r="A62" s="415" t="s">
        <v>309</v>
      </c>
      <c r="B62" s="415"/>
      <c r="C62" s="93">
        <f>+C63+C67</f>
        <v>22942601767.82</v>
      </c>
      <c r="D62" s="93">
        <f>+D63+D67</f>
        <v>28218900476.439999</v>
      </c>
      <c r="E62" s="93">
        <f>+C62+D62</f>
        <v>51161502244.259995</v>
      </c>
    </row>
    <row r="63" spans="1:5" ht="16.5" customHeight="1" x14ac:dyDescent="0.3">
      <c r="A63" s="216" t="s">
        <v>199</v>
      </c>
      <c r="B63" s="217" t="s">
        <v>200</v>
      </c>
      <c r="C63" s="12">
        <f t="shared" ref="C63:D65" si="17">+C64</f>
        <v>22942601767.82</v>
      </c>
      <c r="D63" s="12">
        <f t="shared" si="17"/>
        <v>28218900476.439999</v>
      </c>
      <c r="E63" s="12">
        <f>+C63+D63</f>
        <v>51161502244.259995</v>
      </c>
    </row>
    <row r="64" spans="1:5" ht="16.5" customHeight="1" x14ac:dyDescent="0.3">
      <c r="A64" s="216" t="s">
        <v>201</v>
      </c>
      <c r="B64" s="217" t="s">
        <v>2</v>
      </c>
      <c r="C64" s="73">
        <f t="shared" si="17"/>
        <v>22942601767.82</v>
      </c>
      <c r="D64" s="73">
        <f t="shared" si="17"/>
        <v>28218900476.439999</v>
      </c>
      <c r="E64" s="73">
        <f t="shared" ref="E64:E70" si="18">+C64+D64</f>
        <v>51161502244.259995</v>
      </c>
    </row>
    <row r="65" spans="1:5" ht="16.5" customHeight="1" x14ac:dyDescent="0.3">
      <c r="A65" s="216" t="s">
        <v>202</v>
      </c>
      <c r="B65" s="217" t="s">
        <v>203</v>
      </c>
      <c r="C65" s="73">
        <f t="shared" si="17"/>
        <v>22942601767.82</v>
      </c>
      <c r="D65" s="73">
        <f t="shared" si="17"/>
        <v>28218900476.439999</v>
      </c>
      <c r="E65" s="73">
        <f t="shared" si="18"/>
        <v>51161502244.259995</v>
      </c>
    </row>
    <row r="66" spans="1:5" ht="16.5" customHeight="1" x14ac:dyDescent="0.3">
      <c r="A66" s="309" t="s">
        <v>204</v>
      </c>
      <c r="B66" s="310" t="s">
        <v>310</v>
      </c>
      <c r="C66" s="311">
        <f>+'1T'!F112</f>
        <v>22942601767.82</v>
      </c>
      <c r="D66" s="311">
        <f>+'2T'!F112</f>
        <v>28218900476.439999</v>
      </c>
      <c r="E66" s="311">
        <f t="shared" si="18"/>
        <v>51161502244.259995</v>
      </c>
    </row>
    <row r="67" spans="1:5" ht="16.5" customHeight="1" x14ac:dyDescent="0.3">
      <c r="A67" s="216" t="s">
        <v>206</v>
      </c>
      <c r="B67" s="217" t="s">
        <v>207</v>
      </c>
      <c r="C67" s="12">
        <f>+C68</f>
        <v>0</v>
      </c>
      <c r="D67" s="12">
        <f t="shared" ref="D67:D69" si="19">+D68</f>
        <v>0</v>
      </c>
      <c r="E67" s="12">
        <f>+C67+D67</f>
        <v>0</v>
      </c>
    </row>
    <row r="68" spans="1:5" ht="16.5" customHeight="1" x14ac:dyDescent="0.3">
      <c r="A68" s="216" t="s">
        <v>208</v>
      </c>
      <c r="B68" s="217" t="s">
        <v>1</v>
      </c>
      <c r="C68" s="73">
        <f>+C69</f>
        <v>0</v>
      </c>
      <c r="D68" s="73">
        <f t="shared" si="19"/>
        <v>0</v>
      </c>
      <c r="E68" s="73">
        <f t="shared" si="18"/>
        <v>0</v>
      </c>
    </row>
    <row r="69" spans="1:5" ht="16.5" customHeight="1" x14ac:dyDescent="0.3">
      <c r="A69" s="216" t="s">
        <v>209</v>
      </c>
      <c r="B69" s="217" t="s">
        <v>210</v>
      </c>
      <c r="C69" s="73">
        <f>+C70</f>
        <v>0</v>
      </c>
      <c r="D69" s="73">
        <f t="shared" si="19"/>
        <v>0</v>
      </c>
      <c r="E69" s="73">
        <f t="shared" si="18"/>
        <v>0</v>
      </c>
    </row>
    <row r="70" spans="1:5" ht="16.5" customHeight="1" x14ac:dyDescent="0.3">
      <c r="A70" s="309" t="s">
        <v>211</v>
      </c>
      <c r="B70" s="310" t="s">
        <v>212</v>
      </c>
      <c r="C70" s="311">
        <f>+'1T'!F116</f>
        <v>0</v>
      </c>
      <c r="D70" s="311">
        <f>+'2T'!F116</f>
        <v>0</v>
      </c>
      <c r="E70" s="311">
        <f t="shared" si="18"/>
        <v>0</v>
      </c>
    </row>
    <row r="71" spans="1:5" ht="9.9" customHeight="1" x14ac:dyDescent="0.3">
      <c r="A71" s="75"/>
      <c r="B71" s="130"/>
      <c r="C71" s="73"/>
      <c r="D71" s="73"/>
      <c r="E71" s="73"/>
    </row>
    <row r="72" spans="1:5" x14ac:dyDescent="0.3">
      <c r="A72" s="448" t="s">
        <v>298</v>
      </c>
      <c r="B72" s="448"/>
      <c r="C72" s="448"/>
      <c r="D72" s="448"/>
      <c r="E72" s="448"/>
    </row>
    <row r="73" spans="1:5" ht="78.75" customHeight="1" x14ac:dyDescent="0.3">
      <c r="A73" s="459" t="s">
        <v>311</v>
      </c>
      <c r="B73" s="460"/>
      <c r="C73" s="460"/>
      <c r="D73" s="460"/>
      <c r="E73" s="461"/>
    </row>
    <row r="74" spans="1:5" x14ac:dyDescent="0.3">
      <c r="A74" s="22"/>
      <c r="B74" s="155"/>
      <c r="C74" s="21"/>
    </row>
    <row r="75" spans="1:5" x14ac:dyDescent="0.3">
      <c r="A75" s="22"/>
      <c r="B75" s="155"/>
      <c r="C75" s="21"/>
    </row>
    <row r="76" spans="1:5" x14ac:dyDescent="0.3">
      <c r="A76" s="463" t="s">
        <v>215</v>
      </c>
      <c r="B76" s="463"/>
      <c r="C76" s="463"/>
      <c r="D76" s="463"/>
      <c r="E76" s="463"/>
    </row>
    <row r="77" spans="1:5" ht="32.25" customHeight="1" x14ac:dyDescent="0.3">
      <c r="A77" s="462" t="s">
        <v>312</v>
      </c>
      <c r="B77" s="462"/>
      <c r="C77" s="462"/>
      <c r="D77" s="462"/>
      <c r="E77" s="462"/>
    </row>
    <row r="78" spans="1:5" x14ac:dyDescent="0.3">
      <c r="A78" s="463" t="s">
        <v>176</v>
      </c>
      <c r="B78" s="463"/>
      <c r="C78" s="463"/>
      <c r="D78" s="463"/>
      <c r="E78" s="463"/>
    </row>
    <row r="79" spans="1:5" ht="18" customHeight="1" x14ac:dyDescent="0.3">
      <c r="A79" s="91" t="s">
        <v>195</v>
      </c>
      <c r="B79" s="91" t="s">
        <v>308</v>
      </c>
      <c r="C79" s="91" t="s">
        <v>250</v>
      </c>
      <c r="D79" s="91" t="s">
        <v>299</v>
      </c>
      <c r="E79" s="91" t="s">
        <v>305</v>
      </c>
    </row>
    <row r="80" spans="1:5" x14ac:dyDescent="0.3">
      <c r="A80" s="201" t="s">
        <v>126</v>
      </c>
      <c r="B80" s="215"/>
      <c r="C80" s="80">
        <f>+C82+C94</f>
        <v>22942601767.82</v>
      </c>
      <c r="D80" s="80">
        <f>+D82+D94</f>
        <v>28218900476.440014</v>
      </c>
      <c r="E80" s="80">
        <f>+E82+E94</f>
        <v>51161502244.26001</v>
      </c>
    </row>
    <row r="81" spans="1:7" ht="15" customHeight="1" x14ac:dyDescent="0.3">
      <c r="A81" s="10"/>
      <c r="B81" s="130"/>
      <c r="C81" s="12"/>
      <c r="D81" s="12"/>
      <c r="E81" s="43"/>
    </row>
    <row r="82" spans="1:7" x14ac:dyDescent="0.3">
      <c r="A82" s="415" t="s">
        <v>296</v>
      </c>
      <c r="B82" s="415"/>
      <c r="C82" s="93">
        <f>+SUM(C83:C92)</f>
        <v>22942601767.82</v>
      </c>
      <c r="D82" s="93">
        <f t="shared" ref="D82:E82" si="20">+SUM(D83:D92)</f>
        <v>28218900476.440014</v>
      </c>
      <c r="E82" s="93">
        <f t="shared" si="20"/>
        <v>51161502244.26001</v>
      </c>
    </row>
    <row r="83" spans="1:7" x14ac:dyDescent="0.3">
      <c r="A83" s="218">
        <v>0</v>
      </c>
      <c r="B83" s="217" t="s">
        <v>219</v>
      </c>
      <c r="C83" s="73">
        <f>+'1T'!F129</f>
        <v>0</v>
      </c>
      <c r="D83" s="73">
        <f>+'2T'!F129</f>
        <v>0</v>
      </c>
      <c r="E83" s="211">
        <f>+C83+D83</f>
        <v>0</v>
      </c>
    </row>
    <row r="84" spans="1:7" x14ac:dyDescent="0.3">
      <c r="A84" s="218">
        <v>1</v>
      </c>
      <c r="B84" s="217" t="s">
        <v>3</v>
      </c>
      <c r="C84" s="73">
        <f>+'1T'!F130</f>
        <v>0</v>
      </c>
      <c r="D84" s="73">
        <f>+'2T'!F130</f>
        <v>0</v>
      </c>
      <c r="E84" s="211">
        <f t="shared" ref="E84:E92" si="21">+C84+D84</f>
        <v>0</v>
      </c>
    </row>
    <row r="85" spans="1:7" x14ac:dyDescent="0.3">
      <c r="A85" s="218">
        <v>2</v>
      </c>
      <c r="B85" s="217" t="s">
        <v>220</v>
      </c>
      <c r="C85" s="73">
        <f>+'1T'!F131</f>
        <v>0</v>
      </c>
      <c r="D85" s="73">
        <f>+'2T'!F131</f>
        <v>0</v>
      </c>
      <c r="E85" s="211">
        <f t="shared" si="21"/>
        <v>0</v>
      </c>
    </row>
    <row r="86" spans="1:7" x14ac:dyDescent="0.3">
      <c r="A86" s="218">
        <v>3</v>
      </c>
      <c r="B86" s="217" t="s">
        <v>221</v>
      </c>
      <c r="C86" s="73">
        <f>+'1T'!F132</f>
        <v>0</v>
      </c>
      <c r="D86" s="73">
        <f>+'2T'!F132</f>
        <v>0</v>
      </c>
      <c r="E86" s="211">
        <f t="shared" si="21"/>
        <v>0</v>
      </c>
    </row>
    <row r="87" spans="1:7" x14ac:dyDescent="0.3">
      <c r="A87" s="218">
        <v>4</v>
      </c>
      <c r="B87" s="217" t="s">
        <v>222</v>
      </c>
      <c r="C87" s="73">
        <f>+'1T'!F133</f>
        <v>0</v>
      </c>
      <c r="D87" s="73">
        <f>+'2T'!F133</f>
        <v>0</v>
      </c>
      <c r="E87" s="211">
        <f t="shared" si="21"/>
        <v>0</v>
      </c>
    </row>
    <row r="88" spans="1:7" x14ac:dyDescent="0.3">
      <c r="A88" s="218">
        <v>5</v>
      </c>
      <c r="B88" s="217" t="s">
        <v>223</v>
      </c>
      <c r="C88" s="73">
        <f>+'1T'!F134</f>
        <v>0</v>
      </c>
      <c r="D88" s="73">
        <f>+'2T'!F134</f>
        <v>0</v>
      </c>
      <c r="E88" s="211">
        <f t="shared" si="21"/>
        <v>0</v>
      </c>
    </row>
    <row r="89" spans="1:7" x14ac:dyDescent="0.3">
      <c r="A89" s="218">
        <v>6</v>
      </c>
      <c r="B89" s="217" t="s">
        <v>2</v>
      </c>
      <c r="C89" s="73">
        <f>+'1T'!F135</f>
        <v>22942601767.82</v>
      </c>
      <c r="D89" s="73">
        <f>+'2T'!F135</f>
        <v>28218900476.440014</v>
      </c>
      <c r="E89" s="211">
        <f>+C89+D89</f>
        <v>51161502244.26001</v>
      </c>
    </row>
    <row r="90" spans="1:7" x14ac:dyDescent="0.3">
      <c r="A90" s="218">
        <v>7</v>
      </c>
      <c r="B90" s="217" t="s">
        <v>1</v>
      </c>
      <c r="C90" s="73">
        <f>+'1T'!F136</f>
        <v>0</v>
      </c>
      <c r="D90" s="73">
        <f>+'2T'!F136</f>
        <v>0</v>
      </c>
      <c r="E90" s="211">
        <f t="shared" si="21"/>
        <v>0</v>
      </c>
    </row>
    <row r="91" spans="1:7" x14ac:dyDescent="0.3">
      <c r="A91" s="218">
        <v>8</v>
      </c>
      <c r="B91" s="217" t="s">
        <v>224</v>
      </c>
      <c r="C91" s="73">
        <f>+'1T'!F137</f>
        <v>0</v>
      </c>
      <c r="D91" s="73">
        <f>+'2T'!F137</f>
        <v>0</v>
      </c>
      <c r="E91" s="211">
        <f t="shared" si="21"/>
        <v>0</v>
      </c>
      <c r="G91" s="214"/>
    </row>
    <row r="92" spans="1:7" ht="15" customHeight="1" x14ac:dyDescent="0.3">
      <c r="A92" s="218">
        <v>9</v>
      </c>
      <c r="B92" s="217" t="s">
        <v>225</v>
      </c>
      <c r="C92" s="73">
        <f>+'1T'!F138</f>
        <v>0</v>
      </c>
      <c r="D92" s="73">
        <f>+'2T'!F138</f>
        <v>0</v>
      </c>
      <c r="E92" s="211">
        <f t="shared" si="21"/>
        <v>0</v>
      </c>
    </row>
    <row r="93" spans="1:7" ht="9.9" customHeight="1" x14ac:dyDescent="0.3">
      <c r="A93" s="218"/>
      <c r="B93" s="217"/>
      <c r="C93" s="73"/>
      <c r="D93" s="73"/>
      <c r="E93" s="211"/>
    </row>
    <row r="94" spans="1:7" ht="17.25" customHeight="1" x14ac:dyDescent="0.3">
      <c r="A94" s="415" t="s">
        <v>297</v>
      </c>
      <c r="B94" s="415"/>
      <c r="C94" s="93">
        <f t="shared" ref="C94:E95" si="22">+C95</f>
        <v>0</v>
      </c>
      <c r="D94" s="93">
        <f t="shared" si="22"/>
        <v>0</v>
      </c>
      <c r="E94" s="93">
        <f t="shared" si="22"/>
        <v>0</v>
      </c>
    </row>
    <row r="95" spans="1:7" x14ac:dyDescent="0.3">
      <c r="A95" s="218">
        <v>6</v>
      </c>
      <c r="B95" s="217" t="s">
        <v>2</v>
      </c>
      <c r="C95" s="219">
        <f t="shared" si="22"/>
        <v>0</v>
      </c>
      <c r="D95" s="219">
        <f t="shared" si="22"/>
        <v>0</v>
      </c>
      <c r="E95" s="219">
        <f t="shared" si="22"/>
        <v>0</v>
      </c>
    </row>
    <row r="96" spans="1:7" x14ac:dyDescent="0.3">
      <c r="A96" s="312" t="s">
        <v>227</v>
      </c>
      <c r="B96" s="313" t="s">
        <v>228</v>
      </c>
      <c r="C96" s="314">
        <f>+'1T'!F142</f>
        <v>0</v>
      </c>
      <c r="D96" s="314">
        <f>+'2T'!F142</f>
        <v>0</v>
      </c>
      <c r="E96" s="314">
        <f>+C96+D96</f>
        <v>0</v>
      </c>
    </row>
    <row r="97" spans="1:5" ht="16.5" customHeight="1" x14ac:dyDescent="0.3">
      <c r="A97" s="469" t="s">
        <v>229</v>
      </c>
      <c r="B97" s="469"/>
      <c r="C97" s="469"/>
      <c r="D97" s="469"/>
      <c r="E97" s="469"/>
    </row>
    <row r="98" spans="1:5" x14ac:dyDescent="0.3">
      <c r="A98" s="448" t="s">
        <v>298</v>
      </c>
      <c r="B98" s="448"/>
      <c r="C98" s="448"/>
      <c r="D98" s="448"/>
      <c r="E98" s="448"/>
    </row>
    <row r="99" spans="1:5" x14ac:dyDescent="0.3">
      <c r="A99" s="75"/>
      <c r="B99" s="130"/>
    </row>
    <row r="100" spans="1:5" x14ac:dyDescent="0.3">
      <c r="A100" s="463" t="s">
        <v>232</v>
      </c>
      <c r="B100" s="463"/>
      <c r="C100" s="463"/>
      <c r="D100" s="463"/>
      <c r="E100" s="463"/>
    </row>
    <row r="101" spans="1:5" x14ac:dyDescent="0.3">
      <c r="A101" s="463" t="s">
        <v>233</v>
      </c>
      <c r="B101" s="463"/>
      <c r="C101" s="463"/>
      <c r="D101" s="463"/>
      <c r="E101" s="463"/>
    </row>
    <row r="102" spans="1:5" x14ac:dyDescent="0.3">
      <c r="A102" s="463" t="s">
        <v>176</v>
      </c>
      <c r="B102" s="463"/>
      <c r="C102" s="463"/>
      <c r="D102" s="463"/>
      <c r="E102" s="463"/>
    </row>
    <row r="103" spans="1:5" ht="18" customHeight="1" x14ac:dyDescent="0.3">
      <c r="A103" s="91" t="s">
        <v>234</v>
      </c>
      <c r="B103" s="91" t="s">
        <v>250</v>
      </c>
      <c r="C103" s="91" t="s">
        <v>299</v>
      </c>
      <c r="D103" s="91" t="s">
        <v>305</v>
      </c>
      <c r="E103" s="220"/>
    </row>
    <row r="104" spans="1:5" x14ac:dyDescent="0.3">
      <c r="A104" s="110" t="s">
        <v>235</v>
      </c>
      <c r="B104" s="221">
        <v>0</v>
      </c>
      <c r="C104" s="221">
        <f>+B108</f>
        <v>0</v>
      </c>
      <c r="D104" s="221">
        <v>0</v>
      </c>
      <c r="E104" s="220"/>
    </row>
    <row r="105" spans="1:5" x14ac:dyDescent="0.3">
      <c r="A105" s="110" t="s">
        <v>236</v>
      </c>
      <c r="B105" s="221">
        <f>+'1T'!E153</f>
        <v>22942601767.82</v>
      </c>
      <c r="C105" s="221">
        <f>+'2T'!E153</f>
        <v>28218900476.439999</v>
      </c>
      <c r="D105" s="221">
        <f>+B105+C105</f>
        <v>51161502244.259995</v>
      </c>
      <c r="E105" s="220"/>
    </row>
    <row r="106" spans="1:5" x14ac:dyDescent="0.3">
      <c r="A106" s="110" t="s">
        <v>237</v>
      </c>
      <c r="B106" s="221">
        <f>+B104+B105</f>
        <v>22942601767.82</v>
      </c>
      <c r="C106" s="221">
        <f>+C104+C105</f>
        <v>28218900476.439999</v>
      </c>
      <c r="D106" s="221">
        <f>+D104+D105</f>
        <v>51161502244.259995</v>
      </c>
      <c r="E106" s="220"/>
    </row>
    <row r="107" spans="1:5" x14ac:dyDescent="0.3">
      <c r="A107" s="110" t="s">
        <v>238</v>
      </c>
      <c r="B107" s="221">
        <f>+'1T'!E155</f>
        <v>22942601767.82</v>
      </c>
      <c r="C107" s="221">
        <f>+'2T'!E155</f>
        <v>28218900476.440014</v>
      </c>
      <c r="D107" s="221">
        <f>+B107+C107</f>
        <v>51161502244.26001</v>
      </c>
      <c r="E107" s="220"/>
    </row>
    <row r="108" spans="1:5" x14ac:dyDescent="0.3">
      <c r="A108" s="110" t="s">
        <v>239</v>
      </c>
      <c r="B108" s="221">
        <f>+B106-B107</f>
        <v>0</v>
      </c>
      <c r="C108" s="221">
        <f>+C106-C107</f>
        <v>0</v>
      </c>
      <c r="D108" s="221">
        <f>+D106-D107</f>
        <v>0</v>
      </c>
      <c r="E108" s="220"/>
    </row>
    <row r="109" spans="1:5" ht="18" customHeight="1" x14ac:dyDescent="0.3">
      <c r="A109" s="448" t="s">
        <v>293</v>
      </c>
      <c r="B109" s="448"/>
      <c r="C109" s="448"/>
      <c r="D109" s="448"/>
      <c r="E109" s="208"/>
    </row>
    <row r="110" spans="1:5" x14ac:dyDescent="0.3">
      <c r="A110" s="213"/>
      <c r="B110" s="213"/>
      <c r="C110" s="213"/>
      <c r="D110" s="213"/>
      <c r="E110" s="208"/>
    </row>
    <row r="111" spans="1:5" x14ac:dyDescent="0.3">
      <c r="A111" s="463" t="s">
        <v>248</v>
      </c>
      <c r="B111" s="463"/>
      <c r="C111" s="463"/>
      <c r="D111" s="463"/>
    </row>
    <row r="112" spans="1:5" ht="17.25" customHeight="1" x14ac:dyDescent="0.3">
      <c r="A112" s="462" t="s">
        <v>249</v>
      </c>
      <c r="B112" s="462"/>
      <c r="C112" s="462"/>
      <c r="D112" s="462"/>
    </row>
    <row r="113" spans="1:4" x14ac:dyDescent="0.3">
      <c r="A113" s="463" t="s">
        <v>176</v>
      </c>
      <c r="B113" s="463"/>
      <c r="C113" s="463"/>
      <c r="D113" s="463"/>
    </row>
    <row r="114" spans="1:4" x14ac:dyDescent="0.3">
      <c r="A114" s="165" t="s">
        <v>234</v>
      </c>
      <c r="B114" s="165"/>
      <c r="C114" s="165" t="s">
        <v>250</v>
      </c>
      <c r="D114" s="165" t="s">
        <v>299</v>
      </c>
    </row>
    <row r="115" spans="1:4" x14ac:dyDescent="0.3">
      <c r="A115" s="158" t="s">
        <v>251</v>
      </c>
      <c r="B115" s="158"/>
      <c r="C115" s="87"/>
      <c r="D115" s="87"/>
    </row>
    <row r="116" spans="1:4" x14ac:dyDescent="0.3">
      <c r="A116" s="110" t="s">
        <v>252</v>
      </c>
      <c r="C116" s="155">
        <f>+'1T'!D172</f>
        <v>0</v>
      </c>
      <c r="D116" s="155">
        <f>+'2T'!D172</f>
        <v>0</v>
      </c>
    </row>
    <row r="117" spans="1:4" x14ac:dyDescent="0.3">
      <c r="A117" s="110" t="s">
        <v>253</v>
      </c>
      <c r="C117" s="155">
        <f>+'1T'!D173</f>
        <v>0</v>
      </c>
      <c r="D117" s="155">
        <f>+'2T'!D173</f>
        <v>0</v>
      </c>
    </row>
    <row r="118" spans="1:4" x14ac:dyDescent="0.3">
      <c r="A118" s="160" t="s">
        <v>126</v>
      </c>
      <c r="B118" s="160"/>
      <c r="C118" s="222">
        <f>+C116+C117</f>
        <v>0</v>
      </c>
      <c r="D118" s="222">
        <f>+D116+D117</f>
        <v>0</v>
      </c>
    </row>
    <row r="119" spans="1:4" x14ac:dyDescent="0.3">
      <c r="A119" s="110"/>
      <c r="C119" s="155"/>
      <c r="D119" s="155"/>
    </row>
    <row r="120" spans="1:4" x14ac:dyDescent="0.3">
      <c r="A120" s="158" t="s">
        <v>254</v>
      </c>
      <c r="B120" s="158"/>
      <c r="C120" s="87" t="s">
        <v>250</v>
      </c>
      <c r="D120" s="87" t="s">
        <v>299</v>
      </c>
    </row>
    <row r="121" spans="1:4" x14ac:dyDescent="0.3">
      <c r="A121" s="110" t="s">
        <v>252</v>
      </c>
      <c r="C121" s="155">
        <f>+'1T'!D177</f>
        <v>0</v>
      </c>
      <c r="D121" s="155">
        <f>+'2T'!D177</f>
        <v>0</v>
      </c>
    </row>
    <row r="122" spans="1:4" x14ac:dyDescent="0.3">
      <c r="A122" s="110" t="s">
        <v>255</v>
      </c>
      <c r="C122" s="155">
        <f>+'1T'!D178</f>
        <v>0</v>
      </c>
      <c r="D122" s="155">
        <f>+'2T'!D178</f>
        <v>0</v>
      </c>
    </row>
    <row r="123" spans="1:4" x14ac:dyDescent="0.3">
      <c r="A123" s="160" t="s">
        <v>256</v>
      </c>
      <c r="B123" s="160"/>
      <c r="C123" s="222">
        <f>+C121+C122</f>
        <v>0</v>
      </c>
      <c r="D123" s="222">
        <f>+D121+D122</f>
        <v>0</v>
      </c>
    </row>
    <row r="124" spans="1:4" x14ac:dyDescent="0.3">
      <c r="A124" s="110"/>
      <c r="C124" s="221"/>
      <c r="D124" s="221"/>
    </row>
    <row r="125" spans="1:4" x14ac:dyDescent="0.3">
      <c r="A125" s="158" t="s">
        <v>257</v>
      </c>
      <c r="B125" s="158"/>
      <c r="C125" s="87" t="s">
        <v>250</v>
      </c>
      <c r="D125" s="87" t="s">
        <v>299</v>
      </c>
    </row>
    <row r="126" spans="1:4" x14ac:dyDescent="0.3">
      <c r="A126" s="110" t="s">
        <v>252</v>
      </c>
      <c r="C126" s="155">
        <f>+'1T'!D182</f>
        <v>0</v>
      </c>
      <c r="D126" s="155">
        <f>+'2T'!D182</f>
        <v>0</v>
      </c>
    </row>
    <row r="127" spans="1:4" x14ac:dyDescent="0.3">
      <c r="A127" s="110" t="s">
        <v>253</v>
      </c>
      <c r="C127" s="155">
        <f>+'1T'!D183</f>
        <v>0</v>
      </c>
      <c r="D127" s="155">
        <f>+'2T'!D183</f>
        <v>0</v>
      </c>
    </row>
    <row r="128" spans="1:4" x14ac:dyDescent="0.3">
      <c r="A128" s="160" t="s">
        <v>258</v>
      </c>
      <c r="B128" s="160"/>
      <c r="C128" s="223">
        <f>+C126+C127</f>
        <v>0</v>
      </c>
      <c r="D128" s="223">
        <f>+D126+D127</f>
        <v>0</v>
      </c>
    </row>
    <row r="129" spans="1:5" x14ac:dyDescent="0.3">
      <c r="A129" s="162" t="s">
        <v>259</v>
      </c>
      <c r="B129" s="126"/>
      <c r="C129" s="159"/>
      <c r="D129" s="212"/>
    </row>
    <row r="131" spans="1:5" x14ac:dyDescent="0.3">
      <c r="A131" s="464" t="s">
        <v>107</v>
      </c>
      <c r="B131" s="464"/>
      <c r="C131" s="464"/>
      <c r="D131" s="464"/>
      <c r="E131" s="464"/>
    </row>
  </sheetData>
  <mergeCells count="34">
    <mergeCell ref="A100:E100"/>
    <mergeCell ref="A101:E101"/>
    <mergeCell ref="A102:E102"/>
    <mergeCell ref="A22:E22"/>
    <mergeCell ref="A51:D51"/>
    <mergeCell ref="A77:E77"/>
    <mergeCell ref="A76:E76"/>
    <mergeCell ref="A78:E78"/>
    <mergeCell ref="A24:D24"/>
    <mergeCell ref="A25:D25"/>
    <mergeCell ref="A97:E97"/>
    <mergeCell ref="A98:E98"/>
    <mergeCell ref="A131:E131"/>
    <mergeCell ref="A111:D111"/>
    <mergeCell ref="A112:D112"/>
    <mergeCell ref="A113:D113"/>
    <mergeCell ref="A109:D109"/>
    <mergeCell ref="A11:E11"/>
    <mergeCell ref="A12:E12"/>
    <mergeCell ref="A94:B94"/>
    <mergeCell ref="A9:E9"/>
    <mergeCell ref="A82:B82"/>
    <mergeCell ref="A54:E54"/>
    <mergeCell ref="A72:E72"/>
    <mergeCell ref="A73:E73"/>
    <mergeCell ref="A57:E57"/>
    <mergeCell ref="A56:E56"/>
    <mergeCell ref="A58:E58"/>
    <mergeCell ref="A62:B62"/>
    <mergeCell ref="C5:E5"/>
    <mergeCell ref="C6:E6"/>
    <mergeCell ref="C7:E7"/>
    <mergeCell ref="A1:E2"/>
    <mergeCell ref="A3:E3"/>
  </mergeCells>
  <dataValidations count="7">
    <dataValidation allowBlank="1" showInputMessage="1" showErrorMessage="1" promptTitle="Advertencia" prompt="Se recomienda leer cuidadosamente las indicaciones dispuestas en la parte inferior de esta tabla. " sqref="A104" xr:uid="{09859F08-778B-4598-BDDA-80A4DD53EF8F}"/>
    <dataValidation allowBlank="1" showInputMessage="1" showErrorMessage="1" promptTitle="Advertencia" prompt="En este espacio se debe detallar el código correspondiente a la partida detallada y debe ser el código definido en el Clasificador de los Ingresos del Sector Público. " sqref="A83" xr:uid="{AD947173-A325-42CF-AFE7-A15AB1F6B3ED}"/>
    <dataValidation allowBlank="1" showInputMessage="1" showErrorMessage="1" promptTitle="Advertencia" prompt="El nombre de la partida debe ser de acuerdo al Clasificador de los Ingresos del Sector Público. " sqref="B83" xr:uid="{242FFEEF-1CDC-4E3D-813D-736B68F91C2A}"/>
    <dataValidation allowBlank="1" showInputMessage="1" showErrorMessage="1" promptTitle="Advertencia" prompt="Debe coincidir con el monto reportado en la Liquidación Prespuestaria 2023, caso contrario se debe justificar en el espacio de observaciones. " sqref="D124 C120 D119:D120" xr:uid="{76AEF9A3-5299-4D15-84FF-E473FCDCF70F}"/>
    <dataValidation allowBlank="1" showInputMessage="1" showErrorMessage="1" promptTitle="Recordatorio" prompt="El superávit libre debe ser reintegrado a más tardar el 31 de marzo,_x000a_de acuerdo al  Decreto Nº 43189-MTSS, artículo 66. " sqref="A117:A119 A121:A124 A126:A128" xr:uid="{706B3E1F-99AF-4633-A310-21BAF88EBA62}"/>
    <dataValidation allowBlank="1" showInputMessage="1" showErrorMessage="1" promptTitle="Advertencia" prompt="Esta tabla solo la deben completar la unidades ejecutoras que por Ley específica estén facultadas para estimar y re presupuestar superávits." sqref="A112" xr:uid="{87A2D66C-729D-4003-B172-A56D04E32B51}"/>
    <dataValidation allowBlank="1" showInputMessage="1" showErrorMessage="1" promptTitle="Advertencia" prompt="Esta tabla solo la deben completar la unidades ejecutoras que por Ley específica estén facultadas para estimar superávits." sqref="D120" xr:uid="{F85F3EAE-D81C-4892-8F61-2994CABAE396}"/>
  </dataValidations>
  <printOptions horizontalCentered="1"/>
  <pageMargins left="0.31496062992125984" right="0.31496062992125984" top="1.1811023622047245" bottom="0.78740157480314965" header="0.78740157480314965" footer="0.39370078740157483"/>
  <pageSetup scale="48" orientation="portrait" r:id="rId1"/>
  <headerFooter>
    <oddFooter>&amp;L&amp;"Palatino Linotype,Normal"&amp;K979797&amp;D&amp;C&amp;"Palatino Linotype,Normal"&amp;K979797Reporte de Ejecución programática y presupuestaria (I trimestre)&amp;R&amp;"Palatino Linotype,Normal"&amp;K979797&amp;P</oddFooter>
  </headerFooter>
  <rowBreaks count="1" manualBreakCount="1">
    <brk id="52" max="5" man="1"/>
  </rowBreaks>
  <ignoredErrors>
    <ignoredError sqref="C14:E20" evalError="1"/>
    <ignoredError sqref="D34:D46" formula="1"/>
  </ignoredErrors>
  <drawing r:id="rId2"/>
  <legacyDrawing r:id="rId3"/>
  <legacyDrawingHF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28631-8644-450F-80F5-FAD09F59A07E}">
  <sheetPr>
    <tabColor rgb="FF979797"/>
  </sheetPr>
  <dimension ref="A1:F223"/>
  <sheetViews>
    <sheetView showGridLines="0" zoomScale="80" zoomScaleNormal="80" zoomScaleSheetLayoutView="100" workbookViewId="0">
      <selection sqref="A1:F2"/>
    </sheetView>
  </sheetViews>
  <sheetFormatPr baseColWidth="10" defaultColWidth="11.44140625" defaultRowHeight="15.6" x14ac:dyDescent="0.3"/>
  <cols>
    <col min="1" max="1" width="55.6640625" style="28" customWidth="1"/>
    <col min="2" max="2" width="27.88671875" style="28" customWidth="1"/>
    <col min="3" max="5" width="25.5546875" style="28" customWidth="1"/>
    <col min="6" max="6" width="20.6640625" style="28" customWidth="1"/>
    <col min="7" max="16384" width="11.44140625" style="2"/>
  </cols>
  <sheetData>
    <row r="1" spans="1:6" s="1" customFormat="1" ht="21.9" customHeight="1" x14ac:dyDescent="0.25">
      <c r="A1" s="364" t="s">
        <v>108</v>
      </c>
      <c r="B1" s="364"/>
      <c r="C1" s="364"/>
      <c r="D1" s="364"/>
      <c r="E1" s="364"/>
      <c r="F1" s="364"/>
    </row>
    <row r="2" spans="1:6" s="1" customFormat="1" ht="21.9" customHeight="1" x14ac:dyDescent="0.25">
      <c r="A2" s="364"/>
      <c r="B2" s="364"/>
      <c r="C2" s="364"/>
      <c r="D2" s="364"/>
      <c r="E2" s="364"/>
      <c r="F2" s="364"/>
    </row>
    <row r="3" spans="1:6" s="1" customFormat="1" ht="17.399999999999999" x14ac:dyDescent="0.25">
      <c r="A3" s="376" t="s">
        <v>313</v>
      </c>
      <c r="B3" s="376"/>
      <c r="C3" s="376"/>
      <c r="D3" s="376"/>
      <c r="E3" s="376"/>
      <c r="F3" s="376"/>
    </row>
    <row r="4" spans="1:6" ht="15" customHeight="1" thickBot="1" x14ac:dyDescent="0.35">
      <c r="A4" s="29"/>
      <c r="B4" s="29"/>
      <c r="C4" s="29"/>
      <c r="D4" s="29"/>
      <c r="E4" s="29"/>
      <c r="F4" s="29"/>
    </row>
    <row r="5" spans="1:6" ht="18" customHeight="1" x14ac:dyDescent="0.3">
      <c r="A5" s="55"/>
      <c r="B5" s="131" t="s">
        <v>110</v>
      </c>
      <c r="C5" s="445" t="str">
        <f>+'1T'!C5</f>
        <v>Programa de Alimentación y Nutrición del Escolar y Adolescente (PANEA)</v>
      </c>
      <c r="D5" s="446"/>
      <c r="E5" s="447"/>
    </row>
    <row r="6" spans="1:6" ht="18" customHeight="1" x14ac:dyDescent="0.3">
      <c r="A6" s="56"/>
      <c r="B6" s="132" t="s">
        <v>112</v>
      </c>
      <c r="C6" s="383" t="str">
        <f>+'1T'!C6</f>
        <v xml:space="preserve">Ministerio de Educación Pública </v>
      </c>
      <c r="D6" s="384"/>
      <c r="E6" s="385"/>
      <c r="F6" s="5"/>
    </row>
    <row r="7" spans="1:6" ht="18" customHeight="1" thickBot="1" x14ac:dyDescent="0.35">
      <c r="A7" s="56"/>
      <c r="B7" s="135" t="s">
        <v>114</v>
      </c>
      <c r="C7" s="386" t="str">
        <f>+'1T'!C7</f>
        <v>Dirección de Programas de Equidad</v>
      </c>
      <c r="D7" s="387"/>
      <c r="E7" s="388"/>
      <c r="F7" s="5"/>
    </row>
    <row r="8" spans="1:6" ht="15" customHeight="1" x14ac:dyDescent="0.3">
      <c r="A8" s="6"/>
      <c r="B8" s="30"/>
      <c r="C8" s="30"/>
      <c r="D8" s="30"/>
      <c r="E8" s="30"/>
      <c r="F8" s="30"/>
    </row>
    <row r="9" spans="1:6" ht="21.9" customHeight="1" x14ac:dyDescent="0.3">
      <c r="A9" s="379" t="s">
        <v>116</v>
      </c>
      <c r="B9" s="379"/>
      <c r="C9" s="379"/>
      <c r="D9" s="379"/>
      <c r="E9" s="379"/>
      <c r="F9" s="379"/>
    </row>
    <row r="10" spans="1:6" ht="17.399999999999999" x14ac:dyDescent="0.3">
      <c r="A10" s="9"/>
      <c r="B10" s="9"/>
      <c r="C10" s="9"/>
      <c r="D10" s="9"/>
      <c r="E10" s="9"/>
      <c r="F10" s="9"/>
    </row>
    <row r="11" spans="1:6" s="28" customFormat="1" ht="50.25" customHeight="1" x14ac:dyDescent="0.3">
      <c r="A11" s="357" t="s">
        <v>117</v>
      </c>
      <c r="B11" s="357"/>
      <c r="C11" s="357"/>
      <c r="D11" s="357"/>
      <c r="E11" s="357"/>
      <c r="F11" s="357"/>
    </row>
    <row r="12" spans="1:6" ht="17.399999999999999" x14ac:dyDescent="0.3">
      <c r="A12" s="9"/>
      <c r="B12" s="9"/>
      <c r="C12" s="9"/>
      <c r="D12" s="9"/>
      <c r="E12" s="9"/>
      <c r="F12" s="9"/>
    </row>
    <row r="13" spans="1:6" ht="16.95" customHeight="1" x14ac:dyDescent="0.3">
      <c r="A13" s="370" t="s">
        <v>118</v>
      </c>
      <c r="B13" s="370"/>
      <c r="C13" s="370"/>
      <c r="D13" s="370"/>
      <c r="E13" s="370"/>
      <c r="F13" s="370"/>
    </row>
    <row r="14" spans="1:6" ht="16.95" customHeight="1" x14ac:dyDescent="0.3">
      <c r="A14" s="370" t="s">
        <v>119</v>
      </c>
      <c r="B14" s="370"/>
      <c r="C14" s="370"/>
      <c r="D14" s="370"/>
      <c r="E14" s="370"/>
      <c r="F14" s="370"/>
    </row>
    <row r="15" spans="1:6" ht="16.95" customHeight="1" x14ac:dyDescent="0.3">
      <c r="A15" s="84" t="s">
        <v>120</v>
      </c>
      <c r="B15" s="85" t="s">
        <v>121</v>
      </c>
      <c r="C15" s="85" t="s">
        <v>314</v>
      </c>
      <c r="D15" s="85" t="s">
        <v>315</v>
      </c>
      <c r="E15" s="85" t="s">
        <v>316</v>
      </c>
      <c r="F15" s="84" t="s">
        <v>317</v>
      </c>
    </row>
    <row r="16" spans="1:6" s="28" customFormat="1" ht="16.95" customHeight="1" x14ac:dyDescent="0.3">
      <c r="A16" s="79" t="s">
        <v>126</v>
      </c>
      <c r="B16" s="81"/>
      <c r="C16" s="240">
        <f>+SUM(C18:C22)</f>
        <v>18161</v>
      </c>
      <c r="D16" s="240">
        <f t="shared" ref="D16:F16" si="0">+SUM(D18:D22)</f>
        <v>0</v>
      </c>
      <c r="E16" s="240">
        <f t="shared" si="0"/>
        <v>0</v>
      </c>
      <c r="F16" s="240">
        <f t="shared" si="0"/>
        <v>18161</v>
      </c>
    </row>
    <row r="17" spans="1:6" s="28" customFormat="1" ht="15" customHeight="1" x14ac:dyDescent="0.3">
      <c r="A17" s="10"/>
      <c r="B17" s="11"/>
      <c r="C17" s="241"/>
      <c r="D17" s="241"/>
      <c r="E17" s="241"/>
      <c r="F17" s="241"/>
    </row>
    <row r="18" spans="1:6" s="28" customFormat="1" x14ac:dyDescent="0.35">
      <c r="A18" s="237" t="s">
        <v>127</v>
      </c>
      <c r="B18" s="239" t="s">
        <v>128</v>
      </c>
      <c r="C18" s="242">
        <v>18161</v>
      </c>
      <c r="D18" s="242"/>
      <c r="E18" s="242"/>
      <c r="F18" s="244">
        <f>+AVERAGE(C18:E18)</f>
        <v>18161</v>
      </c>
    </row>
    <row r="19" spans="1:6" s="28" customFormat="1" x14ac:dyDescent="0.35">
      <c r="A19" s="237" t="s">
        <v>129</v>
      </c>
      <c r="B19" s="239" t="s">
        <v>128</v>
      </c>
      <c r="C19" s="242"/>
      <c r="D19" s="242"/>
      <c r="E19" s="242"/>
      <c r="F19" s="244"/>
    </row>
    <row r="20" spans="1:6" s="28" customFormat="1" x14ac:dyDescent="0.35">
      <c r="A20" s="238" t="s">
        <v>130</v>
      </c>
      <c r="B20" s="239" t="s">
        <v>128</v>
      </c>
      <c r="C20" s="243"/>
      <c r="D20" s="242"/>
      <c r="E20" s="242"/>
      <c r="F20" s="244"/>
    </row>
    <row r="21" spans="1:6" s="28" customFormat="1" x14ac:dyDescent="0.35">
      <c r="A21" s="238" t="s">
        <v>131</v>
      </c>
      <c r="B21" s="239" t="s">
        <v>128</v>
      </c>
      <c r="C21" s="243"/>
      <c r="D21" s="242"/>
      <c r="E21" s="242"/>
      <c r="F21" s="244"/>
    </row>
    <row r="22" spans="1:6" s="28" customFormat="1" ht="17.25" customHeight="1" x14ac:dyDescent="0.35">
      <c r="A22" s="238" t="s">
        <v>132</v>
      </c>
      <c r="B22" s="239" t="s">
        <v>128</v>
      </c>
      <c r="C22" s="243"/>
      <c r="D22" s="242"/>
      <c r="E22" s="242"/>
      <c r="F22" s="244"/>
    </row>
    <row r="23" spans="1:6" s="28" customFormat="1" x14ac:dyDescent="0.3">
      <c r="A23" s="128" t="s">
        <v>133</v>
      </c>
      <c r="B23" s="199" t="s">
        <v>134</v>
      </c>
      <c r="C23" s="127"/>
      <c r="D23" s="127"/>
      <c r="E23" s="127"/>
      <c r="F23" s="127"/>
    </row>
    <row r="24" spans="1:6" s="28" customFormat="1" ht="35.1" customHeight="1" x14ac:dyDescent="0.3">
      <c r="A24" s="389" t="s">
        <v>135</v>
      </c>
      <c r="B24" s="390"/>
      <c r="C24" s="390"/>
      <c r="D24" s="390"/>
      <c r="E24" s="390"/>
      <c r="F24" s="391"/>
    </row>
    <row r="25" spans="1:6" ht="50.1" customHeight="1" x14ac:dyDescent="0.3">
      <c r="A25" s="411" t="s">
        <v>318</v>
      </c>
      <c r="B25" s="412"/>
      <c r="C25" s="412"/>
      <c r="D25" s="412"/>
      <c r="E25" s="412"/>
      <c r="F25" s="413"/>
    </row>
    <row r="26" spans="1:6" x14ac:dyDescent="0.3">
      <c r="A26" s="31"/>
      <c r="B26" s="31"/>
      <c r="C26" s="31"/>
      <c r="D26" s="32"/>
      <c r="E26" s="32"/>
      <c r="F26" s="33"/>
    </row>
    <row r="27" spans="1:6" ht="16.95" customHeight="1" x14ac:dyDescent="0.3">
      <c r="A27" s="370" t="s">
        <v>137</v>
      </c>
      <c r="B27" s="370"/>
      <c r="C27" s="370"/>
      <c r="D27" s="370"/>
      <c r="E27" s="370"/>
      <c r="F27" s="370"/>
    </row>
    <row r="28" spans="1:6" ht="16.95" customHeight="1" x14ac:dyDescent="0.3">
      <c r="A28" s="370" t="s">
        <v>138</v>
      </c>
      <c r="B28" s="370"/>
      <c r="C28" s="370"/>
      <c r="D28" s="370"/>
      <c r="E28" s="370"/>
      <c r="F28" s="370"/>
    </row>
    <row r="29" spans="1:6" ht="15" customHeight="1" x14ac:dyDescent="0.3">
      <c r="A29" s="441" t="s">
        <v>120</v>
      </c>
      <c r="B29" s="444"/>
      <c r="C29" s="85" t="s">
        <v>314</v>
      </c>
      <c r="D29" s="85" t="s">
        <v>315</v>
      </c>
      <c r="E29" s="85" t="s">
        <v>316</v>
      </c>
      <c r="F29" s="84" t="s">
        <v>317</v>
      </c>
    </row>
    <row r="30" spans="1:6" s="28" customFormat="1" ht="16.95" customHeight="1" x14ac:dyDescent="0.3">
      <c r="A30" s="377" t="s">
        <v>126</v>
      </c>
      <c r="B30" s="377"/>
      <c r="C30" s="245">
        <f>+C32+C36+C40+C44+C48</f>
        <v>166993882.74000001</v>
      </c>
      <c r="D30" s="245">
        <f t="shared" ref="D30:F30" si="1">+D32+D36+D40+D44+D48</f>
        <v>0</v>
      </c>
      <c r="E30" s="245">
        <f t="shared" si="1"/>
        <v>0</v>
      </c>
      <c r="F30" s="245">
        <f t="shared" si="1"/>
        <v>166993882.74000001</v>
      </c>
    </row>
    <row r="31" spans="1:6" s="28" customFormat="1" ht="16.95" customHeight="1" x14ac:dyDescent="0.3">
      <c r="A31" s="392"/>
      <c r="B31" s="392"/>
      <c r="C31" s="183"/>
      <c r="D31" s="183"/>
      <c r="E31" s="183"/>
      <c r="F31" s="183"/>
    </row>
    <row r="32" spans="1:6" s="28" customFormat="1" ht="16.95" customHeight="1" x14ac:dyDescent="0.35">
      <c r="A32" s="375" t="s">
        <v>139</v>
      </c>
      <c r="B32" s="375"/>
      <c r="C32" s="246">
        <f>+SUM(C33:C35)</f>
        <v>166993882.74000001</v>
      </c>
      <c r="D32" s="246">
        <f t="shared" ref="D32:F32" si="2">+SUM(D33:D35)</f>
        <v>0</v>
      </c>
      <c r="E32" s="246">
        <f t="shared" si="2"/>
        <v>0</v>
      </c>
      <c r="F32" s="246">
        <f t="shared" si="2"/>
        <v>166993882.74000001</v>
      </c>
    </row>
    <row r="33" spans="1:6" s="28" customFormat="1" ht="16.95" customHeight="1" x14ac:dyDescent="0.35">
      <c r="A33" s="374" t="s">
        <v>140</v>
      </c>
      <c r="B33" s="374"/>
      <c r="C33" s="13">
        <v>98872780.560000002</v>
      </c>
      <c r="D33" s="13"/>
      <c r="E33" s="13"/>
      <c r="F33" s="183">
        <f>+SUM(C33:E33)</f>
        <v>98872780.560000002</v>
      </c>
    </row>
    <row r="34" spans="1:6" s="28" customFormat="1" ht="16.95" customHeight="1" x14ac:dyDescent="0.35">
      <c r="A34" s="374" t="s">
        <v>141</v>
      </c>
      <c r="B34" s="374"/>
      <c r="C34" s="13">
        <v>68121102.180000007</v>
      </c>
      <c r="D34" s="13"/>
      <c r="E34" s="13"/>
      <c r="F34" s="183">
        <f t="shared" ref="F34:F35" si="3">+SUM(C34:E34)</f>
        <v>68121102.180000007</v>
      </c>
    </row>
    <row r="35" spans="1:6" s="28" customFormat="1" ht="16.95" customHeight="1" x14ac:dyDescent="0.35">
      <c r="A35" s="374" t="s">
        <v>142</v>
      </c>
      <c r="B35" s="374"/>
      <c r="C35" s="13"/>
      <c r="D35" s="13"/>
      <c r="E35" s="13"/>
      <c r="F35" s="183">
        <f t="shared" si="3"/>
        <v>0</v>
      </c>
    </row>
    <row r="36" spans="1:6" s="28" customFormat="1" ht="16.95" customHeight="1" x14ac:dyDescent="0.35">
      <c r="A36" s="375" t="s">
        <v>129</v>
      </c>
      <c r="B36" s="375"/>
      <c r="C36" s="246">
        <f>+SUM(C37:C39)</f>
        <v>0</v>
      </c>
      <c r="D36" s="246">
        <f t="shared" ref="D36:F36" si="4">+SUM(D37:D39)</f>
        <v>0</v>
      </c>
      <c r="E36" s="246">
        <f t="shared" si="4"/>
        <v>0</v>
      </c>
      <c r="F36" s="246">
        <f t="shared" si="4"/>
        <v>0</v>
      </c>
    </row>
    <row r="37" spans="1:6" s="28" customFormat="1" ht="16.95" customHeight="1" x14ac:dyDescent="0.35">
      <c r="A37" s="374" t="s">
        <v>140</v>
      </c>
      <c r="B37" s="374"/>
      <c r="C37" s="13"/>
      <c r="D37" s="13"/>
      <c r="E37" s="13"/>
      <c r="F37" s="183">
        <f>+SUM(C37:E37)</f>
        <v>0</v>
      </c>
    </row>
    <row r="38" spans="1:6" s="28" customFormat="1" ht="16.95" customHeight="1" x14ac:dyDescent="0.35">
      <c r="A38" s="374" t="s">
        <v>141</v>
      </c>
      <c r="B38" s="374"/>
      <c r="C38" s="13"/>
      <c r="D38" s="13"/>
      <c r="E38" s="13"/>
      <c r="F38" s="183">
        <f t="shared" ref="F38:F39" si="5">+SUM(C38:E38)</f>
        <v>0</v>
      </c>
    </row>
    <row r="39" spans="1:6" s="28" customFormat="1" ht="16.95" customHeight="1" x14ac:dyDescent="0.35">
      <c r="A39" s="374" t="s">
        <v>142</v>
      </c>
      <c r="B39" s="374"/>
      <c r="C39" s="13"/>
      <c r="D39" s="13"/>
      <c r="E39" s="13"/>
      <c r="F39" s="183">
        <f t="shared" si="5"/>
        <v>0</v>
      </c>
    </row>
    <row r="40" spans="1:6" s="28" customFormat="1" ht="16.95" customHeight="1" x14ac:dyDescent="0.35">
      <c r="A40" s="375" t="s">
        <v>130</v>
      </c>
      <c r="B40" s="375"/>
      <c r="C40" s="246">
        <f>+SUM(C41:C43)</f>
        <v>0</v>
      </c>
      <c r="D40" s="246">
        <f t="shared" ref="D40:F40" si="6">+SUM(D41:D43)</f>
        <v>0</v>
      </c>
      <c r="E40" s="246">
        <f t="shared" si="6"/>
        <v>0</v>
      </c>
      <c r="F40" s="246">
        <f t="shared" si="6"/>
        <v>0</v>
      </c>
    </row>
    <row r="41" spans="1:6" s="28" customFormat="1" ht="16.95" customHeight="1" x14ac:dyDescent="0.35">
      <c r="A41" s="374" t="s">
        <v>140</v>
      </c>
      <c r="B41" s="374"/>
      <c r="C41" s="13"/>
      <c r="D41" s="13"/>
      <c r="E41" s="13"/>
      <c r="F41" s="183">
        <f>+SUM(C41:E41)</f>
        <v>0</v>
      </c>
    </row>
    <row r="42" spans="1:6" s="28" customFormat="1" ht="16.95" customHeight="1" x14ac:dyDescent="0.35">
      <c r="A42" s="374" t="s">
        <v>141</v>
      </c>
      <c r="B42" s="374"/>
      <c r="C42" s="13"/>
      <c r="D42" s="13"/>
      <c r="E42" s="13"/>
      <c r="F42" s="183">
        <f t="shared" ref="F42:F43" si="7">+SUM(C42:E42)</f>
        <v>0</v>
      </c>
    </row>
    <row r="43" spans="1:6" s="28" customFormat="1" ht="16.95" customHeight="1" x14ac:dyDescent="0.35">
      <c r="A43" s="374" t="s">
        <v>142</v>
      </c>
      <c r="B43" s="374"/>
      <c r="C43" s="13"/>
      <c r="D43" s="13"/>
      <c r="E43" s="13"/>
      <c r="F43" s="183">
        <f t="shared" si="7"/>
        <v>0</v>
      </c>
    </row>
    <row r="44" spans="1:6" s="28" customFormat="1" ht="16.95" customHeight="1" x14ac:dyDescent="0.35">
      <c r="A44" s="375" t="s">
        <v>131</v>
      </c>
      <c r="B44" s="375"/>
      <c r="C44" s="246">
        <f>+SUM(C45:C47)</f>
        <v>0</v>
      </c>
      <c r="D44" s="246">
        <f t="shared" ref="D44:F44" si="8">+SUM(D45:D47)</f>
        <v>0</v>
      </c>
      <c r="E44" s="246">
        <f t="shared" si="8"/>
        <v>0</v>
      </c>
      <c r="F44" s="246">
        <f t="shared" si="8"/>
        <v>0</v>
      </c>
    </row>
    <row r="45" spans="1:6" s="28" customFormat="1" ht="16.95" customHeight="1" x14ac:dyDescent="0.35">
      <c r="A45" s="374" t="s">
        <v>140</v>
      </c>
      <c r="B45" s="374"/>
      <c r="C45" s="13"/>
      <c r="D45" s="13"/>
      <c r="E45" s="13"/>
      <c r="F45" s="183">
        <f>+SUM(C45:E45)</f>
        <v>0</v>
      </c>
    </row>
    <row r="46" spans="1:6" s="28" customFormat="1" ht="16.95" customHeight="1" x14ac:dyDescent="0.35">
      <c r="A46" s="374" t="s">
        <v>141</v>
      </c>
      <c r="B46" s="374"/>
      <c r="C46" s="13"/>
      <c r="D46" s="13"/>
      <c r="E46" s="13"/>
      <c r="F46" s="183">
        <f t="shared" ref="F46:F47" si="9">+SUM(C46:E46)</f>
        <v>0</v>
      </c>
    </row>
    <row r="47" spans="1:6" s="28" customFormat="1" ht="15" customHeight="1" x14ac:dyDescent="0.35">
      <c r="A47" s="374" t="s">
        <v>142</v>
      </c>
      <c r="B47" s="374"/>
      <c r="C47" s="13"/>
      <c r="D47" s="13"/>
      <c r="E47" s="13"/>
      <c r="F47" s="183">
        <f t="shared" si="9"/>
        <v>0</v>
      </c>
    </row>
    <row r="48" spans="1:6" s="28" customFormat="1" ht="16.95" customHeight="1" x14ac:dyDescent="0.35">
      <c r="A48" s="375" t="s">
        <v>132</v>
      </c>
      <c r="B48" s="375"/>
      <c r="C48" s="246">
        <f>+SUM(C49:C51)</f>
        <v>0</v>
      </c>
      <c r="D48" s="246">
        <f t="shared" ref="D48:F48" si="10">+SUM(D49:D51)</f>
        <v>0</v>
      </c>
      <c r="E48" s="246">
        <f t="shared" si="10"/>
        <v>0</v>
      </c>
      <c r="F48" s="246">
        <f t="shared" si="10"/>
        <v>0</v>
      </c>
    </row>
    <row r="49" spans="1:6" s="28" customFormat="1" ht="16.95" customHeight="1" x14ac:dyDescent="0.35">
      <c r="A49" s="374" t="s">
        <v>140</v>
      </c>
      <c r="B49" s="374"/>
      <c r="C49" s="13"/>
      <c r="D49" s="13"/>
      <c r="E49" s="13"/>
      <c r="F49" s="183">
        <f>+SUM(C49:E49)</f>
        <v>0</v>
      </c>
    </row>
    <row r="50" spans="1:6" s="28" customFormat="1" ht="16.95" customHeight="1" x14ac:dyDescent="0.35">
      <c r="A50" s="374" t="s">
        <v>141</v>
      </c>
      <c r="B50" s="374"/>
      <c r="C50" s="14"/>
      <c r="D50" s="13"/>
      <c r="E50" s="13"/>
      <c r="F50" s="183">
        <f t="shared" ref="F50:F51" si="11">+SUM(C50:E50)</f>
        <v>0</v>
      </c>
    </row>
    <row r="51" spans="1:6" s="28" customFormat="1" ht="16.95" customHeight="1" x14ac:dyDescent="0.35">
      <c r="A51" s="374" t="s">
        <v>142</v>
      </c>
      <c r="B51" s="374"/>
      <c r="C51" s="15"/>
      <c r="D51" s="15"/>
      <c r="E51" s="15"/>
      <c r="F51" s="247">
        <f t="shared" si="11"/>
        <v>0</v>
      </c>
    </row>
    <row r="52" spans="1:6" s="28" customFormat="1" ht="15" customHeight="1" x14ac:dyDescent="0.3">
      <c r="A52" s="128" t="s">
        <v>133</v>
      </c>
      <c r="B52" s="199" t="s">
        <v>134</v>
      </c>
      <c r="C52" s="127"/>
      <c r="D52" s="127"/>
      <c r="E52" s="127"/>
      <c r="F52" s="127"/>
    </row>
    <row r="53" spans="1:6" s="28" customFormat="1" ht="35.1" customHeight="1" x14ac:dyDescent="0.3">
      <c r="A53" s="389" t="s">
        <v>135</v>
      </c>
      <c r="B53" s="390"/>
      <c r="C53" s="390"/>
      <c r="D53" s="390"/>
      <c r="E53" s="390"/>
      <c r="F53" s="391"/>
    </row>
    <row r="54" spans="1:6" ht="50.1" customHeight="1" x14ac:dyDescent="0.3">
      <c r="A54" s="411" t="s">
        <v>318</v>
      </c>
      <c r="B54" s="412"/>
      <c r="C54" s="412"/>
      <c r="D54" s="412"/>
      <c r="E54" s="412"/>
      <c r="F54" s="413"/>
    </row>
    <row r="55" spans="1:6" ht="9.9" customHeight="1" x14ac:dyDescent="0.3"/>
    <row r="56" spans="1:6" ht="16.95" customHeight="1" x14ac:dyDescent="0.3">
      <c r="A56" s="378" t="s">
        <v>144</v>
      </c>
      <c r="B56" s="378"/>
      <c r="C56" s="378"/>
      <c r="D56" s="378"/>
      <c r="E56" s="378"/>
      <c r="F56" s="378"/>
    </row>
    <row r="57" spans="1:6" ht="35.25" customHeight="1" x14ac:dyDescent="0.3">
      <c r="A57" s="393" t="s">
        <v>145</v>
      </c>
      <c r="B57" s="393"/>
      <c r="C57" s="393"/>
      <c r="D57" s="393"/>
      <c r="E57" s="393"/>
      <c r="F57" s="393"/>
    </row>
    <row r="58" spans="1:6" x14ac:dyDescent="0.3">
      <c r="A58" s="368" t="s">
        <v>146</v>
      </c>
      <c r="B58" s="368"/>
      <c r="C58" s="86" t="s">
        <v>147</v>
      </c>
      <c r="D58" s="87" t="s">
        <v>148</v>
      </c>
      <c r="E58" s="88" t="s">
        <v>149</v>
      </c>
      <c r="F58" s="87" t="s">
        <v>150</v>
      </c>
    </row>
    <row r="59" spans="1:6" ht="27.9" customHeight="1" x14ac:dyDescent="0.3">
      <c r="A59" s="394" t="s">
        <v>151</v>
      </c>
      <c r="B59" s="395"/>
      <c r="C59" s="16"/>
      <c r="D59" s="16" t="s">
        <v>152</v>
      </c>
      <c r="E59" s="20"/>
      <c r="F59" s="17"/>
    </row>
    <row r="60" spans="1:6" ht="27.9" customHeight="1" x14ac:dyDescent="0.3">
      <c r="A60" s="394" t="s">
        <v>153</v>
      </c>
      <c r="B60" s="394"/>
      <c r="C60" s="16"/>
      <c r="D60" s="16" t="s">
        <v>152</v>
      </c>
      <c r="E60" s="16"/>
      <c r="F60" s="18"/>
    </row>
    <row r="61" spans="1:6" ht="27.9" customHeight="1" x14ac:dyDescent="0.3">
      <c r="A61" s="396" t="s">
        <v>154</v>
      </c>
      <c r="B61" s="396"/>
      <c r="C61" s="16"/>
      <c r="D61" s="16" t="s">
        <v>152</v>
      </c>
      <c r="E61" s="16"/>
      <c r="F61" s="18"/>
    </row>
    <row r="62" spans="1:6" ht="27.9" customHeight="1" x14ac:dyDescent="0.3">
      <c r="A62" s="442" t="s">
        <v>155</v>
      </c>
      <c r="B62" s="442"/>
      <c r="C62" s="16"/>
      <c r="D62" s="16" t="s">
        <v>152</v>
      </c>
      <c r="E62" s="16"/>
      <c r="F62" s="19"/>
    </row>
    <row r="63" spans="1:6" s="28" customFormat="1" ht="16.95" customHeight="1" x14ac:dyDescent="0.3">
      <c r="A63" s="128" t="s">
        <v>133</v>
      </c>
      <c r="B63" s="199" t="s">
        <v>134</v>
      </c>
      <c r="C63" s="74"/>
      <c r="D63" s="74"/>
      <c r="E63" s="74"/>
      <c r="F63" s="74"/>
    </row>
    <row r="64" spans="1:6" s="28" customFormat="1" ht="35.1" customHeight="1" x14ac:dyDescent="0.3">
      <c r="A64" s="389" t="s">
        <v>156</v>
      </c>
      <c r="B64" s="390"/>
      <c r="C64" s="390"/>
      <c r="D64" s="390"/>
      <c r="E64" s="390"/>
      <c r="F64" s="391"/>
    </row>
    <row r="65" spans="1:6" s="3" customFormat="1" ht="50.1" customHeight="1" x14ac:dyDescent="0.3">
      <c r="A65" s="421" t="s">
        <v>319</v>
      </c>
      <c r="B65" s="421"/>
      <c r="C65" s="421"/>
      <c r="D65" s="421"/>
      <c r="E65" s="421"/>
      <c r="F65" s="421"/>
    </row>
    <row r="66" spans="1:6" s="3" customFormat="1" ht="15" customHeight="1" x14ac:dyDescent="0.3">
      <c r="A66" s="54"/>
      <c r="B66" s="54"/>
      <c r="C66" s="54"/>
      <c r="D66" s="54"/>
      <c r="E66" s="54"/>
      <c r="F66" s="54"/>
    </row>
    <row r="67" spans="1:6" x14ac:dyDescent="0.3">
      <c r="A67" s="378" t="s">
        <v>158</v>
      </c>
      <c r="B67" s="378"/>
      <c r="C67" s="378"/>
      <c r="D67" s="378"/>
      <c r="E67" s="378"/>
      <c r="F67" s="378"/>
    </row>
    <row r="68" spans="1:6" x14ac:dyDescent="0.3">
      <c r="A68" s="378" t="s">
        <v>159</v>
      </c>
      <c r="B68" s="378"/>
      <c r="C68" s="378"/>
      <c r="D68" s="378"/>
      <c r="E68" s="378"/>
      <c r="F68" s="378"/>
    </row>
    <row r="69" spans="1:6" ht="15" x14ac:dyDescent="0.3">
      <c r="A69" s="441" t="s">
        <v>146</v>
      </c>
      <c r="B69" s="441"/>
      <c r="C69" s="85" t="s">
        <v>147</v>
      </c>
      <c r="D69" s="84" t="s">
        <v>148</v>
      </c>
      <c r="E69" s="89" t="s">
        <v>160</v>
      </c>
      <c r="F69" s="84" t="s">
        <v>150</v>
      </c>
    </row>
    <row r="70" spans="1:6" ht="27.9" customHeight="1" x14ac:dyDescent="0.3">
      <c r="A70" s="409" t="s">
        <v>161</v>
      </c>
      <c r="B70" s="409"/>
      <c r="C70" s="20"/>
      <c r="D70" s="20" t="s">
        <v>152</v>
      </c>
      <c r="E70" s="25"/>
      <c r="F70" s="36"/>
    </row>
    <row r="71" spans="1:6" ht="27.9" customHeight="1" x14ac:dyDescent="0.3">
      <c r="A71" s="394" t="s">
        <v>162</v>
      </c>
      <c r="B71" s="394"/>
      <c r="C71" s="26"/>
      <c r="D71" s="26" t="s">
        <v>152</v>
      </c>
      <c r="E71" s="27"/>
      <c r="F71" s="37"/>
    </row>
    <row r="72" spans="1:6" s="60" customFormat="1" ht="30" customHeight="1" x14ac:dyDescent="0.3">
      <c r="A72" s="410" t="s">
        <v>163</v>
      </c>
      <c r="B72" s="410"/>
      <c r="C72" s="234"/>
      <c r="D72" s="234" t="s">
        <v>152</v>
      </c>
      <c r="E72" s="235"/>
      <c r="F72" s="37"/>
    </row>
    <row r="73" spans="1:6" s="28" customFormat="1" x14ac:dyDescent="0.3">
      <c r="A73" s="128" t="s">
        <v>133</v>
      </c>
      <c r="B73" s="199" t="s">
        <v>134</v>
      </c>
      <c r="C73" s="127"/>
      <c r="D73" s="127"/>
      <c r="E73" s="127"/>
      <c r="F73" s="127"/>
    </row>
    <row r="74" spans="1:6" s="28" customFormat="1" ht="35.1" customHeight="1" x14ac:dyDescent="0.3">
      <c r="A74" s="389" t="s">
        <v>164</v>
      </c>
      <c r="B74" s="390"/>
      <c r="C74" s="390"/>
      <c r="D74" s="390"/>
      <c r="E74" s="390"/>
      <c r="F74" s="391"/>
    </row>
    <row r="75" spans="1:6" ht="50.1" customHeight="1" x14ac:dyDescent="0.3">
      <c r="A75" s="421" t="s">
        <v>288</v>
      </c>
      <c r="B75" s="421"/>
      <c r="C75" s="421"/>
      <c r="D75" s="421"/>
      <c r="E75" s="421"/>
      <c r="F75" s="421"/>
    </row>
    <row r="76" spans="1:6" ht="9.9" customHeight="1" x14ac:dyDescent="0.3">
      <c r="E76" s="38"/>
    </row>
    <row r="77" spans="1:6" ht="30" customHeight="1" x14ac:dyDescent="0.3">
      <c r="A77" s="120" t="s">
        <v>166</v>
      </c>
      <c r="B77" s="384" t="s">
        <v>167</v>
      </c>
      <c r="C77" s="399"/>
      <c r="D77" s="400" t="s">
        <v>168</v>
      </c>
      <c r="E77" s="401"/>
      <c r="F77" s="402"/>
    </row>
    <row r="78" spans="1:6" ht="27.9" customHeight="1" x14ac:dyDescent="0.3">
      <c r="A78" s="82" t="s">
        <v>169</v>
      </c>
      <c r="B78" s="384" t="s">
        <v>170</v>
      </c>
      <c r="C78" s="399"/>
      <c r="D78" s="403"/>
      <c r="E78" s="404"/>
      <c r="F78" s="405"/>
    </row>
    <row r="79" spans="1:6" ht="27.9" customHeight="1" x14ac:dyDescent="0.3">
      <c r="A79" s="83" t="s">
        <v>171</v>
      </c>
      <c r="B79" s="384" t="s">
        <v>134</v>
      </c>
      <c r="C79" s="399"/>
      <c r="D79" s="406"/>
      <c r="E79" s="407"/>
      <c r="F79" s="408"/>
    </row>
    <row r="81" spans="1:6" ht="21.9" customHeight="1" x14ac:dyDescent="0.3">
      <c r="A81" s="379" t="s">
        <v>172</v>
      </c>
      <c r="B81" s="379"/>
      <c r="C81" s="379"/>
      <c r="D81" s="379"/>
      <c r="E81" s="379"/>
      <c r="F81" s="379"/>
    </row>
    <row r="82" spans="1:6" ht="9.9" customHeight="1" x14ac:dyDescent="0.3"/>
    <row r="83" spans="1:6" ht="84.9" customHeight="1" x14ac:dyDescent="0.3">
      <c r="A83" s="357" t="s">
        <v>289</v>
      </c>
      <c r="B83" s="357"/>
      <c r="C83" s="357"/>
      <c r="D83" s="357"/>
      <c r="E83" s="357"/>
      <c r="F83" s="357"/>
    </row>
    <row r="84" spans="1:6" ht="9.9" customHeight="1" x14ac:dyDescent="0.3"/>
    <row r="85" spans="1:6" ht="16.5" customHeight="1" x14ac:dyDescent="0.3">
      <c r="A85" s="378" t="s">
        <v>174</v>
      </c>
      <c r="B85" s="378"/>
      <c r="C85" s="378"/>
      <c r="D85" s="378"/>
      <c r="E85" s="378"/>
      <c r="F85" s="378"/>
    </row>
    <row r="86" spans="1:6" x14ac:dyDescent="0.3">
      <c r="A86" s="378" t="s">
        <v>290</v>
      </c>
      <c r="B86" s="378"/>
      <c r="C86" s="378"/>
      <c r="D86" s="378"/>
      <c r="E86" s="378"/>
      <c r="F86" s="378"/>
    </row>
    <row r="87" spans="1:6" x14ac:dyDescent="0.3">
      <c r="A87" s="378" t="s">
        <v>176</v>
      </c>
      <c r="B87" s="378"/>
      <c r="C87" s="378"/>
      <c r="D87" s="378"/>
      <c r="E87" s="378"/>
      <c r="F87" s="378"/>
    </row>
    <row r="88" spans="1:6" ht="30" x14ac:dyDescent="0.3">
      <c r="A88" s="78" t="s">
        <v>177</v>
      </c>
      <c r="B88" s="78" t="s">
        <v>291</v>
      </c>
      <c r="C88" s="78" t="s">
        <v>179</v>
      </c>
      <c r="D88" s="78" t="s">
        <v>180</v>
      </c>
      <c r="E88" s="78" t="s">
        <v>181</v>
      </c>
      <c r="F88" s="78" t="s">
        <v>320</v>
      </c>
    </row>
    <row r="89" spans="1:6" ht="18" customHeight="1" x14ac:dyDescent="0.3">
      <c r="A89" s="79" t="s">
        <v>126</v>
      </c>
      <c r="B89" s="80">
        <f>+SUM(B91:B97)</f>
        <v>51328496127</v>
      </c>
      <c r="C89" s="277">
        <f>+SUM(C91:C97)</f>
        <v>100</v>
      </c>
      <c r="D89" s="81"/>
      <c r="E89" s="81"/>
      <c r="F89" s="81"/>
    </row>
    <row r="90" spans="1:6" ht="9.9" customHeight="1" x14ac:dyDescent="0.3">
      <c r="A90" s="22"/>
      <c r="B90" s="23"/>
      <c r="C90" s="278"/>
      <c r="D90" s="21"/>
      <c r="E90" s="21"/>
      <c r="F90" s="21"/>
    </row>
    <row r="91" spans="1:6" ht="18" customHeight="1" x14ac:dyDescent="0.3">
      <c r="A91" s="22" t="s">
        <v>183</v>
      </c>
      <c r="B91" s="23">
        <f>+'1T'!B91</f>
        <v>51328496127</v>
      </c>
      <c r="C91" s="278">
        <f>+B91/$B$89*100</f>
        <v>100</v>
      </c>
      <c r="D91" s="171" t="str">
        <f>+'1T'!D91</f>
        <v>MTSS-DESAF-OF-1320-2023</v>
      </c>
      <c r="E91" s="171" t="str">
        <f>+'1T'!E91</f>
        <v>MTSS-DESAF-OF-1320-2023</v>
      </c>
      <c r="F91" s="171" t="str">
        <f>+'1T'!F91</f>
        <v>N/A</v>
      </c>
    </row>
    <row r="92" spans="1:6" ht="18" customHeight="1" x14ac:dyDescent="0.3">
      <c r="A92" s="167" t="s">
        <v>292</v>
      </c>
      <c r="B92" s="168">
        <f>+'1T'!B92</f>
        <v>0</v>
      </c>
      <c r="C92" s="279">
        <f>+B92/$B$89*100</f>
        <v>0</v>
      </c>
      <c r="D92" s="171">
        <f>+'1T'!D92</f>
        <v>0</v>
      </c>
      <c r="E92" s="171">
        <f>+'1T'!E92</f>
        <v>0</v>
      </c>
      <c r="F92" s="171">
        <f>+'1T'!F92</f>
        <v>0</v>
      </c>
    </row>
    <row r="93" spans="1:6" ht="18" customHeight="1" x14ac:dyDescent="0.3">
      <c r="A93" s="167" t="s">
        <v>186</v>
      </c>
      <c r="B93" s="168">
        <v>0</v>
      </c>
      <c r="C93" s="279">
        <f t="shared" ref="C93:C97" si="12">+B93/$B$89*100</f>
        <v>0</v>
      </c>
      <c r="D93" s="171"/>
      <c r="E93" s="171"/>
      <c r="F93" s="171"/>
    </row>
    <row r="94" spans="1:6" ht="18" customHeight="1" x14ac:dyDescent="0.3">
      <c r="A94" s="176" t="s">
        <v>187</v>
      </c>
      <c r="B94" s="177">
        <v>0</v>
      </c>
      <c r="C94" s="272">
        <f t="shared" si="12"/>
        <v>0</v>
      </c>
      <c r="D94" s="178"/>
      <c r="E94" s="178"/>
      <c r="F94" s="178"/>
    </row>
    <row r="95" spans="1:6" ht="18" customHeight="1" x14ac:dyDescent="0.3">
      <c r="A95" s="167" t="s">
        <v>188</v>
      </c>
      <c r="B95" s="168">
        <v>0</v>
      </c>
      <c r="C95" s="279">
        <f t="shared" si="12"/>
        <v>0</v>
      </c>
      <c r="D95" s="171"/>
      <c r="E95" s="171"/>
      <c r="F95" s="171"/>
    </row>
    <row r="96" spans="1:6" ht="18" customHeight="1" x14ac:dyDescent="0.3">
      <c r="A96" s="167" t="s">
        <v>189</v>
      </c>
      <c r="B96" s="168">
        <v>0</v>
      </c>
      <c r="C96" s="279">
        <f t="shared" si="12"/>
        <v>0</v>
      </c>
      <c r="D96" s="171"/>
      <c r="E96" s="171"/>
      <c r="F96" s="171"/>
    </row>
    <row r="97" spans="1:6" ht="18" customHeight="1" x14ac:dyDescent="0.3">
      <c r="A97" s="169" t="s">
        <v>190</v>
      </c>
      <c r="B97" s="168">
        <v>0</v>
      </c>
      <c r="C97" s="279">
        <f t="shared" si="12"/>
        <v>0</v>
      </c>
      <c r="D97" s="173"/>
      <c r="E97" s="173"/>
      <c r="F97" s="173"/>
    </row>
    <row r="98" spans="1:6" ht="15" customHeight="1" x14ac:dyDescent="0.3">
      <c r="A98" s="443" t="s">
        <v>293</v>
      </c>
      <c r="B98" s="443"/>
      <c r="C98" s="443"/>
      <c r="D98" s="443"/>
      <c r="E98" s="443"/>
      <c r="F98" s="443"/>
    </row>
    <row r="99" spans="1:6" ht="35.1" customHeight="1" x14ac:dyDescent="0.3">
      <c r="A99" s="416" t="s">
        <v>191</v>
      </c>
      <c r="B99" s="417"/>
      <c r="C99" s="417"/>
      <c r="D99" s="417"/>
      <c r="E99" s="417"/>
      <c r="F99" s="418"/>
    </row>
    <row r="100" spans="1:6" ht="50.1" customHeight="1" x14ac:dyDescent="0.3">
      <c r="A100" s="411" t="s">
        <v>192</v>
      </c>
      <c r="B100" s="412"/>
      <c r="C100" s="412"/>
      <c r="D100" s="412"/>
      <c r="E100" s="412"/>
      <c r="F100" s="413"/>
    </row>
    <row r="101" spans="1:6" ht="9.9" customHeight="1" x14ac:dyDescent="0.3">
      <c r="A101" s="22"/>
      <c r="B101" s="41"/>
      <c r="C101" s="21"/>
    </row>
    <row r="102" spans="1:6" x14ac:dyDescent="0.3">
      <c r="A102" s="378" t="s">
        <v>193</v>
      </c>
      <c r="B102" s="378"/>
      <c r="C102" s="378"/>
      <c r="D102" s="378"/>
      <c r="E102" s="378"/>
      <c r="F102" s="378"/>
    </row>
    <row r="103" spans="1:6" x14ac:dyDescent="0.3">
      <c r="A103" s="378" t="s">
        <v>194</v>
      </c>
      <c r="B103" s="378"/>
      <c r="C103" s="378"/>
      <c r="D103" s="378"/>
      <c r="E103" s="378"/>
      <c r="F103" s="378"/>
    </row>
    <row r="104" spans="1:6" x14ac:dyDescent="0.3">
      <c r="A104" s="378" t="s">
        <v>176</v>
      </c>
      <c r="B104" s="378"/>
      <c r="C104" s="378"/>
      <c r="D104" s="378"/>
      <c r="E104" s="378"/>
      <c r="F104" s="378"/>
    </row>
    <row r="105" spans="1:6" ht="36.75" customHeight="1" x14ac:dyDescent="0.3">
      <c r="A105" s="124" t="s">
        <v>195</v>
      </c>
      <c r="B105" s="124" t="s">
        <v>196</v>
      </c>
      <c r="C105" s="91" t="s">
        <v>314</v>
      </c>
      <c r="D105" s="91" t="s">
        <v>315</v>
      </c>
      <c r="E105" s="91" t="s">
        <v>316</v>
      </c>
      <c r="F105" s="91" t="s">
        <v>317</v>
      </c>
    </row>
    <row r="106" spans="1:6" x14ac:dyDescent="0.3">
      <c r="A106" s="79" t="s">
        <v>126</v>
      </c>
      <c r="B106" s="92"/>
      <c r="C106" s="260">
        <f>+C108</f>
        <v>166993882.74000001</v>
      </c>
      <c r="D106" s="260">
        <f>+D108</f>
        <v>0</v>
      </c>
      <c r="E106" s="260">
        <f>+E108</f>
        <v>0</v>
      </c>
      <c r="F106" s="260">
        <f>+F108</f>
        <v>166993882.74000001</v>
      </c>
    </row>
    <row r="107" spans="1:6" ht="9.9" customHeight="1" x14ac:dyDescent="0.3">
      <c r="A107" s="10"/>
      <c r="B107" s="42"/>
      <c r="C107" s="183"/>
      <c r="D107" s="183"/>
      <c r="E107" s="183"/>
      <c r="F107" s="184"/>
    </row>
    <row r="108" spans="1:6" x14ac:dyDescent="0.3">
      <c r="A108" s="415" t="s">
        <v>198</v>
      </c>
      <c r="B108" s="415"/>
      <c r="C108" s="254">
        <f>+C109+C113</f>
        <v>166993882.74000001</v>
      </c>
      <c r="D108" s="254">
        <f t="shared" ref="D108:E108" si="13">+D109+D113</f>
        <v>0</v>
      </c>
      <c r="E108" s="254">
        <f t="shared" si="13"/>
        <v>0</v>
      </c>
      <c r="F108" s="280">
        <f>+F109+F113</f>
        <v>166993882.74000001</v>
      </c>
    </row>
    <row r="109" spans="1:6" ht="17.100000000000001" customHeight="1" x14ac:dyDescent="0.3">
      <c r="A109" s="153" t="s">
        <v>199</v>
      </c>
      <c r="B109" s="166" t="s">
        <v>200</v>
      </c>
      <c r="C109" s="183">
        <f>+C110</f>
        <v>166993882.74000001</v>
      </c>
      <c r="D109" s="183">
        <f t="shared" ref="C109:E111" si="14">+D110</f>
        <v>0</v>
      </c>
      <c r="E109" s="183">
        <f t="shared" si="14"/>
        <v>0</v>
      </c>
      <c r="F109" s="281">
        <f>+C109+D109+E109</f>
        <v>166993882.74000001</v>
      </c>
    </row>
    <row r="110" spans="1:6" ht="17.100000000000001" customHeight="1" x14ac:dyDescent="0.3">
      <c r="A110" s="153" t="s">
        <v>201</v>
      </c>
      <c r="B110" s="166" t="s">
        <v>2</v>
      </c>
      <c r="C110" s="13">
        <f t="shared" si="14"/>
        <v>166993882.74000001</v>
      </c>
      <c r="D110" s="13">
        <f t="shared" si="14"/>
        <v>0</v>
      </c>
      <c r="E110" s="13">
        <f t="shared" si="14"/>
        <v>0</v>
      </c>
      <c r="F110" s="282">
        <f>+C110+D110+E110</f>
        <v>166993882.74000001</v>
      </c>
    </row>
    <row r="111" spans="1:6" ht="17.100000000000001" customHeight="1" x14ac:dyDescent="0.3">
      <c r="A111" s="153" t="s">
        <v>202</v>
      </c>
      <c r="B111" s="166" t="s">
        <v>203</v>
      </c>
      <c r="C111" s="46">
        <f>+C112</f>
        <v>166993882.74000001</v>
      </c>
      <c r="D111" s="46">
        <f t="shared" si="14"/>
        <v>0</v>
      </c>
      <c r="E111" s="46">
        <f t="shared" si="14"/>
        <v>0</v>
      </c>
      <c r="F111" s="96">
        <f>+C111+D111+E111</f>
        <v>166993882.74000001</v>
      </c>
    </row>
    <row r="112" spans="1:6" ht="17.100000000000001" customHeight="1" x14ac:dyDescent="0.3">
      <c r="A112" s="307" t="s">
        <v>204</v>
      </c>
      <c r="B112" s="315" t="s">
        <v>310</v>
      </c>
      <c r="C112" s="316">
        <v>166993882.74000001</v>
      </c>
      <c r="D112" s="316">
        <v>0</v>
      </c>
      <c r="E112" s="316">
        <v>0</v>
      </c>
      <c r="F112" s="317">
        <f t="shared" ref="F112:F116" si="15">+C112+D112+E112</f>
        <v>166993882.74000001</v>
      </c>
    </row>
    <row r="113" spans="1:6" ht="17.100000000000001" customHeight="1" x14ac:dyDescent="0.3">
      <c r="A113" s="152" t="s">
        <v>206</v>
      </c>
      <c r="B113" s="157" t="s">
        <v>207</v>
      </c>
      <c r="C113" s="283">
        <f>+C114</f>
        <v>0</v>
      </c>
      <c r="D113" s="283">
        <f t="shared" ref="D113:E115" si="16">+D114</f>
        <v>0</v>
      </c>
      <c r="E113" s="283">
        <f>+E114</f>
        <v>0</v>
      </c>
      <c r="F113" s="284">
        <f t="shared" si="15"/>
        <v>0</v>
      </c>
    </row>
    <row r="114" spans="1:6" ht="17.100000000000001" customHeight="1" x14ac:dyDescent="0.3">
      <c r="A114" s="152" t="s">
        <v>208</v>
      </c>
      <c r="B114" s="157" t="s">
        <v>1</v>
      </c>
      <c r="C114" s="46">
        <f>+C115</f>
        <v>0</v>
      </c>
      <c r="D114" s="46">
        <f t="shared" si="16"/>
        <v>0</v>
      </c>
      <c r="E114" s="46">
        <f t="shared" si="16"/>
        <v>0</v>
      </c>
      <c r="F114" s="96">
        <f t="shared" si="15"/>
        <v>0</v>
      </c>
    </row>
    <row r="115" spans="1:6" ht="17.100000000000001" customHeight="1" x14ac:dyDescent="0.3">
      <c r="A115" s="152" t="s">
        <v>209</v>
      </c>
      <c r="B115" s="157" t="s">
        <v>210</v>
      </c>
      <c r="C115" s="46">
        <f>+C116</f>
        <v>0</v>
      </c>
      <c r="D115" s="46">
        <f t="shared" si="16"/>
        <v>0</v>
      </c>
      <c r="E115" s="46">
        <f t="shared" si="16"/>
        <v>0</v>
      </c>
      <c r="F115" s="96">
        <f t="shared" si="15"/>
        <v>0</v>
      </c>
    </row>
    <row r="116" spans="1:6" ht="17.100000000000001" customHeight="1" x14ac:dyDescent="0.3">
      <c r="A116" s="299" t="s">
        <v>211</v>
      </c>
      <c r="B116" s="300" t="s">
        <v>212</v>
      </c>
      <c r="C116" s="316">
        <v>0</v>
      </c>
      <c r="D116" s="316">
        <v>0</v>
      </c>
      <c r="E116" s="316">
        <v>0</v>
      </c>
      <c r="F116" s="317">
        <f t="shared" si="15"/>
        <v>0</v>
      </c>
    </row>
    <row r="117" spans="1:6" ht="9.9" customHeight="1" x14ac:dyDescent="0.3">
      <c r="A117" s="108"/>
      <c r="B117" s="40"/>
      <c r="C117" s="46"/>
      <c r="D117" s="46"/>
      <c r="E117" s="46"/>
      <c r="F117" s="47"/>
    </row>
    <row r="118" spans="1:6" ht="13.8" x14ac:dyDescent="0.3">
      <c r="A118" s="443" t="s">
        <v>293</v>
      </c>
      <c r="B118" s="443"/>
      <c r="C118" s="443"/>
      <c r="D118" s="443"/>
      <c r="E118" s="443"/>
      <c r="F118" s="443"/>
    </row>
    <row r="119" spans="1:6" ht="35.1" customHeight="1" x14ac:dyDescent="0.3">
      <c r="A119" s="417" t="s">
        <v>295</v>
      </c>
      <c r="B119" s="417"/>
      <c r="C119" s="417"/>
      <c r="D119" s="417"/>
      <c r="E119" s="417"/>
      <c r="F119" s="417"/>
    </row>
    <row r="120" spans="1:6" ht="50.1" customHeight="1" x14ac:dyDescent="0.3">
      <c r="A120" s="421" t="s">
        <v>214</v>
      </c>
      <c r="B120" s="421"/>
      <c r="C120" s="421"/>
      <c r="D120" s="421"/>
      <c r="E120" s="421"/>
      <c r="F120" s="421"/>
    </row>
    <row r="121" spans="1:6" x14ac:dyDescent="0.3">
      <c r="A121" s="22"/>
      <c r="B121" s="41"/>
      <c r="C121" s="21"/>
    </row>
    <row r="122" spans="1:6" x14ac:dyDescent="0.3">
      <c r="A122" s="378" t="s">
        <v>215</v>
      </c>
      <c r="B122" s="378"/>
      <c r="C122" s="378"/>
      <c r="D122" s="378"/>
      <c r="E122" s="378"/>
      <c r="F122" s="378"/>
    </row>
    <row r="123" spans="1:6" x14ac:dyDescent="0.3">
      <c r="A123" s="393" t="s">
        <v>216</v>
      </c>
      <c r="B123" s="393"/>
      <c r="C123" s="393"/>
      <c r="D123" s="393"/>
      <c r="E123" s="393"/>
      <c r="F123" s="393"/>
    </row>
    <row r="124" spans="1:6" x14ac:dyDescent="0.3">
      <c r="A124" s="378" t="s">
        <v>176</v>
      </c>
      <c r="B124" s="378"/>
      <c r="C124" s="378"/>
      <c r="D124" s="378"/>
      <c r="E124" s="378"/>
      <c r="F124" s="378"/>
    </row>
    <row r="125" spans="1:6" ht="33" customHeight="1" x14ac:dyDescent="0.3">
      <c r="A125" s="124" t="s">
        <v>195</v>
      </c>
      <c r="B125" s="124" t="s">
        <v>217</v>
      </c>
      <c r="C125" s="91" t="s">
        <v>314</v>
      </c>
      <c r="D125" s="91" t="s">
        <v>315</v>
      </c>
      <c r="E125" s="91" t="s">
        <v>316</v>
      </c>
      <c r="F125" s="91" t="s">
        <v>317</v>
      </c>
    </row>
    <row r="126" spans="1:6" ht="15" customHeight="1" x14ac:dyDescent="0.3">
      <c r="A126" s="79" t="s">
        <v>126</v>
      </c>
      <c r="B126" s="92"/>
      <c r="C126" s="260">
        <f>+C128</f>
        <v>166993882.74000001</v>
      </c>
      <c r="D126" s="260">
        <f t="shared" ref="D126:E126" si="17">+D128</f>
        <v>0</v>
      </c>
      <c r="E126" s="260">
        <f t="shared" si="17"/>
        <v>0</v>
      </c>
      <c r="F126" s="260">
        <f>+F128</f>
        <v>166993882.74000001</v>
      </c>
    </row>
    <row r="127" spans="1:6" ht="9.9" customHeight="1" x14ac:dyDescent="0.3">
      <c r="A127" s="10"/>
      <c r="B127" s="42"/>
      <c r="C127" s="183"/>
      <c r="D127" s="183"/>
      <c r="E127" s="183"/>
      <c r="F127" s="184"/>
    </row>
    <row r="128" spans="1:6" x14ac:dyDescent="0.3">
      <c r="A128" s="415" t="s">
        <v>296</v>
      </c>
      <c r="B128" s="415"/>
      <c r="C128" s="254">
        <f>+SUM(C129:C138)</f>
        <v>166993882.74000001</v>
      </c>
      <c r="D128" s="254">
        <f>+SUM(D129:D138)</f>
        <v>0</v>
      </c>
      <c r="E128" s="254">
        <f>+SUM(E129:E138)</f>
        <v>0</v>
      </c>
      <c r="F128" s="254">
        <f>+SUM(F129:F138)</f>
        <v>166993882.74000001</v>
      </c>
    </row>
    <row r="129" spans="1:6" ht="17.100000000000001" customHeight="1" x14ac:dyDescent="0.3">
      <c r="A129" s="152">
        <v>0</v>
      </c>
      <c r="B129" s="157" t="s">
        <v>219</v>
      </c>
      <c r="C129" s="13">
        <v>0</v>
      </c>
      <c r="D129" s="13">
        <v>0</v>
      </c>
      <c r="E129" s="13">
        <v>0</v>
      </c>
      <c r="F129" s="45">
        <f>+C129+D129+E129</f>
        <v>0</v>
      </c>
    </row>
    <row r="130" spans="1:6" ht="17.100000000000001" customHeight="1" x14ac:dyDescent="0.3">
      <c r="A130" s="152">
        <v>1</v>
      </c>
      <c r="B130" s="157" t="s">
        <v>3</v>
      </c>
      <c r="C130" s="13">
        <v>0</v>
      </c>
      <c r="D130" s="49">
        <v>0</v>
      </c>
      <c r="E130" s="49">
        <v>0</v>
      </c>
      <c r="F130" s="45">
        <f t="shared" ref="F130:F138" si="18">+C130+D130+E130</f>
        <v>0</v>
      </c>
    </row>
    <row r="131" spans="1:6" ht="17.100000000000001" customHeight="1" x14ac:dyDescent="0.3">
      <c r="A131" s="152">
        <v>2</v>
      </c>
      <c r="B131" s="157" t="s">
        <v>220</v>
      </c>
      <c r="C131" s="13">
        <v>0</v>
      </c>
      <c r="D131" s="13">
        <v>0</v>
      </c>
      <c r="E131" s="13">
        <v>0</v>
      </c>
      <c r="F131" s="45">
        <f t="shared" si="18"/>
        <v>0</v>
      </c>
    </row>
    <row r="132" spans="1:6" ht="17.100000000000001" customHeight="1" x14ac:dyDescent="0.3">
      <c r="A132" s="152">
        <v>3</v>
      </c>
      <c r="B132" s="157" t="s">
        <v>221</v>
      </c>
      <c r="C132" s="13">
        <v>0</v>
      </c>
      <c r="D132" s="13">
        <v>0</v>
      </c>
      <c r="E132" s="13">
        <v>0</v>
      </c>
      <c r="F132" s="45">
        <f t="shared" si="18"/>
        <v>0</v>
      </c>
    </row>
    <row r="133" spans="1:6" ht="17.100000000000001" customHeight="1" x14ac:dyDescent="0.3">
      <c r="A133" s="152">
        <v>4</v>
      </c>
      <c r="B133" s="157" t="s">
        <v>222</v>
      </c>
      <c r="C133" s="13">
        <v>0</v>
      </c>
      <c r="D133" s="13">
        <v>0</v>
      </c>
      <c r="E133" s="13">
        <v>0</v>
      </c>
      <c r="F133" s="45">
        <f t="shared" si="18"/>
        <v>0</v>
      </c>
    </row>
    <row r="134" spans="1:6" ht="17.100000000000001" customHeight="1" x14ac:dyDescent="0.3">
      <c r="A134" s="152">
        <v>5</v>
      </c>
      <c r="B134" s="157" t="s">
        <v>223</v>
      </c>
      <c r="C134" s="46">
        <v>0</v>
      </c>
      <c r="D134" s="46">
        <v>0</v>
      </c>
      <c r="E134" s="46">
        <v>0</v>
      </c>
      <c r="F134" s="45">
        <f t="shared" si="18"/>
        <v>0</v>
      </c>
    </row>
    <row r="135" spans="1:6" ht="17.100000000000001" customHeight="1" x14ac:dyDescent="0.3">
      <c r="A135" s="152">
        <v>6</v>
      </c>
      <c r="B135" s="157" t="s">
        <v>2</v>
      </c>
      <c r="C135" s="46">
        <f>C112</f>
        <v>166993882.74000001</v>
      </c>
      <c r="D135" s="46">
        <v>0</v>
      </c>
      <c r="E135" s="46">
        <v>0</v>
      </c>
      <c r="F135" s="45">
        <f t="shared" si="18"/>
        <v>166993882.74000001</v>
      </c>
    </row>
    <row r="136" spans="1:6" ht="17.100000000000001" customHeight="1" x14ac:dyDescent="0.3">
      <c r="A136" s="152">
        <v>7</v>
      </c>
      <c r="B136" s="157" t="s">
        <v>1</v>
      </c>
      <c r="C136" s="46">
        <v>0</v>
      </c>
      <c r="D136" s="46">
        <v>0</v>
      </c>
      <c r="E136" s="46">
        <v>0</v>
      </c>
      <c r="F136" s="45">
        <f t="shared" si="18"/>
        <v>0</v>
      </c>
    </row>
    <row r="137" spans="1:6" ht="17.100000000000001" customHeight="1" x14ac:dyDescent="0.3">
      <c r="A137" s="152">
        <v>8</v>
      </c>
      <c r="B137" s="157" t="s">
        <v>224</v>
      </c>
      <c r="C137" s="46">
        <v>0</v>
      </c>
      <c r="D137" s="46">
        <v>0</v>
      </c>
      <c r="E137" s="46">
        <v>0</v>
      </c>
      <c r="F137" s="45">
        <f t="shared" si="18"/>
        <v>0</v>
      </c>
    </row>
    <row r="138" spans="1:6" ht="17.100000000000001" customHeight="1" x14ac:dyDescent="0.3">
      <c r="A138" s="152">
        <v>9</v>
      </c>
      <c r="B138" s="157" t="s">
        <v>225</v>
      </c>
      <c r="C138" s="46">
        <v>0</v>
      </c>
      <c r="D138" s="46">
        <v>0</v>
      </c>
      <c r="E138" s="46">
        <v>0</v>
      </c>
      <c r="F138" s="45">
        <f t="shared" si="18"/>
        <v>0</v>
      </c>
    </row>
    <row r="139" spans="1:6" ht="18" customHeight="1" x14ac:dyDescent="0.3">
      <c r="C139" s="50"/>
      <c r="D139" s="50"/>
      <c r="E139" s="50"/>
      <c r="F139" s="50"/>
    </row>
    <row r="140" spans="1:6" x14ac:dyDescent="0.3">
      <c r="A140" s="415" t="s">
        <v>297</v>
      </c>
      <c r="B140" s="415"/>
      <c r="C140" s="254">
        <f>+C141</f>
        <v>0</v>
      </c>
      <c r="D140" s="254">
        <f>+D141</f>
        <v>0</v>
      </c>
      <c r="E140" s="254">
        <f>+E141</f>
        <v>0</v>
      </c>
      <c r="F140" s="254">
        <f>+F141</f>
        <v>0</v>
      </c>
    </row>
    <row r="141" spans="1:6" ht="17.100000000000001" customHeight="1" x14ac:dyDescent="0.3">
      <c r="A141" s="152">
        <v>6</v>
      </c>
      <c r="B141" s="157" t="s">
        <v>2</v>
      </c>
      <c r="C141" s="46">
        <f>+C142</f>
        <v>0</v>
      </c>
      <c r="D141" s="46">
        <f>+D142</f>
        <v>0</v>
      </c>
      <c r="E141" s="46">
        <f>+E142</f>
        <v>0</v>
      </c>
      <c r="F141" s="50">
        <f>+C141+D141+E141</f>
        <v>0</v>
      </c>
    </row>
    <row r="142" spans="1:6" ht="17.100000000000001" customHeight="1" x14ac:dyDescent="0.3">
      <c r="A142" s="303" t="s">
        <v>227</v>
      </c>
      <c r="B142" s="304" t="s">
        <v>228</v>
      </c>
      <c r="C142" s="305">
        <v>0</v>
      </c>
      <c r="D142" s="305">
        <v>0</v>
      </c>
      <c r="E142" s="305">
        <v>0</v>
      </c>
      <c r="F142" s="306">
        <f>+C142+D142+E142</f>
        <v>0</v>
      </c>
    </row>
    <row r="143" spans="1:6" ht="15" customHeight="1" x14ac:dyDescent="0.3">
      <c r="A143" s="420" t="s">
        <v>229</v>
      </c>
      <c r="B143" s="420"/>
      <c r="C143" s="420"/>
      <c r="D143" s="420"/>
      <c r="E143" s="420"/>
      <c r="F143" s="420"/>
    </row>
    <row r="144" spans="1:6" ht="15" customHeight="1" x14ac:dyDescent="0.3">
      <c r="A144" s="443" t="s">
        <v>293</v>
      </c>
      <c r="B144" s="443"/>
      <c r="C144" s="443"/>
      <c r="D144" s="443"/>
      <c r="E144" s="443"/>
      <c r="F144" s="443"/>
    </row>
    <row r="145" spans="1:6" ht="75" customHeight="1" x14ac:dyDescent="0.3">
      <c r="A145" s="417" t="s">
        <v>230</v>
      </c>
      <c r="B145" s="417"/>
      <c r="C145" s="417"/>
      <c r="D145" s="417"/>
      <c r="E145" s="417"/>
      <c r="F145" s="417"/>
    </row>
    <row r="146" spans="1:6" ht="50.1" customHeight="1" x14ac:dyDescent="0.3">
      <c r="A146" s="421" t="s">
        <v>231</v>
      </c>
      <c r="B146" s="421"/>
      <c r="C146" s="421"/>
      <c r="D146" s="421"/>
      <c r="E146" s="421"/>
      <c r="F146" s="421"/>
    </row>
    <row r="147" spans="1:6" ht="15" customHeight="1" x14ac:dyDescent="0.3">
      <c r="A147" s="44"/>
      <c r="B147" s="42"/>
    </row>
    <row r="148" spans="1:6" x14ac:dyDescent="0.3">
      <c r="A148" s="378" t="s">
        <v>232</v>
      </c>
      <c r="B148" s="378"/>
      <c r="C148" s="378"/>
      <c r="D148" s="378"/>
      <c r="E148" s="378"/>
      <c r="F148" s="378"/>
    </row>
    <row r="149" spans="1:6" x14ac:dyDescent="0.3">
      <c r="A149" s="378" t="s">
        <v>233</v>
      </c>
      <c r="B149" s="378"/>
      <c r="C149" s="378"/>
      <c r="D149" s="378"/>
      <c r="E149" s="378"/>
      <c r="F149" s="378"/>
    </row>
    <row r="150" spans="1:6" x14ac:dyDescent="0.3">
      <c r="A150" s="378" t="s">
        <v>176</v>
      </c>
      <c r="B150" s="378"/>
      <c r="C150" s="378"/>
      <c r="D150" s="378"/>
      <c r="E150" s="378"/>
      <c r="F150" s="378"/>
    </row>
    <row r="151" spans="1:6" x14ac:dyDescent="0.3">
      <c r="A151" s="91" t="s">
        <v>234</v>
      </c>
      <c r="B151" s="91" t="s">
        <v>314</v>
      </c>
      <c r="C151" s="91" t="s">
        <v>315</v>
      </c>
      <c r="D151" s="91" t="s">
        <v>316</v>
      </c>
      <c r="E151" s="91" t="s">
        <v>317</v>
      </c>
      <c r="F151" s="204"/>
    </row>
    <row r="152" spans="1:6" ht="18" customHeight="1" x14ac:dyDescent="0.3">
      <c r="A152" s="130" t="s">
        <v>235</v>
      </c>
      <c r="B152" s="155">
        <f>+'2T'!E156</f>
        <v>0</v>
      </c>
      <c r="C152" s="41">
        <f>+B156</f>
        <v>0</v>
      </c>
      <c r="D152" s="41">
        <f>+C156</f>
        <v>0</v>
      </c>
      <c r="E152" s="111">
        <f>+B152</f>
        <v>0</v>
      </c>
      <c r="F152" s="48"/>
    </row>
    <row r="153" spans="1:6" ht="18" customHeight="1" x14ac:dyDescent="0.3">
      <c r="A153" s="130" t="s">
        <v>236</v>
      </c>
      <c r="B153" s="41">
        <f>+C108</f>
        <v>166993882.74000001</v>
      </c>
      <c r="C153" s="41">
        <f t="shared" ref="C153:D153" si="19">+D108</f>
        <v>0</v>
      </c>
      <c r="D153" s="41">
        <f t="shared" si="19"/>
        <v>0</v>
      </c>
      <c r="E153" s="111">
        <f>+SUM(B153:D153)</f>
        <v>166993882.74000001</v>
      </c>
      <c r="F153" s="48"/>
    </row>
    <row r="154" spans="1:6" ht="18" customHeight="1" x14ac:dyDescent="0.3">
      <c r="A154" s="94" t="s">
        <v>237</v>
      </c>
      <c r="B154" s="95">
        <f>+B152+B153</f>
        <v>166993882.74000001</v>
      </c>
      <c r="C154" s="95">
        <f>+C152+C153</f>
        <v>0</v>
      </c>
      <c r="D154" s="95">
        <f>+D152+D153</f>
        <v>0</v>
      </c>
      <c r="E154" s="95">
        <f>+E153+E152</f>
        <v>166993882.74000001</v>
      </c>
      <c r="F154" s="48"/>
    </row>
    <row r="155" spans="1:6" ht="18" customHeight="1" x14ac:dyDescent="0.3">
      <c r="A155" s="130" t="s">
        <v>238</v>
      </c>
      <c r="B155" s="41">
        <f>+C135</f>
        <v>166993882.74000001</v>
      </c>
      <c r="C155" s="41">
        <f t="shared" ref="C155:D155" si="20">+D135</f>
        <v>0</v>
      </c>
      <c r="D155" s="41">
        <f t="shared" si="20"/>
        <v>0</v>
      </c>
      <c r="E155" s="111">
        <f>+SUM(B155:D155)</f>
        <v>166993882.74000001</v>
      </c>
      <c r="F155" s="48"/>
    </row>
    <row r="156" spans="1:6" ht="18" customHeight="1" x14ac:dyDescent="0.3">
      <c r="A156" s="94" t="s">
        <v>239</v>
      </c>
      <c r="B156" s="123">
        <f>+B154-B155</f>
        <v>0</v>
      </c>
      <c r="C156" s="95">
        <f t="shared" ref="C156:D156" si="21">+C154-C155</f>
        <v>0</v>
      </c>
      <c r="D156" s="95">
        <f t="shared" si="21"/>
        <v>0</v>
      </c>
      <c r="E156" s="95">
        <f>+E154-E155</f>
        <v>0</v>
      </c>
      <c r="F156" s="48"/>
    </row>
    <row r="157" spans="1:6" ht="18" customHeight="1" x14ac:dyDescent="0.3">
      <c r="A157" s="443" t="s">
        <v>293</v>
      </c>
      <c r="B157" s="443"/>
      <c r="C157" s="443"/>
      <c r="D157" s="443"/>
      <c r="E157" s="443"/>
      <c r="F157" s="34"/>
    </row>
    <row r="158" spans="1:6" ht="18" customHeight="1" x14ac:dyDescent="0.3">
      <c r="A158" s="428" t="s">
        <v>240</v>
      </c>
      <c r="B158" s="429"/>
      <c r="C158" s="429"/>
      <c r="D158" s="429"/>
      <c r="E158" s="429"/>
      <c r="F158" s="118"/>
    </row>
    <row r="159" spans="1:6" ht="53.1" customHeight="1" x14ac:dyDescent="0.3">
      <c r="A159" s="425" t="s">
        <v>241</v>
      </c>
      <c r="B159" s="426"/>
      <c r="C159" s="426"/>
      <c r="D159" s="426"/>
      <c r="E159" s="426"/>
      <c r="F159" s="427"/>
    </row>
    <row r="160" spans="1:6" ht="18" customHeight="1" x14ac:dyDescent="0.3">
      <c r="A160" s="425" t="s">
        <v>242</v>
      </c>
      <c r="B160" s="426"/>
      <c r="C160" s="426"/>
      <c r="D160" s="426"/>
      <c r="E160" s="426"/>
      <c r="F160" s="427"/>
    </row>
    <row r="161" spans="1:6" ht="18" customHeight="1" x14ac:dyDescent="0.3">
      <c r="A161" s="425" t="s">
        <v>243</v>
      </c>
      <c r="B161" s="426"/>
      <c r="C161" s="426"/>
      <c r="D161" s="426"/>
      <c r="E161" s="426"/>
      <c r="F161" s="427"/>
    </row>
    <row r="162" spans="1:6" ht="18" customHeight="1" x14ac:dyDescent="0.3">
      <c r="A162" s="425" t="s">
        <v>244</v>
      </c>
      <c r="B162" s="426"/>
      <c r="C162" s="426"/>
      <c r="D162" s="426"/>
      <c r="E162" s="426"/>
      <c r="F162" s="427"/>
    </row>
    <row r="163" spans="1:6" ht="18" customHeight="1" x14ac:dyDescent="0.3">
      <c r="A163" s="422" t="s">
        <v>245</v>
      </c>
      <c r="B163" s="423"/>
      <c r="C163" s="423"/>
      <c r="D163" s="423"/>
      <c r="E163" s="423"/>
      <c r="F163" s="424"/>
    </row>
    <row r="164" spans="1:6" ht="18" customHeight="1" x14ac:dyDescent="0.3">
      <c r="A164" s="97" t="s">
        <v>246</v>
      </c>
      <c r="B164" s="98"/>
      <c r="C164" s="98"/>
      <c r="D164" s="98"/>
      <c r="E164" s="98"/>
      <c r="F164" s="99"/>
    </row>
    <row r="165" spans="1:6" ht="45" customHeight="1" x14ac:dyDescent="0.3">
      <c r="A165" s="434" t="s">
        <v>247</v>
      </c>
      <c r="B165" s="435"/>
      <c r="C165" s="435"/>
      <c r="D165" s="435"/>
      <c r="E165" s="435"/>
      <c r="F165" s="436"/>
    </row>
    <row r="166" spans="1:6" ht="18" customHeight="1" x14ac:dyDescent="0.3">
      <c r="A166" s="54"/>
      <c r="B166"/>
      <c r="C166"/>
      <c r="D166"/>
      <c r="E166"/>
      <c r="F166" s="53"/>
    </row>
    <row r="167" spans="1:6" ht="18" customHeight="1" x14ac:dyDescent="0.3">
      <c r="A167"/>
      <c r="B167" s="378" t="s">
        <v>248</v>
      </c>
      <c r="C167" s="378"/>
      <c r="D167" s="378"/>
      <c r="E167"/>
      <c r="F167" s="35"/>
    </row>
    <row r="168" spans="1:6" ht="33" customHeight="1" x14ac:dyDescent="0.3">
      <c r="A168"/>
      <c r="B168" s="393" t="s">
        <v>249</v>
      </c>
      <c r="C168" s="393"/>
      <c r="D168" s="393"/>
      <c r="E168"/>
      <c r="F168" s="35"/>
    </row>
    <row r="169" spans="1:6" ht="18" customHeight="1" x14ac:dyDescent="0.3">
      <c r="A169"/>
      <c r="B169" s="378" t="s">
        <v>176</v>
      </c>
      <c r="C169" s="378"/>
      <c r="D169" s="378"/>
      <c r="E169"/>
      <c r="F169" s="35"/>
    </row>
    <row r="170" spans="1:6" ht="18" customHeight="1" x14ac:dyDescent="0.3">
      <c r="A170"/>
      <c r="B170" s="368" t="s">
        <v>234</v>
      </c>
      <c r="C170" s="368"/>
      <c r="D170" s="87" t="s">
        <v>321</v>
      </c>
      <c r="E170"/>
      <c r="F170" s="107"/>
    </row>
    <row r="171" spans="1:6" ht="18" customHeight="1" x14ac:dyDescent="0.3">
      <c r="A171"/>
      <c r="B171" s="438" t="s">
        <v>251</v>
      </c>
      <c r="C171" s="438"/>
      <c r="D171" s="87"/>
      <c r="E171"/>
      <c r="F171" s="62"/>
    </row>
    <row r="172" spans="1:6" ht="18" customHeight="1" x14ac:dyDescent="0.3">
      <c r="A172"/>
      <c r="B172" s="110" t="s">
        <v>252</v>
      </c>
      <c r="D172" s="41">
        <f>+'2T'!D182</f>
        <v>0</v>
      </c>
      <c r="E172" s="225"/>
      <c r="F172" s="62"/>
    </row>
    <row r="173" spans="1:6" ht="18" customHeight="1" x14ac:dyDescent="0.3">
      <c r="A173"/>
      <c r="B173" s="110" t="s">
        <v>253</v>
      </c>
      <c r="D173" s="41">
        <f>+'2T'!D183</f>
        <v>0</v>
      </c>
      <c r="E173" s="225"/>
      <c r="F173" s="62"/>
    </row>
    <row r="174" spans="1:6" ht="18" customHeight="1" x14ac:dyDescent="0.3">
      <c r="A174"/>
      <c r="B174" s="439" t="s">
        <v>126</v>
      </c>
      <c r="C174" s="439"/>
      <c r="D174" s="95">
        <f>+D172+D173</f>
        <v>0</v>
      </c>
      <c r="E174"/>
      <c r="F174" s="62"/>
    </row>
    <row r="175" spans="1:6" ht="18" customHeight="1" x14ac:dyDescent="0.3">
      <c r="A175"/>
      <c r="B175" s="110"/>
      <c r="D175" s="41"/>
      <c r="E175"/>
      <c r="F175" s="62"/>
    </row>
    <row r="176" spans="1:6" ht="18" customHeight="1" x14ac:dyDescent="0.3">
      <c r="A176"/>
      <c r="B176" s="438" t="s">
        <v>254</v>
      </c>
      <c r="C176" s="438"/>
      <c r="D176" s="87" t="s">
        <v>321</v>
      </c>
      <c r="E176"/>
      <c r="F176" s="62"/>
    </row>
    <row r="177" spans="1:6" ht="18" customHeight="1" x14ac:dyDescent="0.3">
      <c r="A177"/>
      <c r="B177" s="110" t="s">
        <v>252</v>
      </c>
      <c r="D177" s="41">
        <v>0</v>
      </c>
      <c r="E177"/>
      <c r="F177" s="62"/>
    </row>
    <row r="178" spans="1:6" ht="18" customHeight="1" x14ac:dyDescent="0.3">
      <c r="A178"/>
      <c r="B178" s="110" t="s">
        <v>255</v>
      </c>
      <c r="D178" s="41">
        <v>0</v>
      </c>
      <c r="E178"/>
      <c r="F178" s="62"/>
    </row>
    <row r="179" spans="1:6" ht="18" customHeight="1" x14ac:dyDescent="0.3">
      <c r="A179"/>
      <c r="B179" s="439" t="s">
        <v>256</v>
      </c>
      <c r="C179" s="439"/>
      <c r="D179" s="95">
        <f>+D177+D178</f>
        <v>0</v>
      </c>
      <c r="E179"/>
      <c r="F179" s="62"/>
    </row>
    <row r="180" spans="1:6" ht="18" customHeight="1" x14ac:dyDescent="0.3">
      <c r="A180"/>
      <c r="B180" s="110"/>
      <c r="D180" s="111"/>
      <c r="E180"/>
      <c r="F180" s="62"/>
    </row>
    <row r="181" spans="1:6" ht="18" customHeight="1" x14ac:dyDescent="0.3">
      <c r="A181"/>
      <c r="B181" s="438" t="s">
        <v>257</v>
      </c>
      <c r="C181" s="438"/>
      <c r="D181" s="87" t="s">
        <v>321</v>
      </c>
      <c r="E181"/>
      <c r="F181" s="62"/>
    </row>
    <row r="182" spans="1:6" ht="18" customHeight="1" x14ac:dyDescent="0.3">
      <c r="A182"/>
      <c r="B182" s="110" t="s">
        <v>252</v>
      </c>
      <c r="D182" s="41">
        <f>+D172-D177</f>
        <v>0</v>
      </c>
      <c r="E182" s="203"/>
      <c r="F182" s="62"/>
    </row>
    <row r="183" spans="1:6" ht="18" customHeight="1" x14ac:dyDescent="0.3">
      <c r="A183"/>
      <c r="B183" s="110" t="s">
        <v>253</v>
      </c>
      <c r="D183" s="41">
        <f>+D173-D178</f>
        <v>0</v>
      </c>
      <c r="E183" s="203"/>
      <c r="F183" s="62"/>
    </row>
    <row r="184" spans="1:6" ht="18" customHeight="1" x14ac:dyDescent="0.3">
      <c r="A184"/>
      <c r="B184" s="439" t="s">
        <v>258</v>
      </c>
      <c r="C184" s="439"/>
      <c r="D184" s="161">
        <f>+D182+D183</f>
        <v>0</v>
      </c>
      <c r="E184" s="203"/>
      <c r="F184" s="62"/>
    </row>
    <row r="185" spans="1:6" ht="18" customHeight="1" x14ac:dyDescent="0.3">
      <c r="A185"/>
      <c r="B185" s="162" t="s">
        <v>259</v>
      </c>
      <c r="C185" s="126"/>
      <c r="D185" s="159"/>
      <c r="E185"/>
      <c r="F185" s="34">
        <f>+D177-F188</f>
        <v>0</v>
      </c>
    </row>
    <row r="186" spans="1:6" ht="18" customHeight="1" x14ac:dyDescent="0.3">
      <c r="A186"/>
      <c r="B186" s="191"/>
      <c r="C186" s="192"/>
      <c r="D186" s="159"/>
      <c r="E186"/>
      <c r="F186" s="62"/>
    </row>
    <row r="187" spans="1:6" ht="18" customHeight="1" x14ac:dyDescent="0.3">
      <c r="A187" s="86" t="s">
        <v>195</v>
      </c>
      <c r="B187" s="86" t="s">
        <v>260</v>
      </c>
      <c r="C187" s="86" t="s">
        <v>314</v>
      </c>
      <c r="D187" s="86" t="s">
        <v>322</v>
      </c>
      <c r="E187" s="86" t="s">
        <v>323</v>
      </c>
      <c r="F187" s="86" t="s">
        <v>317</v>
      </c>
    </row>
    <row r="188" spans="1:6" ht="18" customHeight="1" x14ac:dyDescent="0.3">
      <c r="A188" s="193" t="s">
        <v>261</v>
      </c>
      <c r="B188" s="194"/>
      <c r="C188" s="276">
        <f>+SUM(C189:C198)</f>
        <v>0</v>
      </c>
      <c r="D188" s="276">
        <f>+SUM(D189:D198)</f>
        <v>0</v>
      </c>
      <c r="E188" s="276">
        <f>+SUM(E189:E198)</f>
        <v>0</v>
      </c>
      <c r="F188" s="276">
        <f>+SUM(F189:F198)</f>
        <v>0</v>
      </c>
    </row>
    <row r="189" spans="1:6" ht="18" customHeight="1" x14ac:dyDescent="0.3">
      <c r="A189" s="152">
        <v>0</v>
      </c>
      <c r="B189" s="157" t="s">
        <v>219</v>
      </c>
      <c r="C189" s="13">
        <v>0</v>
      </c>
      <c r="D189" s="13">
        <v>0</v>
      </c>
      <c r="E189" s="13">
        <v>0</v>
      </c>
      <c r="F189" s="45">
        <f>+C189+D189+E189</f>
        <v>0</v>
      </c>
    </row>
    <row r="190" spans="1:6" ht="18" customHeight="1" x14ac:dyDescent="0.3">
      <c r="A190" s="152">
        <v>1</v>
      </c>
      <c r="B190" s="157" t="s">
        <v>3</v>
      </c>
      <c r="C190" s="13">
        <v>0</v>
      </c>
      <c r="D190" s="49">
        <v>0</v>
      </c>
      <c r="E190" s="49">
        <v>0</v>
      </c>
      <c r="F190" s="45">
        <f t="shared" ref="F190:F198" si="22">+C190+D190+E190</f>
        <v>0</v>
      </c>
    </row>
    <row r="191" spans="1:6" ht="18" customHeight="1" x14ac:dyDescent="0.3">
      <c r="A191" s="152">
        <v>2</v>
      </c>
      <c r="B191" s="157" t="s">
        <v>220</v>
      </c>
      <c r="C191" s="13">
        <v>0</v>
      </c>
      <c r="D191" s="13">
        <v>0</v>
      </c>
      <c r="E191" s="13">
        <v>0</v>
      </c>
      <c r="F191" s="45">
        <f t="shared" si="22"/>
        <v>0</v>
      </c>
    </row>
    <row r="192" spans="1:6" ht="18" customHeight="1" x14ac:dyDescent="0.3">
      <c r="A192" s="152">
        <v>3</v>
      </c>
      <c r="B192" s="157" t="s">
        <v>221</v>
      </c>
      <c r="C192" s="13">
        <v>0</v>
      </c>
      <c r="D192" s="13">
        <v>0</v>
      </c>
      <c r="E192" s="13">
        <v>0</v>
      </c>
      <c r="F192" s="45">
        <f t="shared" si="22"/>
        <v>0</v>
      </c>
    </row>
    <row r="193" spans="1:6" ht="18" customHeight="1" x14ac:dyDescent="0.3">
      <c r="A193" s="152">
        <v>4</v>
      </c>
      <c r="B193" s="157" t="s">
        <v>222</v>
      </c>
      <c r="C193" s="13">
        <v>0</v>
      </c>
      <c r="D193" s="13">
        <v>0</v>
      </c>
      <c r="E193" s="13">
        <v>0</v>
      </c>
      <c r="F193" s="45">
        <f t="shared" si="22"/>
        <v>0</v>
      </c>
    </row>
    <row r="194" spans="1:6" ht="18" customHeight="1" x14ac:dyDescent="0.3">
      <c r="A194" s="152">
        <v>5</v>
      </c>
      <c r="B194" s="157" t="s">
        <v>223</v>
      </c>
      <c r="C194" s="13">
        <v>0</v>
      </c>
      <c r="D194" s="13">
        <v>0</v>
      </c>
      <c r="E194" s="13">
        <v>0</v>
      </c>
      <c r="F194" s="45">
        <f t="shared" si="22"/>
        <v>0</v>
      </c>
    </row>
    <row r="195" spans="1:6" ht="18" customHeight="1" x14ac:dyDescent="0.3">
      <c r="A195" s="152">
        <v>6</v>
      </c>
      <c r="B195" s="157" t="s">
        <v>2</v>
      </c>
      <c r="C195" s="13">
        <v>0</v>
      </c>
      <c r="D195" s="13">
        <v>0</v>
      </c>
      <c r="E195" s="13">
        <v>0</v>
      </c>
      <c r="F195" s="45">
        <f t="shared" si="22"/>
        <v>0</v>
      </c>
    </row>
    <row r="196" spans="1:6" ht="18" customHeight="1" x14ac:dyDescent="0.3">
      <c r="A196" s="152">
        <v>7</v>
      </c>
      <c r="B196" s="157" t="s">
        <v>1</v>
      </c>
      <c r="C196" s="13">
        <v>0</v>
      </c>
      <c r="D196" s="13">
        <v>0</v>
      </c>
      <c r="E196" s="13">
        <v>0</v>
      </c>
      <c r="F196" s="45">
        <f t="shared" si="22"/>
        <v>0</v>
      </c>
    </row>
    <row r="197" spans="1:6" ht="18" customHeight="1" x14ac:dyDescent="0.3">
      <c r="A197" s="152">
        <v>8</v>
      </c>
      <c r="B197" s="157" t="s">
        <v>224</v>
      </c>
      <c r="C197" s="13">
        <v>0</v>
      </c>
      <c r="D197" s="13">
        <v>0</v>
      </c>
      <c r="E197" s="13">
        <v>0</v>
      </c>
      <c r="F197" s="45">
        <f t="shared" si="22"/>
        <v>0</v>
      </c>
    </row>
    <row r="198" spans="1:6" ht="18" customHeight="1" x14ac:dyDescent="0.3">
      <c r="A198" s="196">
        <v>9</v>
      </c>
      <c r="B198" s="197" t="s">
        <v>225</v>
      </c>
      <c r="C198" s="15">
        <v>0</v>
      </c>
      <c r="D198" s="15">
        <v>0</v>
      </c>
      <c r="E198" s="15">
        <v>0</v>
      </c>
      <c r="F198" s="198">
        <f t="shared" si="22"/>
        <v>0</v>
      </c>
    </row>
    <row r="199" spans="1:6" ht="18" customHeight="1" x14ac:dyDescent="0.3">
      <c r="A199" s="440" t="s">
        <v>259</v>
      </c>
      <c r="B199" s="440"/>
      <c r="C199" s="440"/>
      <c r="D199" s="440"/>
      <c r="E199" s="440"/>
      <c r="F199" s="440"/>
    </row>
    <row r="200" spans="1:6" ht="18" customHeight="1" x14ac:dyDescent="0.3">
      <c r="A200" s="97" t="s">
        <v>246</v>
      </c>
      <c r="B200" s="98"/>
      <c r="C200" s="98"/>
      <c r="D200" s="98"/>
      <c r="E200" s="98"/>
      <c r="F200" s="99"/>
    </row>
    <row r="201" spans="1:6" ht="45" customHeight="1" x14ac:dyDescent="0.3">
      <c r="A201" s="434" t="s">
        <v>247</v>
      </c>
      <c r="B201" s="435"/>
      <c r="C201" s="435"/>
      <c r="D201" s="435"/>
      <c r="E201" s="435"/>
      <c r="F201" s="436"/>
    </row>
    <row r="202" spans="1:6" ht="30" customHeight="1" x14ac:dyDescent="0.3">
      <c r="A202"/>
      <c r="B202"/>
      <c r="C202"/>
      <c r="D202"/>
      <c r="E202"/>
      <c r="F202"/>
    </row>
    <row r="203" spans="1:6" ht="35.1" customHeight="1" x14ac:dyDescent="0.3">
      <c r="A203" s="120" t="s">
        <v>262</v>
      </c>
      <c r="B203" s="383" t="s">
        <v>167</v>
      </c>
      <c r="C203" s="399"/>
      <c r="D203" s="400" t="s">
        <v>168</v>
      </c>
      <c r="E203" s="401"/>
      <c r="F203" s="402"/>
    </row>
    <row r="204" spans="1:6" ht="35.1" customHeight="1" x14ac:dyDescent="0.3">
      <c r="A204" s="82" t="s">
        <v>169</v>
      </c>
      <c r="B204" s="383" t="s">
        <v>170</v>
      </c>
      <c r="C204" s="399"/>
      <c r="D204" s="403"/>
      <c r="E204" s="404"/>
      <c r="F204" s="405"/>
    </row>
    <row r="205" spans="1:6" ht="35.1" customHeight="1" x14ac:dyDescent="0.3">
      <c r="A205" s="83" t="s">
        <v>171</v>
      </c>
      <c r="B205" s="383" t="s">
        <v>134</v>
      </c>
      <c r="C205" s="399"/>
      <c r="D205" s="406"/>
      <c r="E205" s="407"/>
      <c r="F205" s="408"/>
    </row>
    <row r="206" spans="1:6" ht="13.8" x14ac:dyDescent="0.3">
      <c r="A206" s="355" t="s">
        <v>107</v>
      </c>
      <c r="B206" s="355"/>
      <c r="C206" s="355"/>
      <c r="D206" s="355"/>
      <c r="E206" s="355"/>
      <c r="F206" s="355"/>
    </row>
    <row r="208" spans="1:6" x14ac:dyDescent="0.3">
      <c r="A208" s="431" t="s">
        <v>263</v>
      </c>
      <c r="B208" s="432"/>
      <c r="C208" s="432"/>
      <c r="D208" s="432"/>
      <c r="E208" s="432"/>
      <c r="F208" s="433"/>
    </row>
    <row r="209" spans="1:6" x14ac:dyDescent="0.3">
      <c r="A209" s="100" t="s">
        <v>264</v>
      </c>
      <c r="F209" s="101"/>
    </row>
    <row r="210" spans="1:6" x14ac:dyDescent="0.3">
      <c r="A210" s="102"/>
      <c r="F210" s="101"/>
    </row>
    <row r="211" spans="1:6" x14ac:dyDescent="0.3">
      <c r="A211" s="100" t="s">
        <v>266</v>
      </c>
      <c r="D211" s="35" t="s">
        <v>267</v>
      </c>
      <c r="F211" s="101"/>
    </row>
    <row r="212" spans="1:6" x14ac:dyDescent="0.3">
      <c r="A212" s="102" t="s">
        <v>268</v>
      </c>
      <c r="B212" s="50">
        <f>+B89</f>
        <v>51328496127</v>
      </c>
      <c r="D212" s="357" t="s">
        <v>269</v>
      </c>
      <c r="E212" s="357"/>
      <c r="F212" s="430"/>
    </row>
    <row r="213" spans="1:6" x14ac:dyDescent="0.3">
      <c r="A213" s="102" t="s">
        <v>270</v>
      </c>
      <c r="B213" s="52">
        <f>+F108</f>
        <v>166993882.74000001</v>
      </c>
      <c r="D213" s="357"/>
      <c r="E213" s="357"/>
      <c r="F213" s="430"/>
    </row>
    <row r="214" spans="1:6" ht="16.2" thickBot="1" x14ac:dyDescent="0.35">
      <c r="A214" s="102" t="s">
        <v>271</v>
      </c>
      <c r="B214" s="143">
        <f>+B212-B213</f>
        <v>51161502244.260002</v>
      </c>
      <c r="D214" s="28" t="s">
        <v>272</v>
      </c>
      <c r="F214" s="145">
        <f>+F108</f>
        <v>166993882.74000001</v>
      </c>
    </row>
    <row r="215" spans="1:6" ht="16.2" thickTop="1" x14ac:dyDescent="0.3">
      <c r="A215" s="102"/>
      <c r="D215" s="28" t="s">
        <v>273</v>
      </c>
      <c r="F215" s="146">
        <f>+F128</f>
        <v>166993882.74000001</v>
      </c>
    </row>
    <row r="216" spans="1:6" ht="16.2" thickBot="1" x14ac:dyDescent="0.35">
      <c r="A216" s="100" t="s">
        <v>274</v>
      </c>
      <c r="D216" s="35" t="s">
        <v>275</v>
      </c>
      <c r="E216" s="35"/>
      <c r="F216" s="147">
        <f>+F215/F214</f>
        <v>1</v>
      </c>
    </row>
    <row r="217" spans="1:6" ht="16.2" thickTop="1" x14ac:dyDescent="0.3">
      <c r="A217" s="102" t="s">
        <v>276</v>
      </c>
      <c r="B217" s="50">
        <f>+F30</f>
        <v>166993882.74000001</v>
      </c>
      <c r="F217" s="101"/>
    </row>
    <row r="218" spans="1:6" x14ac:dyDescent="0.3">
      <c r="A218" s="102" t="s">
        <v>277</v>
      </c>
      <c r="B218" s="52">
        <f>+F128</f>
        <v>166993882.74000001</v>
      </c>
      <c r="D218" s="357" t="s">
        <v>278</v>
      </c>
      <c r="E218" s="357"/>
      <c r="F218" s="430"/>
    </row>
    <row r="219" spans="1:6" ht="16.2" thickBot="1" x14ac:dyDescent="0.35">
      <c r="A219" s="102" t="s">
        <v>279</v>
      </c>
      <c r="B219" s="144">
        <f>+B217-B218</f>
        <v>0</v>
      </c>
      <c r="D219" s="357"/>
      <c r="E219" s="357"/>
      <c r="F219" s="430"/>
    </row>
    <row r="220" spans="1:6" ht="16.2" thickTop="1" x14ac:dyDescent="0.3">
      <c r="A220" s="102"/>
      <c r="B220"/>
      <c r="D220" s="60" t="s">
        <v>280</v>
      </c>
      <c r="E220" s="148"/>
      <c r="F220" s="145">
        <f>+B89</f>
        <v>51328496127</v>
      </c>
    </row>
    <row r="221" spans="1:6" x14ac:dyDescent="0.3">
      <c r="A221" s="102"/>
      <c r="B221"/>
      <c r="D221" s="60" t="s">
        <v>273</v>
      </c>
      <c r="E221" s="148"/>
      <c r="F221" s="146">
        <f>+F128</f>
        <v>166993882.74000001</v>
      </c>
    </row>
    <row r="222" spans="1:6" ht="16.2" thickBot="1" x14ac:dyDescent="0.35">
      <c r="A222" s="102"/>
      <c r="B222"/>
      <c r="D222" s="148"/>
      <c r="E222" s="148"/>
      <c r="F222" s="147">
        <f>+F221/F220</f>
        <v>3.253434161149274E-3</v>
      </c>
    </row>
    <row r="223" spans="1:6" ht="16.2" thickTop="1" x14ac:dyDescent="0.3">
      <c r="A223" s="103"/>
      <c r="B223" s="104"/>
      <c r="C223" s="104"/>
      <c r="D223" s="104"/>
      <c r="E223" s="104"/>
      <c r="F223" s="105"/>
    </row>
  </sheetData>
  <mergeCells count="114">
    <mergeCell ref="B170:C170"/>
    <mergeCell ref="B171:C171"/>
    <mergeCell ref="B174:C174"/>
    <mergeCell ref="A118:F118"/>
    <mergeCell ref="A120:F120"/>
    <mergeCell ref="A122:F122"/>
    <mergeCell ref="A123:F123"/>
    <mergeCell ref="A124:F124"/>
    <mergeCell ref="A119:F119"/>
    <mergeCell ref="A157:E157"/>
    <mergeCell ref="A145:F145"/>
    <mergeCell ref="A128:B128"/>
    <mergeCell ref="A140:B140"/>
    <mergeCell ref="A143:F143"/>
    <mergeCell ref="A144:F144"/>
    <mergeCell ref="A146:F146"/>
    <mergeCell ref="A148:F148"/>
    <mergeCell ref="A149:F149"/>
    <mergeCell ref="D212:F213"/>
    <mergeCell ref="D218:F219"/>
    <mergeCell ref="A206:F206"/>
    <mergeCell ref="A208:F208"/>
    <mergeCell ref="A158:E158"/>
    <mergeCell ref="B203:C203"/>
    <mergeCell ref="D203:F205"/>
    <mergeCell ref="B204:C204"/>
    <mergeCell ref="B205:C205"/>
    <mergeCell ref="A159:F159"/>
    <mergeCell ref="A160:F160"/>
    <mergeCell ref="A161:F161"/>
    <mergeCell ref="A162:F162"/>
    <mergeCell ref="A163:F163"/>
    <mergeCell ref="A165:F165"/>
    <mergeCell ref="B167:D167"/>
    <mergeCell ref="A201:F201"/>
    <mergeCell ref="B176:C176"/>
    <mergeCell ref="B179:C179"/>
    <mergeCell ref="B181:C181"/>
    <mergeCell ref="B184:C184"/>
    <mergeCell ref="A199:F199"/>
    <mergeCell ref="B168:D168"/>
    <mergeCell ref="B169:D169"/>
    <mergeCell ref="A108:B108"/>
    <mergeCell ref="A85:F85"/>
    <mergeCell ref="A86:F86"/>
    <mergeCell ref="A87:F87"/>
    <mergeCell ref="A98:F98"/>
    <mergeCell ref="A100:F100"/>
    <mergeCell ref="A99:F99"/>
    <mergeCell ref="A83:F83"/>
    <mergeCell ref="A150:F150"/>
    <mergeCell ref="A75:F75"/>
    <mergeCell ref="B77:C77"/>
    <mergeCell ref="D77:F79"/>
    <mergeCell ref="B78:C78"/>
    <mergeCell ref="B79:C79"/>
    <mergeCell ref="A81:F81"/>
    <mergeCell ref="A102:F102"/>
    <mergeCell ref="A103:F103"/>
    <mergeCell ref="A104:F104"/>
    <mergeCell ref="A1:F2"/>
    <mergeCell ref="A3:F3"/>
    <mergeCell ref="A9:F9"/>
    <mergeCell ref="A49:B49"/>
    <mergeCell ref="A50:B50"/>
    <mergeCell ref="C5:E5"/>
    <mergeCell ref="C6:E6"/>
    <mergeCell ref="C7:E7"/>
    <mergeCell ref="A11:F11"/>
    <mergeCell ref="A35:B35"/>
    <mergeCell ref="A36:B36"/>
    <mergeCell ref="A37:B37"/>
    <mergeCell ref="A38:B38"/>
    <mergeCell ref="A39:B39"/>
    <mergeCell ref="A40:B40"/>
    <mergeCell ref="A41:B41"/>
    <mergeCell ref="A13:F13"/>
    <mergeCell ref="A14:F14"/>
    <mergeCell ref="A25:F25"/>
    <mergeCell ref="A27:F27"/>
    <mergeCell ref="A28:F28"/>
    <mergeCell ref="A29:B29"/>
    <mergeCell ref="A46:B46"/>
    <mergeCell ref="A47:B47"/>
    <mergeCell ref="A48:B48"/>
    <mergeCell ref="A24:F24"/>
    <mergeCell ref="A30:B30"/>
    <mergeCell ref="A31:B31"/>
    <mergeCell ref="A32:B32"/>
    <mergeCell ref="A33:B33"/>
    <mergeCell ref="A34:B34"/>
    <mergeCell ref="A42:B42"/>
    <mergeCell ref="A43:B43"/>
    <mergeCell ref="A44:B44"/>
    <mergeCell ref="A45:B45"/>
    <mergeCell ref="A51:B51"/>
    <mergeCell ref="A70:B70"/>
    <mergeCell ref="A71:B71"/>
    <mergeCell ref="A53:F53"/>
    <mergeCell ref="A64:F64"/>
    <mergeCell ref="A72:B72"/>
    <mergeCell ref="A74:F74"/>
    <mergeCell ref="A61:B61"/>
    <mergeCell ref="A57:F57"/>
    <mergeCell ref="A54:F54"/>
    <mergeCell ref="A56:F56"/>
    <mergeCell ref="A58:B58"/>
    <mergeCell ref="A59:B59"/>
    <mergeCell ref="A60:B60"/>
    <mergeCell ref="A62:B62"/>
    <mergeCell ref="A65:F65"/>
    <mergeCell ref="A67:F67"/>
    <mergeCell ref="A68:F68"/>
    <mergeCell ref="A69:B69"/>
  </mergeCells>
  <conditionalFormatting sqref="B219">
    <cfRule type="cellIs" dxfId="11" priority="4" operator="equal">
      <formula>0</formula>
    </cfRule>
    <cfRule type="cellIs" dxfId="10" priority="5" operator="lessThan">
      <formula>0</formula>
    </cfRule>
    <cfRule type="cellIs" dxfId="9" priority="6" operator="greaterThan">
      <formula>0</formula>
    </cfRule>
  </conditionalFormatting>
  <conditionalFormatting sqref="F185">
    <cfRule type="cellIs" dxfId="8" priority="1" operator="equal">
      <formula>0</formula>
    </cfRule>
    <cfRule type="cellIs" dxfId="7" priority="2" operator="lessThan">
      <formula>0</formula>
    </cfRule>
    <cfRule type="cellIs" dxfId="6" priority="3" operator="greaterThan">
      <formula>0</formula>
    </cfRule>
  </conditionalFormatting>
  <dataValidations count="12">
    <dataValidation allowBlank="1" showInputMessage="1" showErrorMessage="1" promptTitle="Advertencia" prompt="Se recomienda leer cuidadosamente las indicaciones dispuestas en la parte inferior de esta tabla. " sqref="A152" xr:uid="{01CCBB73-FF2F-459D-9DFF-1CBB54F0F37B}"/>
    <dataValidation allowBlank="1" showInputMessage="1" showErrorMessage="1" promptTitle="Advertencia" prompt="Esta tabla solo la deben completar la unidades ejecutoras que por Ley específica estén facultadas para estimar superávits." sqref="F168" xr:uid="{1F9EC796-AA01-43E3-9EAA-598CFEFED945}"/>
    <dataValidation allowBlank="1" showInputMessage="1" showErrorMessage="1" promptTitle="Advertencia" prompt="El nombre de la partida debe ser de acuerdo al Clasificador de los Ingresos del Sector Público. " sqref="B109:B111 B129 B189" xr:uid="{C7DBA423-409B-400C-A60D-D813483DAAA4}"/>
    <dataValidation allowBlank="1" showInputMessage="1" showErrorMessage="1" promptTitle="Advertencia" prompt="En este espacio se debe detallar el código correspondiente a la partida detallada y debe ser el código definido en el Clasificador de los Ingresos del Sector Público. " sqref="A109:A111 A129 A189" xr:uid="{0E190341-4FE2-414F-B7DD-1CBDA094D952}"/>
    <dataValidation allowBlank="1" showInputMessage="1" showErrorMessage="1" promptTitle="Advertencia" prompt="El código debe ser el definido para la partida en particular y debe ser el código establecido en el Clasificador de los Ingresos del Sector Público. " sqref="A105 A125" xr:uid="{1AC7DD02-CCC5-4564-A840-491ADBB5F14D}"/>
    <dataValidation allowBlank="1" showInputMessage="1" showErrorMessage="1" promptTitle="Advertencia" prompt="Se debe indicar el nombre de la partida de acuerdo al Clasificador de los Ingresos del Sector Público." sqref="B105" xr:uid="{3B3A954B-FAB8-4EBE-BE1C-CBCF79BDE45C}"/>
    <dataValidation allowBlank="1" showInputMessage="1" showErrorMessage="1" promptTitle="Advertencia" prompt="Esta tabla se completa únicamente con los ingresos y egresos del período 2024. Se recomienda leer cuidadosamente las indicaciones señaladas en la parte inferior de la tabla. " sqref="A149:F149" xr:uid="{8C6076E1-1061-44AE-BAA4-891D6607B996}"/>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23:F123" xr:uid="{67E5F422-DF03-423C-BE60-1E3B1DD665F2}"/>
    <dataValidation allowBlank="1" showInputMessage="1" showErrorMessage="1" promptTitle="Advertencia" prompt="Debe coincidir con el monto reportado en la Liquidación Prespuestaria 2023, caso contrario se debe justificar en el espacio de observaciones. " sqref="D180 D172:D173 D175:D176" xr:uid="{F57FF142-55C7-414E-BCA8-BD8D3881DF92}"/>
    <dataValidation allowBlank="1" showInputMessage="1" showErrorMessage="1" promptTitle="Recordatorio" prompt="El superávit libre debe ser reintegrado a más tardar el 31 de marzo,_x000a_de acuerdo al  Decreto Nº 43189-MTSS, artículo 66. " sqref="B173:B175 B177:B180 B182:B184" xr:uid="{252659E5-6065-4F60-986E-33EBCFCC3BE2}"/>
    <dataValidation allowBlank="1" showInputMessage="1" showErrorMessage="1" promptTitle="Advertencia" prompt="Esta tabla solo la deben completar la unidades ejecutoras que por Ley específica estén facultadas para estimar y re presupuestar superávits." sqref="B168" xr:uid="{D68D0A7D-61CF-49DF-9E4E-EC74BC942AD9}"/>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77:F79" xr:uid="{2363D137-08ED-4EDA-A92A-566080085FAA}"/>
  </dataValidations>
  <hyperlinks>
    <hyperlink ref="A105" r:id="rId1" xr:uid="{100874E7-5AE0-43FD-8CAB-E8E6D98F09D0}"/>
    <hyperlink ref="A125" r:id="rId2" xr:uid="{8451ADDC-C0B3-4AC4-8CDB-0DF69D61BF35}"/>
    <hyperlink ref="B105" r:id="rId3" xr:uid="{BAFF97C4-3021-46E5-B77E-DBA8861ED6C0}"/>
    <hyperlink ref="B125" r:id="rId4" display="Nombre de la Partida presupuestaria" xr:uid="{E94F74C8-D75B-4B81-82E8-59FB5B2EA242}"/>
  </hyperlinks>
  <printOptions horizontalCentered="1"/>
  <pageMargins left="0.31496062992125984" right="0.31496062992125984" top="1.1811023622047245" bottom="0.78740157480314965" header="0.78740157480314965" footer="0.39370078740157483"/>
  <pageSetup scale="55" orientation="portrait" r:id="rId5"/>
  <headerFooter>
    <oddFooter>&amp;L&amp;"Palatino Linotype,Normal"&amp;K979797&amp;D&amp;C&amp;"Palatino Linotype,Normal"&amp;K979797Reporte de Ejecución programática y presupuestaria (I trimestre)&amp;R&amp;"Palatino Linotype,Normal"&amp;K979797&amp;P</oddFooter>
  </headerFooter>
  <rowBreaks count="4" manualBreakCount="4">
    <brk id="54" max="5" man="1"/>
    <brk id="79" max="16383" man="1"/>
    <brk id="121" max="5" man="1"/>
    <brk id="166" max="5" man="1"/>
  </rowBreaks>
  <ignoredErrors>
    <ignoredError sqref="F16:F18" evalError="1"/>
    <ignoredError sqref="F36:F48" formula="1"/>
  </ignoredErrors>
  <drawing r:id="rId6"/>
  <legacyDrawing r:id="rId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31B42-86D4-44BD-A3EA-293853D8B8F7}">
  <sheetPr>
    <tabColor rgb="FF182951"/>
  </sheetPr>
  <dimension ref="A1:F121"/>
  <sheetViews>
    <sheetView showGridLines="0" zoomScale="80" zoomScaleNormal="80" zoomScaleSheetLayoutView="100" workbookViewId="0">
      <selection sqref="A1:F2"/>
    </sheetView>
  </sheetViews>
  <sheetFormatPr baseColWidth="10" defaultColWidth="11.44140625" defaultRowHeight="15.6" x14ac:dyDescent="0.3"/>
  <cols>
    <col min="1" max="1" width="58" style="28" customWidth="1"/>
    <col min="2" max="2" width="24.88671875" style="28" customWidth="1"/>
    <col min="3" max="5" width="25.6640625" style="28" customWidth="1"/>
    <col min="6" max="6" width="20.6640625" style="28" customWidth="1"/>
    <col min="7" max="16384" width="11.44140625" style="28"/>
  </cols>
  <sheetData>
    <row r="1" spans="1:6" ht="18" customHeight="1" x14ac:dyDescent="0.3">
      <c r="A1" s="364" t="s">
        <v>108</v>
      </c>
      <c r="B1" s="364"/>
      <c r="C1" s="364"/>
      <c r="D1" s="364"/>
      <c r="E1" s="364"/>
      <c r="F1" s="364"/>
    </row>
    <row r="2" spans="1:6" ht="18" customHeight="1" x14ac:dyDescent="0.3">
      <c r="A2" s="364"/>
      <c r="B2" s="364"/>
      <c r="C2" s="364"/>
      <c r="D2" s="364"/>
      <c r="E2" s="364"/>
      <c r="F2" s="364"/>
    </row>
    <row r="3" spans="1:6" ht="18" customHeight="1" x14ac:dyDescent="0.3">
      <c r="A3" s="376" t="s">
        <v>324</v>
      </c>
      <c r="B3" s="376"/>
      <c r="C3" s="376"/>
      <c r="D3" s="376"/>
      <c r="E3" s="376"/>
      <c r="F3" s="376"/>
    </row>
    <row r="4" spans="1:6" ht="18" customHeight="1" thickBot="1" x14ac:dyDescent="0.35"/>
    <row r="5" spans="1:6" ht="18" customHeight="1" x14ac:dyDescent="0.3">
      <c r="A5" s="58"/>
      <c r="B5" s="131" t="s">
        <v>110</v>
      </c>
      <c r="C5" s="445" t="str">
        <f>+'1T'!C5</f>
        <v>Programa de Alimentación y Nutrición del Escolar y Adolescente (PANEA)</v>
      </c>
      <c r="D5" s="446"/>
      <c r="E5" s="447"/>
    </row>
    <row r="6" spans="1:6" x14ac:dyDescent="0.3">
      <c r="A6" s="58"/>
      <c r="B6" s="132" t="s">
        <v>112</v>
      </c>
      <c r="C6" s="383" t="str">
        <f>+'1T'!C6</f>
        <v xml:space="preserve">Ministerio de Educación Pública </v>
      </c>
      <c r="D6" s="384"/>
      <c r="E6" s="385"/>
    </row>
    <row r="7" spans="1:6" ht="21" customHeight="1" thickBot="1" x14ac:dyDescent="0.35">
      <c r="A7" s="58"/>
      <c r="B7" s="135" t="s">
        <v>114</v>
      </c>
      <c r="C7" s="386" t="str">
        <f>+'1T'!C7</f>
        <v>Dirección de Programas de Equidad</v>
      </c>
      <c r="D7" s="387"/>
      <c r="E7" s="388"/>
    </row>
    <row r="8" spans="1:6" x14ac:dyDescent="0.3">
      <c r="A8" s="58"/>
      <c r="B8" s="5"/>
      <c r="C8" s="5"/>
      <c r="D8" s="5"/>
      <c r="E8" s="5"/>
      <c r="F8" s="5"/>
    </row>
    <row r="9" spans="1:6" ht="19.8" x14ac:dyDescent="0.3">
      <c r="A9" s="379" t="s">
        <v>325</v>
      </c>
      <c r="B9" s="379"/>
      <c r="C9" s="379"/>
      <c r="D9" s="379"/>
      <c r="E9" s="379"/>
      <c r="F9" s="379"/>
    </row>
    <row r="10" spans="1:6" ht="15" customHeight="1" x14ac:dyDescent="0.3"/>
    <row r="11" spans="1:6" x14ac:dyDescent="0.3">
      <c r="A11" s="370" t="s">
        <v>118</v>
      </c>
      <c r="B11" s="370"/>
      <c r="C11" s="370"/>
      <c r="D11" s="370"/>
      <c r="E11" s="370"/>
      <c r="F11" s="370"/>
    </row>
    <row r="12" spans="1:6" x14ac:dyDescent="0.3">
      <c r="A12" s="370" t="s">
        <v>119</v>
      </c>
      <c r="B12" s="370"/>
      <c r="C12" s="370"/>
      <c r="D12" s="370"/>
      <c r="E12" s="370"/>
      <c r="F12" s="370"/>
    </row>
    <row r="13" spans="1:6" ht="35.1" customHeight="1" x14ac:dyDescent="0.3">
      <c r="A13" s="87" t="s">
        <v>120</v>
      </c>
      <c r="B13" s="86" t="s">
        <v>121</v>
      </c>
      <c r="C13" s="87" t="s">
        <v>250</v>
      </c>
      <c r="D13" s="86" t="s">
        <v>299</v>
      </c>
      <c r="E13" s="86" t="s">
        <v>321</v>
      </c>
      <c r="F13" s="119" t="s">
        <v>326</v>
      </c>
    </row>
    <row r="14" spans="1:6" ht="18" customHeight="1" x14ac:dyDescent="0.3">
      <c r="A14" s="79" t="s">
        <v>126</v>
      </c>
      <c r="B14" s="81"/>
      <c r="C14" s="240">
        <f>+SUM(C16:C20)</f>
        <v>812707</v>
      </c>
      <c r="D14" s="240">
        <f t="shared" ref="D14:E14" si="0">+SUM(D16:D20)</f>
        <v>712029.33333333326</v>
      </c>
      <c r="E14" s="240">
        <f t="shared" si="0"/>
        <v>18161</v>
      </c>
      <c r="F14" s="240">
        <f>+SUM(F16:F20)</f>
        <v>780529.16666666663</v>
      </c>
    </row>
    <row r="15" spans="1:6" ht="15" customHeight="1" x14ac:dyDescent="0.3">
      <c r="A15" s="10"/>
      <c r="B15" s="11"/>
      <c r="C15" s="248"/>
      <c r="D15" s="248"/>
      <c r="E15" s="257"/>
      <c r="F15" s="241"/>
    </row>
    <row r="16" spans="1:6" ht="18" customHeight="1" x14ac:dyDescent="0.35">
      <c r="A16" s="237" t="s">
        <v>127</v>
      </c>
      <c r="B16" s="239" t="s">
        <v>128</v>
      </c>
      <c r="C16" s="242">
        <f>+'1T'!F18</f>
        <v>518967</v>
      </c>
      <c r="D16" s="242">
        <f>+'2T'!F18</f>
        <v>418258.33333333331</v>
      </c>
      <c r="E16" s="257">
        <f>+'3T'!F18</f>
        <v>18161</v>
      </c>
      <c r="F16" s="244">
        <f>+AVERAGE(C16:D16)+E16</f>
        <v>486773.66666666663</v>
      </c>
    </row>
    <row r="17" spans="1:6" ht="18" customHeight="1" x14ac:dyDescent="0.35">
      <c r="A17" s="237" t="s">
        <v>129</v>
      </c>
      <c r="B17" s="239" t="s">
        <v>128</v>
      </c>
      <c r="C17" s="242">
        <f>+'1T'!F19</f>
        <v>146754</v>
      </c>
      <c r="D17" s="242">
        <f>+'2T'!F19</f>
        <v>146754</v>
      </c>
      <c r="E17" s="257"/>
      <c r="F17" s="244">
        <f>+AVERAGE(C17:D17)</f>
        <v>146754</v>
      </c>
    </row>
    <row r="18" spans="1:6" ht="18" customHeight="1" x14ac:dyDescent="0.35">
      <c r="A18" s="238" t="s">
        <v>130</v>
      </c>
      <c r="B18" s="239" t="s">
        <v>128</v>
      </c>
      <c r="C18" s="242">
        <f>+'1T'!F20</f>
        <v>87958</v>
      </c>
      <c r="D18" s="242">
        <f>+'2T'!F20</f>
        <v>87958</v>
      </c>
      <c r="E18" s="257"/>
      <c r="F18" s="244">
        <f t="shared" ref="F18:F20" si="1">+AVERAGE(C18:D18)</f>
        <v>87958</v>
      </c>
    </row>
    <row r="19" spans="1:6" ht="15" customHeight="1" x14ac:dyDescent="0.35">
      <c r="A19" s="238" t="s">
        <v>131</v>
      </c>
      <c r="B19" s="239" t="s">
        <v>128</v>
      </c>
      <c r="C19" s="242">
        <f>+'1T'!F21</f>
        <v>5133</v>
      </c>
      <c r="D19" s="242">
        <f>+'2T'!F21</f>
        <v>5065</v>
      </c>
      <c r="E19" s="257"/>
      <c r="F19" s="244">
        <f t="shared" si="1"/>
        <v>5099</v>
      </c>
    </row>
    <row r="20" spans="1:6" ht="18" customHeight="1" x14ac:dyDescent="0.35">
      <c r="A20" s="238" t="s">
        <v>132</v>
      </c>
      <c r="B20" s="239" t="s">
        <v>128</v>
      </c>
      <c r="C20" s="242">
        <f>+'1T'!F22</f>
        <v>53895</v>
      </c>
      <c r="D20" s="242">
        <f>+'2T'!F22</f>
        <v>53994</v>
      </c>
      <c r="E20" s="257"/>
      <c r="F20" s="244">
        <f t="shared" si="1"/>
        <v>53944.5</v>
      </c>
    </row>
    <row r="21" spans="1:6" x14ac:dyDescent="0.3">
      <c r="A21" s="128" t="s">
        <v>133</v>
      </c>
      <c r="B21" s="199" t="s">
        <v>327</v>
      </c>
      <c r="C21" s="127"/>
      <c r="D21" s="127"/>
      <c r="E21" s="127"/>
      <c r="F21" s="326"/>
    </row>
    <row r="22" spans="1:6" ht="50.1" customHeight="1" x14ac:dyDescent="0.3">
      <c r="A22" s="411" t="s">
        <v>143</v>
      </c>
      <c r="B22" s="412"/>
      <c r="C22" s="412"/>
      <c r="D22" s="412"/>
      <c r="E22" s="412"/>
      <c r="F22" s="413"/>
    </row>
    <row r="23" spans="1:6" ht="17.25" customHeight="1" x14ac:dyDescent="0.3">
      <c r="A23" s="31"/>
      <c r="B23" s="31"/>
      <c r="C23" s="31"/>
      <c r="D23" s="32"/>
      <c r="E23" s="32"/>
    </row>
    <row r="24" spans="1:6" ht="18" customHeight="1" x14ac:dyDescent="0.3">
      <c r="A24" s="370" t="s">
        <v>137</v>
      </c>
      <c r="B24" s="370"/>
      <c r="C24" s="370"/>
      <c r="D24" s="370"/>
      <c r="E24" s="370"/>
    </row>
    <row r="25" spans="1:6" ht="18" customHeight="1" x14ac:dyDescent="0.3">
      <c r="A25" s="370" t="s">
        <v>138</v>
      </c>
      <c r="B25" s="370"/>
      <c r="C25" s="370"/>
      <c r="D25" s="370"/>
      <c r="E25" s="370"/>
    </row>
    <row r="26" spans="1:6" ht="35.1" customHeight="1" x14ac:dyDescent="0.3">
      <c r="A26" s="87" t="s">
        <v>304</v>
      </c>
      <c r="B26" s="190" t="s">
        <v>250</v>
      </c>
      <c r="C26" s="190" t="s">
        <v>299</v>
      </c>
      <c r="D26" s="190" t="s">
        <v>321</v>
      </c>
      <c r="E26" s="190" t="s">
        <v>326</v>
      </c>
    </row>
    <row r="27" spans="1:6" x14ac:dyDescent="0.3">
      <c r="A27" s="249" t="s">
        <v>126</v>
      </c>
      <c r="B27" s="245">
        <f>+B29+B33+B37+B41+B45</f>
        <v>22942601767.820011</v>
      </c>
      <c r="C27" s="245">
        <f t="shared" ref="C27:E27" si="2">+C29+C33+C37+C41+C45</f>
        <v>28218900476.440014</v>
      </c>
      <c r="D27" s="245">
        <f t="shared" si="2"/>
        <v>166993882.74000001</v>
      </c>
      <c r="E27" s="245">
        <f t="shared" si="2"/>
        <v>51328496127.000015</v>
      </c>
    </row>
    <row r="28" spans="1:6" x14ac:dyDescent="0.3">
      <c r="A28" s="250"/>
      <c r="B28" s="183"/>
      <c r="C28" s="183"/>
      <c r="D28" s="183"/>
      <c r="E28" s="183"/>
    </row>
    <row r="29" spans="1:6" x14ac:dyDescent="0.35">
      <c r="A29" s="251" t="s">
        <v>139</v>
      </c>
      <c r="B29" s="246">
        <f>+SUM(B30:B32)</f>
        <v>14800850422.470013</v>
      </c>
      <c r="C29" s="246">
        <f>+SUM(C30:C32)</f>
        <v>19164602347.290016</v>
      </c>
      <c r="D29" s="246">
        <f t="shared" ref="D29:E29" si="3">+SUM(D30:D32)</f>
        <v>166993882.74000001</v>
      </c>
      <c r="E29" s="246">
        <f t="shared" si="3"/>
        <v>34132446652.500031</v>
      </c>
    </row>
    <row r="30" spans="1:6" x14ac:dyDescent="0.35">
      <c r="A30" s="252" t="s">
        <v>140</v>
      </c>
      <c r="B30" s="13">
        <f>+'1T'!F33</f>
        <v>10782070140.260006</v>
      </c>
      <c r="C30" s="13">
        <f>+'2T'!F33</f>
        <v>15992585269.700008</v>
      </c>
      <c r="D30" s="13">
        <f>+'3T'!F33</f>
        <v>98872780.560000002</v>
      </c>
      <c r="E30" s="183">
        <f>+SUM(B30:D30)</f>
        <v>26873528190.520016</v>
      </c>
    </row>
    <row r="31" spans="1:6" x14ac:dyDescent="0.35">
      <c r="A31" s="252" t="s">
        <v>141</v>
      </c>
      <c r="B31" s="13">
        <f>+'1T'!F34</f>
        <v>4018780282.2100067</v>
      </c>
      <c r="C31" s="13">
        <f>+'2T'!F34</f>
        <v>3172017077.5900068</v>
      </c>
      <c r="D31" s="13">
        <f>+'3T'!F34</f>
        <v>68121102.180000007</v>
      </c>
      <c r="E31" s="183">
        <f t="shared" ref="E31:E32" si="4">+SUM(B31:D31)</f>
        <v>7258918461.9800138</v>
      </c>
    </row>
    <row r="32" spans="1:6" x14ac:dyDescent="0.35">
      <c r="A32" s="252" t="s">
        <v>142</v>
      </c>
      <c r="B32" s="13">
        <f>+'1T'!F35</f>
        <v>0</v>
      </c>
      <c r="C32" s="13">
        <f>+'2T'!F35</f>
        <v>0</v>
      </c>
      <c r="D32" s="13">
        <f>+'3T'!F35</f>
        <v>0</v>
      </c>
      <c r="E32" s="183">
        <f t="shared" si="4"/>
        <v>0</v>
      </c>
    </row>
    <row r="33" spans="1:5" x14ac:dyDescent="0.35">
      <c r="A33" s="251" t="s">
        <v>129</v>
      </c>
      <c r="B33" s="246">
        <f t="shared" ref="B33:D33" si="5">+SUM(B34:B36)</f>
        <v>4159057958.569994</v>
      </c>
      <c r="C33" s="246">
        <f t="shared" si="5"/>
        <v>4595860682.659996</v>
      </c>
      <c r="D33" s="246">
        <f t="shared" si="5"/>
        <v>0</v>
      </c>
      <c r="E33" s="246">
        <f t="shared" ref="E33" si="6">+SUM(E34:E36)</f>
        <v>8754918641.22999</v>
      </c>
    </row>
    <row r="34" spans="1:5" x14ac:dyDescent="0.35">
      <c r="A34" s="252" t="s">
        <v>140</v>
      </c>
      <c r="B34" s="13">
        <f>+'1T'!F37</f>
        <v>3180147859.579998</v>
      </c>
      <c r="C34" s="13">
        <f>+'2T'!F37</f>
        <v>3942875810.1299992</v>
      </c>
      <c r="D34" s="13">
        <f>+'3T'!F37</f>
        <v>0</v>
      </c>
      <c r="E34" s="183">
        <f>+SUM(B34:D34)</f>
        <v>7123023669.7099972</v>
      </c>
    </row>
    <row r="35" spans="1:5" x14ac:dyDescent="0.35">
      <c r="A35" s="252" t="s">
        <v>141</v>
      </c>
      <c r="B35" s="13">
        <f>+'1T'!F38</f>
        <v>978910098.98999608</v>
      </c>
      <c r="C35" s="13">
        <f>+'2T'!F38</f>
        <v>652984872.52999735</v>
      </c>
      <c r="D35" s="13">
        <f>+'3T'!F38</f>
        <v>0</v>
      </c>
      <c r="E35" s="183">
        <f t="shared" ref="E35:E36" si="7">+SUM(B35:D35)</f>
        <v>1631894971.5199933</v>
      </c>
    </row>
    <row r="36" spans="1:5" x14ac:dyDescent="0.35">
      <c r="A36" s="252" t="s">
        <v>142</v>
      </c>
      <c r="B36" s="13">
        <f>+'1T'!F39</f>
        <v>0</v>
      </c>
      <c r="C36" s="13">
        <f>+'2T'!F39</f>
        <v>0</v>
      </c>
      <c r="D36" s="13">
        <f>+'3T'!F39</f>
        <v>0</v>
      </c>
      <c r="E36" s="183">
        <f t="shared" si="7"/>
        <v>0</v>
      </c>
    </row>
    <row r="37" spans="1:5" x14ac:dyDescent="0.35">
      <c r="A37" s="251" t="s">
        <v>130</v>
      </c>
      <c r="B37" s="246">
        <f t="shared" ref="B37:D37" si="8">+SUM(B38:B40)</f>
        <v>2454359779.2100005</v>
      </c>
      <c r="C37" s="246">
        <f t="shared" si="8"/>
        <v>2704308612.7199993</v>
      </c>
      <c r="D37" s="246">
        <f t="shared" si="8"/>
        <v>0</v>
      </c>
      <c r="E37" s="246">
        <f t="shared" ref="E37" si="9">+SUM(E38:E40)</f>
        <v>5158668391.9300003</v>
      </c>
    </row>
    <row r="38" spans="1:5" x14ac:dyDescent="0.35">
      <c r="A38" s="252" t="s">
        <v>140</v>
      </c>
      <c r="B38" s="13">
        <f>+'1T'!F41</f>
        <v>1935823625.6600003</v>
      </c>
      <c r="C38" s="13">
        <f>+'2T'!F41</f>
        <v>2358617843.6799994</v>
      </c>
      <c r="D38" s="13">
        <f>+'3T'!F41</f>
        <v>0</v>
      </c>
      <c r="E38" s="183">
        <f>+SUM(B38:D38)</f>
        <v>4294441469.3399997</v>
      </c>
    </row>
    <row r="39" spans="1:5" x14ac:dyDescent="0.35">
      <c r="A39" s="252" t="s">
        <v>141</v>
      </c>
      <c r="B39" s="13">
        <f>+'1T'!F42</f>
        <v>518536153.55000025</v>
      </c>
      <c r="C39" s="13">
        <f>+'2T'!F42</f>
        <v>345690769.04000014</v>
      </c>
      <c r="D39" s="13">
        <f>+'3T'!F42</f>
        <v>0</v>
      </c>
      <c r="E39" s="183">
        <f t="shared" ref="E39:E40" si="10">+SUM(B39:D39)</f>
        <v>864226922.59000039</v>
      </c>
    </row>
    <row r="40" spans="1:5" x14ac:dyDescent="0.35">
      <c r="A40" s="252" t="s">
        <v>142</v>
      </c>
      <c r="B40" s="13">
        <f>+'1T'!F43</f>
        <v>0</v>
      </c>
      <c r="C40" s="13">
        <f>+'2T'!F43</f>
        <v>0</v>
      </c>
      <c r="D40" s="13">
        <f>+'3T'!F43</f>
        <v>0</v>
      </c>
      <c r="E40" s="183">
        <f t="shared" si="10"/>
        <v>0</v>
      </c>
    </row>
    <row r="41" spans="1:5" x14ac:dyDescent="0.35">
      <c r="A41" s="251" t="s">
        <v>131</v>
      </c>
      <c r="B41" s="246">
        <f t="shared" ref="B41:D41" si="11">+SUM(B42:B44)</f>
        <v>125422457.06000002</v>
      </c>
      <c r="C41" s="246">
        <f t="shared" si="11"/>
        <v>133770620.75000001</v>
      </c>
      <c r="D41" s="246">
        <f t="shared" si="11"/>
        <v>0</v>
      </c>
      <c r="E41" s="246">
        <f t="shared" ref="E41" si="12">+SUM(E42:E44)</f>
        <v>259193077.81000003</v>
      </c>
    </row>
    <row r="42" spans="1:5" x14ac:dyDescent="0.35">
      <c r="A42" s="252" t="s">
        <v>140</v>
      </c>
      <c r="B42" s="13">
        <f>+'1T'!F45</f>
        <v>83091298.700000018</v>
      </c>
      <c r="C42" s="13">
        <f>+'2T'!F45</f>
        <v>105549848.51000002</v>
      </c>
      <c r="D42" s="13">
        <f>+'3T'!F45</f>
        <v>0</v>
      </c>
      <c r="E42" s="183">
        <f>+SUM(B42:D42)</f>
        <v>188641147.21000004</v>
      </c>
    </row>
    <row r="43" spans="1:5" x14ac:dyDescent="0.35">
      <c r="A43" s="252" t="s">
        <v>141</v>
      </c>
      <c r="B43" s="13">
        <f>+'1T'!F46</f>
        <v>42331158.359999999</v>
      </c>
      <c r="C43" s="13">
        <f>+'2T'!F46</f>
        <v>28220772.239999998</v>
      </c>
      <c r="D43" s="13">
        <f>+'3T'!F46</f>
        <v>0</v>
      </c>
      <c r="E43" s="183">
        <f t="shared" ref="E43:E44" si="13">+SUM(B43:D43)</f>
        <v>70551930.599999994</v>
      </c>
    </row>
    <row r="44" spans="1:5" x14ac:dyDescent="0.35">
      <c r="A44" s="252" t="s">
        <v>142</v>
      </c>
      <c r="B44" s="13">
        <f>+'1T'!F47</f>
        <v>0</v>
      </c>
      <c r="C44" s="13">
        <f>+'2T'!F47</f>
        <v>0</v>
      </c>
      <c r="D44" s="13">
        <f>+'3T'!F47</f>
        <v>0</v>
      </c>
      <c r="E44" s="183">
        <f t="shared" si="13"/>
        <v>0</v>
      </c>
    </row>
    <row r="45" spans="1:5" x14ac:dyDescent="0.35">
      <c r="A45" s="251" t="s">
        <v>132</v>
      </c>
      <c r="B45" s="256">
        <f t="shared" ref="B45:D45" si="14">+SUM(B46:B48)</f>
        <v>1402911150.5100005</v>
      </c>
      <c r="C45" s="256">
        <f t="shared" si="14"/>
        <v>1620358213.02</v>
      </c>
      <c r="D45" s="256">
        <f t="shared" si="14"/>
        <v>0</v>
      </c>
      <c r="E45" s="246">
        <f t="shared" ref="E45" si="15">+SUM(E46:E48)</f>
        <v>3023269363.5300007</v>
      </c>
    </row>
    <row r="46" spans="1:5" x14ac:dyDescent="0.35">
      <c r="A46" s="252" t="s">
        <v>140</v>
      </c>
      <c r="B46" s="13">
        <f>+'1T'!F49</f>
        <v>1164888965.52</v>
      </c>
      <c r="C46" s="13">
        <f>+'2T'!F49</f>
        <v>1462460666.6999998</v>
      </c>
      <c r="D46" s="13">
        <f>+'3T'!F49</f>
        <v>0</v>
      </c>
      <c r="E46" s="183">
        <f>+SUM(B46:D46)</f>
        <v>2627349632.2199998</v>
      </c>
    </row>
    <row r="47" spans="1:5" x14ac:dyDescent="0.35">
      <c r="A47" s="252" t="s">
        <v>141</v>
      </c>
      <c r="B47" s="13">
        <f>+'1T'!F50</f>
        <v>238022184.99000043</v>
      </c>
      <c r="C47" s="13">
        <f>+'2T'!F50</f>
        <v>157897546.32000029</v>
      </c>
      <c r="D47" s="13">
        <f>+'3T'!F50</f>
        <v>0</v>
      </c>
      <c r="E47" s="183">
        <f t="shared" ref="E47:E48" si="16">+SUM(B47:D47)</f>
        <v>395919731.31000072</v>
      </c>
    </row>
    <row r="48" spans="1:5" x14ac:dyDescent="0.35">
      <c r="A48" s="252" t="s">
        <v>142</v>
      </c>
      <c r="B48" s="13">
        <f>+'1T'!F51</f>
        <v>0</v>
      </c>
      <c r="C48" s="13">
        <f>+'2T'!F51</f>
        <v>0</v>
      </c>
      <c r="D48" s="13">
        <f>+'3T'!F51</f>
        <v>0</v>
      </c>
      <c r="E48" s="247">
        <f t="shared" si="16"/>
        <v>0</v>
      </c>
    </row>
    <row r="49" spans="1:6" ht="15" customHeight="1" x14ac:dyDescent="0.3">
      <c r="A49" s="128" t="s">
        <v>133</v>
      </c>
      <c r="B49" s="199" t="s">
        <v>327</v>
      </c>
      <c r="C49" s="74"/>
      <c r="D49" s="74"/>
    </row>
    <row r="50" spans="1:6" ht="50.1" customHeight="1" x14ac:dyDescent="0.3">
      <c r="A50" s="411" t="s">
        <v>143</v>
      </c>
      <c r="B50" s="412"/>
      <c r="C50" s="412"/>
      <c r="D50" s="412"/>
      <c r="E50" s="413"/>
    </row>
    <row r="51" spans="1:6" ht="21" customHeight="1" x14ac:dyDescent="0.3"/>
    <row r="52" spans="1:6" ht="21" customHeight="1" x14ac:dyDescent="0.3">
      <c r="A52" s="379" t="s">
        <v>328</v>
      </c>
      <c r="B52" s="379"/>
      <c r="C52" s="379"/>
      <c r="D52" s="379"/>
      <c r="E52" s="379"/>
      <c r="F52" s="379"/>
    </row>
    <row r="53" spans="1:6" ht="21" customHeight="1" x14ac:dyDescent="0.3">
      <c r="A53" s="378" t="s">
        <v>232</v>
      </c>
      <c r="B53" s="378"/>
      <c r="C53" s="378"/>
      <c r="D53" s="378"/>
      <c r="E53" s="378"/>
      <c r="F53" s="230"/>
    </row>
    <row r="54" spans="1:6" ht="21" customHeight="1" x14ac:dyDescent="0.3">
      <c r="A54" s="378" t="s">
        <v>233</v>
      </c>
      <c r="B54" s="378"/>
      <c r="C54" s="378"/>
      <c r="D54" s="378"/>
      <c r="E54" s="378"/>
    </row>
    <row r="55" spans="1:6" ht="21" customHeight="1" x14ac:dyDescent="0.3">
      <c r="A55" s="378" t="s">
        <v>176</v>
      </c>
      <c r="B55" s="378"/>
      <c r="C55" s="378"/>
      <c r="D55" s="378"/>
      <c r="E55" s="378"/>
    </row>
    <row r="56" spans="1:6" ht="34.5" customHeight="1" x14ac:dyDescent="0.3">
      <c r="A56" s="91" t="s">
        <v>234</v>
      </c>
      <c r="B56" s="91" t="s">
        <v>250</v>
      </c>
      <c r="C56" s="91" t="s">
        <v>299</v>
      </c>
      <c r="D56" s="226" t="s">
        <v>321</v>
      </c>
      <c r="E56" s="227" t="s">
        <v>326</v>
      </c>
      <c r="F56" s="202"/>
    </row>
    <row r="57" spans="1:6" ht="21" customHeight="1" x14ac:dyDescent="0.3">
      <c r="A57" s="110" t="s">
        <v>235</v>
      </c>
      <c r="B57" s="111">
        <v>0</v>
      </c>
      <c r="C57" s="111">
        <f>+B61</f>
        <v>0</v>
      </c>
      <c r="D57" s="111">
        <f>+C61</f>
        <v>0</v>
      </c>
      <c r="E57" s="231">
        <v>0</v>
      </c>
      <c r="F57" s="202"/>
    </row>
    <row r="58" spans="1:6" ht="21" customHeight="1" x14ac:dyDescent="0.3">
      <c r="A58" s="110" t="s">
        <v>236</v>
      </c>
      <c r="B58" s="111">
        <f>+'1T'!F108</f>
        <v>22942601767.82</v>
      </c>
      <c r="C58" s="111">
        <f>+'2T'!F108</f>
        <v>28218900476.439999</v>
      </c>
      <c r="D58" s="111">
        <f>+'3T'!F108</f>
        <v>166993882.74000001</v>
      </c>
      <c r="E58" s="231">
        <f>+B58+C58+D58</f>
        <v>51328496126.999992</v>
      </c>
      <c r="F58" s="202"/>
    </row>
    <row r="59" spans="1:6" ht="21" customHeight="1" x14ac:dyDescent="0.3">
      <c r="A59" s="110" t="s">
        <v>237</v>
      </c>
      <c r="B59" s="111">
        <f>+B57+B58</f>
        <v>22942601767.82</v>
      </c>
      <c r="C59" s="111">
        <f>+C57+C58</f>
        <v>28218900476.439999</v>
      </c>
      <c r="D59" s="111">
        <f>+D57+D58</f>
        <v>166993882.74000001</v>
      </c>
      <c r="E59" s="232">
        <f>+D59</f>
        <v>166993882.74000001</v>
      </c>
      <c r="F59" s="202"/>
    </row>
    <row r="60" spans="1:6" ht="21" customHeight="1" x14ac:dyDescent="0.3">
      <c r="A60" s="110" t="s">
        <v>238</v>
      </c>
      <c r="B60" s="111">
        <f>+'1T'!F128</f>
        <v>22942601767.82</v>
      </c>
      <c r="C60" s="111">
        <f>+'2T'!F128</f>
        <v>28218900476.440014</v>
      </c>
      <c r="D60" s="111">
        <f>+'3T'!F128</f>
        <v>166993882.74000001</v>
      </c>
      <c r="E60" s="232">
        <f>+D60</f>
        <v>166993882.74000001</v>
      </c>
      <c r="F60" s="202"/>
    </row>
    <row r="61" spans="1:6" ht="21" customHeight="1" x14ac:dyDescent="0.3">
      <c r="A61" s="110" t="s">
        <v>239</v>
      </c>
      <c r="B61" s="111">
        <f>+B59-B60</f>
        <v>0</v>
      </c>
      <c r="C61" s="111">
        <f>+C59-C60</f>
        <v>0</v>
      </c>
      <c r="D61" s="111">
        <f>+D59-D60</f>
        <v>0</v>
      </c>
      <c r="E61" s="233">
        <f>+E59-E60</f>
        <v>0</v>
      </c>
      <c r="F61" s="202"/>
    </row>
    <row r="62" spans="1:6" ht="9.9" customHeight="1" x14ac:dyDescent="0.3">
      <c r="A62" s="448" t="s">
        <v>293</v>
      </c>
      <c r="B62" s="448"/>
      <c r="C62" s="448"/>
      <c r="D62" s="448"/>
    </row>
    <row r="63" spans="1:6" ht="9.9" customHeight="1" x14ac:dyDescent="0.3">
      <c r="A63" s="77"/>
      <c r="B63" s="77"/>
      <c r="C63" s="77"/>
      <c r="D63" s="77"/>
    </row>
    <row r="64" spans="1:6" ht="9.9" customHeight="1" x14ac:dyDescent="0.3">
      <c r="A64" s="77"/>
      <c r="B64" s="77"/>
      <c r="C64" s="77"/>
      <c r="D64" s="77"/>
    </row>
    <row r="65" spans="1:6" ht="9.9" customHeight="1" x14ac:dyDescent="0.3">
      <c r="A65" s="77"/>
      <c r="B65" s="77"/>
      <c r="C65" s="77"/>
      <c r="D65" s="77"/>
    </row>
    <row r="66" spans="1:6" x14ac:dyDescent="0.3">
      <c r="A66" s="355" t="s">
        <v>107</v>
      </c>
      <c r="B66" s="355"/>
      <c r="C66" s="355"/>
      <c r="D66" s="355"/>
      <c r="E66" s="355"/>
      <c r="F66" s="355"/>
    </row>
    <row r="121" spans="1:1" x14ac:dyDescent="0.3"/>
  </sheetData>
  <mergeCells count="18">
    <mergeCell ref="A1:F2"/>
    <mergeCell ref="A3:F3"/>
    <mergeCell ref="A9:F9"/>
    <mergeCell ref="C5:E5"/>
    <mergeCell ref="C6:E6"/>
    <mergeCell ref="C7:E7"/>
    <mergeCell ref="A66:F66"/>
    <mergeCell ref="A12:F12"/>
    <mergeCell ref="A11:F11"/>
    <mergeCell ref="A22:F22"/>
    <mergeCell ref="A24:E24"/>
    <mergeCell ref="A25:E25"/>
    <mergeCell ref="A50:E50"/>
    <mergeCell ref="A53:E53"/>
    <mergeCell ref="A54:E54"/>
    <mergeCell ref="A55:E55"/>
    <mergeCell ref="A62:D62"/>
    <mergeCell ref="A52:F52"/>
  </mergeCells>
  <dataValidations disablePrompts="1" count="1">
    <dataValidation allowBlank="1" showInputMessage="1" showErrorMessage="1" promptTitle="Advertencia" prompt="Se recomienda leer cuidadosamente las indicaciones dispuestas en la parte inferior de esta tabla. " sqref="A57" xr:uid="{C90F0FF1-F3C1-4CF8-BBB9-4699C52B49F9}"/>
  </dataValidations>
  <printOptions horizontalCentered="1"/>
  <pageMargins left="0.31496062992125984" right="0.31496062992125984" top="1.1811023622047245" bottom="0.78740157480314965" header="0.78740157480314965" footer="0.39370078740157483"/>
  <pageSetup scale="55" orientation="portrait" r:id="rId1"/>
  <headerFooter>
    <oddFooter>&amp;L&amp;"Palatino Linotype,Normal"&amp;K979797&amp;D&amp;C&amp;"Palatino Linotype,Normal"&amp;K979797Reporte de Ejecución programática y presupuestaria (I trimestre)&amp;R&amp;"Palatino Linotype,Normal"&amp;K979797&amp;P</oddFooter>
  </headerFooter>
  <ignoredErrors>
    <ignoredError sqref="C15:F15 C17:D20 C16:E16 C14:E14" evalError="1"/>
    <ignoredError sqref="E33:E45" formula="1"/>
  </ignoredErrors>
  <drawing r:id="rId2"/>
  <legacyDrawing r:id="rId3"/>
  <legacyDrawingHF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636D9-1666-488B-879D-AFC7C3DF6AA6}">
  <sheetPr>
    <tabColor rgb="FF979797"/>
  </sheetPr>
  <dimension ref="A1:S223"/>
  <sheetViews>
    <sheetView showGridLines="0" zoomScale="80" zoomScaleNormal="80" zoomScaleSheetLayoutView="100" workbookViewId="0">
      <selection sqref="A1:F2"/>
    </sheetView>
  </sheetViews>
  <sheetFormatPr baseColWidth="10" defaultColWidth="11.44140625" defaultRowHeight="15.6" x14ac:dyDescent="0.3"/>
  <cols>
    <col min="1" max="1" width="56" style="28" customWidth="1"/>
    <col min="2" max="2" width="28.109375" style="28" customWidth="1"/>
    <col min="3" max="5" width="26.109375" style="28" customWidth="1"/>
    <col min="6" max="6" width="22" style="28" bestFit="1" customWidth="1"/>
    <col min="7" max="8" width="11.44140625" style="28"/>
    <col min="9" max="9" width="30.5546875" style="28" customWidth="1"/>
    <col min="10" max="10" width="20.6640625" style="28" customWidth="1"/>
    <col min="11" max="11" width="21.33203125" style="28" customWidth="1"/>
    <col min="12" max="12" width="21.109375" style="28" customWidth="1"/>
    <col min="13" max="13" width="21.44140625" style="28" customWidth="1"/>
    <col min="14" max="14" width="24.109375" style="28" customWidth="1"/>
    <col min="15" max="16" width="11.44140625" style="28"/>
    <col min="17" max="17" width="35.88671875" style="28" customWidth="1"/>
    <col min="18" max="18" width="26.33203125" style="28" customWidth="1"/>
    <col min="19" max="19" width="20.5546875" style="28" bestFit="1" customWidth="1"/>
    <col min="20" max="16384" width="11.44140625" style="28"/>
  </cols>
  <sheetData>
    <row r="1" spans="1:6" ht="26.4" customHeight="1" x14ac:dyDescent="0.3">
      <c r="A1" s="364" t="s">
        <v>108</v>
      </c>
      <c r="B1" s="364"/>
      <c r="C1" s="364"/>
      <c r="D1" s="364"/>
      <c r="E1" s="364"/>
      <c r="F1" s="364"/>
    </row>
    <row r="2" spans="1:6" ht="19.2" customHeight="1" x14ac:dyDescent="0.3">
      <c r="A2" s="364"/>
      <c r="B2" s="364"/>
      <c r="C2" s="364"/>
      <c r="D2" s="364"/>
      <c r="E2" s="364"/>
      <c r="F2" s="364"/>
    </row>
    <row r="3" spans="1:6" ht="17.399999999999999" x14ac:dyDescent="0.3">
      <c r="A3" s="376" t="s">
        <v>329</v>
      </c>
      <c r="B3" s="376"/>
      <c r="C3" s="376"/>
      <c r="D3" s="376"/>
      <c r="E3" s="376"/>
      <c r="F3" s="376"/>
    </row>
    <row r="4" spans="1:6" ht="9.9" customHeight="1" thickBot="1" x14ac:dyDescent="0.35">
      <c r="A4" s="29"/>
      <c r="B4" s="29"/>
      <c r="C4" s="29"/>
      <c r="D4" s="29"/>
      <c r="E4" s="29"/>
      <c r="F4" s="29"/>
    </row>
    <row r="5" spans="1:6" ht="18" customHeight="1" x14ac:dyDescent="0.3">
      <c r="A5" s="55"/>
      <c r="B5" s="131" t="s">
        <v>110</v>
      </c>
      <c r="C5" s="445" t="str">
        <f>+'1T'!C5</f>
        <v>Programa de Alimentación y Nutrición del Escolar y Adolescente (PANEA)</v>
      </c>
      <c r="D5" s="446"/>
      <c r="E5" s="447"/>
    </row>
    <row r="6" spans="1:6" ht="18" customHeight="1" x14ac:dyDescent="0.3">
      <c r="A6" s="56"/>
      <c r="B6" s="132" t="s">
        <v>112</v>
      </c>
      <c r="C6" s="383" t="str">
        <f>+'1T'!C6</f>
        <v xml:space="preserve">Ministerio de Educación Pública </v>
      </c>
      <c r="D6" s="384"/>
      <c r="E6" s="385"/>
      <c r="F6" s="5"/>
    </row>
    <row r="7" spans="1:6" ht="18" customHeight="1" thickBot="1" x14ac:dyDescent="0.35">
      <c r="A7" s="56"/>
      <c r="B7" s="135" t="s">
        <v>114</v>
      </c>
      <c r="C7" s="386" t="str">
        <f>+'1T'!C7</f>
        <v>Dirección de Programas de Equidad</v>
      </c>
      <c r="D7" s="387"/>
      <c r="E7" s="388"/>
      <c r="F7" s="5"/>
    </row>
    <row r="8" spans="1:6" ht="9.9" customHeight="1" x14ac:dyDescent="0.3">
      <c r="A8" s="6"/>
      <c r="B8" s="30"/>
      <c r="C8" s="30"/>
      <c r="D8" s="30"/>
      <c r="E8" s="30"/>
      <c r="F8" s="30"/>
    </row>
    <row r="9" spans="1:6" ht="21.9" customHeight="1" x14ac:dyDescent="0.3">
      <c r="A9" s="379" t="s">
        <v>116</v>
      </c>
      <c r="B9" s="379"/>
      <c r="C9" s="379"/>
      <c r="D9" s="379"/>
      <c r="E9" s="379"/>
      <c r="F9" s="379"/>
    </row>
    <row r="10" spans="1:6" ht="17.399999999999999" x14ac:dyDescent="0.3">
      <c r="A10" s="9"/>
      <c r="B10" s="9"/>
      <c r="C10" s="9"/>
      <c r="D10" s="9"/>
      <c r="E10" s="9"/>
      <c r="F10" s="9"/>
    </row>
    <row r="11" spans="1:6" ht="50.25" customHeight="1" x14ac:dyDescent="0.3">
      <c r="A11" s="357" t="s">
        <v>117</v>
      </c>
      <c r="B11" s="357"/>
      <c r="C11" s="357"/>
      <c r="D11" s="357"/>
      <c r="E11" s="357"/>
      <c r="F11" s="357"/>
    </row>
    <row r="12" spans="1:6" ht="17.399999999999999" x14ac:dyDescent="0.3">
      <c r="A12" s="9"/>
      <c r="B12" s="9"/>
      <c r="C12" s="9"/>
      <c r="D12" s="9"/>
      <c r="E12" s="9"/>
      <c r="F12" s="9"/>
    </row>
    <row r="13" spans="1:6" ht="16.95" customHeight="1" x14ac:dyDescent="0.3">
      <c r="A13" s="370" t="s">
        <v>118</v>
      </c>
      <c r="B13" s="370"/>
      <c r="C13" s="370"/>
      <c r="D13" s="370"/>
      <c r="E13" s="370"/>
      <c r="F13" s="370"/>
    </row>
    <row r="14" spans="1:6" ht="16.95" customHeight="1" x14ac:dyDescent="0.3">
      <c r="A14" s="370" t="s">
        <v>119</v>
      </c>
      <c r="B14" s="370"/>
      <c r="C14" s="370"/>
      <c r="D14" s="370"/>
      <c r="E14" s="370"/>
      <c r="F14" s="370"/>
    </row>
    <row r="15" spans="1:6" ht="18" customHeight="1" x14ac:dyDescent="0.3">
      <c r="A15" s="87" t="s">
        <v>120</v>
      </c>
      <c r="B15" s="86" t="s">
        <v>121</v>
      </c>
      <c r="C15" s="86" t="s">
        <v>330</v>
      </c>
      <c r="D15" s="86" t="s">
        <v>331</v>
      </c>
      <c r="E15" s="86" t="s">
        <v>332</v>
      </c>
      <c r="F15" s="87" t="s">
        <v>333</v>
      </c>
    </row>
    <row r="16" spans="1:6" ht="16.95" customHeight="1" x14ac:dyDescent="0.3">
      <c r="A16" s="79" t="s">
        <v>126</v>
      </c>
      <c r="B16" s="81"/>
      <c r="C16" s="240">
        <f>+SUM(C18:C22)</f>
        <v>788100</v>
      </c>
      <c r="D16" s="240">
        <f t="shared" ref="D16:F16" si="0">+SUM(D18:D22)</f>
        <v>788100</v>
      </c>
      <c r="E16" s="240">
        <f t="shared" si="0"/>
        <v>788100</v>
      </c>
      <c r="F16" s="240">
        <f t="shared" si="0"/>
        <v>788100</v>
      </c>
    </row>
    <row r="17" spans="1:15" ht="15" customHeight="1" x14ac:dyDescent="0.3">
      <c r="A17" s="10"/>
      <c r="B17" s="11"/>
      <c r="C17" s="241"/>
      <c r="D17" s="241"/>
      <c r="E17" s="241"/>
      <c r="F17" s="241"/>
    </row>
    <row r="18" spans="1:15" x14ac:dyDescent="0.35">
      <c r="A18" s="237" t="s">
        <v>127</v>
      </c>
      <c r="B18" s="239" t="s">
        <v>128</v>
      </c>
      <c r="C18" s="242">
        <v>512399</v>
      </c>
      <c r="D18" s="242">
        <v>512399</v>
      </c>
      <c r="E18" s="242">
        <v>512399</v>
      </c>
      <c r="F18" s="244">
        <f>+AVERAGE(C18:E18)</f>
        <v>512399</v>
      </c>
    </row>
    <row r="19" spans="1:15" x14ac:dyDescent="0.35">
      <c r="A19" s="237" t="s">
        <v>129</v>
      </c>
      <c r="B19" s="239" t="s">
        <v>128</v>
      </c>
      <c r="C19" s="242">
        <v>141425</v>
      </c>
      <c r="D19" s="242">
        <v>141425</v>
      </c>
      <c r="E19" s="242">
        <v>141425</v>
      </c>
      <c r="F19" s="244">
        <f t="shared" ref="F19:F21" si="1">+AVERAGE(C19:E19)</f>
        <v>141425</v>
      </c>
    </row>
    <row r="20" spans="1:15" x14ac:dyDescent="0.35">
      <c r="A20" s="238" t="s">
        <v>130</v>
      </c>
      <c r="B20" s="239" t="s">
        <v>128</v>
      </c>
      <c r="C20" s="243">
        <v>83460</v>
      </c>
      <c r="D20" s="242">
        <v>83460</v>
      </c>
      <c r="E20" s="242">
        <v>83460</v>
      </c>
      <c r="F20" s="244">
        <f t="shared" si="1"/>
        <v>83460</v>
      </c>
    </row>
    <row r="21" spans="1:15" x14ac:dyDescent="0.35">
      <c r="A21" s="238" t="s">
        <v>131</v>
      </c>
      <c r="B21" s="239" t="s">
        <v>128</v>
      </c>
      <c r="C21" s="243">
        <v>5069</v>
      </c>
      <c r="D21" s="242">
        <v>5069</v>
      </c>
      <c r="E21" s="242">
        <v>5069</v>
      </c>
      <c r="F21" s="244">
        <f t="shared" si="1"/>
        <v>5069</v>
      </c>
    </row>
    <row r="22" spans="1:15" ht="17.25" customHeight="1" x14ac:dyDescent="0.35">
      <c r="A22" s="238" t="s">
        <v>132</v>
      </c>
      <c r="B22" s="239" t="s">
        <v>128</v>
      </c>
      <c r="C22" s="243">
        <v>45747</v>
      </c>
      <c r="D22" s="242">
        <v>45747</v>
      </c>
      <c r="E22" s="242">
        <v>45747</v>
      </c>
      <c r="F22" s="244">
        <f>+AVERAGE(C22:E22)</f>
        <v>45747</v>
      </c>
    </row>
    <row r="23" spans="1:15" x14ac:dyDescent="0.3">
      <c r="A23" s="128" t="s">
        <v>133</v>
      </c>
      <c r="B23" s="199" t="s">
        <v>134</v>
      </c>
      <c r="C23" s="127"/>
      <c r="D23" s="127"/>
      <c r="E23" s="127"/>
      <c r="F23" s="127"/>
    </row>
    <row r="24" spans="1:15" ht="35.1" customHeight="1" x14ac:dyDescent="0.3">
      <c r="A24" s="389" t="s">
        <v>135</v>
      </c>
      <c r="B24" s="390"/>
      <c r="C24" s="390"/>
      <c r="D24" s="390"/>
      <c r="E24" s="390"/>
      <c r="F24" s="391"/>
      <c r="H24" s="334"/>
      <c r="I24" s="335"/>
      <c r="J24" s="335"/>
      <c r="K24" s="336"/>
      <c r="L24" s="336"/>
      <c r="M24" s="334"/>
      <c r="N24" s="334"/>
      <c r="O24" s="334"/>
    </row>
    <row r="25" spans="1:15" ht="50.1" customHeight="1" x14ac:dyDescent="0.3">
      <c r="A25" s="411" t="s">
        <v>353</v>
      </c>
      <c r="B25" s="412"/>
      <c r="C25" s="412"/>
      <c r="D25" s="412"/>
      <c r="E25" s="412"/>
      <c r="F25" s="413"/>
      <c r="H25" s="334"/>
      <c r="I25" s="13"/>
      <c r="J25" s="13"/>
      <c r="K25" s="13"/>
      <c r="L25" s="13"/>
      <c r="M25" s="13"/>
      <c r="N25" s="13"/>
      <c r="O25" s="334"/>
    </row>
    <row r="26" spans="1:15" ht="16.95" customHeight="1" x14ac:dyDescent="0.3">
      <c r="A26" s="31"/>
      <c r="B26" s="31"/>
      <c r="C26" s="31"/>
      <c r="D26" s="32"/>
      <c r="E26" s="32"/>
      <c r="F26" s="33"/>
      <c r="H26" s="334"/>
      <c r="I26" s="13"/>
      <c r="J26" s="13"/>
      <c r="K26" s="13"/>
      <c r="L26" s="13"/>
      <c r="M26" s="13"/>
      <c r="N26" s="13"/>
      <c r="O26" s="334"/>
    </row>
    <row r="27" spans="1:15" ht="16.95" customHeight="1" x14ac:dyDescent="0.3">
      <c r="A27" s="370" t="s">
        <v>137</v>
      </c>
      <c r="B27" s="370"/>
      <c r="C27" s="370"/>
      <c r="D27" s="370"/>
      <c r="E27" s="370"/>
      <c r="F27" s="370"/>
      <c r="H27" s="334"/>
      <c r="I27" s="13"/>
      <c r="J27" s="13"/>
      <c r="K27" s="13"/>
      <c r="L27" s="13"/>
      <c r="M27" s="13"/>
      <c r="N27" s="13"/>
      <c r="O27" s="334"/>
    </row>
    <row r="28" spans="1:15" ht="16.95" customHeight="1" x14ac:dyDescent="0.3">
      <c r="A28" s="370" t="s">
        <v>138</v>
      </c>
      <c r="B28" s="370"/>
      <c r="C28" s="370"/>
      <c r="D28" s="370"/>
      <c r="E28" s="370"/>
      <c r="F28" s="370"/>
      <c r="H28" s="334"/>
      <c r="I28" s="13"/>
      <c r="J28" s="13"/>
      <c r="K28" s="13"/>
      <c r="L28" s="13"/>
      <c r="M28" s="13"/>
      <c r="N28" s="13"/>
      <c r="O28" s="334"/>
    </row>
    <row r="29" spans="1:15" ht="18" customHeight="1" x14ac:dyDescent="0.3">
      <c r="A29" s="368" t="s">
        <v>120</v>
      </c>
      <c r="B29" s="369"/>
      <c r="C29" s="86" t="s">
        <v>330</v>
      </c>
      <c r="D29" s="86" t="s">
        <v>331</v>
      </c>
      <c r="E29" s="86" t="s">
        <v>332</v>
      </c>
      <c r="F29" s="87" t="s">
        <v>333</v>
      </c>
      <c r="H29" s="334"/>
      <c r="I29" s="13"/>
      <c r="J29" s="13"/>
      <c r="K29" s="13"/>
      <c r="L29" s="13"/>
      <c r="M29" s="13"/>
      <c r="N29" s="13"/>
      <c r="O29" s="334"/>
    </row>
    <row r="30" spans="1:15" ht="16.95" customHeight="1" x14ac:dyDescent="0.3">
      <c r="A30" s="377" t="s">
        <v>126</v>
      </c>
      <c r="B30" s="377"/>
      <c r="C30" s="245">
        <f>+C32+C36+C40+C44+C48</f>
        <v>4299376901.1199999</v>
      </c>
      <c r="D30" s="245">
        <f t="shared" ref="D30:F30" si="2">+D32+D36+D40+D44+D48</f>
        <v>18016288394.190002</v>
      </c>
      <c r="E30" s="245">
        <f t="shared" si="2"/>
        <v>5815973336.2100019</v>
      </c>
      <c r="F30" s="245">
        <f t="shared" si="2"/>
        <v>28131638631.520004</v>
      </c>
      <c r="H30" s="334"/>
      <c r="I30" s="13"/>
      <c r="J30" s="13"/>
      <c r="K30" s="13"/>
      <c r="L30" s="13"/>
      <c r="M30" s="13"/>
      <c r="N30" s="13"/>
      <c r="O30" s="334"/>
    </row>
    <row r="31" spans="1:15" ht="16.95" customHeight="1" x14ac:dyDescent="0.3">
      <c r="A31" s="392"/>
      <c r="B31" s="392"/>
      <c r="C31" s="183"/>
      <c r="D31" s="183"/>
      <c r="E31" s="183"/>
      <c r="F31" s="183"/>
      <c r="H31" s="334"/>
      <c r="I31" s="13"/>
      <c r="J31" s="13"/>
      <c r="K31" s="13"/>
      <c r="L31" s="13"/>
      <c r="M31" s="13"/>
      <c r="N31" s="13"/>
      <c r="O31" s="334"/>
    </row>
    <row r="32" spans="1:15" ht="16.95" customHeight="1" x14ac:dyDescent="0.35">
      <c r="A32" s="375" t="s">
        <v>139</v>
      </c>
      <c r="B32" s="375"/>
      <c r="C32" s="246">
        <f>+SUM(C33:C35)</f>
        <v>3594175448.3499999</v>
      </c>
      <c r="D32" s="246">
        <f>+SUM(D33:D35)</f>
        <v>11540126396.840004</v>
      </c>
      <c r="E32" s="246">
        <f t="shared" ref="E32:F32" si="3">+SUM(E33:E35)</f>
        <v>3951031064.8700027</v>
      </c>
      <c r="F32" s="246">
        <f t="shared" si="3"/>
        <v>19085332910.060009</v>
      </c>
      <c r="H32" s="334"/>
      <c r="I32" s="13"/>
      <c r="J32" s="13"/>
      <c r="K32" s="13"/>
      <c r="L32" s="13"/>
      <c r="M32" s="13"/>
      <c r="N32" s="13"/>
      <c r="O32" s="334"/>
    </row>
    <row r="33" spans="1:15" ht="16.95" customHeight="1" x14ac:dyDescent="0.35">
      <c r="A33" s="374" t="s">
        <v>140</v>
      </c>
      <c r="B33" s="374"/>
      <c r="C33" s="13">
        <v>3594175448.3499999</v>
      </c>
      <c r="D33" s="13">
        <v>10165792551.110001</v>
      </c>
      <c r="E33" s="13">
        <v>3407293248.0999999</v>
      </c>
      <c r="F33" s="183">
        <f>+SUM(C33:E33)</f>
        <v>17167261247.560001</v>
      </c>
      <c r="H33" s="334"/>
      <c r="I33" s="13"/>
      <c r="J33" s="13"/>
      <c r="K33" s="13"/>
      <c r="L33" s="13"/>
      <c r="M33" s="13"/>
      <c r="N33" s="13"/>
      <c r="O33" s="334"/>
    </row>
    <row r="34" spans="1:15" ht="16.95" customHeight="1" x14ac:dyDescent="0.35">
      <c r="A34" s="374" t="s">
        <v>141</v>
      </c>
      <c r="B34" s="374"/>
      <c r="C34" s="13"/>
      <c r="D34" s="13">
        <v>1374333845.7300041</v>
      </c>
      <c r="E34" s="13">
        <v>543737816.77000284</v>
      </c>
      <c r="F34" s="183">
        <f t="shared" ref="F34:F35" si="4">+SUM(C34:E34)</f>
        <v>1918071662.5000069</v>
      </c>
      <c r="H34" s="334"/>
      <c r="I34" s="13"/>
      <c r="J34" s="13"/>
      <c r="K34" s="13"/>
      <c r="L34" s="13"/>
      <c r="M34" s="13"/>
      <c r="N34" s="13"/>
      <c r="O34" s="334"/>
    </row>
    <row r="35" spans="1:15" ht="16.95" customHeight="1" x14ac:dyDescent="0.35">
      <c r="A35" s="374" t="s">
        <v>142</v>
      </c>
      <c r="B35" s="374"/>
      <c r="C35" s="13"/>
      <c r="D35" s="13"/>
      <c r="E35" s="13"/>
      <c r="F35" s="183">
        <f t="shared" si="4"/>
        <v>0</v>
      </c>
      <c r="H35" s="334"/>
      <c r="I35" s="13"/>
      <c r="J35" s="13"/>
      <c r="K35" s="13"/>
      <c r="L35" s="13"/>
      <c r="M35" s="13"/>
      <c r="N35" s="13"/>
      <c r="O35" s="334"/>
    </row>
    <row r="36" spans="1:15" ht="16.95" customHeight="1" x14ac:dyDescent="0.35">
      <c r="A36" s="375" t="s">
        <v>129</v>
      </c>
      <c r="B36" s="375"/>
      <c r="C36" s="246">
        <f>+SUM(C37:C39)</f>
        <v>634151903.63999987</v>
      </c>
      <c r="D36" s="246">
        <f t="shared" ref="D36:F36" si="5">+SUM(D37:D39)</f>
        <v>3275812111.9499989</v>
      </c>
      <c r="E36" s="246">
        <f t="shared" si="5"/>
        <v>912241173.03999901</v>
      </c>
      <c r="F36" s="246">
        <f t="shared" si="5"/>
        <v>4822205188.6299973</v>
      </c>
      <c r="H36" s="334"/>
      <c r="I36" s="13"/>
      <c r="J36" s="13"/>
      <c r="K36" s="13"/>
      <c r="L36" s="13"/>
      <c r="M36" s="13"/>
      <c r="N36" s="13"/>
      <c r="O36" s="334"/>
    </row>
    <row r="37" spans="1:15" ht="16.95" customHeight="1" x14ac:dyDescent="0.35">
      <c r="A37" s="374" t="s">
        <v>140</v>
      </c>
      <c r="B37" s="374"/>
      <c r="C37" s="13">
        <v>634151903.63999987</v>
      </c>
      <c r="D37" s="13">
        <v>2942709292.2799988</v>
      </c>
      <c r="E37" s="13">
        <v>912241173.03999901</v>
      </c>
      <c r="F37" s="183">
        <f>+SUM(C37:E37)</f>
        <v>4489102368.9599972</v>
      </c>
      <c r="H37" s="334"/>
      <c r="I37" s="13"/>
      <c r="J37" s="13"/>
      <c r="K37" s="13"/>
      <c r="L37" s="13"/>
      <c r="M37" s="13"/>
      <c r="N37" s="13"/>
      <c r="O37" s="334"/>
    </row>
    <row r="38" spans="1:15" ht="16.95" customHeight="1" x14ac:dyDescent="0.35">
      <c r="A38" s="374" t="s">
        <v>141</v>
      </c>
      <c r="B38" s="374"/>
      <c r="C38" s="13"/>
      <c r="D38" s="13">
        <v>333102819.67000002</v>
      </c>
      <c r="E38" s="13"/>
      <c r="F38" s="183">
        <f t="shared" ref="F38:F39" si="6">+SUM(C38:E38)</f>
        <v>333102819.67000002</v>
      </c>
      <c r="H38" s="334"/>
      <c r="I38" s="13"/>
      <c r="J38" s="13"/>
      <c r="K38" s="13"/>
      <c r="L38" s="13"/>
      <c r="M38" s="13"/>
      <c r="N38" s="13"/>
      <c r="O38" s="334"/>
    </row>
    <row r="39" spans="1:15" ht="16.95" customHeight="1" x14ac:dyDescent="0.35">
      <c r="A39" s="374" t="s">
        <v>142</v>
      </c>
      <c r="B39" s="374"/>
      <c r="C39" s="13"/>
      <c r="D39" s="13"/>
      <c r="E39" s="13"/>
      <c r="F39" s="183">
        <f t="shared" si="6"/>
        <v>0</v>
      </c>
      <c r="H39" s="334"/>
      <c r="I39" s="13"/>
      <c r="J39" s="13"/>
      <c r="K39" s="13"/>
      <c r="L39" s="13"/>
      <c r="M39" s="13"/>
      <c r="N39" s="13"/>
      <c r="O39" s="334"/>
    </row>
    <row r="40" spans="1:15" ht="16.95" customHeight="1" x14ac:dyDescent="0.35">
      <c r="A40" s="375" t="s">
        <v>130</v>
      </c>
      <c r="B40" s="375"/>
      <c r="C40" s="246">
        <f>+SUM(C41:C43)</f>
        <v>71049549.13000001</v>
      </c>
      <c r="D40" s="246">
        <f t="shared" ref="D40:F40" si="7">+SUM(D41:D43)</f>
        <v>1929946236.7500005</v>
      </c>
      <c r="E40" s="246">
        <f t="shared" si="7"/>
        <v>589198819.95999992</v>
      </c>
      <c r="F40" s="246">
        <f t="shared" si="7"/>
        <v>2590194605.8400006</v>
      </c>
      <c r="H40" s="334"/>
      <c r="I40" s="13"/>
      <c r="J40" s="13"/>
      <c r="K40" s="13"/>
      <c r="L40" s="13"/>
      <c r="M40" s="13"/>
      <c r="N40" s="13"/>
      <c r="O40" s="334"/>
    </row>
    <row r="41" spans="1:15" ht="16.95" customHeight="1" x14ac:dyDescent="0.35">
      <c r="A41" s="374" t="s">
        <v>140</v>
      </c>
      <c r="B41" s="374"/>
      <c r="C41" s="13">
        <v>71049549.13000001</v>
      </c>
      <c r="D41" s="13">
        <v>1754903652.8100004</v>
      </c>
      <c r="E41" s="13">
        <v>589198819.95999992</v>
      </c>
      <c r="F41" s="183">
        <f>+SUM(C41:E41)</f>
        <v>2415152021.9000006</v>
      </c>
      <c r="H41" s="334"/>
      <c r="I41" s="13"/>
      <c r="J41" s="13"/>
      <c r="K41" s="13"/>
      <c r="L41" s="13"/>
      <c r="M41" s="13"/>
      <c r="N41" s="13"/>
      <c r="O41" s="334"/>
    </row>
    <row r="42" spans="1:15" ht="16.95" customHeight="1" x14ac:dyDescent="0.35">
      <c r="A42" s="374" t="s">
        <v>141</v>
      </c>
      <c r="B42" s="374"/>
      <c r="C42" s="13"/>
      <c r="D42" s="13">
        <v>175042583.94000003</v>
      </c>
      <c r="E42" s="13"/>
      <c r="F42" s="183">
        <f t="shared" ref="F42:F43" si="8">+SUM(C42:E42)</f>
        <v>175042583.94000003</v>
      </c>
      <c r="H42" s="334"/>
      <c r="I42" s="13"/>
      <c r="J42" s="13"/>
      <c r="K42" s="13"/>
      <c r="L42" s="13"/>
      <c r="M42" s="13"/>
      <c r="N42" s="13"/>
      <c r="O42" s="334"/>
    </row>
    <row r="43" spans="1:15" ht="16.95" customHeight="1" x14ac:dyDescent="0.35">
      <c r="A43" s="374" t="s">
        <v>142</v>
      </c>
      <c r="B43" s="374"/>
      <c r="C43" s="13"/>
      <c r="D43" s="13"/>
      <c r="E43" s="13"/>
      <c r="F43" s="183">
        <f t="shared" si="8"/>
        <v>0</v>
      </c>
      <c r="H43" s="334"/>
      <c r="I43" s="13"/>
      <c r="J43" s="13"/>
      <c r="K43" s="13"/>
      <c r="L43" s="13"/>
      <c r="M43" s="13"/>
      <c r="N43" s="13"/>
      <c r="O43" s="334"/>
    </row>
    <row r="44" spans="1:15" ht="16.95" customHeight="1" x14ac:dyDescent="0.35">
      <c r="A44" s="375" t="s">
        <v>131</v>
      </c>
      <c r="B44" s="375"/>
      <c r="C44" s="246">
        <f>+SUM(C45:C47)</f>
        <v>0</v>
      </c>
      <c r="D44" s="246">
        <f t="shared" ref="D44:F44" si="9">+SUM(D45:D47)</f>
        <v>91733681.190000013</v>
      </c>
      <c r="E44" s="246">
        <f t="shared" si="9"/>
        <v>27233315.039999999</v>
      </c>
      <c r="F44" s="246">
        <f t="shared" si="9"/>
        <v>118966996.23</v>
      </c>
      <c r="H44" s="334"/>
      <c r="I44" s="13"/>
      <c r="J44" s="13"/>
      <c r="K44" s="13"/>
      <c r="L44" s="13"/>
      <c r="M44" s="13"/>
      <c r="N44" s="13"/>
      <c r="O44" s="334"/>
    </row>
    <row r="45" spans="1:15" ht="16.95" customHeight="1" x14ac:dyDescent="0.35">
      <c r="A45" s="374" t="s">
        <v>140</v>
      </c>
      <c r="B45" s="374"/>
      <c r="C45" s="13">
        <v>0</v>
      </c>
      <c r="D45" s="13">
        <v>78015250.24000001</v>
      </c>
      <c r="E45" s="13">
        <v>27233315.039999999</v>
      </c>
      <c r="F45" s="183">
        <f>+SUM(C45:E45)</f>
        <v>105248565.28</v>
      </c>
      <c r="H45" s="334"/>
      <c r="I45" s="13"/>
      <c r="J45" s="13"/>
      <c r="K45" s="13"/>
      <c r="L45" s="13"/>
      <c r="M45" s="13"/>
      <c r="N45" s="13"/>
      <c r="O45" s="334"/>
    </row>
    <row r="46" spans="1:15" ht="16.95" customHeight="1" x14ac:dyDescent="0.35">
      <c r="A46" s="374" t="s">
        <v>141</v>
      </c>
      <c r="B46" s="374"/>
      <c r="C46" s="13"/>
      <c r="D46" s="13">
        <v>13718430.949999999</v>
      </c>
      <c r="E46" s="13"/>
      <c r="F46" s="183">
        <f t="shared" ref="F46:F47" si="10">+SUM(C46:E46)</f>
        <v>13718430.949999999</v>
      </c>
      <c r="H46" s="334"/>
      <c r="I46" s="13"/>
      <c r="J46" s="13"/>
      <c r="K46" s="13"/>
      <c r="L46" s="13"/>
      <c r="M46" s="13"/>
      <c r="N46" s="13"/>
      <c r="O46" s="334"/>
    </row>
    <row r="47" spans="1:15" ht="15" customHeight="1" x14ac:dyDescent="0.35">
      <c r="A47" s="374" t="s">
        <v>142</v>
      </c>
      <c r="B47" s="374"/>
      <c r="C47" s="13"/>
      <c r="D47" s="13"/>
      <c r="E47" s="13"/>
      <c r="F47" s="183">
        <f t="shared" si="10"/>
        <v>0</v>
      </c>
      <c r="H47" s="334"/>
      <c r="I47" s="13"/>
      <c r="J47" s="13"/>
      <c r="K47" s="13"/>
      <c r="L47" s="13"/>
      <c r="M47" s="13"/>
      <c r="N47" s="13"/>
      <c r="O47" s="334"/>
    </row>
    <row r="48" spans="1:15" ht="16.95" customHeight="1" x14ac:dyDescent="0.35">
      <c r="A48" s="375" t="s">
        <v>132</v>
      </c>
      <c r="B48" s="375"/>
      <c r="C48" s="246">
        <f>+SUM(C49:C51)</f>
        <v>0</v>
      </c>
      <c r="D48" s="246">
        <f t="shared" ref="D48:F48" si="11">+SUM(D49:D51)</f>
        <v>1178669967.4599998</v>
      </c>
      <c r="E48" s="246">
        <f t="shared" si="11"/>
        <v>336268963.29999977</v>
      </c>
      <c r="F48" s="246">
        <f t="shared" si="11"/>
        <v>1514938930.7599995</v>
      </c>
      <c r="H48" s="334"/>
      <c r="I48" s="13"/>
      <c r="J48" s="13"/>
      <c r="K48" s="13"/>
      <c r="L48" s="13"/>
      <c r="M48" s="13"/>
      <c r="N48" s="13"/>
      <c r="O48" s="334"/>
    </row>
    <row r="49" spans="1:15" ht="16.95" customHeight="1" x14ac:dyDescent="0.35">
      <c r="A49" s="374" t="s">
        <v>140</v>
      </c>
      <c r="B49" s="374"/>
      <c r="C49" s="13">
        <v>0</v>
      </c>
      <c r="D49" s="13">
        <v>1097544717.8599999</v>
      </c>
      <c r="E49" s="13">
        <v>336268963.29999977</v>
      </c>
      <c r="F49" s="183">
        <f>+SUM(C49:E49)</f>
        <v>1433813681.1599996</v>
      </c>
      <c r="H49" s="334"/>
      <c r="I49" s="13"/>
      <c r="J49" s="13"/>
      <c r="K49" s="13"/>
      <c r="L49" s="13"/>
      <c r="M49" s="13"/>
      <c r="N49" s="13"/>
      <c r="O49" s="334"/>
    </row>
    <row r="50" spans="1:15" ht="16.95" customHeight="1" x14ac:dyDescent="0.35">
      <c r="A50" s="374" t="s">
        <v>141</v>
      </c>
      <c r="B50" s="374"/>
      <c r="C50" s="14"/>
      <c r="D50" s="13">
        <v>81125249.599999994</v>
      </c>
      <c r="E50" s="13"/>
      <c r="F50" s="183">
        <f t="shared" ref="F50:F51" si="12">+SUM(C50:E50)</f>
        <v>81125249.599999994</v>
      </c>
      <c r="I50" s="13"/>
      <c r="J50" s="13"/>
      <c r="K50" s="13"/>
      <c r="L50" s="13"/>
      <c r="M50" s="13"/>
      <c r="N50" s="13"/>
    </row>
    <row r="51" spans="1:15" ht="16.95" customHeight="1" x14ac:dyDescent="0.35">
      <c r="A51" s="374" t="s">
        <v>142</v>
      </c>
      <c r="B51" s="374"/>
      <c r="C51" s="15"/>
      <c r="D51" s="15"/>
      <c r="E51" s="15"/>
      <c r="F51" s="247">
        <f t="shared" si="12"/>
        <v>0</v>
      </c>
      <c r="I51" s="13"/>
      <c r="J51" s="13"/>
      <c r="K51" s="13"/>
      <c r="L51" s="13"/>
      <c r="M51" s="13"/>
      <c r="N51" s="13"/>
    </row>
    <row r="52" spans="1:15" ht="15" customHeight="1" x14ac:dyDescent="0.3">
      <c r="A52" s="128" t="s">
        <v>133</v>
      </c>
      <c r="B52" s="199" t="s">
        <v>134</v>
      </c>
      <c r="C52" s="127"/>
      <c r="D52" s="127"/>
      <c r="E52" s="127"/>
      <c r="F52" s="127"/>
      <c r="I52" s="13"/>
      <c r="J52" s="13"/>
      <c r="K52" s="13"/>
      <c r="L52" s="13"/>
      <c r="M52" s="13"/>
      <c r="N52" s="13"/>
    </row>
    <row r="53" spans="1:15" ht="35.1" customHeight="1" x14ac:dyDescent="0.3">
      <c r="A53" s="389" t="s">
        <v>135</v>
      </c>
      <c r="B53" s="390"/>
      <c r="C53" s="390"/>
      <c r="D53" s="390"/>
      <c r="E53" s="390"/>
      <c r="F53" s="391"/>
      <c r="I53" s="13"/>
      <c r="J53" s="13"/>
      <c r="K53" s="13"/>
      <c r="L53" s="13"/>
      <c r="M53" s="13"/>
      <c r="N53" s="13"/>
    </row>
    <row r="54" spans="1:15" ht="50.1" customHeight="1" x14ac:dyDescent="0.3">
      <c r="A54" s="411" t="s">
        <v>143</v>
      </c>
      <c r="B54" s="412"/>
      <c r="C54" s="412"/>
      <c r="D54" s="412"/>
      <c r="E54" s="412"/>
      <c r="F54" s="413"/>
    </row>
    <row r="55" spans="1:15" ht="16.95" customHeight="1" x14ac:dyDescent="0.3"/>
    <row r="56" spans="1:15" ht="16.95" customHeight="1" x14ac:dyDescent="0.3">
      <c r="A56" s="378" t="s">
        <v>144</v>
      </c>
      <c r="B56" s="378"/>
      <c r="C56" s="378"/>
      <c r="D56" s="378"/>
      <c r="E56" s="378"/>
      <c r="F56" s="378"/>
    </row>
    <row r="57" spans="1:15" ht="33" customHeight="1" x14ac:dyDescent="0.3">
      <c r="A57" s="393" t="s">
        <v>145</v>
      </c>
      <c r="B57" s="393"/>
      <c r="C57" s="393"/>
      <c r="D57" s="393"/>
      <c r="E57" s="393"/>
      <c r="F57" s="393"/>
    </row>
    <row r="58" spans="1:15" x14ac:dyDescent="0.3">
      <c r="A58" s="368" t="s">
        <v>146</v>
      </c>
      <c r="B58" s="368"/>
      <c r="C58" s="86" t="s">
        <v>147</v>
      </c>
      <c r="D58" s="87" t="s">
        <v>148</v>
      </c>
      <c r="E58" s="88" t="s">
        <v>149</v>
      </c>
      <c r="F58" s="87" t="s">
        <v>150</v>
      </c>
    </row>
    <row r="59" spans="1:15" ht="30" customHeight="1" x14ac:dyDescent="0.3">
      <c r="A59" s="394" t="s">
        <v>151</v>
      </c>
      <c r="B59" s="395"/>
      <c r="C59" s="16"/>
      <c r="D59" s="16" t="s">
        <v>152</v>
      </c>
      <c r="E59" s="20"/>
      <c r="F59" s="17"/>
    </row>
    <row r="60" spans="1:15" ht="30" customHeight="1" x14ac:dyDescent="0.3">
      <c r="A60" s="394" t="s">
        <v>153</v>
      </c>
      <c r="B60" s="394"/>
      <c r="C60" s="16"/>
      <c r="D60" s="16" t="s">
        <v>152</v>
      </c>
      <c r="E60" s="16"/>
      <c r="F60" s="18"/>
    </row>
    <row r="61" spans="1:15" ht="30" customHeight="1" x14ac:dyDescent="0.3">
      <c r="A61" s="396" t="s">
        <v>154</v>
      </c>
      <c r="B61" s="396"/>
      <c r="C61" s="16"/>
      <c r="D61" s="16" t="s">
        <v>152</v>
      </c>
      <c r="E61" s="16"/>
      <c r="F61" s="18"/>
    </row>
    <row r="62" spans="1:15" ht="30" customHeight="1" x14ac:dyDescent="0.3">
      <c r="A62" s="442" t="s">
        <v>155</v>
      </c>
      <c r="B62" s="442"/>
      <c r="C62" s="16"/>
      <c r="D62" s="16" t="s">
        <v>152</v>
      </c>
      <c r="E62" s="16"/>
      <c r="F62" s="19"/>
    </row>
    <row r="63" spans="1:15" ht="16.95" customHeight="1" x14ac:dyDescent="0.3">
      <c r="A63" s="128" t="s">
        <v>133</v>
      </c>
      <c r="B63" s="199" t="s">
        <v>134</v>
      </c>
      <c r="C63" s="74"/>
      <c r="D63" s="74"/>
      <c r="E63" s="74"/>
      <c r="F63" s="74"/>
    </row>
    <row r="64" spans="1:15" ht="35.1" customHeight="1" x14ac:dyDescent="0.3">
      <c r="A64" s="389" t="s">
        <v>156</v>
      </c>
      <c r="B64" s="390"/>
      <c r="C64" s="390"/>
      <c r="D64" s="390"/>
      <c r="E64" s="390"/>
      <c r="F64" s="391"/>
    </row>
    <row r="65" spans="1:10" s="60" customFormat="1" ht="50.1" customHeight="1" x14ac:dyDescent="0.3">
      <c r="A65" s="421" t="s">
        <v>157</v>
      </c>
      <c r="B65" s="421"/>
      <c r="C65" s="421"/>
      <c r="D65" s="421"/>
      <c r="E65" s="421"/>
      <c r="F65" s="421"/>
    </row>
    <row r="67" spans="1:10" x14ac:dyDescent="0.3">
      <c r="A67" s="378" t="s">
        <v>158</v>
      </c>
      <c r="B67" s="378"/>
      <c r="C67" s="378"/>
      <c r="D67" s="378"/>
      <c r="E67" s="378"/>
      <c r="F67" s="378"/>
    </row>
    <row r="68" spans="1:10" x14ac:dyDescent="0.3">
      <c r="A68" s="378" t="s">
        <v>159</v>
      </c>
      <c r="B68" s="378"/>
      <c r="C68" s="378"/>
      <c r="D68" s="378"/>
      <c r="E68" s="378"/>
      <c r="F68" s="378"/>
    </row>
    <row r="69" spans="1:10" x14ac:dyDescent="0.3">
      <c r="A69" s="441" t="s">
        <v>146</v>
      </c>
      <c r="B69" s="441"/>
      <c r="C69" s="85" t="s">
        <v>147</v>
      </c>
      <c r="D69" s="84" t="s">
        <v>148</v>
      </c>
      <c r="E69" s="89" t="s">
        <v>160</v>
      </c>
      <c r="F69" s="84" t="s">
        <v>150</v>
      </c>
    </row>
    <row r="70" spans="1:10" ht="30" customHeight="1" x14ac:dyDescent="0.3">
      <c r="A70" s="409" t="s">
        <v>161</v>
      </c>
      <c r="B70" s="409"/>
      <c r="C70" s="20"/>
      <c r="D70" s="16" t="s">
        <v>152</v>
      </c>
      <c r="E70" s="25"/>
      <c r="F70" s="36"/>
    </row>
    <row r="71" spans="1:10" ht="30" customHeight="1" x14ac:dyDescent="0.3">
      <c r="A71" s="394" t="s">
        <v>162</v>
      </c>
      <c r="B71" s="394"/>
      <c r="C71" s="26"/>
      <c r="D71" s="16" t="s">
        <v>152</v>
      </c>
      <c r="E71" s="27"/>
      <c r="F71" s="37"/>
    </row>
    <row r="72" spans="1:10" s="60" customFormat="1" ht="30" customHeight="1" x14ac:dyDescent="0.3">
      <c r="A72" s="410" t="s">
        <v>163</v>
      </c>
      <c r="B72" s="410"/>
      <c r="C72" s="234"/>
      <c r="D72" s="16" t="s">
        <v>152</v>
      </c>
      <c r="E72" s="235"/>
      <c r="F72" s="37"/>
    </row>
    <row r="73" spans="1:10" x14ac:dyDescent="0.3">
      <c r="A73" s="128" t="s">
        <v>133</v>
      </c>
      <c r="B73" s="199" t="s">
        <v>134</v>
      </c>
      <c r="C73" s="127"/>
      <c r="D73" s="127"/>
      <c r="E73" s="127"/>
      <c r="F73" s="127"/>
    </row>
    <row r="74" spans="1:10" ht="35.1" customHeight="1" x14ac:dyDescent="0.3">
      <c r="A74" s="389" t="s">
        <v>164</v>
      </c>
      <c r="B74" s="390"/>
      <c r="C74" s="390"/>
      <c r="D74" s="390"/>
      <c r="E74" s="390"/>
      <c r="F74" s="391"/>
    </row>
    <row r="75" spans="1:10" ht="50.1" customHeight="1" x14ac:dyDescent="0.3">
      <c r="A75" s="421" t="s">
        <v>288</v>
      </c>
      <c r="B75" s="421"/>
      <c r="C75" s="421"/>
      <c r="D75" s="421"/>
      <c r="E75" s="421"/>
      <c r="F75" s="421"/>
    </row>
    <row r="76" spans="1:10" ht="9.9" customHeight="1" x14ac:dyDescent="0.3">
      <c r="E76" s="38"/>
    </row>
    <row r="77" spans="1:10" ht="30" customHeight="1" x14ac:dyDescent="0.3">
      <c r="A77" s="90" t="s">
        <v>166</v>
      </c>
      <c r="B77" s="383" t="s">
        <v>167</v>
      </c>
      <c r="C77" s="399"/>
      <c r="D77" s="400" t="s">
        <v>168</v>
      </c>
      <c r="E77" s="401"/>
      <c r="F77" s="402"/>
    </row>
    <row r="78" spans="1:10" ht="30" customHeight="1" x14ac:dyDescent="0.3">
      <c r="A78" s="90" t="s">
        <v>169</v>
      </c>
      <c r="B78" s="383" t="s">
        <v>344</v>
      </c>
      <c r="C78" s="399"/>
      <c r="D78" s="403"/>
      <c r="E78" s="404"/>
      <c r="F78" s="405"/>
    </row>
    <row r="79" spans="1:10" ht="30" customHeight="1" x14ac:dyDescent="0.3">
      <c r="A79" s="90" t="s">
        <v>171</v>
      </c>
      <c r="B79" s="383" t="s">
        <v>134</v>
      </c>
      <c r="C79" s="399"/>
      <c r="D79" s="406"/>
      <c r="E79" s="407"/>
      <c r="F79" s="408"/>
      <c r="J79" s="50"/>
    </row>
    <row r="80" spans="1:10" x14ac:dyDescent="0.3">
      <c r="J80" s="50"/>
    </row>
    <row r="81" spans="1:13" ht="21.9" customHeight="1" x14ac:dyDescent="0.3">
      <c r="A81" s="379" t="s">
        <v>172</v>
      </c>
      <c r="B81" s="379"/>
      <c r="C81" s="379"/>
      <c r="D81" s="379"/>
      <c r="E81" s="379"/>
      <c r="F81" s="379"/>
    </row>
    <row r="82" spans="1:13" ht="9.9" customHeight="1" x14ac:dyDescent="0.3"/>
    <row r="83" spans="1:13" ht="84.9" customHeight="1" x14ac:dyDescent="0.3">
      <c r="A83" s="357" t="s">
        <v>289</v>
      </c>
      <c r="B83" s="357"/>
      <c r="C83" s="357"/>
      <c r="D83" s="357"/>
      <c r="E83" s="357"/>
      <c r="F83" s="357"/>
      <c r="M83"/>
    </row>
    <row r="84" spans="1:13" ht="9.9" customHeight="1" x14ac:dyDescent="0.3">
      <c r="M84"/>
    </row>
    <row r="85" spans="1:13" x14ac:dyDescent="0.3">
      <c r="A85" s="378" t="s">
        <v>174</v>
      </c>
      <c r="B85" s="378"/>
      <c r="C85" s="378"/>
      <c r="D85" s="378"/>
      <c r="E85" s="378"/>
      <c r="F85" s="378"/>
      <c r="M85"/>
    </row>
    <row r="86" spans="1:13" x14ac:dyDescent="0.3">
      <c r="A86" s="378" t="s">
        <v>290</v>
      </c>
      <c r="B86" s="378"/>
      <c r="C86" s="378"/>
      <c r="D86" s="378"/>
      <c r="E86" s="378"/>
      <c r="F86" s="378"/>
    </row>
    <row r="87" spans="1:13" x14ac:dyDescent="0.3">
      <c r="A87" s="378" t="s">
        <v>176</v>
      </c>
      <c r="B87" s="378"/>
      <c r="C87" s="378"/>
      <c r="D87" s="378"/>
      <c r="E87" s="378"/>
      <c r="F87" s="378"/>
    </row>
    <row r="88" spans="1:13" ht="45" customHeight="1" x14ac:dyDescent="0.3">
      <c r="A88" s="78" t="s">
        <v>177</v>
      </c>
      <c r="B88" s="78" t="s">
        <v>291</v>
      </c>
      <c r="C88" s="78" t="s">
        <v>179</v>
      </c>
      <c r="D88" s="78" t="s">
        <v>180</v>
      </c>
      <c r="E88" s="78" t="s">
        <v>181</v>
      </c>
      <c r="F88" s="78" t="s">
        <v>320</v>
      </c>
    </row>
    <row r="89" spans="1:13" x14ac:dyDescent="0.3">
      <c r="A89" s="79" t="s">
        <v>126</v>
      </c>
      <c r="B89" s="80">
        <f>+SUM(B91:B97)</f>
        <v>79603867527.429993</v>
      </c>
      <c r="C89" s="277">
        <f>+SUM(C91:C97)</f>
        <v>100.00000000000001</v>
      </c>
      <c r="D89" s="81"/>
      <c r="E89" s="81"/>
      <c r="F89" s="81"/>
    </row>
    <row r="90" spans="1:13" ht="9.9" customHeight="1" x14ac:dyDescent="0.3">
      <c r="A90" s="22"/>
      <c r="B90" s="23"/>
      <c r="C90" s="278"/>
      <c r="D90" s="21"/>
      <c r="E90" s="21"/>
      <c r="F90" s="21"/>
    </row>
    <row r="91" spans="1:13" ht="17.100000000000001" customHeight="1" x14ac:dyDescent="0.3">
      <c r="A91" s="22" t="s">
        <v>183</v>
      </c>
      <c r="B91" s="23">
        <f>+'1T'!B91</f>
        <v>51328496127</v>
      </c>
      <c r="C91" s="278">
        <f>+B91/$B$89*100</f>
        <v>64.479902448600456</v>
      </c>
      <c r="D91" s="171" t="str">
        <f>+'1T'!D91</f>
        <v>MTSS-DESAF-OF-1320-2023</v>
      </c>
      <c r="E91" s="171" t="str">
        <f>+'1T'!E91</f>
        <v>MTSS-DESAF-OF-1320-2023</v>
      </c>
      <c r="F91" s="171" t="str">
        <f>+'1T'!F91</f>
        <v>N/A</v>
      </c>
    </row>
    <row r="92" spans="1:13" ht="17.100000000000001" customHeight="1" x14ac:dyDescent="0.3">
      <c r="A92" s="167" t="s">
        <v>185</v>
      </c>
    </row>
    <row r="93" spans="1:13" ht="17.100000000000001" customHeight="1" x14ac:dyDescent="0.3">
      <c r="A93" s="22" t="s">
        <v>186</v>
      </c>
      <c r="B93" s="23">
        <v>14263372491.43</v>
      </c>
      <c r="C93" s="278">
        <f t="shared" ref="C93:C94" si="13">+B93/$B$89*100</f>
        <v>17.917939083192298</v>
      </c>
      <c r="D93" s="171" t="s">
        <v>349</v>
      </c>
      <c r="E93" s="171"/>
      <c r="F93" s="171" t="s">
        <v>0</v>
      </c>
    </row>
    <row r="94" spans="1:13" ht="17.100000000000001" customHeight="1" x14ac:dyDescent="0.3">
      <c r="A94" s="176" t="s">
        <v>187</v>
      </c>
      <c r="B94" s="177">
        <v>2292300000</v>
      </c>
      <c r="C94" s="272">
        <f t="shared" si="13"/>
        <v>2.8796339564910167</v>
      </c>
      <c r="D94" s="171" t="s">
        <v>347</v>
      </c>
      <c r="E94" s="178"/>
      <c r="F94" s="171" t="s">
        <v>0</v>
      </c>
    </row>
    <row r="95" spans="1:13" ht="17.100000000000001" customHeight="1" x14ac:dyDescent="0.3">
      <c r="A95" s="22" t="s">
        <v>188</v>
      </c>
      <c r="B95" s="23">
        <v>4468441255</v>
      </c>
      <c r="C95" s="278">
        <f>+B95/$B$89*100</f>
        <v>5.6133469312408213</v>
      </c>
      <c r="D95" s="171" t="s">
        <v>348</v>
      </c>
      <c r="E95" s="171"/>
      <c r="F95" s="171" t="s">
        <v>0</v>
      </c>
    </row>
    <row r="96" spans="1:13" ht="17.100000000000001" customHeight="1" x14ac:dyDescent="0.3">
      <c r="A96" s="22" t="s">
        <v>189</v>
      </c>
      <c r="B96" s="23">
        <v>1292303200</v>
      </c>
      <c r="C96" s="278">
        <f>+B96/$B$89*100</f>
        <v>1.6234176053753879</v>
      </c>
      <c r="D96" s="171" t="s">
        <v>346</v>
      </c>
      <c r="E96" s="171" t="s">
        <v>346</v>
      </c>
      <c r="F96" s="171" t="s">
        <v>0</v>
      </c>
    </row>
    <row r="97" spans="1:19" ht="17.100000000000001" customHeight="1" x14ac:dyDescent="0.3">
      <c r="A97" s="24" t="s">
        <v>190</v>
      </c>
      <c r="B97" s="23">
        <v>5958954454</v>
      </c>
      <c r="C97" s="278">
        <f>+B97/$B$89*100</f>
        <v>7.4857599751000246</v>
      </c>
      <c r="D97" s="333"/>
      <c r="E97" s="171"/>
      <c r="F97" s="171"/>
    </row>
    <row r="98" spans="1:19" ht="14.4" customHeight="1" x14ac:dyDescent="0.3">
      <c r="A98" s="443" t="s">
        <v>343</v>
      </c>
      <c r="B98" s="443"/>
      <c r="C98" s="443"/>
      <c r="D98" s="443"/>
      <c r="E98" s="443"/>
      <c r="F98" s="443"/>
    </row>
    <row r="99" spans="1:19" ht="35.1" customHeight="1" x14ac:dyDescent="0.3">
      <c r="A99" s="416" t="s">
        <v>191</v>
      </c>
      <c r="B99" s="417"/>
      <c r="C99" s="417"/>
      <c r="D99" s="417"/>
      <c r="E99" s="417"/>
      <c r="F99" s="418"/>
    </row>
    <row r="100" spans="1:19" ht="50.1" customHeight="1" x14ac:dyDescent="0.3">
      <c r="A100" s="411" t="s">
        <v>354</v>
      </c>
      <c r="B100" s="412"/>
      <c r="C100" s="412"/>
      <c r="D100" s="412"/>
      <c r="E100" s="412"/>
      <c r="F100" s="413"/>
    </row>
    <row r="101" spans="1:19" ht="9.9" customHeight="1" x14ac:dyDescent="0.3">
      <c r="A101" s="22"/>
      <c r="B101" s="41"/>
      <c r="C101" s="21"/>
    </row>
    <row r="102" spans="1:19" x14ac:dyDescent="0.3">
      <c r="A102" s="378" t="s">
        <v>193</v>
      </c>
      <c r="B102" s="378"/>
      <c r="C102" s="378"/>
      <c r="D102" s="378"/>
      <c r="E102" s="378"/>
      <c r="F102" s="378"/>
    </row>
    <row r="103" spans="1:19" x14ac:dyDescent="0.3">
      <c r="A103" s="378" t="s">
        <v>194</v>
      </c>
      <c r="B103" s="378"/>
      <c r="C103" s="378"/>
      <c r="D103" s="378"/>
      <c r="E103" s="378"/>
      <c r="F103" s="378"/>
    </row>
    <row r="104" spans="1:19" x14ac:dyDescent="0.3">
      <c r="A104" s="378" t="s">
        <v>176</v>
      </c>
      <c r="B104" s="378"/>
      <c r="C104" s="378"/>
      <c r="D104" s="378"/>
      <c r="E104" s="378"/>
      <c r="F104" s="378"/>
    </row>
    <row r="105" spans="1:19" ht="34.5" customHeight="1" x14ac:dyDescent="0.3">
      <c r="A105" s="124" t="s">
        <v>195</v>
      </c>
      <c r="B105" s="124" t="s">
        <v>196</v>
      </c>
      <c r="C105" s="91" t="s">
        <v>330</v>
      </c>
      <c r="D105" s="91" t="s">
        <v>331</v>
      </c>
      <c r="E105" s="91" t="s">
        <v>332</v>
      </c>
      <c r="F105" s="91" t="s">
        <v>333</v>
      </c>
    </row>
    <row r="106" spans="1:19" ht="18" customHeight="1" x14ac:dyDescent="0.3">
      <c r="A106" s="79" t="s">
        <v>126</v>
      </c>
      <c r="B106" s="92"/>
      <c r="C106" s="260">
        <f>+C108</f>
        <v>4299376901.1199999</v>
      </c>
      <c r="D106" s="260">
        <f>+D108</f>
        <v>18016288394.190002</v>
      </c>
      <c r="E106" s="260">
        <f>+E108</f>
        <v>5959706105.1199999</v>
      </c>
      <c r="F106" s="260">
        <f>+F108</f>
        <v>28275371400.43</v>
      </c>
    </row>
    <row r="107" spans="1:19" ht="9.9" customHeight="1" x14ac:dyDescent="0.3">
      <c r="A107" s="10"/>
      <c r="B107" s="42"/>
      <c r="C107" s="183"/>
      <c r="D107" s="183"/>
      <c r="E107" s="183"/>
      <c r="F107" s="184"/>
    </row>
    <row r="108" spans="1:19" x14ac:dyDescent="0.3">
      <c r="A108" s="415" t="s">
        <v>198</v>
      </c>
      <c r="B108" s="415"/>
      <c r="C108" s="254">
        <f>+C109+C113</f>
        <v>4299376901.1199999</v>
      </c>
      <c r="D108" s="254">
        <f t="shared" ref="D108:E108" si="14">+D109+D113</f>
        <v>18016288394.190002</v>
      </c>
      <c r="E108" s="254">
        <f t="shared" si="14"/>
        <v>5959706105.1199999</v>
      </c>
      <c r="F108" s="254">
        <f>+F109+F113</f>
        <v>28275371400.43</v>
      </c>
      <c r="O108" s="337"/>
      <c r="P108" s="337"/>
      <c r="Q108" s="337"/>
      <c r="R108" s="337"/>
      <c r="S108" s="337"/>
    </row>
    <row r="109" spans="1:19" x14ac:dyDescent="0.3">
      <c r="A109" s="152" t="s">
        <v>199</v>
      </c>
      <c r="B109" s="157" t="s">
        <v>200</v>
      </c>
      <c r="C109" s="183">
        <f>+C110</f>
        <v>4299376901.1199999</v>
      </c>
      <c r="D109" s="183">
        <f t="shared" ref="D109:E109" si="15">+D110</f>
        <v>18016288394.190002</v>
      </c>
      <c r="E109" s="183">
        <f t="shared" si="15"/>
        <v>5959706105.1199999</v>
      </c>
      <c r="F109" s="274">
        <f>+C109+D109+E109</f>
        <v>28275371400.43</v>
      </c>
      <c r="O109" s="337"/>
      <c r="P109" s="338"/>
      <c r="Q109" s="338"/>
      <c r="R109" s="337"/>
      <c r="S109" s="337"/>
    </row>
    <row r="110" spans="1:19" x14ac:dyDescent="0.3">
      <c r="A110" s="152" t="s">
        <v>201</v>
      </c>
      <c r="B110" s="157" t="s">
        <v>2</v>
      </c>
      <c r="C110" s="13">
        <f>+C111</f>
        <v>4299376901.1199999</v>
      </c>
      <c r="D110" s="13">
        <f t="shared" ref="D110:E110" si="16">+D111</f>
        <v>18016288394.190002</v>
      </c>
      <c r="E110" s="13">
        <f t="shared" si="16"/>
        <v>5959706105.1199999</v>
      </c>
      <c r="F110" s="46">
        <f t="shared" ref="F110" si="17">+C110+D110+E110</f>
        <v>28275371400.43</v>
      </c>
      <c r="O110" s="337"/>
      <c r="P110" s="338"/>
      <c r="Q110" s="338"/>
      <c r="R110" s="337"/>
      <c r="S110" s="337"/>
    </row>
    <row r="111" spans="1:19" x14ac:dyDescent="0.3">
      <c r="A111" s="152" t="s">
        <v>202</v>
      </c>
      <c r="B111" s="157" t="s">
        <v>203</v>
      </c>
      <c r="C111" s="46">
        <f>+C112</f>
        <v>4299376901.1199999</v>
      </c>
      <c r="D111" s="46">
        <f t="shared" ref="D111:E111" si="18">+D112</f>
        <v>18016288394.190002</v>
      </c>
      <c r="E111" s="46">
        <f t="shared" si="18"/>
        <v>5959706105.1199999</v>
      </c>
      <c r="F111" s="46">
        <f t="shared" ref="F111:F116" si="19">+C111+D111+E111</f>
        <v>28275371400.43</v>
      </c>
      <c r="O111" s="337"/>
      <c r="P111" s="338"/>
      <c r="Q111" s="338"/>
      <c r="R111" s="337"/>
      <c r="S111" s="337"/>
    </row>
    <row r="112" spans="1:19" x14ac:dyDescent="0.3">
      <c r="A112" s="299" t="s">
        <v>204</v>
      </c>
      <c r="B112" s="300" t="s">
        <v>205</v>
      </c>
      <c r="C112" s="316">
        <v>4299376901.1199999</v>
      </c>
      <c r="D112" s="316">
        <v>18016288394.190002</v>
      </c>
      <c r="E112" s="316">
        <f>5815973336.21+143732768.91</f>
        <v>5959706105.1199999</v>
      </c>
      <c r="F112" s="316">
        <f t="shared" si="19"/>
        <v>28275371400.43</v>
      </c>
      <c r="O112" s="337"/>
      <c r="P112" s="338"/>
      <c r="Q112" s="338"/>
      <c r="R112" s="337"/>
      <c r="S112" s="337"/>
    </row>
    <row r="113" spans="1:19" x14ac:dyDescent="0.3">
      <c r="A113" s="152" t="s">
        <v>206</v>
      </c>
      <c r="B113" s="157" t="s">
        <v>207</v>
      </c>
      <c r="C113" s="283">
        <f>+C114</f>
        <v>0</v>
      </c>
      <c r="D113" s="283">
        <f t="shared" ref="D113:E115" si="20">+D114</f>
        <v>0</v>
      </c>
      <c r="E113" s="283">
        <f>+E114</f>
        <v>0</v>
      </c>
      <c r="F113" s="274">
        <f t="shared" si="19"/>
        <v>0</v>
      </c>
      <c r="O113" s="337"/>
      <c r="P113" s="338"/>
      <c r="Q113" s="338"/>
      <c r="R113" s="337"/>
      <c r="S113" s="337"/>
    </row>
    <row r="114" spans="1:19" x14ac:dyDescent="0.3">
      <c r="A114" s="152" t="s">
        <v>208</v>
      </c>
      <c r="B114" s="157" t="s">
        <v>1</v>
      </c>
      <c r="C114" s="46">
        <f>+C115</f>
        <v>0</v>
      </c>
      <c r="D114" s="46">
        <f t="shared" si="20"/>
        <v>0</v>
      </c>
      <c r="E114" s="46">
        <f t="shared" si="20"/>
        <v>0</v>
      </c>
      <c r="F114" s="45">
        <f t="shared" si="19"/>
        <v>0</v>
      </c>
      <c r="O114" s="337"/>
      <c r="P114" s="338"/>
      <c r="Q114" s="338"/>
      <c r="R114" s="337"/>
      <c r="S114" s="337"/>
    </row>
    <row r="115" spans="1:19" x14ac:dyDescent="0.3">
      <c r="A115" s="152" t="s">
        <v>209</v>
      </c>
      <c r="B115" s="157" t="s">
        <v>210</v>
      </c>
      <c r="C115" s="46">
        <f>+C116</f>
        <v>0</v>
      </c>
      <c r="D115" s="46">
        <f t="shared" si="20"/>
        <v>0</v>
      </c>
      <c r="E115" s="46">
        <f t="shared" si="20"/>
        <v>0</v>
      </c>
      <c r="F115" s="45">
        <f t="shared" si="19"/>
        <v>0</v>
      </c>
      <c r="O115" s="337"/>
      <c r="P115" s="338"/>
      <c r="Q115" s="338"/>
      <c r="R115" s="337"/>
      <c r="S115" s="339"/>
    </row>
    <row r="116" spans="1:19" x14ac:dyDescent="0.3">
      <c r="A116" s="299" t="s">
        <v>211</v>
      </c>
      <c r="B116" s="300" t="s">
        <v>212</v>
      </c>
      <c r="C116" s="316">
        <v>0</v>
      </c>
      <c r="D116" s="316">
        <v>0</v>
      </c>
      <c r="E116" s="316">
        <v>0</v>
      </c>
      <c r="F116" s="302">
        <f t="shared" si="19"/>
        <v>0</v>
      </c>
      <c r="I116" s="50"/>
      <c r="J116" s="50"/>
      <c r="O116" s="337"/>
      <c r="P116" s="338"/>
      <c r="Q116" s="338"/>
      <c r="R116" s="337"/>
      <c r="S116" s="337"/>
    </row>
    <row r="117" spans="1:19" ht="9.9" customHeight="1" x14ac:dyDescent="0.3">
      <c r="A117" s="108"/>
      <c r="B117" s="40"/>
      <c r="C117" s="46"/>
      <c r="D117" s="46"/>
      <c r="E117" s="46"/>
      <c r="F117" s="47"/>
      <c r="I117" s="50"/>
      <c r="O117" s="337"/>
      <c r="P117" s="338"/>
      <c r="Q117" s="338"/>
      <c r="R117" s="337"/>
      <c r="S117" s="337"/>
    </row>
    <row r="118" spans="1:19" x14ac:dyDescent="0.3">
      <c r="A118" s="443" t="s">
        <v>343</v>
      </c>
      <c r="B118" s="443"/>
      <c r="C118" s="443"/>
      <c r="D118" s="443"/>
      <c r="E118" s="443"/>
      <c r="F118" s="443"/>
      <c r="O118" s="337"/>
      <c r="P118" s="338"/>
      <c r="Q118" s="338"/>
      <c r="R118" s="337"/>
      <c r="S118" s="337"/>
    </row>
    <row r="119" spans="1:19" ht="35.1" customHeight="1" x14ac:dyDescent="0.3">
      <c r="A119" s="417" t="s">
        <v>295</v>
      </c>
      <c r="B119" s="417"/>
      <c r="C119" s="417"/>
      <c r="D119" s="417"/>
      <c r="E119" s="417"/>
      <c r="F119" s="417"/>
      <c r="I119" s="50"/>
      <c r="J119" s="50"/>
      <c r="O119" s="337"/>
      <c r="P119" s="338"/>
      <c r="Q119" s="338"/>
      <c r="R119" s="337"/>
      <c r="S119" s="337"/>
    </row>
    <row r="120" spans="1:19" ht="50.1" customHeight="1" x14ac:dyDescent="0.3">
      <c r="A120" s="421" t="s">
        <v>214</v>
      </c>
      <c r="B120" s="421"/>
      <c r="C120" s="421"/>
      <c r="D120" s="421"/>
      <c r="E120" s="421"/>
      <c r="F120" s="421"/>
      <c r="O120" s="337"/>
      <c r="P120" s="338"/>
      <c r="Q120" s="338"/>
      <c r="R120" s="337"/>
      <c r="S120" s="337"/>
    </row>
    <row r="121" spans="1:19" ht="9.9" customHeight="1" x14ac:dyDescent="0.3">
      <c r="A121" s="22"/>
      <c r="B121" s="41"/>
      <c r="C121" s="21"/>
      <c r="O121" s="337"/>
      <c r="P121" s="338"/>
      <c r="Q121" s="338"/>
      <c r="R121" s="337"/>
      <c r="S121" s="337"/>
    </row>
    <row r="122" spans="1:19" x14ac:dyDescent="0.3">
      <c r="A122" s="378" t="s">
        <v>215</v>
      </c>
      <c r="B122" s="378"/>
      <c r="C122" s="378"/>
      <c r="D122" s="378"/>
      <c r="E122" s="378"/>
      <c r="F122" s="378"/>
      <c r="O122" s="337"/>
      <c r="P122" s="338"/>
      <c r="Q122" s="338"/>
      <c r="R122" s="337"/>
      <c r="S122" s="337"/>
    </row>
    <row r="123" spans="1:19" ht="33" customHeight="1" x14ac:dyDescent="0.3">
      <c r="A123" s="393" t="s">
        <v>216</v>
      </c>
      <c r="B123" s="393"/>
      <c r="C123" s="393"/>
      <c r="D123" s="393"/>
      <c r="E123" s="393"/>
      <c r="F123" s="393"/>
      <c r="O123" s="337"/>
      <c r="P123" s="338"/>
      <c r="Q123" s="338"/>
      <c r="R123" s="337"/>
      <c r="S123" s="337"/>
    </row>
    <row r="124" spans="1:19" x14ac:dyDescent="0.3">
      <c r="A124" s="378" t="s">
        <v>176</v>
      </c>
      <c r="B124" s="378"/>
      <c r="C124" s="378"/>
      <c r="D124" s="378"/>
      <c r="E124" s="378"/>
      <c r="F124" s="378"/>
      <c r="O124" s="337"/>
      <c r="P124" s="338"/>
      <c r="Q124" s="338"/>
      <c r="R124" s="337"/>
      <c r="S124" s="337"/>
    </row>
    <row r="125" spans="1:19" ht="33" customHeight="1" x14ac:dyDescent="0.3">
      <c r="A125" s="91" t="s">
        <v>195</v>
      </c>
      <c r="B125" s="124" t="s">
        <v>217</v>
      </c>
      <c r="C125" s="91" t="s">
        <v>330</v>
      </c>
      <c r="D125" s="91" t="s">
        <v>331</v>
      </c>
      <c r="E125" s="91" t="s">
        <v>332</v>
      </c>
      <c r="F125" s="91" t="s">
        <v>333</v>
      </c>
      <c r="O125" s="337"/>
      <c r="P125" s="338"/>
      <c r="Q125" s="338"/>
      <c r="R125" s="337"/>
      <c r="S125" s="337"/>
    </row>
    <row r="126" spans="1:19" ht="18" customHeight="1" x14ac:dyDescent="0.3">
      <c r="A126" s="79" t="s">
        <v>126</v>
      </c>
      <c r="B126" s="92"/>
      <c r="C126" s="260">
        <f>+C128+C140</f>
        <v>4299376901.1199999</v>
      </c>
      <c r="D126" s="260">
        <f>+D128+D140</f>
        <v>18016288394.190002</v>
      </c>
      <c r="E126" s="260">
        <f>+E128+E140</f>
        <v>5815973336.2100019</v>
      </c>
      <c r="F126" s="260">
        <f>+F128</f>
        <v>28131638631.520004</v>
      </c>
      <c r="O126" s="337"/>
      <c r="P126" s="338"/>
      <c r="Q126" s="338"/>
      <c r="R126" s="337"/>
      <c r="S126" s="337"/>
    </row>
    <row r="127" spans="1:19" ht="9.9" customHeight="1" x14ac:dyDescent="0.3">
      <c r="A127" s="10"/>
      <c r="B127" s="42"/>
      <c r="C127" s="183"/>
      <c r="D127" s="183"/>
      <c r="E127" s="183"/>
      <c r="F127" s="184"/>
      <c r="O127" s="337"/>
      <c r="P127" s="338"/>
      <c r="Q127" s="338"/>
      <c r="R127" s="338"/>
      <c r="S127" s="337"/>
    </row>
    <row r="128" spans="1:19" ht="18" customHeight="1" x14ac:dyDescent="0.3">
      <c r="A128" s="415" t="s">
        <v>296</v>
      </c>
      <c r="B128" s="415"/>
      <c r="C128" s="254">
        <f>+SUM(C129:C138)</f>
        <v>4299376901.1199999</v>
      </c>
      <c r="D128" s="254">
        <f t="shared" ref="D128:E128" si="21">+SUM(D129:D138)</f>
        <v>18016288394.190002</v>
      </c>
      <c r="E128" s="254">
        <f t="shared" si="21"/>
        <v>5815973336.2100019</v>
      </c>
      <c r="F128" s="254">
        <f>+SUM(F129:F138)</f>
        <v>28131638631.520004</v>
      </c>
      <c r="R128" s="96"/>
    </row>
    <row r="129" spans="1:18" x14ac:dyDescent="0.3">
      <c r="A129" s="152">
        <v>0</v>
      </c>
      <c r="B129" s="157" t="s">
        <v>219</v>
      </c>
      <c r="C129" s="13">
        <v>0</v>
      </c>
      <c r="D129" s="13">
        <v>0</v>
      </c>
      <c r="E129" s="13">
        <v>0</v>
      </c>
      <c r="F129" s="45">
        <f>+C129+D129+E129</f>
        <v>0</v>
      </c>
      <c r="Q129" s="332"/>
      <c r="R129" s="327"/>
    </row>
    <row r="130" spans="1:18" x14ac:dyDescent="0.3">
      <c r="A130" s="152">
        <v>1</v>
      </c>
      <c r="B130" s="157" t="s">
        <v>3</v>
      </c>
      <c r="C130" s="13">
        <v>0</v>
      </c>
      <c r="D130" s="49">
        <v>0</v>
      </c>
      <c r="E130" s="49">
        <v>0</v>
      </c>
      <c r="F130" s="45">
        <f t="shared" ref="F130:F138" si="22">+C130+D130+E130</f>
        <v>0</v>
      </c>
    </row>
    <row r="131" spans="1:18" x14ac:dyDescent="0.3">
      <c r="A131" s="152">
        <v>2</v>
      </c>
      <c r="B131" s="157" t="s">
        <v>220</v>
      </c>
      <c r="C131" s="13">
        <v>0</v>
      </c>
      <c r="D131" s="13">
        <v>0</v>
      </c>
      <c r="E131" s="13">
        <v>0</v>
      </c>
      <c r="F131" s="45">
        <f t="shared" si="22"/>
        <v>0</v>
      </c>
      <c r="Q131" s="96"/>
    </row>
    <row r="132" spans="1:18" x14ac:dyDescent="0.3">
      <c r="A132" s="152">
        <v>3</v>
      </c>
      <c r="B132" s="157" t="s">
        <v>221</v>
      </c>
      <c r="C132" s="13">
        <v>0</v>
      </c>
      <c r="D132" s="13">
        <v>0</v>
      </c>
      <c r="E132" s="13">
        <v>0</v>
      </c>
      <c r="F132" s="45">
        <f t="shared" si="22"/>
        <v>0</v>
      </c>
      <c r="Q132" s="96"/>
    </row>
    <row r="133" spans="1:18" x14ac:dyDescent="0.3">
      <c r="A133" s="152">
        <v>4</v>
      </c>
      <c r="B133" s="157" t="s">
        <v>222</v>
      </c>
      <c r="C133" s="13">
        <v>0</v>
      </c>
      <c r="D133" s="13">
        <v>0</v>
      </c>
      <c r="E133" s="13">
        <v>0</v>
      </c>
      <c r="F133" s="45">
        <f t="shared" si="22"/>
        <v>0</v>
      </c>
      <c r="Q133" s="96"/>
    </row>
    <row r="134" spans="1:18" x14ac:dyDescent="0.3">
      <c r="A134" s="152">
        <v>5</v>
      </c>
      <c r="B134" s="157" t="s">
        <v>223</v>
      </c>
      <c r="C134" s="46">
        <v>0</v>
      </c>
      <c r="D134" s="46">
        <v>0</v>
      </c>
      <c r="E134" s="46">
        <v>0</v>
      </c>
      <c r="F134" s="45">
        <f t="shared" si="22"/>
        <v>0</v>
      </c>
      <c r="Q134" s="328"/>
    </row>
    <row r="135" spans="1:18" x14ac:dyDescent="0.3">
      <c r="A135" s="152">
        <v>6</v>
      </c>
      <c r="B135" s="157" t="s">
        <v>2</v>
      </c>
      <c r="C135" s="46">
        <v>4299376901.1199999</v>
      </c>
      <c r="D135" s="46">
        <v>18016288394.190002</v>
      </c>
      <c r="E135" s="46">
        <v>5815973336.2100019</v>
      </c>
      <c r="F135" s="46">
        <f t="shared" si="22"/>
        <v>28131638631.520004</v>
      </c>
    </row>
    <row r="136" spans="1:18" x14ac:dyDescent="0.3">
      <c r="A136" s="152">
        <v>7</v>
      </c>
      <c r="B136" s="157" t="s">
        <v>1</v>
      </c>
      <c r="C136" s="46">
        <v>0</v>
      </c>
      <c r="D136" s="46">
        <v>0</v>
      </c>
      <c r="E136" s="46">
        <v>0</v>
      </c>
      <c r="F136" s="45">
        <f t="shared" si="22"/>
        <v>0</v>
      </c>
      <c r="Q136" s="327"/>
    </row>
    <row r="137" spans="1:18" x14ac:dyDescent="0.3">
      <c r="A137" s="152">
        <v>8</v>
      </c>
      <c r="B137" s="157" t="s">
        <v>224</v>
      </c>
      <c r="C137" s="46">
        <v>0</v>
      </c>
      <c r="D137" s="46">
        <v>0</v>
      </c>
      <c r="E137" s="46">
        <v>0</v>
      </c>
      <c r="F137" s="45">
        <f t="shared" si="22"/>
        <v>0</v>
      </c>
    </row>
    <row r="138" spans="1:18" x14ac:dyDescent="0.3">
      <c r="A138" s="152">
        <v>9</v>
      </c>
      <c r="B138" s="157" t="s">
        <v>225</v>
      </c>
      <c r="C138" s="46">
        <v>0</v>
      </c>
      <c r="D138" s="46">
        <v>0</v>
      </c>
      <c r="E138" s="46">
        <v>0</v>
      </c>
      <c r="F138" s="45">
        <f t="shared" si="22"/>
        <v>0</v>
      </c>
    </row>
    <row r="139" spans="1:18" ht="9.9" customHeight="1" x14ac:dyDescent="0.3">
      <c r="C139" s="50"/>
      <c r="D139" s="50"/>
      <c r="E139" s="50"/>
      <c r="F139" s="50"/>
    </row>
    <row r="140" spans="1:18" ht="18" customHeight="1" x14ac:dyDescent="0.3">
      <c r="A140" s="415" t="s">
        <v>297</v>
      </c>
      <c r="B140" s="415"/>
      <c r="C140" s="254">
        <f>+C141</f>
        <v>0</v>
      </c>
      <c r="D140" s="254">
        <f>+D141</f>
        <v>0</v>
      </c>
      <c r="E140" s="254">
        <f>+E141</f>
        <v>0</v>
      </c>
      <c r="F140" s="254">
        <f>+F141</f>
        <v>0</v>
      </c>
    </row>
    <row r="141" spans="1:18" x14ac:dyDescent="0.3">
      <c r="A141" s="152">
        <v>6</v>
      </c>
      <c r="B141" s="157" t="s">
        <v>2</v>
      </c>
      <c r="C141" s="46">
        <f>+C142</f>
        <v>0</v>
      </c>
      <c r="D141" s="46">
        <f>+D142</f>
        <v>0</v>
      </c>
      <c r="E141" s="46">
        <f>+E142</f>
        <v>0</v>
      </c>
      <c r="F141" s="50">
        <f>+C141+D141+E141</f>
        <v>0</v>
      </c>
    </row>
    <row r="142" spans="1:18" x14ac:dyDescent="0.3">
      <c r="A142" s="303" t="s">
        <v>227</v>
      </c>
      <c r="B142" s="304" t="s">
        <v>228</v>
      </c>
      <c r="C142" s="305">
        <v>0</v>
      </c>
      <c r="D142" s="305">
        <v>0</v>
      </c>
      <c r="E142" s="305">
        <v>0</v>
      </c>
      <c r="F142" s="306">
        <f>+C142+D142+E142</f>
        <v>0</v>
      </c>
    </row>
    <row r="143" spans="1:18" ht="15.75" customHeight="1" x14ac:dyDescent="0.3">
      <c r="A143" s="420" t="s">
        <v>229</v>
      </c>
      <c r="B143" s="420"/>
      <c r="C143" s="420"/>
      <c r="D143" s="420"/>
      <c r="E143" s="420"/>
      <c r="F143" s="420"/>
    </row>
    <row r="144" spans="1:18" ht="15.6" customHeight="1" x14ac:dyDescent="0.3">
      <c r="A144" s="443" t="s">
        <v>345</v>
      </c>
      <c r="B144" s="443"/>
      <c r="C144" s="443"/>
      <c r="D144" s="443"/>
      <c r="E144" s="443"/>
      <c r="F144" s="443"/>
    </row>
    <row r="145" spans="1:6" ht="75" customHeight="1" x14ac:dyDescent="0.3">
      <c r="A145" s="417" t="s">
        <v>230</v>
      </c>
      <c r="B145" s="417"/>
      <c r="C145" s="417"/>
      <c r="D145" s="417"/>
      <c r="E145" s="417"/>
      <c r="F145" s="417"/>
    </row>
    <row r="146" spans="1:6" ht="50.1" customHeight="1" x14ac:dyDescent="0.3">
      <c r="A146" s="421" t="s">
        <v>231</v>
      </c>
      <c r="B146" s="421"/>
      <c r="C146" s="421"/>
      <c r="D146" s="421"/>
      <c r="E146" s="421"/>
      <c r="F146" s="421"/>
    </row>
    <row r="147" spans="1:6" ht="15" customHeight="1" x14ac:dyDescent="0.3">
      <c r="A147" s="54"/>
      <c r="B147" s="54"/>
      <c r="C147" s="54"/>
      <c r="D147" s="54"/>
      <c r="E147" s="54"/>
      <c r="F147" s="54"/>
    </row>
    <row r="148" spans="1:6" x14ac:dyDescent="0.3">
      <c r="A148" s="378" t="s">
        <v>232</v>
      </c>
      <c r="B148" s="378"/>
      <c r="C148" s="378"/>
      <c r="D148" s="378"/>
      <c r="E148" s="378"/>
      <c r="F148" s="378"/>
    </row>
    <row r="149" spans="1:6" x14ac:dyDescent="0.3">
      <c r="A149" s="378" t="s">
        <v>233</v>
      </c>
      <c r="B149" s="378"/>
      <c r="C149" s="378"/>
      <c r="D149" s="378"/>
      <c r="E149" s="378"/>
      <c r="F149" s="378"/>
    </row>
    <row r="150" spans="1:6" x14ac:dyDescent="0.3">
      <c r="A150" s="378" t="s">
        <v>176</v>
      </c>
      <c r="B150" s="378"/>
      <c r="C150" s="378"/>
      <c r="D150" s="378"/>
      <c r="E150" s="378"/>
      <c r="F150" s="378"/>
    </row>
    <row r="151" spans="1:6" ht="17.399999999999999" x14ac:dyDescent="0.3">
      <c r="A151" s="91" t="s">
        <v>234</v>
      </c>
      <c r="B151" s="91" t="s">
        <v>330</v>
      </c>
      <c r="C151" s="91" t="s">
        <v>331</v>
      </c>
      <c r="D151" s="91" t="s">
        <v>332</v>
      </c>
      <c r="E151" s="91" t="s">
        <v>333</v>
      </c>
      <c r="F151" s="229"/>
    </row>
    <row r="152" spans="1:6" x14ac:dyDescent="0.3">
      <c r="A152" s="130" t="s">
        <v>235</v>
      </c>
      <c r="B152" s="41">
        <f>+'3T'!D156</f>
        <v>0</v>
      </c>
      <c r="C152" s="41">
        <f>+B156</f>
        <v>0</v>
      </c>
      <c r="D152" s="41">
        <f>+C156</f>
        <v>0</v>
      </c>
      <c r="E152" s="111">
        <f>+B152</f>
        <v>0</v>
      </c>
      <c r="F152" s="228"/>
    </row>
    <row r="153" spans="1:6" x14ac:dyDescent="0.3">
      <c r="A153" s="130" t="s">
        <v>236</v>
      </c>
      <c r="B153" s="41">
        <f>+C108</f>
        <v>4299376901.1199999</v>
      </c>
      <c r="C153" s="41">
        <f>+D108</f>
        <v>18016288394.190002</v>
      </c>
      <c r="D153" s="41">
        <f>+E108</f>
        <v>5959706105.1199999</v>
      </c>
      <c r="E153" s="111">
        <f>+SUM(B153:D153)</f>
        <v>28275371400.43</v>
      </c>
      <c r="F153" s="228"/>
    </row>
    <row r="154" spans="1:6" x14ac:dyDescent="0.3">
      <c r="A154" s="94" t="s">
        <v>237</v>
      </c>
      <c r="B154" s="95">
        <f>+B152+B153</f>
        <v>4299376901.1199999</v>
      </c>
      <c r="C154" s="95">
        <f t="shared" ref="C154:D154" si="23">+C152+C153</f>
        <v>18016288394.190002</v>
      </c>
      <c r="D154" s="95">
        <f t="shared" si="23"/>
        <v>5959706105.1199999</v>
      </c>
      <c r="E154" s="95">
        <f>+E152+E153</f>
        <v>28275371400.43</v>
      </c>
      <c r="F154" s="228"/>
    </row>
    <row r="155" spans="1:6" x14ac:dyDescent="0.3">
      <c r="A155" s="130" t="s">
        <v>238</v>
      </c>
      <c r="B155" s="41">
        <f>+C128</f>
        <v>4299376901.1199999</v>
      </c>
      <c r="C155" s="41">
        <f>+D128</f>
        <v>18016288394.190002</v>
      </c>
      <c r="D155" s="41">
        <f>+E128</f>
        <v>5815973336.2100019</v>
      </c>
      <c r="E155" s="111">
        <f>+SUM(B155:D155)</f>
        <v>28131638631.520004</v>
      </c>
      <c r="F155" s="228"/>
    </row>
    <row r="156" spans="1:6" x14ac:dyDescent="0.3">
      <c r="A156" s="94" t="s">
        <v>239</v>
      </c>
      <c r="B156" s="95">
        <f>+B154-B155</f>
        <v>0</v>
      </c>
      <c r="C156" s="95">
        <f t="shared" ref="C156:D156" si="24">+C154-C155</f>
        <v>0</v>
      </c>
      <c r="D156" s="95">
        <f t="shared" si="24"/>
        <v>143732768.90999794</v>
      </c>
      <c r="E156" s="95">
        <f>+E154-E155</f>
        <v>143732768.90999603</v>
      </c>
      <c r="F156" s="228"/>
    </row>
    <row r="157" spans="1:6" x14ac:dyDescent="0.3">
      <c r="A157" s="443" t="s">
        <v>343</v>
      </c>
      <c r="B157" s="443"/>
      <c r="C157" s="443"/>
      <c r="D157" s="443"/>
      <c r="E157" s="443"/>
      <c r="F157" s="34"/>
    </row>
    <row r="158" spans="1:6" ht="18" customHeight="1" x14ac:dyDescent="0.3">
      <c r="A158" s="428" t="s">
        <v>240</v>
      </c>
      <c r="B158" s="429"/>
      <c r="C158" s="429"/>
      <c r="D158" s="429"/>
      <c r="E158" s="429"/>
      <c r="F158" s="118"/>
    </row>
    <row r="159" spans="1:6" ht="53.1" customHeight="1" x14ac:dyDescent="0.3">
      <c r="A159" s="425" t="s">
        <v>334</v>
      </c>
      <c r="B159" s="426"/>
      <c r="C159" s="426"/>
      <c r="D159" s="426"/>
      <c r="E159" s="426"/>
      <c r="F159" s="427"/>
    </row>
    <row r="160" spans="1:6" ht="18" customHeight="1" x14ac:dyDescent="0.3">
      <c r="A160" s="425" t="s">
        <v>242</v>
      </c>
      <c r="B160" s="426"/>
      <c r="C160" s="426"/>
      <c r="D160" s="426"/>
      <c r="E160" s="426"/>
      <c r="F160" s="427"/>
    </row>
    <row r="161" spans="1:12" ht="18" customHeight="1" x14ac:dyDescent="0.3">
      <c r="A161" s="425" t="s">
        <v>243</v>
      </c>
      <c r="B161" s="426"/>
      <c r="C161" s="426"/>
      <c r="D161" s="426"/>
      <c r="E161" s="426"/>
      <c r="F161" s="427"/>
    </row>
    <row r="162" spans="1:12" ht="18" customHeight="1" x14ac:dyDescent="0.3">
      <c r="A162" s="425" t="s">
        <v>244</v>
      </c>
      <c r="B162" s="426"/>
      <c r="C162" s="426"/>
      <c r="D162" s="426"/>
      <c r="E162" s="426"/>
      <c r="F162" s="427"/>
    </row>
    <row r="163" spans="1:12" ht="18" customHeight="1" x14ac:dyDescent="0.3">
      <c r="A163" s="422" t="s">
        <v>245</v>
      </c>
      <c r="B163" s="423"/>
      <c r="C163" s="423"/>
      <c r="D163" s="423"/>
      <c r="E163" s="423"/>
      <c r="F163" s="424"/>
    </row>
    <row r="164" spans="1:12" x14ac:dyDescent="0.3">
      <c r="A164" s="97" t="s">
        <v>246</v>
      </c>
      <c r="B164" s="98"/>
      <c r="C164" s="98"/>
      <c r="D164" s="98"/>
      <c r="E164" s="98"/>
      <c r="F164" s="99"/>
    </row>
    <row r="165" spans="1:12" ht="45" customHeight="1" x14ac:dyDescent="0.3">
      <c r="A165" s="484" t="s">
        <v>355</v>
      </c>
      <c r="B165" s="471"/>
      <c r="C165" s="471"/>
      <c r="D165" s="471"/>
      <c r="E165" s="471"/>
      <c r="F165" s="472"/>
    </row>
    <row r="166" spans="1:12" x14ac:dyDescent="0.3">
      <c r="A166" s="77"/>
      <c r="B166" s="77"/>
      <c r="C166" s="77"/>
      <c r="D166" s="77"/>
      <c r="E166" s="77"/>
      <c r="F166" s="34"/>
    </row>
    <row r="167" spans="1:12" x14ac:dyDescent="0.3">
      <c r="A167" s="77"/>
      <c r="B167" s="378" t="s">
        <v>248</v>
      </c>
      <c r="C167" s="378"/>
      <c r="D167" s="378"/>
      <c r="F167" s="34"/>
    </row>
    <row r="168" spans="1:12" x14ac:dyDescent="0.3">
      <c r="A168" s="77"/>
      <c r="B168" s="393" t="s">
        <v>249</v>
      </c>
      <c r="C168" s="393"/>
      <c r="D168" s="393"/>
      <c r="F168" s="34"/>
    </row>
    <row r="169" spans="1:12" x14ac:dyDescent="0.3">
      <c r="A169" s="77"/>
      <c r="B169" s="378" t="s">
        <v>176</v>
      </c>
      <c r="C169" s="378"/>
      <c r="D169" s="378"/>
      <c r="F169" s="34"/>
      <c r="K169" s="329">
        <v>135008218.56999999</v>
      </c>
      <c r="L169" t="s">
        <v>351</v>
      </c>
    </row>
    <row r="170" spans="1:12" x14ac:dyDescent="0.3">
      <c r="A170" s="77"/>
      <c r="B170" s="368" t="s">
        <v>234</v>
      </c>
      <c r="C170" s="368"/>
      <c r="D170" s="87" t="s">
        <v>335</v>
      </c>
      <c r="F170" s="34"/>
      <c r="K170" s="329">
        <v>7940640</v>
      </c>
      <c r="L170" t="s">
        <v>350</v>
      </c>
    </row>
    <row r="171" spans="1:12" x14ac:dyDescent="0.3">
      <c r="A171" s="77"/>
      <c r="B171" s="438" t="s">
        <v>251</v>
      </c>
      <c r="C171" s="438"/>
      <c r="D171" s="87"/>
      <c r="F171" s="34"/>
      <c r="K171" s="329">
        <v>783910.34</v>
      </c>
      <c r="L171" t="s">
        <v>352</v>
      </c>
    </row>
    <row r="172" spans="1:12" x14ac:dyDescent="0.3">
      <c r="A172" s="77"/>
      <c r="B172" s="110" t="s">
        <v>252</v>
      </c>
      <c r="D172" s="41">
        <f>+'2T'!D182</f>
        <v>0</v>
      </c>
      <c r="F172" s="34"/>
      <c r="K172" s="50">
        <f>SUM(K169:K171)</f>
        <v>143732768.91</v>
      </c>
    </row>
    <row r="173" spans="1:12" x14ac:dyDescent="0.3">
      <c r="A173" s="77"/>
      <c r="B173" s="110" t="s">
        <v>253</v>
      </c>
      <c r="D173" s="41">
        <f>+'2T'!D183</f>
        <v>0</v>
      </c>
      <c r="F173" s="34"/>
    </row>
    <row r="174" spans="1:12" x14ac:dyDescent="0.3">
      <c r="A174" s="77"/>
      <c r="B174" s="439" t="s">
        <v>126</v>
      </c>
      <c r="C174" s="439"/>
      <c r="D174" s="95">
        <f>+D172+D173</f>
        <v>0</v>
      </c>
      <c r="F174" s="34"/>
    </row>
    <row r="175" spans="1:12" x14ac:dyDescent="0.3">
      <c r="A175" s="77"/>
      <c r="B175" s="110"/>
      <c r="D175" s="41"/>
      <c r="F175" s="34"/>
    </row>
    <row r="176" spans="1:12" x14ac:dyDescent="0.3">
      <c r="A176" s="77"/>
      <c r="B176" s="438" t="s">
        <v>254</v>
      </c>
      <c r="C176" s="438"/>
      <c r="D176" s="87" t="s">
        <v>335</v>
      </c>
      <c r="F176" s="34"/>
    </row>
    <row r="177" spans="1:6" x14ac:dyDescent="0.3">
      <c r="A177" s="77"/>
      <c r="B177" s="110" t="s">
        <v>252</v>
      </c>
      <c r="D177" s="41">
        <v>0</v>
      </c>
      <c r="F177" s="34"/>
    </row>
    <row r="178" spans="1:6" x14ac:dyDescent="0.3">
      <c r="B178" s="110" t="s">
        <v>255</v>
      </c>
      <c r="D178" s="41">
        <v>0</v>
      </c>
    </row>
    <row r="179" spans="1:6" x14ac:dyDescent="0.3">
      <c r="B179" s="439" t="s">
        <v>256</v>
      </c>
      <c r="C179" s="439"/>
      <c r="D179" s="95">
        <f>+D177+D178</f>
        <v>0</v>
      </c>
    </row>
    <row r="180" spans="1:6" x14ac:dyDescent="0.3">
      <c r="B180" s="110"/>
      <c r="D180" s="111"/>
    </row>
    <row r="181" spans="1:6" x14ac:dyDescent="0.3">
      <c r="B181" s="438" t="s">
        <v>257</v>
      </c>
      <c r="C181" s="438"/>
      <c r="D181" s="87" t="s">
        <v>335</v>
      </c>
    </row>
    <row r="182" spans="1:6" x14ac:dyDescent="0.3">
      <c r="B182" s="110" t="s">
        <v>252</v>
      </c>
      <c r="D182" s="41">
        <f>+D172-D177</f>
        <v>0</v>
      </c>
    </row>
    <row r="183" spans="1:6" x14ac:dyDescent="0.3">
      <c r="B183" s="110" t="s">
        <v>253</v>
      </c>
      <c r="D183" s="41">
        <f>+D173-D178</f>
        <v>0</v>
      </c>
    </row>
    <row r="184" spans="1:6" x14ac:dyDescent="0.3">
      <c r="B184" s="439" t="s">
        <v>258</v>
      </c>
      <c r="C184" s="439"/>
      <c r="D184" s="161">
        <f>+D182+D183</f>
        <v>0</v>
      </c>
    </row>
    <row r="185" spans="1:6" x14ac:dyDescent="0.3">
      <c r="B185" s="162" t="s">
        <v>259</v>
      </c>
      <c r="C185" s="126"/>
      <c r="D185" s="159"/>
      <c r="F185" s="34">
        <f>+D177-F188</f>
        <v>0</v>
      </c>
    </row>
    <row r="186" spans="1:6" x14ac:dyDescent="0.3">
      <c r="B186" s="191"/>
      <c r="C186" s="192"/>
      <c r="D186" s="159"/>
    </row>
    <row r="187" spans="1:6" x14ac:dyDescent="0.3">
      <c r="A187" s="86" t="s">
        <v>195</v>
      </c>
      <c r="B187" s="86" t="s">
        <v>260</v>
      </c>
      <c r="C187" s="86" t="s">
        <v>330</v>
      </c>
      <c r="D187" s="86" t="s">
        <v>331</v>
      </c>
      <c r="E187" s="86" t="s">
        <v>332</v>
      </c>
      <c r="F187" s="86" t="s">
        <v>333</v>
      </c>
    </row>
    <row r="188" spans="1:6" x14ac:dyDescent="0.3">
      <c r="A188" s="193" t="s">
        <v>261</v>
      </c>
      <c r="B188" s="194"/>
      <c r="C188" s="195">
        <f>+SUM(C189:C198)</f>
        <v>0</v>
      </c>
      <c r="D188" s="195">
        <f>+SUM(D189:D198)</f>
        <v>0</v>
      </c>
      <c r="E188" s="195">
        <f>+SUM(E189:E198)</f>
        <v>0</v>
      </c>
      <c r="F188" s="195">
        <f>+SUM(F189:F198)</f>
        <v>0</v>
      </c>
    </row>
    <row r="189" spans="1:6" x14ac:dyDescent="0.3">
      <c r="A189" s="152">
        <v>0</v>
      </c>
      <c r="B189" s="157" t="s">
        <v>219</v>
      </c>
      <c r="C189" s="13">
        <v>0</v>
      </c>
      <c r="D189" s="13">
        <v>0</v>
      </c>
      <c r="E189" s="13">
        <v>0</v>
      </c>
      <c r="F189" s="45">
        <f>+C189+D189+E189</f>
        <v>0</v>
      </c>
    </row>
    <row r="190" spans="1:6" x14ac:dyDescent="0.3">
      <c r="A190" s="152">
        <v>1</v>
      </c>
      <c r="B190" s="157" t="s">
        <v>3</v>
      </c>
      <c r="C190" s="13">
        <v>0</v>
      </c>
      <c r="D190" s="49">
        <v>0</v>
      </c>
      <c r="E190" s="49">
        <v>0</v>
      </c>
      <c r="F190" s="45">
        <f t="shared" ref="F190:F198" si="25">+C190+D190+E190</f>
        <v>0</v>
      </c>
    </row>
    <row r="191" spans="1:6" x14ac:dyDescent="0.3">
      <c r="A191" s="152">
        <v>2</v>
      </c>
      <c r="B191" s="157" t="s">
        <v>220</v>
      </c>
      <c r="C191" s="13">
        <v>0</v>
      </c>
      <c r="D191" s="13">
        <v>0</v>
      </c>
      <c r="E191" s="13">
        <v>0</v>
      </c>
      <c r="F191" s="45">
        <f t="shared" si="25"/>
        <v>0</v>
      </c>
    </row>
    <row r="192" spans="1:6" x14ac:dyDescent="0.3">
      <c r="A192" s="152">
        <v>3</v>
      </c>
      <c r="B192" s="157" t="s">
        <v>221</v>
      </c>
      <c r="C192" s="13">
        <v>0</v>
      </c>
      <c r="D192" s="13">
        <v>0</v>
      </c>
      <c r="E192" s="13">
        <v>0</v>
      </c>
      <c r="F192" s="45">
        <f t="shared" si="25"/>
        <v>0</v>
      </c>
    </row>
    <row r="193" spans="1:6" x14ac:dyDescent="0.3">
      <c r="A193" s="152">
        <v>4</v>
      </c>
      <c r="B193" s="157" t="s">
        <v>222</v>
      </c>
      <c r="C193" s="13">
        <v>0</v>
      </c>
      <c r="D193" s="13">
        <v>0</v>
      </c>
      <c r="E193" s="13">
        <v>0</v>
      </c>
      <c r="F193" s="45">
        <f t="shared" si="25"/>
        <v>0</v>
      </c>
    </row>
    <row r="194" spans="1:6" x14ac:dyDescent="0.3">
      <c r="A194" s="152">
        <v>5</v>
      </c>
      <c r="B194" s="157" t="s">
        <v>223</v>
      </c>
      <c r="C194" s="13">
        <v>0</v>
      </c>
      <c r="D194" s="13">
        <v>0</v>
      </c>
      <c r="E194" s="13">
        <v>0</v>
      </c>
      <c r="F194" s="45">
        <f t="shared" si="25"/>
        <v>0</v>
      </c>
    </row>
    <row r="195" spans="1:6" x14ac:dyDescent="0.3">
      <c r="A195" s="152">
        <v>6</v>
      </c>
      <c r="B195" s="157" t="s">
        <v>2</v>
      </c>
      <c r="C195" s="13">
        <v>0</v>
      </c>
      <c r="D195" s="13">
        <v>0</v>
      </c>
      <c r="E195" s="13">
        <v>0</v>
      </c>
      <c r="F195" s="45">
        <f t="shared" si="25"/>
        <v>0</v>
      </c>
    </row>
    <row r="196" spans="1:6" x14ac:dyDescent="0.3">
      <c r="A196" s="152">
        <v>7</v>
      </c>
      <c r="B196" s="157" t="s">
        <v>1</v>
      </c>
      <c r="C196" s="13">
        <v>0</v>
      </c>
      <c r="D196" s="13">
        <v>0</v>
      </c>
      <c r="E196" s="13">
        <v>0</v>
      </c>
      <c r="F196" s="45">
        <f t="shared" si="25"/>
        <v>0</v>
      </c>
    </row>
    <row r="197" spans="1:6" x14ac:dyDescent="0.3">
      <c r="A197" s="152">
        <v>8</v>
      </c>
      <c r="B197" s="157" t="s">
        <v>224</v>
      </c>
      <c r="C197" s="13">
        <v>0</v>
      </c>
      <c r="D197" s="13">
        <v>0</v>
      </c>
      <c r="E197" s="13">
        <v>0</v>
      </c>
      <c r="F197" s="45">
        <f t="shared" si="25"/>
        <v>0</v>
      </c>
    </row>
    <row r="198" spans="1:6" x14ac:dyDescent="0.3">
      <c r="A198" s="196">
        <v>9</v>
      </c>
      <c r="B198" s="197" t="s">
        <v>225</v>
      </c>
      <c r="C198" s="15">
        <v>0</v>
      </c>
      <c r="D198" s="15">
        <v>0</v>
      </c>
      <c r="E198" s="15">
        <v>0</v>
      </c>
      <c r="F198" s="198">
        <f t="shared" si="25"/>
        <v>0</v>
      </c>
    </row>
    <row r="199" spans="1:6" x14ac:dyDescent="0.3">
      <c r="A199" s="440" t="s">
        <v>259</v>
      </c>
      <c r="B199" s="440"/>
      <c r="C199" s="440"/>
      <c r="D199" s="440"/>
      <c r="E199" s="440"/>
      <c r="F199" s="440"/>
    </row>
    <row r="200" spans="1:6" x14ac:dyDescent="0.3">
      <c r="A200" s="97" t="s">
        <v>246</v>
      </c>
      <c r="B200" s="98"/>
      <c r="C200" s="98"/>
      <c r="D200" s="98"/>
      <c r="E200" s="98"/>
      <c r="F200" s="99"/>
    </row>
    <row r="201" spans="1:6" ht="45" customHeight="1" x14ac:dyDescent="0.3">
      <c r="A201" s="470" t="s">
        <v>247</v>
      </c>
      <c r="B201" s="471"/>
      <c r="C201" s="471"/>
      <c r="D201" s="471"/>
      <c r="E201" s="471"/>
      <c r="F201" s="472"/>
    </row>
    <row r="202" spans="1:6" ht="18" customHeight="1" x14ac:dyDescent="0.3"/>
    <row r="203" spans="1:6" ht="35.1" customHeight="1" x14ac:dyDescent="0.3">
      <c r="A203" s="120" t="s">
        <v>262</v>
      </c>
      <c r="B203" s="473"/>
      <c r="C203" s="474"/>
      <c r="D203" s="475" t="s">
        <v>168</v>
      </c>
      <c r="E203" s="476"/>
      <c r="F203" s="477"/>
    </row>
    <row r="204" spans="1:6" ht="35.1" customHeight="1" x14ac:dyDescent="0.3">
      <c r="A204" s="82" t="s">
        <v>169</v>
      </c>
      <c r="B204" s="473"/>
      <c r="C204" s="474"/>
      <c r="D204" s="478"/>
      <c r="E204" s="479"/>
      <c r="F204" s="480"/>
    </row>
    <row r="205" spans="1:6" ht="35.1" customHeight="1" x14ac:dyDescent="0.3">
      <c r="A205" s="83" t="s">
        <v>171</v>
      </c>
      <c r="B205" s="473"/>
      <c r="C205" s="474"/>
      <c r="D205" s="481"/>
      <c r="E205" s="482"/>
      <c r="F205" s="483"/>
    </row>
    <row r="206" spans="1:6" x14ac:dyDescent="0.3">
      <c r="A206" s="355" t="s">
        <v>107</v>
      </c>
      <c r="B206" s="355"/>
      <c r="C206" s="355"/>
      <c r="D206" s="355"/>
      <c r="E206" s="355"/>
      <c r="F206" s="355"/>
    </row>
    <row r="208" spans="1:6" x14ac:dyDescent="0.3">
      <c r="A208" s="431" t="s">
        <v>263</v>
      </c>
      <c r="B208" s="432"/>
      <c r="C208" s="432"/>
      <c r="D208" s="432"/>
      <c r="E208" s="432"/>
      <c r="F208" s="433"/>
    </row>
    <row r="209" spans="1:6" x14ac:dyDescent="0.3">
      <c r="A209" s="100" t="s">
        <v>264</v>
      </c>
      <c r="F209" s="101"/>
    </row>
    <row r="210" spans="1:6" x14ac:dyDescent="0.3">
      <c r="A210" s="102"/>
      <c r="F210" s="101"/>
    </row>
    <row r="211" spans="1:6" x14ac:dyDescent="0.3">
      <c r="A211" s="100" t="s">
        <v>266</v>
      </c>
      <c r="D211" s="35" t="s">
        <v>267</v>
      </c>
      <c r="F211" s="101"/>
    </row>
    <row r="212" spans="1:6" x14ac:dyDescent="0.3">
      <c r="A212" s="102" t="s">
        <v>268</v>
      </c>
      <c r="B212" s="50">
        <f>+B89</f>
        <v>79603867527.429993</v>
      </c>
      <c r="D212" s="357" t="s">
        <v>269</v>
      </c>
      <c r="E212" s="357"/>
      <c r="F212" s="430"/>
    </row>
    <row r="213" spans="1:6" x14ac:dyDescent="0.3">
      <c r="A213" s="102" t="s">
        <v>270</v>
      </c>
      <c r="B213" s="52">
        <f>+F108</f>
        <v>28275371400.43</v>
      </c>
      <c r="D213" s="357"/>
      <c r="E213" s="357"/>
      <c r="F213" s="430"/>
    </row>
    <row r="214" spans="1:6" ht="16.2" thickBot="1" x14ac:dyDescent="0.35">
      <c r="A214" s="102" t="s">
        <v>271</v>
      </c>
      <c r="B214" s="143">
        <f>+B212-B213</f>
        <v>51328496126.999992</v>
      </c>
      <c r="D214" s="28" t="s">
        <v>272</v>
      </c>
      <c r="F214" s="145">
        <f>+F108</f>
        <v>28275371400.43</v>
      </c>
    </row>
    <row r="215" spans="1:6" ht="16.2" thickTop="1" x14ac:dyDescent="0.3">
      <c r="A215" s="102"/>
      <c r="D215" s="28" t="s">
        <v>273</v>
      </c>
      <c r="F215" s="146">
        <f>+F128</f>
        <v>28131638631.520004</v>
      </c>
    </row>
    <row r="216" spans="1:6" ht="16.2" thickBot="1" x14ac:dyDescent="0.35">
      <c r="A216" s="100" t="s">
        <v>274</v>
      </c>
      <c r="D216" s="35" t="s">
        <v>275</v>
      </c>
      <c r="E216" s="35"/>
      <c r="F216" s="147">
        <f>+F215/F214</f>
        <v>0.99491667971838527</v>
      </c>
    </row>
    <row r="217" spans="1:6" ht="16.2" thickTop="1" x14ac:dyDescent="0.3">
      <c r="A217" s="102" t="s">
        <v>276</v>
      </c>
      <c r="B217" s="50">
        <f>+F30</f>
        <v>28131638631.520004</v>
      </c>
      <c r="F217" s="101"/>
    </row>
    <row r="218" spans="1:6" x14ac:dyDescent="0.3">
      <c r="A218" s="102" t="s">
        <v>277</v>
      </c>
      <c r="B218" s="52">
        <f>+F128</f>
        <v>28131638631.520004</v>
      </c>
      <c r="D218" s="357" t="s">
        <v>278</v>
      </c>
      <c r="E218" s="357"/>
      <c r="F218" s="430"/>
    </row>
    <row r="219" spans="1:6" ht="16.2" thickBot="1" x14ac:dyDescent="0.35">
      <c r="A219" s="102" t="s">
        <v>279</v>
      </c>
      <c r="B219" s="144">
        <f>+B217-B218</f>
        <v>0</v>
      </c>
      <c r="D219" s="357"/>
      <c r="E219" s="357"/>
      <c r="F219" s="430"/>
    </row>
    <row r="220" spans="1:6" ht="16.2" thickTop="1" x14ac:dyDescent="0.3">
      <c r="A220" s="102"/>
      <c r="D220" s="60" t="s">
        <v>280</v>
      </c>
      <c r="E220" s="148"/>
      <c r="F220" s="145">
        <f>+B89</f>
        <v>79603867527.429993</v>
      </c>
    </row>
    <row r="221" spans="1:6" x14ac:dyDescent="0.3">
      <c r="A221" s="102"/>
      <c r="D221" s="60" t="s">
        <v>273</v>
      </c>
      <c r="E221" s="148"/>
      <c r="F221" s="146">
        <f>+F128</f>
        <v>28131638631.520004</v>
      </c>
    </row>
    <row r="222" spans="1:6" ht="16.2" thickBot="1" x14ac:dyDescent="0.35">
      <c r="A222" s="102"/>
      <c r="D222" s="148"/>
      <c r="E222" s="148"/>
      <c r="F222" s="147">
        <f>+F221/F220</f>
        <v>0.35339537519111586</v>
      </c>
    </row>
    <row r="223" spans="1:6" ht="16.2" thickTop="1" x14ac:dyDescent="0.3">
      <c r="A223" s="103"/>
      <c r="B223" s="104"/>
      <c r="C223" s="104"/>
      <c r="D223" s="104"/>
      <c r="E223" s="104"/>
      <c r="F223" s="105"/>
    </row>
  </sheetData>
  <mergeCells count="114">
    <mergeCell ref="A161:F161"/>
    <mergeCell ref="A162:F162"/>
    <mergeCell ref="A150:F150"/>
    <mergeCell ref="A157:E157"/>
    <mergeCell ref="A158:E158"/>
    <mergeCell ref="A159:F159"/>
    <mergeCell ref="A199:F199"/>
    <mergeCell ref="B184:C184"/>
    <mergeCell ref="A119:F119"/>
    <mergeCell ref="B171:C171"/>
    <mergeCell ref="B174:C174"/>
    <mergeCell ref="B176:C176"/>
    <mergeCell ref="B179:C179"/>
    <mergeCell ref="B181:C181"/>
    <mergeCell ref="A145:F145"/>
    <mergeCell ref="B167:D167"/>
    <mergeCell ref="B168:D168"/>
    <mergeCell ref="B169:D169"/>
    <mergeCell ref="B170:C170"/>
    <mergeCell ref="A163:F163"/>
    <mergeCell ref="A165:F165"/>
    <mergeCell ref="A160:F160"/>
    <mergeCell ref="A140:B140"/>
    <mergeCell ref="A143:F143"/>
    <mergeCell ref="D212:F213"/>
    <mergeCell ref="D218:F219"/>
    <mergeCell ref="A208:F208"/>
    <mergeCell ref="A201:F201"/>
    <mergeCell ref="A206:F206"/>
    <mergeCell ref="B203:C203"/>
    <mergeCell ref="D203:F205"/>
    <mergeCell ref="B204:C204"/>
    <mergeCell ref="B205:C205"/>
    <mergeCell ref="A144:F144"/>
    <mergeCell ref="A149:F149"/>
    <mergeCell ref="A146:F146"/>
    <mergeCell ref="A148:F148"/>
    <mergeCell ref="A118:F118"/>
    <mergeCell ref="A120:F120"/>
    <mergeCell ref="A122:F122"/>
    <mergeCell ref="A123:F123"/>
    <mergeCell ref="A124:F124"/>
    <mergeCell ref="A108:B108"/>
    <mergeCell ref="A85:F85"/>
    <mergeCell ref="A86:F86"/>
    <mergeCell ref="A87:F87"/>
    <mergeCell ref="A98:F98"/>
    <mergeCell ref="A100:F100"/>
    <mergeCell ref="A99:F99"/>
    <mergeCell ref="A83:F83"/>
    <mergeCell ref="A128:B128"/>
    <mergeCell ref="A75:F75"/>
    <mergeCell ref="B77:C77"/>
    <mergeCell ref="D77:F79"/>
    <mergeCell ref="B78:C78"/>
    <mergeCell ref="B79:C79"/>
    <mergeCell ref="A81:F81"/>
    <mergeCell ref="A102:F102"/>
    <mergeCell ref="A103:F103"/>
    <mergeCell ref="A104:F104"/>
    <mergeCell ref="A1:F2"/>
    <mergeCell ref="A3:F3"/>
    <mergeCell ref="A9:F9"/>
    <mergeCell ref="A49:B49"/>
    <mergeCell ref="A50:B50"/>
    <mergeCell ref="C5:E5"/>
    <mergeCell ref="C6:E6"/>
    <mergeCell ref="C7:E7"/>
    <mergeCell ref="A11:F11"/>
    <mergeCell ref="A35:B35"/>
    <mergeCell ref="A36:B36"/>
    <mergeCell ref="A37:B37"/>
    <mergeCell ref="A38:B38"/>
    <mergeCell ref="A39:B39"/>
    <mergeCell ref="A40:B40"/>
    <mergeCell ref="A41:B41"/>
    <mergeCell ref="A13:F13"/>
    <mergeCell ref="A14:F14"/>
    <mergeCell ref="A25:F25"/>
    <mergeCell ref="A27:F27"/>
    <mergeCell ref="A28:F28"/>
    <mergeCell ref="A29:B29"/>
    <mergeCell ref="A46:B46"/>
    <mergeCell ref="A47:B47"/>
    <mergeCell ref="A48:B48"/>
    <mergeCell ref="A24:F24"/>
    <mergeCell ref="A30:B30"/>
    <mergeCell ref="A31:B31"/>
    <mergeCell ref="A32:B32"/>
    <mergeCell ref="A33:B33"/>
    <mergeCell ref="A34:B34"/>
    <mergeCell ref="A42:B42"/>
    <mergeCell ref="A43:B43"/>
    <mergeCell ref="A44:B44"/>
    <mergeCell ref="A45:B45"/>
    <mergeCell ref="A51:B51"/>
    <mergeCell ref="A70:B70"/>
    <mergeCell ref="A71:B71"/>
    <mergeCell ref="A53:F53"/>
    <mergeCell ref="A64:F64"/>
    <mergeCell ref="A72:B72"/>
    <mergeCell ref="A74:F74"/>
    <mergeCell ref="A61:B61"/>
    <mergeCell ref="A54:F54"/>
    <mergeCell ref="A56:F56"/>
    <mergeCell ref="A58:B58"/>
    <mergeCell ref="A59:B59"/>
    <mergeCell ref="A60:B60"/>
    <mergeCell ref="A57:F57"/>
    <mergeCell ref="A62:B62"/>
    <mergeCell ref="A65:F65"/>
    <mergeCell ref="A67:F67"/>
    <mergeCell ref="A68:F68"/>
    <mergeCell ref="A69:B69"/>
  </mergeCells>
  <conditionalFormatting sqref="B219">
    <cfRule type="cellIs" dxfId="5" priority="4" operator="equal">
      <formula>0</formula>
    </cfRule>
    <cfRule type="cellIs" dxfId="4" priority="5" operator="lessThan">
      <formula>0</formula>
    </cfRule>
    <cfRule type="cellIs" dxfId="3" priority="6" operator="greaterThan">
      <formula>0</formula>
    </cfRule>
  </conditionalFormatting>
  <conditionalFormatting sqref="F185">
    <cfRule type="cellIs" dxfId="2" priority="1" operator="equal">
      <formula>0</formula>
    </cfRule>
    <cfRule type="cellIs" dxfId="1" priority="2" operator="lessThan">
      <formula>0</formula>
    </cfRule>
    <cfRule type="cellIs" dxfId="0" priority="3" operator="greaterThan">
      <formula>0</formula>
    </cfRule>
  </conditionalFormatting>
  <dataValidations disablePrompts="1" count="11">
    <dataValidation allowBlank="1" showInputMessage="1" showErrorMessage="1" promptTitle="Advertencia" prompt="Se recomienda leer cuidadosamente las indicaciones dispuestas en la parte inferior de esta tabla. " sqref="A152" xr:uid="{BFE8CDC7-B9EC-4E46-9DB3-FBE90FF48E02}"/>
    <dataValidation allowBlank="1" showInputMessage="1" showErrorMessage="1" promptTitle="Advertencia" prompt="El nombre de la partida debe ser de acuerdo al Clasificador de los Ingresos del Sector Público. " sqref="B109:B111 B129 B189" xr:uid="{4B30C247-C2DE-4D66-AF38-61DF57B1EB34}"/>
    <dataValidation allowBlank="1" showInputMessage="1" showErrorMessage="1" promptTitle="Advertencia" prompt="En este espacio se debe detallar el código correspondiente a la partida detallada y debe ser el código definido en el Clasificador de los Ingresos del Sector Público. " sqref="A109:A111 A129 A189" xr:uid="{EC532235-CE3F-41A5-A2D3-8B57B3030F66}"/>
    <dataValidation allowBlank="1" showInputMessage="1" showErrorMessage="1" promptTitle="Advertencia" prompt="El código debe ser el definido para la partida en particular y debe ser el código establecido en el Clasificador de los Ingresos del Sector Público. " sqref="A105" xr:uid="{78E46D02-9FA1-43F0-B24B-CF0567719188}"/>
    <dataValidation allowBlank="1" showInputMessage="1" showErrorMessage="1" promptTitle="Advertencia" prompt="Se debe indicar el nombre de la partida de acuerdo al Clasificador de los Ingresos del Sector Público." sqref="B105" xr:uid="{6B4236F6-FA63-4B0B-8B3E-3A6A50908F73}"/>
    <dataValidation allowBlank="1" showInputMessage="1" showErrorMessage="1" promptTitle="Advertencia" prompt="Esta tabla se completa únicamente con los ingresos y egresos del período 2024. Se recomienda leer cuidadosamente las indicaciones señaladas en la parte inferior de la tabla. " sqref="A149:F149" xr:uid="{B0C1118C-2EE7-4C74-9409-1D314D64C0D2}"/>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23:F123" xr:uid="{5924D6FD-2148-4299-972F-B2483F073ED2}"/>
    <dataValidation allowBlank="1" showInputMessage="1" showErrorMessage="1" promptTitle="Advertencia" prompt="Esta tabla solo la deben completar la unidades ejecutoras que por Ley específica estén facultadas para estimar y re presupuestar superávits." sqref="B168" xr:uid="{E50958FC-EB5D-42D9-BA0F-39F074E95E09}"/>
    <dataValidation allowBlank="1" showInputMessage="1" showErrorMessage="1" promptTitle="Recordatorio" prompt="El superávit libre debe ser reintegrado a más tardar el 31 de marzo,_x000a_de acuerdo al  Decreto Nº 43189-MTSS, artículo 66. " sqref="B173:B175 B177:B180 B182:B184" xr:uid="{C4EFC073-86E0-4629-91B4-F9DB0A458953}"/>
    <dataValidation allowBlank="1" showInputMessage="1" showErrorMessage="1" promptTitle="Advertencia" prompt="Debe coincidir con el monto reportado en la Liquidación Prespuestaria 2023, caso contrario se debe justificar en el espacio de observaciones. " sqref="D180 D172:D173 D175" xr:uid="{69C197AC-E19D-4AD2-882B-225A5CB26BD8}"/>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77:F79" xr:uid="{D5557D6A-C312-4ADE-968B-4F8E98388CD5}"/>
  </dataValidations>
  <hyperlinks>
    <hyperlink ref="B105" r:id="rId1" xr:uid="{1C767F05-BC8E-4CFC-864E-C18904A786B0}"/>
    <hyperlink ref="A105" r:id="rId2" xr:uid="{CAE4ABC9-320E-4346-ADA7-3EFE4F418C6B}"/>
    <hyperlink ref="B125" r:id="rId3" display="Nombre de la Partida presupuestaria" xr:uid="{5CEA26C4-2BEC-4CF4-AD19-94480C4F04FF}"/>
  </hyperlinks>
  <printOptions horizontalCentered="1"/>
  <pageMargins left="0.31496062992125984" right="0.31496062992125984" top="1.1811023622047245" bottom="0.78740157480314965" header="0.78740157480314965" footer="0.39370078740157483"/>
  <pageSetup scale="51" orientation="portrait" r:id="rId4"/>
  <headerFooter>
    <oddFooter>&amp;L&amp;"Palatino Linotype,Normal"&amp;K979797&amp;D&amp;C&amp;"Palatino Linotype,Normal"&amp;K979797Reporte de Ejecución programática y presupuestaria (I trimestre)&amp;R&amp;"Palatino Linotype,Normal"&amp;K979797&amp;P</oddFooter>
  </headerFooter>
  <rowBreaks count="4" manualBreakCount="4">
    <brk id="55" max="5" man="1"/>
    <brk id="79" max="5" man="1"/>
    <brk id="120" max="5" man="1"/>
    <brk id="165" max="5" man="1"/>
  </rowBreaks>
  <ignoredErrors>
    <ignoredError sqref="F16:F22" evalError="1"/>
    <ignoredError sqref="F36:F50 E154" formula="1"/>
  </ignoredErrors>
  <drawing r:id="rId5"/>
  <legacyDrawing r:id="rId6"/>
  <legacyDrawingHF r:id="rId7"/>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09F5-8E4B-4455-BEDC-0BEDA20B09D9}">
  <sheetPr>
    <tabColor rgb="FF182951"/>
  </sheetPr>
  <dimension ref="A1:K127"/>
  <sheetViews>
    <sheetView showGridLines="0" zoomScale="80" zoomScaleNormal="80" zoomScaleSheetLayoutView="80" workbookViewId="0">
      <selection sqref="A1:G2"/>
    </sheetView>
  </sheetViews>
  <sheetFormatPr baseColWidth="10" defaultColWidth="11.44140625" defaultRowHeight="15.6" x14ac:dyDescent="0.35"/>
  <cols>
    <col min="1" max="1" width="54.88671875" style="4" customWidth="1"/>
    <col min="2" max="2" width="29" style="4" customWidth="1"/>
    <col min="3" max="5" width="26.33203125" style="4" customWidth="1"/>
    <col min="6" max="7" width="18.6640625" style="4" customWidth="1"/>
    <col min="8" max="9" width="11.44140625" style="4"/>
    <col min="10" max="10" width="26" style="4" customWidth="1"/>
    <col min="11" max="11" width="14.5546875" style="4" bestFit="1" customWidth="1"/>
    <col min="12" max="16384" width="11.44140625" style="4"/>
  </cols>
  <sheetData>
    <row r="1" spans="1:10" ht="18" customHeight="1" x14ac:dyDescent="0.35">
      <c r="A1" s="364" t="s">
        <v>108</v>
      </c>
      <c r="B1" s="364"/>
      <c r="C1" s="364"/>
      <c r="D1" s="364"/>
      <c r="E1" s="364"/>
      <c r="F1" s="364"/>
      <c r="G1" s="364"/>
    </row>
    <row r="2" spans="1:10" ht="18" customHeight="1" x14ac:dyDescent="0.35">
      <c r="A2" s="364"/>
      <c r="B2" s="364"/>
      <c r="C2" s="364"/>
      <c r="D2" s="364"/>
      <c r="E2" s="364"/>
      <c r="F2" s="364"/>
      <c r="G2" s="364"/>
    </row>
    <row r="3" spans="1:10" ht="18" customHeight="1" x14ac:dyDescent="0.4">
      <c r="A3" s="485" t="s">
        <v>336</v>
      </c>
      <c r="B3" s="485"/>
      <c r="C3" s="485"/>
      <c r="D3" s="485"/>
      <c r="E3" s="485"/>
      <c r="F3" s="485"/>
      <c r="G3" s="485"/>
    </row>
    <row r="4" spans="1:10" ht="15" customHeight="1" thickBot="1" x14ac:dyDescent="0.4">
      <c r="A4" s="28"/>
      <c r="B4" s="28"/>
      <c r="C4" s="28"/>
      <c r="D4" s="28"/>
      <c r="E4" s="28"/>
      <c r="F4" s="2"/>
      <c r="G4"/>
    </row>
    <row r="5" spans="1:10" ht="18" customHeight="1" x14ac:dyDescent="0.35">
      <c r="A5" s="58"/>
      <c r="B5" s="131" t="s">
        <v>110</v>
      </c>
      <c r="C5" s="136" t="str">
        <f>+'1T'!C5</f>
        <v>Programa de Alimentación y Nutrición del Escolar y Adolescente (PANEA)</v>
      </c>
      <c r="D5" s="137"/>
      <c r="E5" s="138"/>
      <c r="F5" s="2"/>
      <c r="G5"/>
    </row>
    <row r="6" spans="1:10" ht="18" customHeight="1" x14ac:dyDescent="0.35">
      <c r="A6" s="58"/>
      <c r="B6" s="132" t="s">
        <v>112</v>
      </c>
      <c r="C6" s="133" t="str">
        <f>+'1T'!C6</f>
        <v xml:space="preserve">Ministerio de Educación Pública </v>
      </c>
      <c r="D6" s="134"/>
      <c r="E6" s="139"/>
      <c r="F6" s="2"/>
      <c r="G6"/>
    </row>
    <row r="7" spans="1:10" ht="18" customHeight="1" thickBot="1" x14ac:dyDescent="0.4">
      <c r="A7" s="58"/>
      <c r="B7" s="135" t="s">
        <v>114</v>
      </c>
      <c r="C7" s="140" t="str">
        <f>+'1T'!C7</f>
        <v>Dirección de Programas de Equidad</v>
      </c>
      <c r="D7" s="141"/>
      <c r="E7" s="142"/>
      <c r="F7" s="2"/>
    </row>
    <row r="8" spans="1:10" ht="15" customHeight="1" x14ac:dyDescent="0.35">
      <c r="A8"/>
      <c r="B8" s="5"/>
      <c r="C8" s="5"/>
      <c r="D8" s="5"/>
      <c r="E8" s="5"/>
      <c r="F8" s="5"/>
    </row>
    <row r="9" spans="1:10" ht="21.9" customHeight="1" x14ac:dyDescent="0.35">
      <c r="A9" s="379" t="s">
        <v>337</v>
      </c>
      <c r="B9" s="379"/>
      <c r="C9" s="379"/>
      <c r="D9" s="379"/>
      <c r="E9" s="379"/>
      <c r="F9" s="379"/>
      <c r="G9" s="379"/>
    </row>
    <row r="10" spans="1:10" ht="15" customHeight="1" x14ac:dyDescent="0.35">
      <c r="A10" s="8"/>
      <c r="B10" s="7"/>
      <c r="C10" s="7"/>
      <c r="D10" s="7"/>
      <c r="E10" s="7"/>
      <c r="F10" s="7"/>
    </row>
    <row r="11" spans="1:10" customFormat="1" ht="18" customHeight="1" x14ac:dyDescent="0.3">
      <c r="A11" s="370" t="s">
        <v>118</v>
      </c>
      <c r="B11" s="370"/>
      <c r="C11" s="370"/>
      <c r="D11" s="370"/>
      <c r="E11" s="370"/>
      <c r="F11" s="370"/>
      <c r="G11" s="370"/>
    </row>
    <row r="12" spans="1:10" customFormat="1" ht="18" customHeight="1" x14ac:dyDescent="0.3">
      <c r="A12" s="370" t="s">
        <v>119</v>
      </c>
      <c r="B12" s="370"/>
      <c r="C12" s="370"/>
      <c r="D12" s="370"/>
      <c r="E12" s="370"/>
      <c r="F12" s="370"/>
      <c r="G12" s="370"/>
    </row>
    <row r="13" spans="1:10" customFormat="1" ht="18" customHeight="1" x14ac:dyDescent="0.3">
      <c r="A13" s="87" t="s">
        <v>120</v>
      </c>
      <c r="B13" s="86" t="s">
        <v>121</v>
      </c>
      <c r="C13" s="87" t="s">
        <v>250</v>
      </c>
      <c r="D13" s="86" t="s">
        <v>299</v>
      </c>
      <c r="E13" s="86" t="s">
        <v>321</v>
      </c>
      <c r="F13" s="119" t="s">
        <v>335</v>
      </c>
      <c r="G13" s="119" t="s">
        <v>338</v>
      </c>
    </row>
    <row r="14" spans="1:10" customFormat="1" ht="18" customHeight="1" x14ac:dyDescent="0.3">
      <c r="A14" s="79" t="s">
        <v>126</v>
      </c>
      <c r="B14" s="81"/>
      <c r="C14" s="240">
        <f>+SUM(C16:C20)</f>
        <v>812707</v>
      </c>
      <c r="D14" s="240">
        <f t="shared" ref="D14:F14" si="0">+SUM(D16:D20)</f>
        <v>712029.33333333326</v>
      </c>
      <c r="E14" s="240">
        <f t="shared" si="0"/>
        <v>18161</v>
      </c>
      <c r="F14" s="240">
        <f t="shared" si="0"/>
        <v>788100</v>
      </c>
      <c r="G14" s="240">
        <f>+SUM(G16:G20)</f>
        <v>789106.44444444438</v>
      </c>
      <c r="J14" s="331"/>
    </row>
    <row r="15" spans="1:10" customFormat="1" ht="15" customHeight="1" x14ac:dyDescent="0.3">
      <c r="A15" s="10"/>
      <c r="B15" s="11"/>
      <c r="C15" s="241"/>
      <c r="D15" s="241"/>
      <c r="E15" s="243"/>
      <c r="F15" s="243"/>
      <c r="G15" s="241"/>
    </row>
    <row r="16" spans="1:10" customFormat="1" ht="18" customHeight="1" x14ac:dyDescent="0.35">
      <c r="A16" s="237" t="s">
        <v>127</v>
      </c>
      <c r="B16" s="239" t="s">
        <v>128</v>
      </c>
      <c r="C16" s="242">
        <f>+'1T'!F18</f>
        <v>518967</v>
      </c>
      <c r="D16" s="242">
        <f>+'2T'!F18</f>
        <v>418258.33333333331</v>
      </c>
      <c r="E16" s="243">
        <f>+'3T'!F18</f>
        <v>18161</v>
      </c>
      <c r="F16" s="243">
        <f>+'4T'!F18</f>
        <v>512399</v>
      </c>
      <c r="G16" s="244">
        <f>+AVERAGE(C16,D16,F16)+E16</f>
        <v>501369.11111111107</v>
      </c>
    </row>
    <row r="17" spans="1:11" customFormat="1" ht="18" customHeight="1" x14ac:dyDescent="0.35">
      <c r="A17" s="237" t="s">
        <v>129</v>
      </c>
      <c r="B17" s="239" t="s">
        <v>128</v>
      </c>
      <c r="C17" s="242">
        <f>+'1T'!F19</f>
        <v>146754</v>
      </c>
      <c r="D17" s="242">
        <f>+'2T'!F19</f>
        <v>146754</v>
      </c>
      <c r="E17" s="243"/>
      <c r="F17" s="243">
        <f>+'4T'!F19</f>
        <v>141425</v>
      </c>
      <c r="G17" s="244">
        <f t="shared" ref="G17:G20" si="1">+AVERAGE(C17:F17)</f>
        <v>144977.66666666666</v>
      </c>
    </row>
    <row r="18" spans="1:11" customFormat="1" ht="18" customHeight="1" x14ac:dyDescent="0.35">
      <c r="A18" s="238" t="s">
        <v>130</v>
      </c>
      <c r="B18" s="239" t="s">
        <v>128</v>
      </c>
      <c r="C18" s="242">
        <f>+'1T'!F20</f>
        <v>87958</v>
      </c>
      <c r="D18" s="242">
        <f>+'2T'!F20</f>
        <v>87958</v>
      </c>
      <c r="E18" s="243"/>
      <c r="F18" s="243">
        <f>+'4T'!F20</f>
        <v>83460</v>
      </c>
      <c r="G18" s="244">
        <f t="shared" si="1"/>
        <v>86458.666666666672</v>
      </c>
    </row>
    <row r="19" spans="1:11" customFormat="1" ht="18" customHeight="1" x14ac:dyDescent="0.35">
      <c r="A19" s="238" t="s">
        <v>131</v>
      </c>
      <c r="B19" s="239" t="s">
        <v>128</v>
      </c>
      <c r="C19" s="242">
        <f>+'1T'!F21</f>
        <v>5133</v>
      </c>
      <c r="D19" s="242">
        <f>+'2T'!F21</f>
        <v>5065</v>
      </c>
      <c r="E19" s="243"/>
      <c r="F19" s="243">
        <f>+'4T'!F21</f>
        <v>5069</v>
      </c>
      <c r="G19" s="244">
        <f t="shared" si="1"/>
        <v>5089</v>
      </c>
    </row>
    <row r="20" spans="1:11" customFormat="1" ht="18" customHeight="1" x14ac:dyDescent="0.35">
      <c r="A20" s="238" t="s">
        <v>132</v>
      </c>
      <c r="B20" s="239" t="s">
        <v>128</v>
      </c>
      <c r="C20" s="242">
        <f>+'1T'!F22</f>
        <v>53895</v>
      </c>
      <c r="D20" s="242">
        <f>+'2T'!F22</f>
        <v>53994</v>
      </c>
      <c r="E20" s="243"/>
      <c r="F20" s="259">
        <f>+'4T'!F22</f>
        <v>45747</v>
      </c>
      <c r="G20" s="258">
        <f t="shared" si="1"/>
        <v>51212</v>
      </c>
    </row>
    <row r="21" spans="1:11" customFormat="1" ht="18" customHeight="1" x14ac:dyDescent="0.3">
      <c r="A21" s="128" t="s">
        <v>133</v>
      </c>
      <c r="B21" s="199" t="s">
        <v>134</v>
      </c>
      <c r="C21" s="74"/>
      <c r="D21" s="74"/>
      <c r="E21" s="74"/>
      <c r="J21" s="329"/>
    </row>
    <row r="22" spans="1:11" customFormat="1" ht="50.1" customHeight="1" x14ac:dyDescent="0.3">
      <c r="A22" s="411" t="s">
        <v>353</v>
      </c>
      <c r="B22" s="412"/>
      <c r="C22" s="412"/>
      <c r="D22" s="412"/>
      <c r="E22" s="412"/>
      <c r="F22" s="412"/>
      <c r="G22" s="413"/>
      <c r="J22" s="329"/>
    </row>
    <row r="23" spans="1:11" customFormat="1" ht="15" customHeight="1" x14ac:dyDescent="0.3">
      <c r="A23" s="31"/>
      <c r="B23" s="31"/>
      <c r="C23" s="31"/>
      <c r="D23" s="32"/>
      <c r="E23" s="32"/>
      <c r="J23" s="329"/>
    </row>
    <row r="24" spans="1:11" customFormat="1" ht="18" customHeight="1" x14ac:dyDescent="0.35">
      <c r="A24" s="370" t="s">
        <v>137</v>
      </c>
      <c r="B24" s="370"/>
      <c r="C24" s="370"/>
      <c r="D24" s="370"/>
      <c r="E24" s="370"/>
      <c r="F24" s="370"/>
      <c r="J24" s="330"/>
    </row>
    <row r="25" spans="1:11" customFormat="1" ht="18" customHeight="1" x14ac:dyDescent="0.35">
      <c r="A25" s="370" t="s">
        <v>138</v>
      </c>
      <c r="B25" s="370"/>
      <c r="C25" s="370"/>
      <c r="D25" s="370"/>
      <c r="E25" s="370"/>
      <c r="F25" s="370"/>
      <c r="J25" s="4"/>
    </row>
    <row r="26" spans="1:11" customFormat="1" ht="18" customHeight="1" x14ac:dyDescent="0.3">
      <c r="A26" s="87" t="s">
        <v>304</v>
      </c>
      <c r="B26" s="87" t="s">
        <v>250</v>
      </c>
      <c r="C26" s="87" t="s">
        <v>299</v>
      </c>
      <c r="D26" s="87" t="s">
        <v>321</v>
      </c>
      <c r="E26" s="87" t="s">
        <v>335</v>
      </c>
      <c r="F26" s="87" t="s">
        <v>338</v>
      </c>
      <c r="J26" s="329"/>
    </row>
    <row r="27" spans="1:11" customFormat="1" ht="18" customHeight="1" x14ac:dyDescent="0.3">
      <c r="A27" s="249" t="s">
        <v>126</v>
      </c>
      <c r="B27" s="260">
        <f>+B29+B33+B37+B41+B45</f>
        <v>22942601767.820011</v>
      </c>
      <c r="C27" s="260">
        <f t="shared" ref="C27:F27" si="2">+C29+C33+C37+C41+C45</f>
        <v>28218900476.440014</v>
      </c>
      <c r="D27" s="260">
        <f t="shared" si="2"/>
        <v>166993882.74000001</v>
      </c>
      <c r="E27" s="260">
        <f t="shared" si="2"/>
        <v>28131638631.520004</v>
      </c>
      <c r="F27" s="260">
        <f t="shared" si="2"/>
        <v>79460134758.520004</v>
      </c>
    </row>
    <row r="28" spans="1:11" customFormat="1" ht="18" customHeight="1" x14ac:dyDescent="0.3">
      <c r="A28" s="250"/>
      <c r="B28" s="184"/>
      <c r="C28" s="184"/>
      <c r="D28" s="184"/>
      <c r="E28" s="184"/>
      <c r="F28" s="184"/>
      <c r="J28" s="63"/>
      <c r="K28" s="329"/>
    </row>
    <row r="29" spans="1:11" customFormat="1" ht="18" customHeight="1" x14ac:dyDescent="0.35">
      <c r="A29" s="251" t="s">
        <v>139</v>
      </c>
      <c r="B29" s="254">
        <f>+SUM(B30:B32)</f>
        <v>14800850422.470013</v>
      </c>
      <c r="C29" s="254">
        <f t="shared" ref="C29" si="3">+SUM(C30:C32)</f>
        <v>19164602347.290016</v>
      </c>
      <c r="D29" s="254">
        <f t="shared" ref="D29" si="4">+SUM(D30:D32)</f>
        <v>166993882.74000001</v>
      </c>
      <c r="E29" s="254">
        <f t="shared" ref="E29" si="5">+SUM(E30:E32)</f>
        <v>19085332910.060009</v>
      </c>
      <c r="F29" s="254">
        <f t="shared" ref="F29" si="6">+SUM(F30:F32)</f>
        <v>53217779562.560036</v>
      </c>
    </row>
    <row r="30" spans="1:11" customFormat="1" ht="18" customHeight="1" x14ac:dyDescent="0.35">
      <c r="A30" s="252" t="s">
        <v>140</v>
      </c>
      <c r="B30" s="63">
        <f>+'1T'!F33</f>
        <v>10782070140.260006</v>
      </c>
      <c r="C30" s="63">
        <f>+'2T'!F33</f>
        <v>15992585269.700008</v>
      </c>
      <c r="D30" s="63">
        <f>+'3T'!F33</f>
        <v>98872780.560000002</v>
      </c>
      <c r="E30" s="63">
        <f>+'4T'!F33</f>
        <v>17167261247.560001</v>
      </c>
      <c r="F30" s="184">
        <f>+SUM(B30:E30)</f>
        <v>44040789438.080017</v>
      </c>
    </row>
    <row r="31" spans="1:11" customFormat="1" ht="18" customHeight="1" x14ac:dyDescent="0.35">
      <c r="A31" s="252" t="s">
        <v>141</v>
      </c>
      <c r="B31" s="63">
        <f>+'1T'!F34</f>
        <v>4018780282.2100067</v>
      </c>
      <c r="C31" s="63">
        <f>+'2T'!F34</f>
        <v>3172017077.5900068</v>
      </c>
      <c r="D31" s="63">
        <f>+'3T'!F34</f>
        <v>68121102.180000007</v>
      </c>
      <c r="E31" s="63">
        <f>+'4T'!F34</f>
        <v>1918071662.5000069</v>
      </c>
      <c r="F31" s="184">
        <f t="shared" ref="F31:F32" si="7">+SUM(B31:E31)</f>
        <v>9176990124.4800205</v>
      </c>
    </row>
    <row r="32" spans="1:11" customFormat="1" ht="18" customHeight="1" x14ac:dyDescent="0.35">
      <c r="A32" s="252" t="s">
        <v>142</v>
      </c>
      <c r="B32" s="63">
        <f>+'1T'!F35</f>
        <v>0</v>
      </c>
      <c r="C32" s="63">
        <f>+'2T'!F35</f>
        <v>0</v>
      </c>
      <c r="D32" s="63">
        <f>+'3T'!F35</f>
        <v>0</v>
      </c>
      <c r="E32" s="63">
        <f>+'4T'!F35</f>
        <v>0</v>
      </c>
      <c r="F32" s="184">
        <f t="shared" si="7"/>
        <v>0</v>
      </c>
    </row>
    <row r="33" spans="1:6" customFormat="1" ht="18" customHeight="1" x14ac:dyDescent="0.35">
      <c r="A33" s="251" t="s">
        <v>129</v>
      </c>
      <c r="B33" s="254">
        <f t="shared" ref="B33" si="8">+SUM(B34:B36)</f>
        <v>4159057958.569994</v>
      </c>
      <c r="C33" s="254">
        <f t="shared" ref="C33" si="9">+SUM(C34:C36)</f>
        <v>4595860682.659996</v>
      </c>
      <c r="D33" s="254">
        <f t="shared" ref="D33" si="10">+SUM(D34:D36)</f>
        <v>0</v>
      </c>
      <c r="E33" s="254">
        <f t="shared" ref="E33" si="11">+SUM(E34:E36)</f>
        <v>4822205188.6299973</v>
      </c>
      <c r="F33" s="254">
        <f t="shared" ref="F33" si="12">+SUM(F34:F36)</f>
        <v>13577123829.859987</v>
      </c>
    </row>
    <row r="34" spans="1:6" customFormat="1" ht="18" customHeight="1" x14ac:dyDescent="0.35">
      <c r="A34" s="252" t="s">
        <v>140</v>
      </c>
      <c r="B34" s="63">
        <f>+'1T'!F37</f>
        <v>3180147859.579998</v>
      </c>
      <c r="C34" s="63">
        <f>+'2T'!F37</f>
        <v>3942875810.1299992</v>
      </c>
      <c r="D34" s="63">
        <f>+'3T'!F37</f>
        <v>0</v>
      </c>
      <c r="E34" s="63">
        <f>+'4T'!F37</f>
        <v>4489102368.9599972</v>
      </c>
      <c r="F34" s="184">
        <f>+SUM(B34:E34)</f>
        <v>11612126038.669994</v>
      </c>
    </row>
    <row r="35" spans="1:6" customFormat="1" ht="18" customHeight="1" x14ac:dyDescent="0.35">
      <c r="A35" s="252" t="s">
        <v>141</v>
      </c>
      <c r="B35" s="63">
        <f>+'1T'!F38</f>
        <v>978910098.98999608</v>
      </c>
      <c r="C35" s="63">
        <f>+'2T'!F38</f>
        <v>652984872.52999735</v>
      </c>
      <c r="D35" s="63">
        <f>+'3T'!F38</f>
        <v>0</v>
      </c>
      <c r="E35" s="63">
        <f>+'4T'!F38</f>
        <v>333102819.67000002</v>
      </c>
      <c r="F35" s="184">
        <f t="shared" ref="F35:F36" si="13">+SUM(B35:E35)</f>
        <v>1964997791.1899934</v>
      </c>
    </row>
    <row r="36" spans="1:6" customFormat="1" ht="18" customHeight="1" x14ac:dyDescent="0.35">
      <c r="A36" s="252" t="s">
        <v>142</v>
      </c>
      <c r="B36" s="63">
        <f>+'1T'!F39</f>
        <v>0</v>
      </c>
      <c r="C36" s="63">
        <f>+'2T'!F39</f>
        <v>0</v>
      </c>
      <c r="D36" s="63">
        <f>+'3T'!F39</f>
        <v>0</v>
      </c>
      <c r="E36" s="63">
        <f>+'4T'!F39</f>
        <v>0</v>
      </c>
      <c r="F36" s="184">
        <f t="shared" si="13"/>
        <v>0</v>
      </c>
    </row>
    <row r="37" spans="1:6" customFormat="1" ht="18" customHeight="1" x14ac:dyDescent="0.35">
      <c r="A37" s="251" t="s">
        <v>130</v>
      </c>
      <c r="B37" s="254">
        <f t="shared" ref="B37" si="14">+SUM(B38:B40)</f>
        <v>2454359779.2100005</v>
      </c>
      <c r="C37" s="254">
        <f t="shared" ref="C37" si="15">+SUM(C38:C40)</f>
        <v>2704308612.7199993</v>
      </c>
      <c r="D37" s="254">
        <f t="shared" ref="D37" si="16">+SUM(D38:D40)</f>
        <v>0</v>
      </c>
      <c r="E37" s="254">
        <f t="shared" ref="E37" si="17">+SUM(E38:E40)</f>
        <v>2590194605.8400006</v>
      </c>
      <c r="F37" s="254">
        <f t="shared" ref="F37" si="18">+SUM(F38:F40)</f>
        <v>7748862997.7700005</v>
      </c>
    </row>
    <row r="38" spans="1:6" customFormat="1" ht="18" customHeight="1" x14ac:dyDescent="0.35">
      <c r="A38" s="252" t="s">
        <v>140</v>
      </c>
      <c r="B38" s="63">
        <f>+'1T'!F41</f>
        <v>1935823625.6600003</v>
      </c>
      <c r="C38" s="63">
        <f>+'2T'!F41</f>
        <v>2358617843.6799994</v>
      </c>
      <c r="D38" s="63">
        <f>+'3T'!F41</f>
        <v>0</v>
      </c>
      <c r="E38" s="63">
        <f>+'4T'!F41</f>
        <v>2415152021.9000006</v>
      </c>
      <c r="F38" s="184">
        <f>+SUM(B38:E38)</f>
        <v>6709593491.2399998</v>
      </c>
    </row>
    <row r="39" spans="1:6" customFormat="1" ht="18" customHeight="1" x14ac:dyDescent="0.35">
      <c r="A39" s="252" t="s">
        <v>141</v>
      </c>
      <c r="B39" s="63">
        <f>+'1T'!F42</f>
        <v>518536153.55000025</v>
      </c>
      <c r="C39" s="63">
        <f>+'2T'!F42</f>
        <v>345690769.04000014</v>
      </c>
      <c r="D39" s="63">
        <f>+'3T'!F42</f>
        <v>0</v>
      </c>
      <c r="E39" s="63">
        <f>+'4T'!F42</f>
        <v>175042583.94000003</v>
      </c>
      <c r="F39" s="184">
        <f t="shared" ref="F39:F40" si="19">+SUM(B39:E39)</f>
        <v>1039269506.5300004</v>
      </c>
    </row>
    <row r="40" spans="1:6" customFormat="1" ht="18" customHeight="1" x14ac:dyDescent="0.35">
      <c r="A40" s="252" t="s">
        <v>142</v>
      </c>
      <c r="B40" s="63">
        <f>+'1T'!F43</f>
        <v>0</v>
      </c>
      <c r="C40" s="63">
        <f>+'2T'!F43</f>
        <v>0</v>
      </c>
      <c r="D40" s="63">
        <f>+'3T'!F43</f>
        <v>0</v>
      </c>
      <c r="E40" s="63">
        <f>+'4T'!F43</f>
        <v>0</v>
      </c>
      <c r="F40" s="184">
        <f t="shared" si="19"/>
        <v>0</v>
      </c>
    </row>
    <row r="41" spans="1:6" customFormat="1" ht="18" customHeight="1" x14ac:dyDescent="0.35">
      <c r="A41" s="251" t="s">
        <v>131</v>
      </c>
      <c r="B41" s="254">
        <f t="shared" ref="B41" si="20">+SUM(B42:B44)</f>
        <v>125422457.06000002</v>
      </c>
      <c r="C41" s="254">
        <f t="shared" ref="C41" si="21">+SUM(C42:C44)</f>
        <v>133770620.75000001</v>
      </c>
      <c r="D41" s="254">
        <f t="shared" ref="D41" si="22">+SUM(D42:D44)</f>
        <v>0</v>
      </c>
      <c r="E41" s="254">
        <f t="shared" ref="E41" si="23">+SUM(E42:E44)</f>
        <v>118966996.23</v>
      </c>
      <c r="F41" s="254">
        <f t="shared" ref="F41" si="24">+SUM(F42:F44)</f>
        <v>378160074.04000002</v>
      </c>
    </row>
    <row r="42" spans="1:6" customFormat="1" ht="18" customHeight="1" x14ac:dyDescent="0.35">
      <c r="A42" s="252" t="s">
        <v>140</v>
      </c>
      <c r="B42" s="63">
        <f>+'1T'!F45</f>
        <v>83091298.700000018</v>
      </c>
      <c r="C42" s="63">
        <f>+'2T'!F45</f>
        <v>105549848.51000002</v>
      </c>
      <c r="D42" s="63">
        <f>+'3T'!F45</f>
        <v>0</v>
      </c>
      <c r="E42" s="63">
        <f>+'4T'!F45</f>
        <v>105248565.28</v>
      </c>
      <c r="F42" s="184">
        <f>+SUM(B42:E42)</f>
        <v>293889712.49000001</v>
      </c>
    </row>
    <row r="43" spans="1:6" customFormat="1" ht="18" customHeight="1" x14ac:dyDescent="0.35">
      <c r="A43" s="252" t="s">
        <v>141</v>
      </c>
      <c r="B43" s="63">
        <f>+'1T'!F46</f>
        <v>42331158.359999999</v>
      </c>
      <c r="C43" s="63">
        <f>+'2T'!F46</f>
        <v>28220772.239999998</v>
      </c>
      <c r="D43" s="63">
        <f>+'3T'!F46</f>
        <v>0</v>
      </c>
      <c r="E43" s="63">
        <f>+'4T'!F46</f>
        <v>13718430.949999999</v>
      </c>
      <c r="F43" s="184">
        <f t="shared" ref="F43:F44" si="25">+SUM(B43:E43)</f>
        <v>84270361.549999997</v>
      </c>
    </row>
    <row r="44" spans="1:6" customFormat="1" ht="15" customHeight="1" x14ac:dyDescent="0.35">
      <c r="A44" s="252" t="s">
        <v>142</v>
      </c>
      <c r="B44" s="63">
        <f>+'1T'!F47</f>
        <v>0</v>
      </c>
      <c r="C44" s="63">
        <f>+'2T'!F47</f>
        <v>0</v>
      </c>
      <c r="D44" s="63">
        <f>+'3T'!F47</f>
        <v>0</v>
      </c>
      <c r="E44" s="63">
        <f>+'4T'!F47</f>
        <v>0</v>
      </c>
      <c r="F44" s="184">
        <f t="shared" si="25"/>
        <v>0</v>
      </c>
    </row>
    <row r="45" spans="1:6" customFormat="1" ht="18" customHeight="1" x14ac:dyDescent="0.35">
      <c r="A45" s="251" t="s">
        <v>132</v>
      </c>
      <c r="B45" s="254">
        <f t="shared" ref="B45" si="26">+SUM(B46:B48)</f>
        <v>1402911150.5100005</v>
      </c>
      <c r="C45" s="254">
        <f t="shared" ref="C45" si="27">+SUM(C46:C48)</f>
        <v>1620358213.02</v>
      </c>
      <c r="D45" s="254">
        <f t="shared" ref="D45" si="28">+SUM(D46:D48)</f>
        <v>0</v>
      </c>
      <c r="E45" s="254">
        <f t="shared" ref="E45" si="29">+SUM(E46:E48)</f>
        <v>1514938930.7599995</v>
      </c>
      <c r="F45" s="254">
        <f t="shared" ref="F45" si="30">+SUM(F46:F48)</f>
        <v>4538208294.29</v>
      </c>
    </row>
    <row r="46" spans="1:6" customFormat="1" ht="18" customHeight="1" x14ac:dyDescent="0.35">
      <c r="A46" s="252" t="s">
        <v>140</v>
      </c>
      <c r="B46" s="63">
        <f>+'1T'!F49</f>
        <v>1164888965.52</v>
      </c>
      <c r="C46" s="63">
        <f>+'2T'!F49</f>
        <v>1462460666.6999998</v>
      </c>
      <c r="D46" s="63">
        <f>+'3T'!F49</f>
        <v>0</v>
      </c>
      <c r="E46" s="63">
        <f>+'4T'!F49</f>
        <v>1433813681.1599996</v>
      </c>
      <c r="F46" s="184">
        <f>+SUM(B46:E46)</f>
        <v>4061163313.3799992</v>
      </c>
    </row>
    <row r="47" spans="1:6" customFormat="1" ht="18" customHeight="1" x14ac:dyDescent="0.35">
      <c r="A47" s="252" t="s">
        <v>141</v>
      </c>
      <c r="B47" s="63">
        <f>+'1T'!F50</f>
        <v>238022184.99000043</v>
      </c>
      <c r="C47" s="63">
        <f>+'2T'!F50</f>
        <v>157897546.32000029</v>
      </c>
      <c r="D47" s="63">
        <f>+'3T'!F50</f>
        <v>0</v>
      </c>
      <c r="E47" s="63">
        <f>+'4T'!F50</f>
        <v>81125249.599999994</v>
      </c>
      <c r="F47" s="184">
        <f t="shared" ref="F47:F48" si="31">+SUM(B47:E47)</f>
        <v>477044980.91000068</v>
      </c>
    </row>
    <row r="48" spans="1:6" customFormat="1" ht="18" customHeight="1" x14ac:dyDescent="0.35">
      <c r="A48" s="252" t="s">
        <v>142</v>
      </c>
      <c r="B48" s="63">
        <f>+'1T'!F51</f>
        <v>0</v>
      </c>
      <c r="C48" s="63">
        <f>+'2T'!F51</f>
        <v>0</v>
      </c>
      <c r="D48" s="63">
        <f>+'3T'!F51</f>
        <v>0</v>
      </c>
      <c r="E48" s="72">
        <f>+'4T'!F51</f>
        <v>0</v>
      </c>
      <c r="F48" s="261">
        <f t="shared" si="31"/>
        <v>0</v>
      </c>
    </row>
    <row r="49" spans="1:8" customFormat="1" ht="18" customHeight="1" x14ac:dyDescent="0.3">
      <c r="A49" s="128" t="s">
        <v>133</v>
      </c>
      <c r="B49" s="199" t="s">
        <v>134</v>
      </c>
      <c r="C49" s="74"/>
      <c r="D49" s="74"/>
    </row>
    <row r="50" spans="1:8" customFormat="1" ht="50.1" customHeight="1" x14ac:dyDescent="0.3">
      <c r="A50" s="411" t="s">
        <v>143</v>
      </c>
      <c r="B50" s="412"/>
      <c r="C50" s="412"/>
      <c r="D50" s="412"/>
      <c r="E50" s="412"/>
      <c r="F50" s="413"/>
    </row>
    <row r="51" spans="1:8" customFormat="1" ht="18" customHeight="1" x14ac:dyDescent="0.3"/>
    <row r="53" spans="1:8" ht="21" customHeight="1" x14ac:dyDescent="0.35">
      <c r="A53" s="379" t="s">
        <v>339</v>
      </c>
      <c r="B53" s="379"/>
      <c r="C53" s="379"/>
      <c r="D53" s="379"/>
      <c r="E53" s="379"/>
      <c r="F53" s="379"/>
      <c r="G53" s="379"/>
      <c r="H53" s="224"/>
    </row>
    <row r="54" spans="1:8" ht="9.9" customHeight="1" x14ac:dyDescent="0.35">
      <c r="A54" s="2"/>
      <c r="B54" s="2"/>
      <c r="C54" s="2"/>
      <c r="D54" s="2"/>
      <c r="E54" s="2"/>
      <c r="F54" s="2"/>
    </row>
    <row r="55" spans="1:8" x14ac:dyDescent="0.35">
      <c r="A55" s="378" t="s">
        <v>193</v>
      </c>
      <c r="B55" s="378"/>
      <c r="C55" s="378"/>
      <c r="D55" s="378"/>
      <c r="E55" s="378"/>
      <c r="F55" s="378"/>
      <c r="G55" s="378"/>
    </row>
    <row r="56" spans="1:8" ht="17.25" customHeight="1" x14ac:dyDescent="0.35">
      <c r="A56" s="393" t="s">
        <v>307</v>
      </c>
      <c r="B56" s="393"/>
      <c r="C56" s="393"/>
      <c r="D56" s="393"/>
      <c r="E56" s="393"/>
      <c r="F56" s="393"/>
      <c r="G56" s="393"/>
    </row>
    <row r="57" spans="1:8" x14ac:dyDescent="0.35">
      <c r="A57" s="378" t="s">
        <v>176</v>
      </c>
      <c r="B57" s="378"/>
      <c r="C57" s="378"/>
      <c r="D57" s="378"/>
      <c r="E57" s="378"/>
      <c r="F57" s="378"/>
      <c r="G57" s="378"/>
    </row>
    <row r="58" spans="1:8" ht="35.1" customHeight="1" x14ac:dyDescent="0.35">
      <c r="A58" s="91" t="s">
        <v>195</v>
      </c>
      <c r="B58" s="91" t="s">
        <v>196</v>
      </c>
      <c r="C58" s="91" t="s">
        <v>250</v>
      </c>
      <c r="D58" s="91" t="s">
        <v>299</v>
      </c>
      <c r="E58" s="91" t="s">
        <v>321</v>
      </c>
      <c r="F58" s="91" t="s">
        <v>340</v>
      </c>
      <c r="G58" s="91" t="s">
        <v>338</v>
      </c>
    </row>
    <row r="59" spans="1:8" ht="18" customHeight="1" x14ac:dyDescent="0.35">
      <c r="A59" s="79" t="s">
        <v>126</v>
      </c>
      <c r="B59" s="92"/>
      <c r="C59" s="80">
        <f>+C61</f>
        <v>22942601767.82</v>
      </c>
      <c r="D59" s="80">
        <f t="shared" ref="D59:G59" si="32">+D61</f>
        <v>28218900476.439999</v>
      </c>
      <c r="E59" s="80">
        <f t="shared" si="32"/>
        <v>166993882.74000001</v>
      </c>
      <c r="F59" s="80">
        <f t="shared" si="32"/>
        <v>28275371400.43</v>
      </c>
      <c r="G59" s="80">
        <f t="shared" si="32"/>
        <v>79603867527.429993</v>
      </c>
    </row>
    <row r="60" spans="1:8" ht="9.9" customHeight="1" x14ac:dyDescent="0.35">
      <c r="A60" s="10"/>
      <c r="B60" s="42"/>
      <c r="C60" s="12"/>
      <c r="D60" s="12"/>
      <c r="E60" s="12"/>
      <c r="F60" s="12"/>
      <c r="G60" s="43"/>
    </row>
    <row r="61" spans="1:8" ht="18" customHeight="1" x14ac:dyDescent="0.35">
      <c r="A61" s="415" t="s">
        <v>198</v>
      </c>
      <c r="B61" s="415"/>
      <c r="C61" s="93">
        <f>+C62</f>
        <v>22942601767.82</v>
      </c>
      <c r="D61" s="93">
        <f>+D62</f>
        <v>28218900476.439999</v>
      </c>
      <c r="E61" s="93">
        <f t="shared" ref="E61:G64" si="33">+E62</f>
        <v>166993882.74000001</v>
      </c>
      <c r="F61" s="93">
        <f>+F62</f>
        <v>28275371400.43</v>
      </c>
      <c r="G61" s="93">
        <f t="shared" si="33"/>
        <v>79603867527.429993</v>
      </c>
    </row>
    <row r="62" spans="1:8" x14ac:dyDescent="0.35">
      <c r="A62" s="152" t="s">
        <v>199</v>
      </c>
      <c r="B62" s="157" t="s">
        <v>200</v>
      </c>
      <c r="C62" s="183">
        <f>+C63</f>
        <v>22942601767.82</v>
      </c>
      <c r="D62" s="183">
        <f t="shared" ref="D62:D64" si="34">+D63</f>
        <v>28218900476.439999</v>
      </c>
      <c r="E62" s="183">
        <f t="shared" si="33"/>
        <v>166993882.74000001</v>
      </c>
      <c r="F62" s="183">
        <f t="shared" si="33"/>
        <v>28275371400.43</v>
      </c>
      <c r="G62" s="184">
        <f>+C62+D62+E62+F62</f>
        <v>79603867527.429993</v>
      </c>
    </row>
    <row r="63" spans="1:8" x14ac:dyDescent="0.35">
      <c r="A63" s="152" t="s">
        <v>201</v>
      </c>
      <c r="B63" s="157" t="s">
        <v>2</v>
      </c>
      <c r="C63" s="13">
        <f>+C64</f>
        <v>22942601767.82</v>
      </c>
      <c r="D63" s="13">
        <f t="shared" si="34"/>
        <v>28218900476.439999</v>
      </c>
      <c r="E63" s="13">
        <f t="shared" si="33"/>
        <v>166993882.74000001</v>
      </c>
      <c r="F63" s="13">
        <f t="shared" si="33"/>
        <v>28275371400.43</v>
      </c>
      <c r="G63" s="63">
        <f>+C63+D63+E63+F63</f>
        <v>79603867527.429993</v>
      </c>
    </row>
    <row r="64" spans="1:8" x14ac:dyDescent="0.35">
      <c r="A64" s="152" t="s">
        <v>202</v>
      </c>
      <c r="B64" s="157" t="s">
        <v>203</v>
      </c>
      <c r="C64" s="46">
        <f>+C65</f>
        <v>22942601767.82</v>
      </c>
      <c r="D64" s="46">
        <f t="shared" si="34"/>
        <v>28218900476.439999</v>
      </c>
      <c r="E64" s="46">
        <f t="shared" si="33"/>
        <v>166993882.74000001</v>
      </c>
      <c r="F64" s="46">
        <f t="shared" si="33"/>
        <v>28275371400.43</v>
      </c>
      <c r="G64" s="64">
        <f>+C64+D64+E64+F64</f>
        <v>79603867527.429993</v>
      </c>
    </row>
    <row r="65" spans="1:7" x14ac:dyDescent="0.35">
      <c r="A65" s="152" t="s">
        <v>204</v>
      </c>
      <c r="B65" s="157" t="s">
        <v>205</v>
      </c>
      <c r="C65" s="46">
        <f>+'1T'!F106</f>
        <v>22942601767.82</v>
      </c>
      <c r="D65" s="46">
        <f>+'2T'!F106</f>
        <v>28218900476.439999</v>
      </c>
      <c r="E65" s="46">
        <f>+'3T'!F106</f>
        <v>166993882.74000001</v>
      </c>
      <c r="F65" s="46">
        <f>+'4T'!F106</f>
        <v>28275371400.43</v>
      </c>
      <c r="G65" s="67">
        <f>+C65+D65+E65+F65</f>
        <v>79603867527.429993</v>
      </c>
    </row>
    <row r="66" spans="1:7" ht="9.9" customHeight="1" x14ac:dyDescent="0.35">
      <c r="A66" s="181"/>
      <c r="B66" s="182"/>
      <c r="C66" s="65"/>
      <c r="D66" s="65"/>
      <c r="E66" s="65"/>
      <c r="F66" s="65"/>
      <c r="G66" s="66"/>
    </row>
    <row r="67" spans="1:7" x14ac:dyDescent="0.35">
      <c r="A67" s="486" t="s">
        <v>293</v>
      </c>
      <c r="B67" s="486"/>
      <c r="C67" s="486"/>
      <c r="D67" s="486"/>
      <c r="E67" s="486"/>
      <c r="F67" s="2"/>
    </row>
    <row r="68" spans="1:7" ht="50.1" customHeight="1" x14ac:dyDescent="0.35">
      <c r="A68" s="487" t="s">
        <v>341</v>
      </c>
      <c r="B68" s="488"/>
      <c r="C68" s="488"/>
      <c r="D68" s="488"/>
      <c r="E68" s="488"/>
      <c r="F68" s="488"/>
      <c r="G68" s="488"/>
    </row>
    <row r="69" spans="1:7" ht="9.9" customHeight="1" x14ac:dyDescent="0.35">
      <c r="A69" s="22"/>
      <c r="B69" s="41"/>
      <c r="C69" s="21"/>
      <c r="D69" s="28"/>
      <c r="E69" s="28"/>
      <c r="F69" s="2"/>
    </row>
    <row r="70" spans="1:7" x14ac:dyDescent="0.35">
      <c r="A70" s="378" t="s">
        <v>215</v>
      </c>
      <c r="B70" s="378"/>
      <c r="C70" s="378"/>
      <c r="D70" s="378"/>
      <c r="E70" s="378"/>
      <c r="F70" s="378"/>
      <c r="G70" s="378"/>
    </row>
    <row r="71" spans="1:7" ht="17.25" customHeight="1" x14ac:dyDescent="0.35">
      <c r="A71" s="393" t="s">
        <v>312</v>
      </c>
      <c r="B71" s="393"/>
      <c r="C71" s="393"/>
      <c r="D71" s="393"/>
      <c r="E71" s="393"/>
      <c r="F71" s="393"/>
      <c r="G71" s="393"/>
    </row>
    <row r="72" spans="1:7" x14ac:dyDescent="0.35">
      <c r="A72" s="378" t="s">
        <v>176</v>
      </c>
      <c r="B72" s="378"/>
      <c r="C72" s="378"/>
      <c r="D72" s="378"/>
      <c r="E72" s="378"/>
      <c r="F72" s="378"/>
      <c r="G72" s="378"/>
    </row>
    <row r="73" spans="1:7" ht="35.1" customHeight="1" x14ac:dyDescent="0.35">
      <c r="A73" s="91" t="s">
        <v>195</v>
      </c>
      <c r="B73" s="91" t="s">
        <v>196</v>
      </c>
      <c r="C73" s="91" t="s">
        <v>250</v>
      </c>
      <c r="D73" s="91" t="s">
        <v>299</v>
      </c>
      <c r="E73" s="91" t="s">
        <v>321</v>
      </c>
      <c r="F73" s="91" t="s">
        <v>335</v>
      </c>
      <c r="G73" s="91" t="s">
        <v>338</v>
      </c>
    </row>
    <row r="74" spans="1:7" ht="18" customHeight="1" x14ac:dyDescent="0.35">
      <c r="A74" s="79" t="s">
        <v>126</v>
      </c>
      <c r="B74" s="92"/>
      <c r="C74" s="80">
        <f>+C76</f>
        <v>22942601767.82</v>
      </c>
      <c r="D74" s="80">
        <f t="shared" ref="D74:G74" si="35">+D76</f>
        <v>28218900476.440014</v>
      </c>
      <c r="E74" s="80">
        <f t="shared" si="35"/>
        <v>166993882.74000001</v>
      </c>
      <c r="F74" s="80">
        <f t="shared" si="35"/>
        <v>28131638631.520004</v>
      </c>
      <c r="G74" s="80">
        <f t="shared" si="35"/>
        <v>79460134758.52002</v>
      </c>
    </row>
    <row r="75" spans="1:7" ht="15" customHeight="1" x14ac:dyDescent="0.35">
      <c r="A75" s="10"/>
      <c r="B75" s="42"/>
      <c r="C75" s="12"/>
      <c r="D75" s="12"/>
      <c r="E75" s="12"/>
      <c r="F75" s="43"/>
      <c r="G75" s="43"/>
    </row>
    <row r="76" spans="1:7" x14ac:dyDescent="0.35">
      <c r="A76" s="415" t="s">
        <v>296</v>
      </c>
      <c r="B76" s="415"/>
      <c r="C76" s="93">
        <f>+SUM(C77:C86)</f>
        <v>22942601767.82</v>
      </c>
      <c r="D76" s="93">
        <f t="shared" ref="D76:F76" si="36">+SUM(D77:D86)</f>
        <v>28218900476.440014</v>
      </c>
      <c r="E76" s="93">
        <f t="shared" si="36"/>
        <v>166993882.74000001</v>
      </c>
      <c r="F76" s="93">
        <f t="shared" si="36"/>
        <v>28131638631.520004</v>
      </c>
      <c r="G76" s="93">
        <f>+SUM(G77:G86)</f>
        <v>79460134758.52002</v>
      </c>
    </row>
    <row r="77" spans="1:7" x14ac:dyDescent="0.35">
      <c r="A77" s="152">
        <v>0</v>
      </c>
      <c r="B77" s="157" t="s">
        <v>219</v>
      </c>
      <c r="C77" s="13">
        <f>+'1T'!F129</f>
        <v>0</v>
      </c>
      <c r="D77" s="13">
        <f>+'2T'!F129</f>
        <v>0</v>
      </c>
      <c r="E77" s="13">
        <f>+'3T'!F129</f>
        <v>0</v>
      </c>
      <c r="F77" s="13">
        <f>+'4T'!F129</f>
        <v>0</v>
      </c>
      <c r="G77" s="63">
        <f>+C77+D77+E77+F77</f>
        <v>0</v>
      </c>
    </row>
    <row r="78" spans="1:7" x14ac:dyDescent="0.35">
      <c r="A78" s="152">
        <v>1</v>
      </c>
      <c r="B78" s="157" t="s">
        <v>3</v>
      </c>
      <c r="C78" s="13">
        <f>+'1T'!F130</f>
        <v>0</v>
      </c>
      <c r="D78" s="13">
        <f>+'2T'!F130</f>
        <v>0</v>
      </c>
      <c r="E78" s="13">
        <f>+'3T'!F130</f>
        <v>0</v>
      </c>
      <c r="F78" s="13">
        <f>+'4T'!F130</f>
        <v>0</v>
      </c>
      <c r="G78" s="63">
        <f t="shared" ref="G78:G81" si="37">+C78+D78+E78+F78</f>
        <v>0</v>
      </c>
    </row>
    <row r="79" spans="1:7" x14ac:dyDescent="0.35">
      <c r="A79" s="152">
        <v>2</v>
      </c>
      <c r="B79" s="157" t="s">
        <v>220</v>
      </c>
      <c r="C79" s="13">
        <f>+'1T'!F131</f>
        <v>0</v>
      </c>
      <c r="D79" s="13">
        <f>+'2T'!F131</f>
        <v>0</v>
      </c>
      <c r="E79" s="13">
        <f>+'3T'!F131</f>
        <v>0</v>
      </c>
      <c r="F79" s="13">
        <f>+'4T'!F131</f>
        <v>0</v>
      </c>
      <c r="G79" s="63">
        <f t="shared" si="37"/>
        <v>0</v>
      </c>
    </row>
    <row r="80" spans="1:7" x14ac:dyDescent="0.35">
      <c r="A80" s="152">
        <v>3</v>
      </c>
      <c r="B80" s="157" t="s">
        <v>221</v>
      </c>
      <c r="C80" s="13">
        <f>+'1T'!F132</f>
        <v>0</v>
      </c>
      <c r="D80" s="13">
        <f>+'2T'!F132</f>
        <v>0</v>
      </c>
      <c r="E80" s="13">
        <f>+'3T'!F132</f>
        <v>0</v>
      </c>
      <c r="F80" s="13">
        <f>+'4T'!F132</f>
        <v>0</v>
      </c>
      <c r="G80" s="63">
        <f t="shared" si="37"/>
        <v>0</v>
      </c>
    </row>
    <row r="81" spans="1:7" x14ac:dyDescent="0.35">
      <c r="A81" s="152">
        <v>4</v>
      </c>
      <c r="B81" s="157" t="s">
        <v>222</v>
      </c>
      <c r="C81" s="13">
        <f>+'1T'!F133</f>
        <v>0</v>
      </c>
      <c r="D81" s="13">
        <f>+'2T'!F133</f>
        <v>0</v>
      </c>
      <c r="E81" s="13">
        <f>+'3T'!F133</f>
        <v>0</v>
      </c>
      <c r="F81" s="13">
        <f>+'4T'!F133</f>
        <v>0</v>
      </c>
      <c r="G81" s="63">
        <f t="shared" si="37"/>
        <v>0</v>
      </c>
    </row>
    <row r="82" spans="1:7" x14ac:dyDescent="0.35">
      <c r="A82" s="152">
        <v>5</v>
      </c>
      <c r="B82" s="157" t="s">
        <v>223</v>
      </c>
      <c r="C82" s="13">
        <f>+'1T'!F134</f>
        <v>0</v>
      </c>
      <c r="D82" s="13">
        <f>+'2T'!F134</f>
        <v>0</v>
      </c>
      <c r="E82" s="13">
        <f>+'3T'!F134</f>
        <v>0</v>
      </c>
      <c r="F82" s="13">
        <f>+'4T'!F134</f>
        <v>0</v>
      </c>
      <c r="G82" s="64">
        <f>+C82+D82+E82+F82</f>
        <v>0</v>
      </c>
    </row>
    <row r="83" spans="1:7" x14ac:dyDescent="0.35">
      <c r="A83" s="152">
        <v>6</v>
      </c>
      <c r="B83" s="157" t="s">
        <v>2</v>
      </c>
      <c r="C83" s="13">
        <f>+'1T'!F135</f>
        <v>22942601767.82</v>
      </c>
      <c r="D83" s="13">
        <f>+'2T'!F135</f>
        <v>28218900476.440014</v>
      </c>
      <c r="E83" s="13">
        <f>+'3T'!F135</f>
        <v>166993882.74000001</v>
      </c>
      <c r="F83" s="13">
        <f>+'4T'!F135</f>
        <v>28131638631.520004</v>
      </c>
      <c r="G83" s="64">
        <f t="shared" ref="G83:G86" si="38">+C83+D83+E83+F83</f>
        <v>79460134758.52002</v>
      </c>
    </row>
    <row r="84" spans="1:7" x14ac:dyDescent="0.35">
      <c r="A84" s="152">
        <v>7</v>
      </c>
      <c r="B84" s="157" t="s">
        <v>1</v>
      </c>
      <c r="C84" s="13">
        <f>+'1T'!F136</f>
        <v>0</v>
      </c>
      <c r="D84" s="13">
        <f>+'2T'!F136</f>
        <v>0</v>
      </c>
      <c r="E84" s="13">
        <f>+'3T'!F136</f>
        <v>0</v>
      </c>
      <c r="F84" s="13">
        <f>+'4T'!F136</f>
        <v>0</v>
      </c>
      <c r="G84" s="64">
        <f t="shared" si="38"/>
        <v>0</v>
      </c>
    </row>
    <row r="85" spans="1:7" x14ac:dyDescent="0.35">
      <c r="A85" s="152">
        <v>8</v>
      </c>
      <c r="B85" s="157" t="s">
        <v>224</v>
      </c>
      <c r="C85" s="13">
        <f>+'1T'!F137</f>
        <v>0</v>
      </c>
      <c r="D85" s="13">
        <f>+'2T'!F137</f>
        <v>0</v>
      </c>
      <c r="E85" s="13">
        <f>+'3T'!F137</f>
        <v>0</v>
      </c>
      <c r="F85" s="13">
        <f>+'4T'!F137</f>
        <v>0</v>
      </c>
      <c r="G85" s="64">
        <f t="shared" si="38"/>
        <v>0</v>
      </c>
    </row>
    <row r="86" spans="1:7" x14ac:dyDescent="0.35">
      <c r="A86" s="152">
        <v>9</v>
      </c>
      <c r="B86" s="157" t="s">
        <v>225</v>
      </c>
      <c r="C86" s="13">
        <f>+'1T'!F138</f>
        <v>0</v>
      </c>
      <c r="D86" s="13">
        <f>+'2T'!F138</f>
        <v>0</v>
      </c>
      <c r="E86" s="13">
        <f>+'3T'!F138</f>
        <v>0</v>
      </c>
      <c r="F86" s="13">
        <f>+'4T'!F138</f>
        <v>0</v>
      </c>
      <c r="G86" s="64">
        <f t="shared" si="38"/>
        <v>0</v>
      </c>
    </row>
    <row r="87" spans="1:7" ht="15" customHeight="1" x14ac:dyDescent="0.35">
      <c r="A87" s="28"/>
      <c r="B87" s="28"/>
      <c r="C87" s="50"/>
      <c r="D87" s="50"/>
      <c r="E87" s="50"/>
      <c r="F87" s="50"/>
      <c r="G87" s="50"/>
    </row>
    <row r="88" spans="1:7" x14ac:dyDescent="0.35">
      <c r="A88" s="415" t="s">
        <v>297</v>
      </c>
      <c r="B88" s="415"/>
      <c r="C88" s="93">
        <f>+C89</f>
        <v>0</v>
      </c>
      <c r="D88" s="93">
        <f>+D89</f>
        <v>0</v>
      </c>
      <c r="E88" s="93">
        <f>+E89</f>
        <v>0</v>
      </c>
      <c r="F88" s="93">
        <f>+F89</f>
        <v>0</v>
      </c>
      <c r="G88" s="93">
        <f>+G89</f>
        <v>0</v>
      </c>
    </row>
    <row r="89" spans="1:7" x14ac:dyDescent="0.35">
      <c r="A89" s="152">
        <v>6</v>
      </c>
      <c r="B89" s="157" t="s">
        <v>2</v>
      </c>
      <c r="C89" s="46">
        <f>+C90</f>
        <v>0</v>
      </c>
      <c r="D89" s="46">
        <f t="shared" ref="D89:G89" si="39">+D90</f>
        <v>0</v>
      </c>
      <c r="E89" s="46">
        <f t="shared" si="39"/>
        <v>0</v>
      </c>
      <c r="F89" s="46">
        <f t="shared" si="39"/>
        <v>0</v>
      </c>
      <c r="G89" s="64">
        <f t="shared" si="39"/>
        <v>0</v>
      </c>
    </row>
    <row r="90" spans="1:7" x14ac:dyDescent="0.35">
      <c r="A90" s="303" t="s">
        <v>227</v>
      </c>
      <c r="B90" s="304" t="s">
        <v>228</v>
      </c>
      <c r="C90" s="318">
        <f>+'1T'!F142</f>
        <v>0</v>
      </c>
      <c r="D90" s="318">
        <f>+'2T'!F142</f>
        <v>0</v>
      </c>
      <c r="E90" s="318">
        <f>+'3T'!F142</f>
        <v>0</v>
      </c>
      <c r="F90" s="318">
        <f>+'4T'!F142</f>
        <v>0</v>
      </c>
      <c r="G90" s="319">
        <f>+C90+D90+E90+F90</f>
        <v>0</v>
      </c>
    </row>
    <row r="91" spans="1:7" x14ac:dyDescent="0.35">
      <c r="A91" s="419" t="s">
        <v>229</v>
      </c>
      <c r="B91" s="419"/>
      <c r="C91" s="419"/>
      <c r="D91" s="419"/>
      <c r="E91" s="419"/>
      <c r="F91" s="419"/>
    </row>
    <row r="92" spans="1:7" x14ac:dyDescent="0.35">
      <c r="A92" s="486" t="s">
        <v>293</v>
      </c>
      <c r="B92" s="486"/>
      <c r="C92" s="486"/>
      <c r="D92" s="486"/>
      <c r="E92" s="486"/>
      <c r="F92" s="486"/>
    </row>
    <row r="93" spans="1:7" x14ac:dyDescent="0.35">
      <c r="A93" s="44"/>
      <c r="B93" s="42"/>
      <c r="C93" s="28"/>
      <c r="D93" s="28"/>
      <c r="E93" s="28"/>
      <c r="F93" s="2"/>
    </row>
    <row r="94" spans="1:7" x14ac:dyDescent="0.35">
      <c r="A94" s="378" t="s">
        <v>232</v>
      </c>
      <c r="B94" s="378"/>
      <c r="C94" s="378"/>
      <c r="D94" s="378"/>
      <c r="E94" s="378"/>
      <c r="F94" s="378"/>
    </row>
    <row r="95" spans="1:7" x14ac:dyDescent="0.35">
      <c r="A95" s="378" t="s">
        <v>233</v>
      </c>
      <c r="B95" s="378"/>
      <c r="C95" s="378"/>
      <c r="D95" s="378"/>
      <c r="E95" s="378"/>
      <c r="F95" s="378"/>
    </row>
    <row r="96" spans="1:7" x14ac:dyDescent="0.35">
      <c r="A96" s="378" t="s">
        <v>176</v>
      </c>
      <c r="B96" s="378"/>
      <c r="C96" s="378"/>
      <c r="D96" s="378"/>
      <c r="E96" s="378"/>
      <c r="F96" s="378"/>
    </row>
    <row r="97" spans="1:7" x14ac:dyDescent="0.35">
      <c r="A97" s="91" t="s">
        <v>234</v>
      </c>
      <c r="B97" s="91" t="s">
        <v>250</v>
      </c>
      <c r="C97" s="91" t="s">
        <v>299</v>
      </c>
      <c r="D97" s="91" t="s">
        <v>321</v>
      </c>
      <c r="E97" s="91" t="s">
        <v>340</v>
      </c>
      <c r="F97" s="91" t="s">
        <v>338</v>
      </c>
    </row>
    <row r="98" spans="1:7" x14ac:dyDescent="0.35">
      <c r="A98" s="110" t="s">
        <v>235</v>
      </c>
      <c r="B98" s="111">
        <f>+'1T'!E152</f>
        <v>0</v>
      </c>
      <c r="C98" s="111">
        <f>+'2T'!E152</f>
        <v>0</v>
      </c>
      <c r="D98" s="111">
        <f>+'3T'!E152</f>
        <v>0</v>
      </c>
      <c r="E98" s="111">
        <f>+'4T'!E152</f>
        <v>0</v>
      </c>
      <c r="F98" s="111">
        <f>+B98</f>
        <v>0</v>
      </c>
    </row>
    <row r="99" spans="1:7" x14ac:dyDescent="0.35">
      <c r="A99" s="110" t="s">
        <v>236</v>
      </c>
      <c r="B99" s="111">
        <f>+'1T'!F108</f>
        <v>22942601767.82</v>
      </c>
      <c r="C99" s="111">
        <f>+'2T'!F108</f>
        <v>28218900476.439999</v>
      </c>
      <c r="D99" s="111">
        <f>+'3T'!F108</f>
        <v>166993882.74000001</v>
      </c>
      <c r="E99" s="111">
        <f>+'4T'!F108</f>
        <v>28275371400.43</v>
      </c>
      <c r="F99" s="111">
        <f>+B99+C99+D99+E99</f>
        <v>79603867527.429993</v>
      </c>
    </row>
    <row r="100" spans="1:7" x14ac:dyDescent="0.35">
      <c r="A100" s="94" t="s">
        <v>237</v>
      </c>
      <c r="B100" s="95">
        <f>+B98+B99</f>
        <v>22942601767.82</v>
      </c>
      <c r="C100" s="95">
        <f t="shared" ref="C100:E100" si="40">+C98+C99</f>
        <v>28218900476.439999</v>
      </c>
      <c r="D100" s="95">
        <f t="shared" si="40"/>
        <v>166993882.74000001</v>
      </c>
      <c r="E100" s="95">
        <f t="shared" si="40"/>
        <v>28275371400.43</v>
      </c>
      <c r="F100" s="95">
        <f>+F98+F99</f>
        <v>79603867527.429993</v>
      </c>
    </row>
    <row r="101" spans="1:7" x14ac:dyDescent="0.35">
      <c r="A101" s="110" t="s">
        <v>238</v>
      </c>
      <c r="B101" s="111">
        <f>+'1T'!F128</f>
        <v>22942601767.82</v>
      </c>
      <c r="C101" s="111">
        <f>+'2T'!F128</f>
        <v>28218900476.440014</v>
      </c>
      <c r="D101" s="111">
        <f>+'3T'!F128</f>
        <v>166993882.74000001</v>
      </c>
      <c r="E101" s="111">
        <f>+'4T'!F128</f>
        <v>28131638631.520004</v>
      </c>
      <c r="F101" s="111">
        <f>+B101+C101+D101+E101</f>
        <v>79460134758.52002</v>
      </c>
    </row>
    <row r="102" spans="1:7" x14ac:dyDescent="0.35">
      <c r="A102" s="94" t="s">
        <v>239</v>
      </c>
      <c r="B102" s="95">
        <f>+B100-B101</f>
        <v>0</v>
      </c>
      <c r="C102" s="95">
        <f t="shared" ref="C102:E102" si="41">+C100-C101</f>
        <v>0</v>
      </c>
      <c r="D102" s="95">
        <f t="shared" si="41"/>
        <v>0</v>
      </c>
      <c r="E102" s="123">
        <f t="shared" si="41"/>
        <v>143732768.90999603</v>
      </c>
      <c r="F102" s="123">
        <f>+F100-F101</f>
        <v>143732768.90997314</v>
      </c>
      <c r="G102" s="186"/>
    </row>
    <row r="103" spans="1:7" x14ac:dyDescent="0.35">
      <c r="A103" s="448" t="s">
        <v>293</v>
      </c>
      <c r="B103" s="448"/>
      <c r="C103" s="448"/>
      <c r="D103" s="448"/>
      <c r="E103" s="39"/>
      <c r="F103" s="2"/>
    </row>
    <row r="104" spans="1:7" x14ac:dyDescent="0.35">
      <c r="A104" s="54"/>
      <c r="B104" s="54"/>
      <c r="C104" s="54"/>
      <c r="D104" s="54"/>
      <c r="E104" s="39"/>
      <c r="F104" s="2"/>
    </row>
    <row r="105" spans="1:7" x14ac:dyDescent="0.35">
      <c r="A105" s="378" t="s">
        <v>248</v>
      </c>
      <c r="B105" s="378"/>
      <c r="C105" s="378"/>
      <c r="D105" s="378"/>
      <c r="E105" s="378"/>
      <c r="F105" s="378"/>
    </row>
    <row r="106" spans="1:7" ht="17.25" customHeight="1" x14ac:dyDescent="0.35">
      <c r="A106" s="393" t="s">
        <v>249</v>
      </c>
      <c r="B106" s="393"/>
      <c r="C106" s="393"/>
      <c r="D106" s="393"/>
      <c r="E106" s="393"/>
      <c r="F106" s="393"/>
    </row>
    <row r="107" spans="1:7" x14ac:dyDescent="0.35">
      <c r="A107" s="378" t="s">
        <v>176</v>
      </c>
      <c r="B107" s="378"/>
      <c r="C107" s="378"/>
      <c r="D107" s="378"/>
      <c r="E107" s="378"/>
      <c r="F107" s="378"/>
    </row>
    <row r="108" spans="1:7" x14ac:dyDescent="0.35">
      <c r="A108" s="165" t="s">
        <v>234</v>
      </c>
      <c r="B108" s="165"/>
      <c r="C108" s="165" t="s">
        <v>250</v>
      </c>
      <c r="D108" s="165" t="s">
        <v>299</v>
      </c>
      <c r="E108" s="165" t="s">
        <v>321</v>
      </c>
      <c r="F108" s="165" t="s">
        <v>335</v>
      </c>
    </row>
    <row r="109" spans="1:7" x14ac:dyDescent="0.35">
      <c r="A109" s="158" t="s">
        <v>251</v>
      </c>
      <c r="B109" s="158"/>
      <c r="C109" s="87"/>
      <c r="D109" s="87"/>
      <c r="E109" s="187"/>
      <c r="F109" s="188"/>
    </row>
    <row r="110" spans="1:7" x14ac:dyDescent="0.35">
      <c r="A110" s="110" t="s">
        <v>252</v>
      </c>
      <c r="B110" s="28"/>
      <c r="C110" s="41">
        <f>+'1T'!D172</f>
        <v>0</v>
      </c>
      <c r="D110" s="41">
        <f>+'2T'!D172</f>
        <v>0</v>
      </c>
      <c r="E110" s="41">
        <f>+'3T'!D172</f>
        <v>0</v>
      </c>
      <c r="F110" s="41">
        <f>+'4T'!D172</f>
        <v>0</v>
      </c>
    </row>
    <row r="111" spans="1:7" x14ac:dyDescent="0.35">
      <c r="A111" s="110" t="s">
        <v>253</v>
      </c>
      <c r="B111" s="28"/>
      <c r="C111" s="41">
        <f>+'1T'!D173</f>
        <v>0</v>
      </c>
      <c r="D111" s="41">
        <f>+'2T'!D173</f>
        <v>0</v>
      </c>
      <c r="E111" s="41">
        <f>+'3T'!D173</f>
        <v>0</v>
      </c>
      <c r="F111" s="41">
        <f>+'4T'!D173</f>
        <v>0</v>
      </c>
    </row>
    <row r="112" spans="1:7" x14ac:dyDescent="0.35">
      <c r="A112" s="160" t="s">
        <v>342</v>
      </c>
      <c r="B112" s="160"/>
      <c r="C112" s="95">
        <f>+C110+C111</f>
        <v>0</v>
      </c>
      <c r="D112" s="95">
        <f>+D110+D111</f>
        <v>0</v>
      </c>
      <c r="E112" s="95">
        <f t="shared" ref="E112:F112" si="42">+E110+E111</f>
        <v>0</v>
      </c>
      <c r="F112" s="95">
        <f t="shared" si="42"/>
        <v>0</v>
      </c>
    </row>
    <row r="113" spans="1:8" x14ac:dyDescent="0.35">
      <c r="A113" s="110"/>
      <c r="B113" s="28"/>
      <c r="C113" s="41"/>
      <c r="D113" s="41"/>
      <c r="E113" s="39"/>
      <c r="F113" s="2"/>
    </row>
    <row r="114" spans="1:8" x14ac:dyDescent="0.35">
      <c r="A114" s="158" t="s">
        <v>254</v>
      </c>
      <c r="B114" s="158"/>
      <c r="C114" s="87" t="s">
        <v>250</v>
      </c>
      <c r="D114" s="87" t="s">
        <v>299</v>
      </c>
      <c r="E114" s="165" t="s">
        <v>321</v>
      </c>
      <c r="F114" s="165" t="s">
        <v>335</v>
      </c>
    </row>
    <row r="115" spans="1:8" x14ac:dyDescent="0.35">
      <c r="A115" s="110" t="s">
        <v>252</v>
      </c>
      <c r="B115" s="28"/>
      <c r="C115" s="41">
        <f>+'1T'!D177</f>
        <v>0</v>
      </c>
      <c r="D115" s="41">
        <f>+'2T'!D177</f>
        <v>0</v>
      </c>
      <c r="E115" s="41">
        <f>+'3T'!D177</f>
        <v>0</v>
      </c>
      <c r="F115" s="41">
        <f>+'4T'!D177</f>
        <v>0</v>
      </c>
    </row>
    <row r="116" spans="1:8" x14ac:dyDescent="0.35">
      <c r="A116" s="110" t="s">
        <v>255</v>
      </c>
      <c r="B116" s="28"/>
      <c r="C116" s="41">
        <f>+'1T'!D178</f>
        <v>0</v>
      </c>
      <c r="D116" s="41">
        <f>+'2T'!D178</f>
        <v>0</v>
      </c>
      <c r="E116" s="41">
        <f>+'3T'!D178</f>
        <v>0</v>
      </c>
      <c r="F116" s="41">
        <f>+'4T'!D178</f>
        <v>0</v>
      </c>
    </row>
    <row r="117" spans="1:8" x14ac:dyDescent="0.35">
      <c r="A117" s="160" t="s">
        <v>256</v>
      </c>
      <c r="B117" s="160"/>
      <c r="C117" s="95">
        <f>+C115+C116</f>
        <v>0</v>
      </c>
      <c r="D117" s="95">
        <f>+D115+D116</f>
        <v>0</v>
      </c>
      <c r="E117" s="95">
        <f t="shared" ref="E117:F117" si="43">+E115+E116</f>
        <v>0</v>
      </c>
      <c r="F117" s="95">
        <f t="shared" si="43"/>
        <v>0</v>
      </c>
    </row>
    <row r="118" spans="1:8" x14ac:dyDescent="0.35">
      <c r="A118" s="110"/>
      <c r="B118" s="28"/>
      <c r="C118" s="111"/>
      <c r="D118" s="111"/>
      <c r="E118" s="39"/>
      <c r="F118" s="2"/>
    </row>
    <row r="119" spans="1:8" x14ac:dyDescent="0.35">
      <c r="A119" s="158" t="s">
        <v>257</v>
      </c>
      <c r="B119" s="158"/>
      <c r="C119" s="87" t="s">
        <v>250</v>
      </c>
      <c r="D119" s="87" t="s">
        <v>299</v>
      </c>
      <c r="E119" s="165" t="s">
        <v>321</v>
      </c>
      <c r="F119" s="165" t="s">
        <v>335</v>
      </c>
    </row>
    <row r="120" spans="1:8" x14ac:dyDescent="0.35">
      <c r="A120" s="110" t="s">
        <v>252</v>
      </c>
      <c r="B120" s="28"/>
      <c r="C120" s="41">
        <f>+'1T'!D182</f>
        <v>0</v>
      </c>
      <c r="D120" s="41">
        <f>+'2T'!D182</f>
        <v>0</v>
      </c>
      <c r="E120" s="41">
        <f>+'3T'!D182</f>
        <v>0</v>
      </c>
      <c r="F120" s="41">
        <f>+'4T'!D182</f>
        <v>0</v>
      </c>
    </row>
    <row r="121" spans="1:8" x14ac:dyDescent="0.35">
      <c r="A121" s="110" t="s">
        <v>253</v>
      </c>
      <c r="B121" s="28"/>
      <c r="C121" s="41">
        <f>+'1T'!D183</f>
        <v>0</v>
      </c>
      <c r="D121" s="41">
        <f>+'2T'!D183</f>
        <v>0</v>
      </c>
      <c r="E121" s="41">
        <f>+'3T'!D183</f>
        <v>0</v>
      </c>
      <c r="F121" s="41">
        <f>+'4T'!D183</f>
        <v>0</v>
      </c>
      <c r="H121"/>
    </row>
    <row r="122" spans="1:8" x14ac:dyDescent="0.35">
      <c r="A122" s="160" t="s">
        <v>258</v>
      </c>
      <c r="B122" s="160"/>
      <c r="C122" s="161">
        <f>+C120+C121</f>
        <v>0</v>
      </c>
      <c r="D122" s="161">
        <f>+D120+D121</f>
        <v>0</v>
      </c>
      <c r="E122" s="161">
        <f t="shared" ref="E122:F122" si="44">+E120+E121</f>
        <v>0</v>
      </c>
      <c r="F122" s="161">
        <f t="shared" si="44"/>
        <v>0</v>
      </c>
      <c r="H122"/>
    </row>
    <row r="123" spans="1:8" x14ac:dyDescent="0.35">
      <c r="A123" s="162" t="s">
        <v>259</v>
      </c>
      <c r="B123" s="126"/>
      <c r="C123" s="159"/>
      <c r="D123"/>
      <c r="E123"/>
      <c r="F123"/>
    </row>
    <row r="124" spans="1:8" x14ac:dyDescent="0.35">
      <c r="A124"/>
      <c r="B124"/>
      <c r="C124"/>
      <c r="D124"/>
      <c r="E124"/>
      <c r="F124"/>
    </row>
    <row r="125" spans="1:8" x14ac:dyDescent="0.35">
      <c r="A125"/>
      <c r="B125"/>
      <c r="C125"/>
      <c r="D125"/>
      <c r="E125"/>
      <c r="F125"/>
      <c r="G125"/>
    </row>
    <row r="126" spans="1:8" x14ac:dyDescent="0.35">
      <c r="A126" s="355" t="s">
        <v>107</v>
      </c>
      <c r="B126" s="355"/>
      <c r="C126" s="355"/>
      <c r="D126" s="355"/>
      <c r="E126" s="355"/>
      <c r="F126" s="355"/>
      <c r="G126"/>
    </row>
    <row r="127" spans="1:8" x14ac:dyDescent="0.35">
      <c r="A127"/>
      <c r="B127"/>
      <c r="C127"/>
      <c r="D127"/>
      <c r="E127"/>
      <c r="F127"/>
      <c r="G127"/>
    </row>
  </sheetData>
  <mergeCells count="31">
    <mergeCell ref="A126:F126"/>
    <mergeCell ref="A106:F106"/>
    <mergeCell ref="A107:F107"/>
    <mergeCell ref="A105:F105"/>
    <mergeCell ref="A50:F50"/>
    <mergeCell ref="A61:B61"/>
    <mergeCell ref="A55:G55"/>
    <mergeCell ref="A56:G56"/>
    <mergeCell ref="A57:G57"/>
    <mergeCell ref="A53:G53"/>
    <mergeCell ref="A71:G71"/>
    <mergeCell ref="A70:G70"/>
    <mergeCell ref="A103:D103"/>
    <mergeCell ref="A67:E67"/>
    <mergeCell ref="A68:G68"/>
    <mergeCell ref="A1:G2"/>
    <mergeCell ref="A96:F96"/>
    <mergeCell ref="A76:B76"/>
    <mergeCell ref="A88:B88"/>
    <mergeCell ref="A91:F91"/>
    <mergeCell ref="A3:G3"/>
    <mergeCell ref="A92:F92"/>
    <mergeCell ref="A94:F94"/>
    <mergeCell ref="A95:F95"/>
    <mergeCell ref="A72:G72"/>
    <mergeCell ref="A24:F24"/>
    <mergeCell ref="A11:G11"/>
    <mergeCell ref="A22:G22"/>
    <mergeCell ref="A9:G9"/>
    <mergeCell ref="A12:G12"/>
    <mergeCell ref="A25:F25"/>
  </mergeCells>
  <dataValidations count="7">
    <dataValidation allowBlank="1" showInputMessage="1" showErrorMessage="1" promptTitle="Advertencia" prompt="Se recomienda leer cuidadosamente las indicaciones dispuestas en la parte inferior de esta tabla. " sqref="A98" xr:uid="{073A0AB3-D0F5-4C8F-ACDC-8F60F2775066}"/>
    <dataValidation allowBlank="1" showInputMessage="1" showErrorMessage="1" promptTitle="Advertencia" prompt="En este espacio se debe detallar el código correspondiente a la partida detallada y debe ser el código definido en el Clasificador de los Ingresos del Sector Público. " sqref="A62:A64 A77" xr:uid="{623C21BD-5B6A-48D2-9B0C-6FD620A056DA}"/>
    <dataValidation allowBlank="1" showInputMessage="1" showErrorMessage="1" promptTitle="Advertencia" prompt="El nombre de la partida debe ser de acuerdo al Clasificador de los Ingresos del Sector Público. " sqref="B62:B64 B77" xr:uid="{02A3143A-C825-4B8C-9534-6A221E6F3A6F}"/>
    <dataValidation allowBlank="1" showInputMessage="1" showErrorMessage="1" promptTitle="Advertencia" prompt="Esta tabla solo la deben completar la unidades ejecutoras que por Ley específica estén facultadas para estimar superávits." sqref="D114" xr:uid="{A18DA515-8DD2-4A64-B7D3-6D16B83D51BE}"/>
    <dataValidation allowBlank="1" showInputMessage="1" showErrorMessage="1" promptTitle="Advertencia" prompt="Esta tabla solo la deben completar la unidades ejecutoras que por Ley específica estén facultadas para estimar y re presupuestar superávits." sqref="A106" xr:uid="{788B8DBD-0E46-4157-9902-EF57D9F7753A}"/>
    <dataValidation allowBlank="1" showInputMessage="1" showErrorMessage="1" promptTitle="Recordatorio" prompt="El superávit libre debe ser reintegrado a más tardar el 31 de marzo,_x000a_de acuerdo al  Decreto Nº 43189-MTSS, artículo 66. " sqref="A111:A113 A115:A118 A120:A122" xr:uid="{3411636E-4E5D-435D-A3BC-FA6DBF5460E2}"/>
    <dataValidation allowBlank="1" showInputMessage="1" showErrorMessage="1" promptTitle="Advertencia" prompt="Debe coincidir con el monto reportado en la Liquidación Prespuestaria 2023, caso contrario se debe justificar en el espacio de observaciones. " sqref="D118 C114 D113:D114" xr:uid="{795C2495-D450-46F3-95AF-7BE30140186E}"/>
  </dataValidations>
  <printOptions horizontalCentered="1"/>
  <pageMargins left="0.31496062992125984" right="0.31496062992125984" top="1.1811023622047245" bottom="0.78740157480314965" header="0.78740157480314965" footer="0.39370078740157483"/>
  <pageSetup scale="49" orientation="portrait" r:id="rId1"/>
  <headerFooter>
    <oddFooter>&amp;L&amp;"Palatino Linotype,Normal"&amp;K979797&amp;D&amp;C&amp;"Palatino Linotype,Normal"&amp;K979797Reporte de Ejecución programática y presupuestaria (I trimestre)&amp;R&amp;"Palatino Linotype,Normal"&amp;K979797&amp;P</oddFooter>
  </headerFooter>
  <rowBreaks count="1" manualBreakCount="1">
    <brk id="51" max="16383" man="1"/>
  </rowBreaks>
  <ignoredErrors>
    <ignoredError sqref="C15:G15 C16:F16 C14:G14 C17:D20 F17:G20" evalError="1"/>
    <ignoredError sqref="F33:F47" formula="1"/>
  </ignoredErrors>
  <drawing r:id="rId2"/>
  <legacyDrawing r:id="rId3"/>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D2E5A21D330AD4E9F2F6AEE1AC4A06D" ma:contentTypeVersion="18" ma:contentTypeDescription="Crear nuevo documento." ma:contentTypeScope="" ma:versionID="e522417ca555453bc745d956dc685053">
  <xsd:schema xmlns:xsd="http://www.w3.org/2001/XMLSchema" xmlns:xs="http://www.w3.org/2001/XMLSchema" xmlns:p="http://schemas.microsoft.com/office/2006/metadata/properties" xmlns:ns3="c692007e-e357-471e-b8c6-78be24202934" xmlns:ns4="0ef0a6b0-1c05-43b1-aa31-8955365bd05a" targetNamespace="http://schemas.microsoft.com/office/2006/metadata/properties" ma:root="true" ma:fieldsID="d4beb0b0c3599364cae5b5f7b0479b95" ns3:_="" ns4:_="">
    <xsd:import namespace="c692007e-e357-471e-b8c6-78be24202934"/>
    <xsd:import namespace="0ef0a6b0-1c05-43b1-aa31-8955365bd05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_activity" minOccurs="0"/>
                <xsd:element ref="ns4:MediaLengthInSeconds" minOccurs="0"/>
                <xsd:element ref="ns4:MediaServiceObjectDetectorVersions" minOccurs="0"/>
                <xsd:element ref="ns4:MediaServiceLocation"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92007e-e357-471e-b8c6-78be24202934"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ef0a6b0-1c05-43b1-aa31-8955365bd05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_activity" ma:index="20" nillable="true" ma:displayName="_activity" ma:hidden="true" ma:internalName="_activity">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0ef0a6b0-1c05-43b1-aa31-8955365bd05a" xsi:nil="true"/>
  </documentManagement>
</p:properties>
</file>

<file path=customXml/itemProps1.xml><?xml version="1.0" encoding="utf-8"?>
<ds:datastoreItem xmlns:ds="http://schemas.openxmlformats.org/officeDocument/2006/customXml" ds:itemID="{4C2891F1-3DED-461D-B1E0-EB3AC1F275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92007e-e357-471e-b8c6-78be24202934"/>
    <ds:schemaRef ds:uri="0ef0a6b0-1c05-43b1-aa31-8955365bd0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EDFD0C-C76C-4B97-A82D-A90D862E5C6C}">
  <ds:schemaRefs>
    <ds:schemaRef ds:uri="http://schemas.microsoft.com/sharepoint/v3/contenttype/forms"/>
  </ds:schemaRefs>
</ds:datastoreItem>
</file>

<file path=customXml/itemProps3.xml><?xml version="1.0" encoding="utf-8"?>
<ds:datastoreItem xmlns:ds="http://schemas.openxmlformats.org/officeDocument/2006/customXml" ds:itemID="{C277D53E-41DB-40B5-AC48-AE9FBE30DF9E}">
  <ds:schemaRefs>
    <ds:schemaRef ds:uri="http://purl.org/dc/terms/"/>
    <ds:schemaRef ds:uri="http://schemas.microsoft.com/office/2006/metadata/properties"/>
    <ds:schemaRef ds:uri="http://purl.org/dc/dcmitype/"/>
    <ds:schemaRef ds:uri="http://schemas.openxmlformats.org/package/2006/metadata/core-properties"/>
    <ds:schemaRef ds:uri="c692007e-e357-471e-b8c6-78be24202934"/>
    <ds:schemaRef ds:uri="http://www.w3.org/XML/1998/namespace"/>
    <ds:schemaRef ds:uri="http://schemas.microsoft.com/office/2006/documentManagement/types"/>
    <ds:schemaRef ds:uri="http://schemas.microsoft.com/office/infopath/2007/PartnerControls"/>
    <ds:schemaRef ds:uri="0ef0a6b0-1c05-43b1-aa31-8955365bd05a"/>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Calendario</vt:lpstr>
      <vt:lpstr>Instrucciones</vt:lpstr>
      <vt:lpstr>1T</vt:lpstr>
      <vt:lpstr>2T</vt:lpstr>
      <vt:lpstr>I Semestre</vt:lpstr>
      <vt:lpstr>3T</vt:lpstr>
      <vt:lpstr>III T Acum</vt:lpstr>
      <vt:lpstr>4T</vt:lpstr>
      <vt:lpstr>Anual</vt:lpstr>
      <vt:lpstr>'1T'!Área_de_impresión</vt:lpstr>
      <vt:lpstr>'2T'!Área_de_impresión</vt:lpstr>
      <vt:lpstr>'3T'!Área_de_impresión</vt:lpstr>
      <vt:lpstr>'4T'!Área_de_impresión</vt:lpstr>
      <vt:lpstr>Anual!Área_de_impresión</vt:lpstr>
      <vt:lpstr>Calendario!Área_de_impresión</vt:lpstr>
      <vt:lpstr>'I Semestre'!Área_de_impresión</vt:lpstr>
      <vt:lpstr>'III T Acum'!Área_de_impresión</vt:lpstr>
      <vt:lpstr>Instrucciones!Área_de_impresión</vt:lpstr>
    </vt:vector>
  </TitlesOfParts>
  <Manager/>
  <Company>Lenovo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Salas;Tatiana Vargas</dc:creator>
  <cp:keywords/>
  <dc:description/>
  <cp:lastModifiedBy>Stephanie Tatiana Salas Soto</cp:lastModifiedBy>
  <cp:revision/>
  <dcterms:created xsi:type="dcterms:W3CDTF">2011-10-26T20:29:12Z</dcterms:created>
  <dcterms:modified xsi:type="dcterms:W3CDTF">2026-01-03T13:11:34Z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0x0101004D2E5A21D330AD4E9F2F6AEE1AC4A06D</vt:lpwstr>
  </property>
</Properties>
</file>