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4\Reportes de Ejecución\"/>
    </mc:Choice>
  </mc:AlternateContent>
  <xr:revisionPtr revIDLastSave="0" documentId="13_ncr:1_{0BD00E3A-1A5D-4D94-8FD0-B17E4471F154}" xr6:coauthVersionLast="47" xr6:coauthVersionMax="47" xr10:uidLastSave="{00000000-0000-0000-0000-000000000000}"/>
  <bookViews>
    <workbookView xWindow="-108" yWindow="-108" windowWidth="23256" windowHeight="13896" tabRatio="856" xr2:uid="{00000000-000D-0000-FFFF-FFFF00000000}"/>
  </bookViews>
  <sheets>
    <sheet name="Calendario" sheetId="35" r:id="rId1"/>
    <sheet name="Instrucciones" sheetId="36" r:id="rId2"/>
    <sheet name="1T" sheetId="1" r:id="rId3"/>
    <sheet name="2T" sheetId="17" r:id="rId4"/>
    <sheet name="I Semestre" sheetId="22" r:id="rId5"/>
    <sheet name="3T" sheetId="19" r:id="rId6"/>
    <sheet name="III T Acum" sheetId="32" r:id="rId7"/>
    <sheet name="4T" sheetId="20" r:id="rId8"/>
    <sheet name="Anual" sheetId="24" r:id="rId9"/>
    <sheet name="Anual Cantonal" sheetId="37" state="hidden" r:id="rId10"/>
    <sheet name="Discapacidad y género" sheetId="38" state="hidden" r:id="rId11"/>
    <sheet name="Ingresos Anuales" sheetId="39" state="hidden" r:id="rId12"/>
    <sheet name="Egresos Anuales" sheetId="40" state="hidden" r:id="rId13"/>
  </sheets>
  <definedNames>
    <definedName name="ANPHNN" localSheetId="0">#REF!</definedName>
    <definedName name="ANPHNN" localSheetId="1">#REF!</definedName>
    <definedName name="ANPHNN">#REF!</definedName>
    <definedName name="_xlnm.Print_Area" localSheetId="2">'1T'!$A$1:$H$226</definedName>
    <definedName name="_xlnm.Print_Area" localSheetId="3">'2T'!$A$1:$F$228</definedName>
    <definedName name="_xlnm.Print_Area" localSheetId="5">'3T'!$A$1:$F$225</definedName>
    <definedName name="_xlnm.Print_Area" localSheetId="7">'4T'!$A$1:$F$231</definedName>
    <definedName name="_xlnm.Print_Area" localSheetId="8">Anual!$A$1:$G$129</definedName>
    <definedName name="_xlnm.Print_Area" localSheetId="0">Calendario!$A$1:$F$13</definedName>
    <definedName name="_xlnm.Print_Area" localSheetId="4">'I Semestre'!$A$1:$F$131</definedName>
    <definedName name="_xlnm.Print_Area" localSheetId="6">'III T Acum'!$A$1:$F$53</definedName>
    <definedName name="_xlnm.Print_Area" localSheetId="1">Instrucciones!$A$1:$D$95</definedName>
    <definedName name="AYA" localSheetId="0">#REF!</definedName>
    <definedName name="AYA" localSheetId="1">#REF!</definedName>
    <definedName name="AYA">#REF!</definedName>
    <definedName name="BANHVI" localSheetId="0">#REF!</definedName>
    <definedName name="BANHVI" localSheetId="1">#REF!</definedName>
    <definedName name="BANHVI">#REF!</definedName>
    <definedName name="CCSS" localSheetId="0">#REF!</definedName>
    <definedName name="CCSS" localSheetId="1">#REF!</definedName>
    <definedName name="CCSS">#REF!</definedName>
    <definedName name="CDN">#REF!</definedName>
    <definedName name="ICODER">#REF!</definedName>
    <definedName name="IMAS" localSheetId="0">#REF!</definedName>
    <definedName name="IMAS" localSheetId="6">#REF!</definedName>
    <definedName name="IMAS" localSheetId="1">#REF!</definedName>
    <definedName name="IMAS">#REF!</definedName>
    <definedName name="Institución_737" localSheetId="0">#REF!</definedName>
    <definedName name="Institución_737" localSheetId="1">#REF!</definedName>
    <definedName name="Institución_737">#REF!</definedName>
    <definedName name="Institución_GC" localSheetId="0">#REF!</definedName>
    <definedName name="Institución_GC" localSheetId="1">#REF!</definedName>
    <definedName name="Institución_GC">#REF!</definedName>
    <definedName name="PANI" localSheetId="0">#REF!</definedName>
    <definedName name="PANI" localSheetId="1">#REF!</definedName>
    <definedName name="PANI">#REF!</definedName>
    <definedName name="Programa_737" localSheetId="0">#REF!</definedName>
    <definedName name="Programa_737" localSheetId="1">#REF!</definedName>
    <definedName name="Programa_737">#REF!</definedName>
    <definedName name="Programa_GC" localSheetId="0">#REF!</definedName>
    <definedName name="Programa_GC" localSheetId="1">#REF!</definedName>
    <definedName name="Programa_G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9" i="24" l="1"/>
  <c r="F38" i="24"/>
  <c r="G22" i="40" l="1"/>
  <c r="I12" i="40"/>
  <c r="I5" i="40" s="1"/>
  <c r="D28" i="39"/>
  <c r="C28" i="39"/>
  <c r="B28" i="39"/>
  <c r="D20" i="39"/>
  <c r="D16" i="39" s="1"/>
  <c r="C20" i="39"/>
  <c r="C16" i="39" s="1"/>
  <c r="B20" i="39"/>
  <c r="B16" i="39" s="1"/>
  <c r="D10" i="39" l="1"/>
  <c r="D9" i="39" s="1"/>
  <c r="C10" i="39"/>
  <c r="C9" i="39" s="1"/>
  <c r="D12" i="40"/>
  <c r="C5" i="39"/>
  <c r="C4" i="39" s="1"/>
  <c r="D20" i="40"/>
  <c r="B10" i="39"/>
  <c r="B9" i="39" s="1"/>
  <c r="B5" i="39" s="1"/>
  <c r="B4" i="39" s="1"/>
  <c r="D5" i="39"/>
  <c r="D4" i="39" s="1"/>
  <c r="F22" i="40"/>
  <c r="F20" i="40" s="1"/>
  <c r="G20" i="40"/>
  <c r="D5" i="40" l="1"/>
  <c r="G14" i="40"/>
  <c r="F14" i="40" s="1"/>
  <c r="G12" i="40"/>
  <c r="F12" i="40" l="1"/>
  <c r="F5" i="40" s="1"/>
  <c r="G5" i="40"/>
  <c r="C20" i="40"/>
  <c r="B12" i="40"/>
  <c r="B5" i="40" s="1"/>
  <c r="B20" i="40"/>
  <c r="C12" i="40" l="1"/>
  <c r="C5" i="40" s="1"/>
  <c r="R93" i="37" l="1"/>
  <c r="Q93" i="37"/>
  <c r="P93" i="37"/>
  <c r="O93" i="37"/>
  <c r="N93" i="37"/>
  <c r="M93" i="37"/>
  <c r="L93" i="37"/>
  <c r="K93" i="37"/>
  <c r="J93" i="37"/>
  <c r="I93" i="37"/>
  <c r="H93" i="37"/>
  <c r="G93" i="37"/>
  <c r="F93" i="37"/>
  <c r="E93" i="37"/>
  <c r="R92" i="37"/>
  <c r="Q92" i="37"/>
  <c r="P92" i="37"/>
  <c r="O92" i="37"/>
  <c r="N92" i="37"/>
  <c r="M92" i="37"/>
  <c r="L92" i="37"/>
  <c r="K92" i="37"/>
  <c r="J92" i="37"/>
  <c r="I92" i="37"/>
  <c r="H92" i="37"/>
  <c r="G92" i="37"/>
  <c r="F92" i="37"/>
  <c r="E92" i="37"/>
  <c r="R91" i="37"/>
  <c r="Q91" i="37"/>
  <c r="P91" i="37"/>
  <c r="O91" i="37"/>
  <c r="N91" i="37"/>
  <c r="M91" i="37"/>
  <c r="L91" i="37"/>
  <c r="K91" i="37"/>
  <c r="J91" i="37"/>
  <c r="I91" i="37"/>
  <c r="H91" i="37"/>
  <c r="G91" i="37"/>
  <c r="F91" i="37"/>
  <c r="E91" i="37"/>
  <c r="R90" i="37"/>
  <c r="Q90" i="37"/>
  <c r="P90" i="37"/>
  <c r="O90" i="37"/>
  <c r="N90" i="37"/>
  <c r="M90" i="37"/>
  <c r="L90" i="37"/>
  <c r="K90" i="37"/>
  <c r="J90" i="37"/>
  <c r="I90" i="37"/>
  <c r="H90" i="37"/>
  <c r="G90" i="37"/>
  <c r="F90" i="37"/>
  <c r="E90" i="37"/>
  <c r="R89" i="37"/>
  <c r="Q89" i="37"/>
  <c r="P89" i="37"/>
  <c r="O89" i="37"/>
  <c r="N89" i="37"/>
  <c r="M89" i="37"/>
  <c r="L89" i="37"/>
  <c r="K89" i="37"/>
  <c r="J89" i="37"/>
  <c r="I89" i="37"/>
  <c r="H89" i="37"/>
  <c r="G89" i="37"/>
  <c r="F89" i="37"/>
  <c r="E89" i="37"/>
  <c r="R88" i="37"/>
  <c r="Q88" i="37"/>
  <c r="P88" i="37"/>
  <c r="O88" i="37"/>
  <c r="N88" i="37"/>
  <c r="M88" i="37"/>
  <c r="L88" i="37"/>
  <c r="K88" i="37"/>
  <c r="J88" i="37"/>
  <c r="I88" i="37"/>
  <c r="H88" i="37"/>
  <c r="G88" i="37"/>
  <c r="F88" i="37"/>
  <c r="E88" i="37"/>
  <c r="R87" i="37"/>
  <c r="Q87" i="37"/>
  <c r="P87" i="37"/>
  <c r="O87" i="37"/>
  <c r="N87" i="37"/>
  <c r="M87" i="37"/>
  <c r="L87" i="37"/>
  <c r="K87" i="37"/>
  <c r="J87" i="37"/>
  <c r="I87" i="37"/>
  <c r="H87" i="37"/>
  <c r="G87" i="37"/>
  <c r="F87" i="37"/>
  <c r="E87" i="37"/>
  <c r="E83" i="22" l="1"/>
  <c r="E76" i="22" s="1"/>
  <c r="D76" i="22"/>
  <c r="C76" i="22"/>
  <c r="E91" i="22"/>
  <c r="D91" i="22"/>
  <c r="C91" i="22"/>
  <c r="D83" i="22"/>
  <c r="C83" i="22"/>
  <c r="F124" i="17" l="1"/>
  <c r="D101" i="17"/>
  <c r="E101" i="17"/>
  <c r="C101" i="17"/>
  <c r="F83" i="17"/>
  <c r="D83" i="17"/>
  <c r="B84" i="17"/>
  <c r="D84" i="17"/>
  <c r="E84" i="17"/>
  <c r="F84" i="17"/>
  <c r="F37" i="17" l="1"/>
  <c r="F103" i="17"/>
  <c r="F104" i="17"/>
  <c r="F102" i="17"/>
  <c r="F101" i="17" s="1"/>
  <c r="F36" i="17"/>
  <c r="F39" i="17"/>
  <c r="F38" i="17"/>
  <c r="F40" i="17"/>
  <c r="F41" i="17"/>
  <c r="F42" i="17"/>
  <c r="F35" i="17"/>
  <c r="C33" i="17"/>
  <c r="G135" i="1" l="1"/>
  <c r="C135" i="1"/>
  <c r="G33" i="1" l="1"/>
  <c r="F135" i="1"/>
  <c r="E41" i="1"/>
  <c r="E42" i="1"/>
  <c r="E135" i="1" s="1"/>
  <c r="D135" i="1"/>
  <c r="H42" i="1"/>
  <c r="D104" i="1"/>
  <c r="F104" i="1" s="1"/>
  <c r="H104" i="1" s="1"/>
  <c r="G102" i="1"/>
  <c r="C108" i="1"/>
  <c r="C107" i="1" s="1"/>
  <c r="C106" i="1" s="1"/>
  <c r="C102" i="1"/>
  <c r="C101" i="1" s="1"/>
  <c r="C100" i="1" s="1"/>
  <c r="H135" i="1" l="1"/>
  <c r="C99" i="1"/>
  <c r="C97" i="1" s="1"/>
  <c r="D105" i="1"/>
  <c r="F105" i="1" s="1"/>
  <c r="D109" i="1"/>
  <c r="D108" i="1" s="1"/>
  <c r="D107" i="1" s="1"/>
  <c r="D106" i="1" s="1"/>
  <c r="D103" i="1"/>
  <c r="B154" i="1" l="1"/>
  <c r="D102" i="1"/>
  <c r="D101" i="1" s="1"/>
  <c r="D100" i="1" s="1"/>
  <c r="D99" i="1" s="1"/>
  <c r="C154" i="1" s="1"/>
  <c r="F109" i="1"/>
  <c r="F108" i="1" s="1"/>
  <c r="F107" i="1" s="1"/>
  <c r="F106" i="1" s="1"/>
  <c r="F103" i="1"/>
  <c r="G137" i="1"/>
  <c r="G136" i="1" s="1"/>
  <c r="G130" i="1"/>
  <c r="G131" i="1"/>
  <c r="G132" i="1"/>
  <c r="G133" i="1"/>
  <c r="G134" i="1"/>
  <c r="G129" i="1"/>
  <c r="F40" i="1"/>
  <c r="C137" i="1"/>
  <c r="C134" i="1"/>
  <c r="F39" i="1"/>
  <c r="C133" i="1"/>
  <c r="E132" i="1"/>
  <c r="F37" i="1"/>
  <c r="C131" i="1"/>
  <c r="F36" i="1"/>
  <c r="C130" i="1"/>
  <c r="E129" i="1"/>
  <c r="E16" i="1"/>
  <c r="G16" i="1"/>
  <c r="G128" i="1" l="1"/>
  <c r="G121" i="1" s="1"/>
  <c r="G119" i="1" s="1"/>
  <c r="F137" i="1"/>
  <c r="F136" i="1" s="1"/>
  <c r="F131" i="1"/>
  <c r="F133" i="1"/>
  <c r="F130" i="1"/>
  <c r="F102" i="1"/>
  <c r="F101" i="1" s="1"/>
  <c r="F100" i="1" s="1"/>
  <c r="F99" i="1" s="1"/>
  <c r="F97" i="1" s="1"/>
  <c r="D134" i="1"/>
  <c r="H103" i="1"/>
  <c r="D38" i="1"/>
  <c r="D132" i="1" s="1"/>
  <c r="D40" i="1"/>
  <c r="E131" i="1"/>
  <c r="E130" i="1"/>
  <c r="F38" i="1"/>
  <c r="E33" i="1"/>
  <c r="E134" i="1"/>
  <c r="C132" i="1"/>
  <c r="D36" i="1"/>
  <c r="E137" i="1"/>
  <c r="E133" i="1"/>
  <c r="D37" i="1"/>
  <c r="D39" i="1"/>
  <c r="F134" i="1"/>
  <c r="E128" i="1" l="1"/>
  <c r="E121" i="1" s="1"/>
  <c r="E119" i="1" s="1"/>
  <c r="F132" i="1"/>
  <c r="H132" i="1" s="1"/>
  <c r="D33" i="1"/>
  <c r="F33" i="1"/>
  <c r="H41" i="1"/>
  <c r="D133" i="1"/>
  <c r="H39" i="1"/>
  <c r="D137" i="1"/>
  <c r="H40" i="1"/>
  <c r="D130" i="1"/>
  <c r="H36" i="1"/>
  <c r="F129" i="1"/>
  <c r="H37" i="1"/>
  <c r="D131" i="1"/>
  <c r="H131" i="1" s="1"/>
  <c r="H38" i="1"/>
  <c r="C189" i="1"/>
  <c r="E33" i="17"/>
  <c r="D33" i="17"/>
  <c r="F128" i="1" l="1"/>
  <c r="E30" i="24"/>
  <c r="F33" i="17"/>
  <c r="C31" i="22" l="1"/>
  <c r="D30" i="24"/>
  <c r="D30" i="32"/>
  <c r="C30" i="32"/>
  <c r="C30" i="24"/>
  <c r="H109" i="1" l="1"/>
  <c r="H105" i="1"/>
  <c r="H102" i="1" l="1"/>
  <c r="H101" i="1" s="1"/>
  <c r="H100" i="1" s="1"/>
  <c r="H108" i="1"/>
  <c r="H107" i="1" s="1"/>
  <c r="H106" i="1" s="1"/>
  <c r="H99" i="1" l="1"/>
  <c r="H97" i="1" l="1"/>
  <c r="F141" i="17"/>
  <c r="F140" i="17"/>
  <c r="E123" i="17"/>
  <c r="D123" i="17"/>
  <c r="F129" i="17"/>
  <c r="F128" i="17"/>
  <c r="F127" i="17"/>
  <c r="F126" i="17"/>
  <c r="F125" i="17"/>
  <c r="D136" i="1"/>
  <c r="F121" i="1"/>
  <c r="D156" i="1" s="1"/>
  <c r="C136" i="1"/>
  <c r="H137" i="1"/>
  <c r="H130" i="1"/>
  <c r="H133" i="1"/>
  <c r="H134" i="1"/>
  <c r="B155" i="1" l="1"/>
  <c r="C123" i="17"/>
  <c r="F130" i="17"/>
  <c r="C99" i="17"/>
  <c r="F123" i="17" l="1"/>
  <c r="F206" i="20" l="1"/>
  <c r="F205" i="20"/>
  <c r="F204" i="20"/>
  <c r="F203" i="20"/>
  <c r="F202" i="20"/>
  <c r="F201" i="20"/>
  <c r="F200" i="20"/>
  <c r="F199" i="20"/>
  <c r="F198" i="20"/>
  <c r="F197" i="20"/>
  <c r="E196" i="20"/>
  <c r="D196" i="20"/>
  <c r="C196" i="20"/>
  <c r="F200" i="19"/>
  <c r="F199" i="19"/>
  <c r="F198" i="19"/>
  <c r="F197" i="19"/>
  <c r="F196" i="19"/>
  <c r="F195" i="19"/>
  <c r="F194" i="19"/>
  <c r="F193" i="19"/>
  <c r="F192" i="19"/>
  <c r="F191" i="19"/>
  <c r="E190" i="19"/>
  <c r="D190" i="19"/>
  <c r="C190" i="19"/>
  <c r="F201" i="17"/>
  <c r="F200" i="17"/>
  <c r="F199" i="17"/>
  <c r="F198" i="17"/>
  <c r="F197" i="17"/>
  <c r="F188" i="17" s="1"/>
  <c r="F196" i="17"/>
  <c r="F195" i="17"/>
  <c r="F194" i="17"/>
  <c r="F193" i="17"/>
  <c r="F192" i="17"/>
  <c r="E191" i="17"/>
  <c r="D191" i="17"/>
  <c r="C191" i="17"/>
  <c r="H196" i="1"/>
  <c r="F189" i="1"/>
  <c r="D189" i="1"/>
  <c r="H199" i="1"/>
  <c r="H198" i="1"/>
  <c r="H197" i="1"/>
  <c r="H195" i="1"/>
  <c r="H194" i="1"/>
  <c r="H193" i="1"/>
  <c r="H192" i="1"/>
  <c r="H191" i="1"/>
  <c r="H190" i="1"/>
  <c r="F196" i="20" l="1"/>
  <c r="F193" i="20" s="1"/>
  <c r="F190" i="19"/>
  <c r="F187" i="19" s="1"/>
  <c r="F191" i="17"/>
  <c r="H189" i="1"/>
  <c r="H186" i="1" s="1"/>
  <c r="C7" i="32" l="1"/>
  <c r="C6" i="32"/>
  <c r="C5" i="32"/>
  <c r="F121" i="24" l="1"/>
  <c r="F120" i="24"/>
  <c r="E121" i="24"/>
  <c r="E120" i="24"/>
  <c r="D121" i="24"/>
  <c r="D120" i="24"/>
  <c r="C121" i="24"/>
  <c r="C120" i="24"/>
  <c r="C116" i="24"/>
  <c r="C115" i="24"/>
  <c r="D88" i="24"/>
  <c r="D187" i="20"/>
  <c r="F88" i="24"/>
  <c r="D101" i="20"/>
  <c r="E101" i="20"/>
  <c r="C101" i="20"/>
  <c r="B79" i="1"/>
  <c r="E83" i="19"/>
  <c r="D83" i="19"/>
  <c r="F83" i="19"/>
  <c r="E84" i="20"/>
  <c r="B83" i="19"/>
  <c r="E83" i="20"/>
  <c r="D181" i="19"/>
  <c r="C143" i="19"/>
  <c r="C142" i="19" s="1"/>
  <c r="C83" i="1" l="1"/>
  <c r="F122" i="24"/>
  <c r="E122" i="24"/>
  <c r="D122" i="24"/>
  <c r="C117" i="24"/>
  <c r="C122" i="24"/>
  <c r="E143" i="19"/>
  <c r="E142" i="19" s="1"/>
  <c r="D143" i="19"/>
  <c r="D142" i="19" s="1"/>
  <c r="E88" i="24"/>
  <c r="D124" i="22"/>
  <c r="D123" i="22"/>
  <c r="C124" i="22"/>
  <c r="C123" i="22"/>
  <c r="C119" i="22"/>
  <c r="C118" i="22"/>
  <c r="D182" i="17"/>
  <c r="C120" i="22" l="1"/>
  <c r="C125" i="22"/>
  <c r="D125" i="22"/>
  <c r="D184" i="1" l="1"/>
  <c r="C126" i="24" s="1"/>
  <c r="D183" i="1"/>
  <c r="C125" i="24" s="1"/>
  <c r="D180" i="1"/>
  <c r="D175" i="1"/>
  <c r="D94" i="22"/>
  <c r="F142" i="1"/>
  <c r="F141" i="1" s="1"/>
  <c r="F119" i="1" s="1"/>
  <c r="D142" i="1"/>
  <c r="D141" i="1" s="1"/>
  <c r="C142" i="1"/>
  <c r="C141" i="1" s="1"/>
  <c r="E144" i="17"/>
  <c r="E143" i="17" s="1"/>
  <c r="C158" i="17"/>
  <c r="D158" i="17"/>
  <c r="B158" i="17"/>
  <c r="C144" i="17"/>
  <c r="C143" i="17" s="1"/>
  <c r="F145" i="17"/>
  <c r="D144" i="17"/>
  <c r="D143" i="17" s="1"/>
  <c r="H143" i="1"/>
  <c r="D82" i="22" l="1"/>
  <c r="D81" i="22"/>
  <c r="F144" i="17"/>
  <c r="F143" i="17" s="1"/>
  <c r="D95" i="24"/>
  <c r="D92" i="24" s="1"/>
  <c r="D91" i="24" s="1"/>
  <c r="C127" i="24"/>
  <c r="H142" i="1"/>
  <c r="C95" i="24"/>
  <c r="C92" i="24" s="1"/>
  <c r="C91" i="24" s="1"/>
  <c r="C128" i="22"/>
  <c r="D115" i="24"/>
  <c r="C129" i="22"/>
  <c r="D176" i="17"/>
  <c r="D116" i="24" s="1"/>
  <c r="C109" i="22"/>
  <c r="D98" i="22"/>
  <c r="D97" i="22" s="1"/>
  <c r="D96" i="22" s="1"/>
  <c r="D185" i="1"/>
  <c r="C98" i="22"/>
  <c r="D117" i="24" l="1"/>
  <c r="C130" i="22"/>
  <c r="D177" i="17"/>
  <c r="D119" i="22"/>
  <c r="D186" i="17"/>
  <c r="D185" i="17"/>
  <c r="D118" i="22"/>
  <c r="E98" i="22"/>
  <c r="E97" i="22" s="1"/>
  <c r="E96" i="22" s="1"/>
  <c r="C97" i="22"/>
  <c r="C96" i="22" s="1"/>
  <c r="H138" i="1"/>
  <c r="H136" i="1"/>
  <c r="H127" i="1"/>
  <c r="H126" i="1"/>
  <c r="D120" i="22" l="1"/>
  <c r="C81" i="22"/>
  <c r="E81" i="22" s="1"/>
  <c r="C82" i="22"/>
  <c r="E82" i="22" s="1"/>
  <c r="D180" i="20"/>
  <c r="F115" i="24" s="1"/>
  <c r="D125" i="24"/>
  <c r="D181" i="20"/>
  <c r="D126" i="24"/>
  <c r="D187" i="17"/>
  <c r="D175" i="19"/>
  <c r="D129" i="22"/>
  <c r="D174" i="19"/>
  <c r="E115" i="24" s="1"/>
  <c r="D128" i="22"/>
  <c r="D130" i="22" l="1"/>
  <c r="D182" i="20"/>
  <c r="D190" i="20"/>
  <c r="F125" i="24" s="1"/>
  <c r="D127" i="24"/>
  <c r="D191" i="20"/>
  <c r="F126" i="24" s="1"/>
  <c r="F116" i="24"/>
  <c r="F117" i="24" s="1"/>
  <c r="D185" i="19"/>
  <c r="E126" i="24" s="1"/>
  <c r="E116" i="24"/>
  <c r="E117" i="24" s="1"/>
  <c r="D184" i="19"/>
  <c r="D176" i="19"/>
  <c r="H223" i="1"/>
  <c r="C7" i="24"/>
  <c r="C6" i="24"/>
  <c r="C5" i="24"/>
  <c r="C7" i="20"/>
  <c r="C6" i="20"/>
  <c r="C5" i="20"/>
  <c r="C7" i="19"/>
  <c r="C6" i="19"/>
  <c r="C5" i="19"/>
  <c r="C7" i="22"/>
  <c r="C6" i="22"/>
  <c r="C5" i="22"/>
  <c r="C7" i="17"/>
  <c r="C6" i="17"/>
  <c r="C5" i="17"/>
  <c r="F127" i="24" l="1"/>
  <c r="D186" i="19"/>
  <c r="E125" i="24"/>
  <c r="E127" i="24" s="1"/>
  <c r="D192" i="20"/>
  <c r="E50" i="24"/>
  <c r="B82" i="19"/>
  <c r="B81" i="20" l="1"/>
  <c r="C85" i="20" s="1"/>
  <c r="B80" i="19"/>
  <c r="C84" i="19" s="1"/>
  <c r="B81" i="17"/>
  <c r="C88" i="1"/>
  <c r="C88" i="17" l="1"/>
  <c r="C89" i="17"/>
  <c r="C90" i="17"/>
  <c r="C87" i="17"/>
  <c r="C86" i="17"/>
  <c r="C85" i="17"/>
  <c r="C84" i="17"/>
  <c r="F228" i="20"/>
  <c r="B220" i="20"/>
  <c r="B214" i="19"/>
  <c r="F222" i="19"/>
  <c r="B217" i="17"/>
  <c r="F225" i="17"/>
  <c r="C84" i="20"/>
  <c r="C89" i="20"/>
  <c r="C88" i="19"/>
  <c r="C83" i="19"/>
  <c r="C82" i="1"/>
  <c r="B215" i="1"/>
  <c r="C87" i="1"/>
  <c r="C86" i="1"/>
  <c r="C81" i="1"/>
  <c r="C88" i="20"/>
  <c r="C89" i="19"/>
  <c r="C87" i="19"/>
  <c r="C85" i="1"/>
  <c r="C84" i="1"/>
  <c r="C79" i="1" l="1"/>
  <c r="D51" i="22" l="1"/>
  <c r="F216" i="19" l="1"/>
  <c r="B215" i="19"/>
  <c r="B216" i="19" s="1"/>
  <c r="F150" i="20" l="1"/>
  <c r="F95" i="24" s="1"/>
  <c r="F92" i="24" s="1"/>
  <c r="F91" i="24" s="1"/>
  <c r="C87" i="20"/>
  <c r="F144" i="19"/>
  <c r="F143" i="19"/>
  <c r="F142" i="19" s="1"/>
  <c r="C85" i="19"/>
  <c r="E121" i="17"/>
  <c r="D121" i="17"/>
  <c r="C121" i="17"/>
  <c r="B156" i="17"/>
  <c r="D97" i="1"/>
  <c r="H123" i="1"/>
  <c r="H124" i="1"/>
  <c r="H125" i="1"/>
  <c r="H139" i="1"/>
  <c r="H122" i="1"/>
  <c r="D93" i="22" l="1"/>
  <c r="E93" i="22" s="1"/>
  <c r="D80" i="22"/>
  <c r="D78" i="22"/>
  <c r="D79" i="22"/>
  <c r="E94" i="22"/>
  <c r="C88" i="24"/>
  <c r="E123" i="20"/>
  <c r="C123" i="20"/>
  <c r="D123" i="20"/>
  <c r="F101" i="20"/>
  <c r="F50" i="24" s="1"/>
  <c r="C156" i="17"/>
  <c r="D99" i="17"/>
  <c r="D156" i="17"/>
  <c r="E99" i="17"/>
  <c r="H141" i="1"/>
  <c r="D154" i="1"/>
  <c r="C77" i="22"/>
  <c r="C79" i="22"/>
  <c r="C78" i="22"/>
  <c r="E95" i="24"/>
  <c r="D77" i="22"/>
  <c r="F69" i="24"/>
  <c r="F123" i="20"/>
  <c r="C86" i="20"/>
  <c r="B225" i="20"/>
  <c r="C80" i="22"/>
  <c r="C83" i="20"/>
  <c r="B219" i="19"/>
  <c r="C86" i="19"/>
  <c r="C82" i="19"/>
  <c r="B222" i="17"/>
  <c r="D69" i="24" l="1"/>
  <c r="F154" i="1"/>
  <c r="F155" i="1" s="1"/>
  <c r="C107" i="22"/>
  <c r="E92" i="24"/>
  <c r="E91" i="24" s="1"/>
  <c r="E69" i="24" s="1"/>
  <c r="G95" i="24"/>
  <c r="G92" i="24" s="1"/>
  <c r="G91" i="24" s="1"/>
  <c r="C81" i="20"/>
  <c r="F222" i="20"/>
  <c r="B221" i="20"/>
  <c r="B222" i="20" s="1"/>
  <c r="F229" i="20"/>
  <c r="F230" i="20" s="1"/>
  <c r="B226" i="20"/>
  <c r="B227" i="20" s="1"/>
  <c r="F223" i="20"/>
  <c r="F223" i="19"/>
  <c r="F224" i="19" s="1"/>
  <c r="B220" i="19"/>
  <c r="B221" i="19" s="1"/>
  <c r="F217" i="19"/>
  <c r="F218" i="19" s="1"/>
  <c r="F121" i="17"/>
  <c r="F99" i="17"/>
  <c r="F219" i="17"/>
  <c r="B218" i="17"/>
  <c r="B219" i="17" s="1"/>
  <c r="B223" i="17"/>
  <c r="B224" i="17" s="1"/>
  <c r="F220" i="17"/>
  <c r="F226" i="17"/>
  <c r="F227" i="17" s="1"/>
  <c r="C81" i="17"/>
  <c r="C80" i="19"/>
  <c r="E78" i="22"/>
  <c r="E77" i="22"/>
  <c r="E80" i="22"/>
  <c r="E79" i="22"/>
  <c r="G88" i="24"/>
  <c r="D74" i="22"/>
  <c r="D50" i="24" l="1"/>
  <c r="F224" i="20"/>
  <c r="F221" i="17"/>
  <c r="H217" i="1" l="1"/>
  <c r="B216" i="1"/>
  <c r="B217" i="1" s="1"/>
  <c r="B107" i="22" l="1"/>
  <c r="E51" i="22"/>
  <c r="C51" i="22"/>
  <c r="D107" i="22" l="1"/>
  <c r="D108" i="22" s="1"/>
  <c r="B108" i="22"/>
  <c r="C50" i="24" l="1"/>
  <c r="G50" i="24"/>
  <c r="C33" i="1" l="1"/>
  <c r="C129" i="1"/>
  <c r="C128" i="1" l="1"/>
  <c r="H35" i="1"/>
  <c r="H33" i="1" s="1"/>
  <c r="D129" i="1"/>
  <c r="H129" i="1" s="1"/>
  <c r="D128" i="1" l="1"/>
  <c r="D121" i="1" s="1"/>
  <c r="C121" i="1"/>
  <c r="B220" i="1"/>
  <c r="C156" i="1" l="1"/>
  <c r="D119" i="1"/>
  <c r="H128" i="1"/>
  <c r="H121" i="1" s="1"/>
  <c r="E30" i="32"/>
  <c r="B30" i="32"/>
  <c r="D31" i="22"/>
  <c r="B31" i="22"/>
  <c r="B30" i="24"/>
  <c r="F30" i="24"/>
  <c r="B156" i="1"/>
  <c r="C119" i="1"/>
  <c r="G69" i="24" l="1"/>
  <c r="B221" i="1"/>
  <c r="B222" i="1" s="1"/>
  <c r="H218" i="1"/>
  <c r="H219" i="1" s="1"/>
  <c r="H224" i="1"/>
  <c r="H225" i="1" s="1"/>
  <c r="H119" i="1"/>
  <c r="C69" i="24"/>
  <c r="E74" i="22"/>
  <c r="C74" i="22"/>
  <c r="B157" i="1"/>
  <c r="C153" i="1" s="1"/>
  <c r="C155" i="1" s="1"/>
  <c r="C157" i="1" s="1"/>
  <c r="D153" i="1" s="1"/>
  <c r="D155" i="1" s="1"/>
  <c r="D157" i="1" s="1"/>
  <c r="F156" i="1"/>
  <c r="B109" i="22" l="1"/>
  <c r="F157" i="1"/>
  <c r="B155" i="17" s="1"/>
  <c r="B157" i="17" s="1"/>
  <c r="B159" i="17" s="1"/>
  <c r="C155" i="17" s="1"/>
  <c r="C157" i="17" s="1"/>
  <c r="C159" i="17" s="1"/>
  <c r="D155" i="17" s="1"/>
  <c r="D157" i="17" s="1"/>
  <c r="D159" i="17" s="1"/>
  <c r="D109" i="22" l="1"/>
  <c r="D110" i="22" s="1"/>
  <c r="B110" i="22"/>
  <c r="C106" i="22" s="1"/>
  <c r="C108" i="22" s="1"/>
  <c r="C110"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2" authorId="0" shapeId="0" xr:uid="{615F8BD8-1606-4F36-B4A6-20D53B689CB0}">
      <text>
        <r>
          <rPr>
            <b/>
            <sz val="9"/>
            <color indexed="81"/>
            <rFont val="Tahoma"/>
            <family val="2"/>
          </rPr>
          <t>Esta fila solo se completa si aplica.</t>
        </r>
      </text>
    </comment>
    <comment ref="A94" authorId="0" shapeId="0" xr:uid="{B2DEAD28-80EB-4906-9132-D3050A3365E0}">
      <text>
        <r>
          <rPr>
            <b/>
            <sz val="9"/>
            <color indexed="81"/>
            <rFont val="Tahoma"/>
            <family val="2"/>
          </rPr>
          <t>No incluir ingresos de vigencias anteriores, esos se detallan en la tabla 9.</t>
        </r>
      </text>
    </comment>
    <comment ref="B168" authorId="0" shapeId="0" xr:uid="{A259CB62-8DD2-40AE-9396-F7EE85DC8065}">
      <text>
        <r>
          <rPr>
            <b/>
            <sz val="9"/>
            <color indexed="81"/>
            <rFont val="Tahoma"/>
            <family val="2"/>
          </rPr>
          <t>Esta tabla solo la deben completar la unidades ejecutoras que por Ley específica estén facultadas para estimar superávits.</t>
        </r>
      </text>
    </comment>
    <comment ref="A206" authorId="0" shapeId="0" xr:uid="{FBF49275-580A-46AB-A749-29F3652F591C}">
      <text>
        <r>
          <rPr>
            <sz val="9"/>
            <color indexed="81"/>
            <rFont val="Tahoma"/>
            <family val="2"/>
          </rPr>
          <t xml:space="preserve">Lo relacionado a la ejecución presupuestaria debe ser completado por el encargado de Presupuesto/Financiero o su homólogo.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4" authorId="0" shapeId="0" xr:uid="{B4B6FA98-7967-4D05-B305-A27C6389BFAC}">
      <text>
        <r>
          <rPr>
            <b/>
            <sz val="9"/>
            <color indexed="81"/>
            <rFont val="Tahoma"/>
            <family val="2"/>
          </rPr>
          <t>Esta fila solo se completa si aplica.</t>
        </r>
      </text>
    </comment>
    <comment ref="B170" authorId="0" shapeId="0" xr:uid="{EDB9E445-C103-40B0-B0D8-A1653579DAD8}">
      <text>
        <r>
          <rPr>
            <b/>
            <sz val="9"/>
            <color indexed="81"/>
            <rFont val="Tahoma"/>
            <family val="2"/>
          </rPr>
          <t>Esta tabla solo la deben completar la unidades ejecutoras que por Ley específica estén facultadas para estimar superávits.</t>
        </r>
      </text>
    </comment>
    <comment ref="A208" authorId="0" shapeId="0" xr:uid="{CF00495C-F79F-4099-AD53-89539081723D}">
      <text>
        <r>
          <rPr>
            <sz val="9"/>
            <color indexed="81"/>
            <rFont val="Tahoma"/>
            <family val="2"/>
          </rPr>
          <t xml:space="preserve">Lo relacionado a la ejecución presupuestaria debe ser completado por el encargado de Presupuesto/Financiero o su homólogo.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13" authorId="0" shapeId="0" xr:uid="{92E49811-D2FD-442A-8F70-634936E78900}">
      <text>
        <r>
          <rPr>
            <b/>
            <sz val="9"/>
            <color indexed="81"/>
            <rFont val="Tahoma"/>
            <family val="2"/>
          </rPr>
          <t>Esta tabla solo la deben completar la unidades ejecutoras que por Ley específica estén facultadas para estimar superávits.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3" authorId="0" shapeId="0" xr:uid="{CDAEE737-1DE4-45E0-AE73-2D967C45B379}">
      <text>
        <r>
          <rPr>
            <b/>
            <sz val="9"/>
            <color indexed="81"/>
            <rFont val="Tahoma"/>
            <family val="2"/>
          </rPr>
          <t>Esta fila solo se completa si aplica.</t>
        </r>
      </text>
    </comment>
    <comment ref="B169" authorId="0" shapeId="0" xr:uid="{7787248C-CF5F-47ED-9A45-1D6AA5D90BAC}">
      <text>
        <r>
          <rPr>
            <b/>
            <sz val="9"/>
            <color indexed="81"/>
            <rFont val="Tahoma"/>
            <family val="2"/>
          </rPr>
          <t>Esta tabla solo la deben completar la unidades ejecutoras que por Ley específica estén facultadas para estimar superávits.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08" authorId="0" shapeId="0" xr:uid="{94166AA9-3891-4D1D-9878-521D39446755}">
      <text>
        <r>
          <rPr>
            <b/>
            <sz val="9"/>
            <color indexed="81"/>
            <rFont val="Tahoma"/>
            <family val="2"/>
          </rPr>
          <t>Esta tabla solo la deben completar la unidades ejecutoras que por Ley específica estén facultadas para estimar superávits.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B175" authorId="0" shapeId="0" xr:uid="{91B20917-47FE-4DB0-910C-C4926E5052A7}">
      <text>
        <r>
          <rPr>
            <b/>
            <sz val="9"/>
            <color indexed="81"/>
            <rFont val="Tahoma"/>
            <family val="2"/>
          </rPr>
          <t>Esta tabla solo la deben completar la unidades ejecutoras que por Ley específica estén facultadas para estimar superávits.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10" authorId="0" shapeId="0" xr:uid="{51A24BC7-76A5-4F18-9AF5-EA87C784AEEA}">
      <text>
        <r>
          <rPr>
            <b/>
            <sz val="9"/>
            <color indexed="81"/>
            <rFont val="Tahoma"/>
            <family val="2"/>
          </rPr>
          <t>Esta tabla solo la deben completar la unidades ejecutoras que por Ley específica estén facultadas para estimar superávits.</t>
        </r>
      </text>
    </comment>
  </commentList>
</comments>
</file>

<file path=xl/sharedStrings.xml><?xml version="1.0" encoding="utf-8"?>
<sst xmlns="http://schemas.openxmlformats.org/spreadsheetml/2006/main" count="1963" uniqueCount="573">
  <si>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</si>
  <si>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</si>
  <si>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</si>
  <si>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</si>
  <si>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</si>
  <si>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</si>
  <si>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</si>
  <si>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</si>
  <si>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</si>
  <si>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</si>
  <si>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</si>
  <si>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</si>
  <si>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</si>
  <si>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</si>
  <si>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</si>
  <si>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</si>
  <si>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</si>
  <si>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</si>
  <si>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</si>
  <si>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</si>
  <si>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</si>
  <si>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</si>
  <si>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</si>
  <si>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</si>
  <si>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</si>
  <si>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</si>
  <si>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</si>
  <si>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</si>
  <si>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</si>
  <si>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</si>
  <si>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</si>
  <si>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</si>
  <si>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</si>
  <si>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</si>
  <si>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</si>
  <si>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</si>
  <si>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</si>
  <si>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</si>
  <si>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</si>
  <si>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</si>
  <si>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</si>
  <si>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</si>
  <si>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</si>
  <si>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</si>
  <si>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</si>
  <si>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</si>
  <si>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</si>
  <si>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</si>
  <si>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</si>
  <si>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</si>
  <si>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</si>
  <si>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</si>
  <si>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Reporte de gastos efectivos financiados por Fodesaf por partida presupuestaria del clasificador por objeto del gasto del sector público</t>
  </si>
  <si>
    <t>Código</t>
  </si>
  <si>
    <t>Partida presupuestaria</t>
  </si>
  <si>
    <t>Gastos financiados con recursos del periodo</t>
  </si>
  <si>
    <t>1/ Adjuntar el comprobante del reintegro e indicar en este espacio la fecha y el número de comprobante del o los reintegros.</t>
  </si>
  <si>
    <t>Detalle del presupuesto modificado del programa</t>
  </si>
  <si>
    <t>Documento presupuestario</t>
  </si>
  <si>
    <t>Presupuesto ordinario</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</si>
  <si>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</si>
  <si>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</si>
  <si>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</si>
  <si>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</si>
  <si>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</si>
  <si>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</si>
  <si>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</si>
  <si>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</si>
  <si>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Tabla 7</t>
  </si>
  <si>
    <t xml:space="preserve">Tipo de movimiento </t>
  </si>
  <si>
    <t>Tabla 8</t>
  </si>
  <si>
    <t xml:space="preserve">Resumen del periodo de los recursos provenientes de Fodesaf </t>
  </si>
  <si>
    <t>1) Saldo en caja inicial (*)</t>
  </si>
  <si>
    <t>2) Ingresos efectivos recibidos del periodo</t>
  </si>
  <si>
    <t>Nombre del funcionario que reporta la ejecución presupuestaria</t>
  </si>
  <si>
    <t>NA (justificar abajo)</t>
  </si>
  <si>
    <r>
      <t xml:space="preserve">Observaciones: 
</t>
    </r>
    <r>
      <rPr>
        <sz val="11"/>
        <color theme="1"/>
        <rFont val="Palatino Linotype"/>
        <family val="1"/>
      </rPr>
      <t>En este espacio se establecen las observaciones y/o justificaciones relacionadas con el uso del Sinirube.</t>
    </r>
  </si>
  <si>
    <t xml:space="preserve">Agosto </t>
  </si>
  <si>
    <t>Septiembre</t>
  </si>
  <si>
    <t>Diciembre</t>
  </si>
  <si>
    <t>Reporte de ejecución programática y presupuestaria de programas sociales financiados con recursos del Fondo de Desarrollo Social y Asignaciones Familiares (Fodesaf)</t>
  </si>
  <si>
    <t>I trimestre</t>
  </si>
  <si>
    <t>II trimestre</t>
  </si>
  <si>
    <t>III trimestre</t>
  </si>
  <si>
    <t>VI trimestre</t>
  </si>
  <si>
    <t>IV trimestre</t>
  </si>
  <si>
    <t xml:space="preserve">     </t>
  </si>
  <si>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</si>
  <si>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</si>
  <si>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</si>
  <si>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</si>
  <si>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</si>
  <si>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</si>
  <si>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</si>
  <si>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</si>
  <si>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</si>
  <si>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t>I semestre</t>
  </si>
  <si>
    <t>Reporte ejecución programática (I semestre)</t>
  </si>
  <si>
    <t>Reporte ejecución presupuestaria (I semestre)</t>
  </si>
  <si>
    <t>3) Recursos disponibles ( 1+2 )</t>
  </si>
  <si>
    <t>5) Saldo en caja final ( 3-4 )</t>
  </si>
  <si>
    <t>stephanie.salas@mtss.go.cr</t>
  </si>
  <si>
    <t>Analista del SI, Unidad Control y Seguimiento, Desaf:</t>
  </si>
  <si>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</si>
  <si>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r>
      <t xml:space="preserve">Observaciones: 
</t>
    </r>
    <r>
      <rPr>
        <sz val="11"/>
        <color theme="1"/>
        <rFont val="Palatino Linotype"/>
        <family val="1"/>
      </rPr>
      <t xml:space="preserve">En este espacio se ofrece para brindar observaciones y/o justificaciones relacionadas con los ingresos efectivos del </t>
    </r>
    <r>
      <rPr>
        <b/>
        <sz val="11"/>
        <color theme="1"/>
        <rFont val="Palatino Linotype"/>
        <family val="1"/>
      </rPr>
      <t>I semestre.</t>
    </r>
  </si>
  <si>
    <r>
      <t xml:space="preserve">Observaciones: 
</t>
    </r>
    <r>
      <rPr>
        <sz val="11"/>
        <color theme="1"/>
        <rFont val="Palatino Linotype"/>
        <family val="1"/>
      </rPr>
      <t>En este espacio se establecen las observaciones y/o justificaciones relacionadas con el uso del Sinirube .</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</si>
  <si>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</si>
  <si>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</si>
  <si>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</si>
  <si>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</si>
  <si>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</si>
  <si>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</si>
  <si>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</si>
  <si>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La Fila "Fuente" es para detallar el origen de la información.</t>
  </si>
  <si>
    <t xml:space="preserve">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</si>
  <si>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Se debe completar la información que se consulta según la situación del programa respecto al tema. </t>
  </si>
  <si>
    <t xml:space="preserve">La Fila "Observaciones" es para que se establezcan las observaciones y/o justificaciones relacionadas con el uso del Sinirube. </t>
  </si>
  <si>
    <t>La fila "Observaciones" es para brindar observaciones y/o justificaciones relacionadas con el presupuesto modificado.</t>
  </si>
  <si>
    <t>La fila "Observaciones" es para brindar observaciones y/o justificaciones relacionadas con los ingresos efectivos del periodo.</t>
  </si>
  <si>
    <t>La fila "Observaciones" es para establecer las observaciones y/o justificaciones relacionadas con la tabla 8.</t>
  </si>
  <si>
    <t xml:space="preserve"> ----------------------------------- ULTIMA LINEA ------------------------------------</t>
  </si>
  <si>
    <t>Reporte de ejecución programática y presupuestaria de programas sociales financiados con recursos del 
Fondo de Desarrollo Social y Asignaciones Familiares (Fodesaf)</t>
  </si>
  <si>
    <t>Reporte de gastos efectivos financiados por Fodesaf por partida presupuestaria 
del Clasificador por Objeto del Gasto del Sector Público</t>
  </si>
  <si>
    <t>2) Se refiere únicamente a los ingresos recibidos durante el 2024 de forma mensual, este dato debe coincidir con los datos de tabla 6.</t>
  </si>
  <si>
    <t>Observaciones:</t>
  </si>
  <si>
    <t>En este espacio se establecen las observaciones y/o justificaciones relacionadas a la tabla anterior.</t>
  </si>
  <si>
    <t>4) Se refiere a los egresos efectivos pagados con ingresos del período, este dato debe coincidir con los datos de tabla 7.</t>
  </si>
  <si>
    <t>Tabla 9</t>
  </si>
  <si>
    <t xml:space="preserve">Resumen de los recursos de vigencias anteriores (superávit) provenientes de la fuente Fodesaf </t>
  </si>
  <si>
    <t>Superávit específico</t>
  </si>
  <si>
    <t>Superávit libre</t>
  </si>
  <si>
    <t>Comprobaciones</t>
  </si>
  <si>
    <t>Presupuesto modificado</t>
  </si>
  <si>
    <t>Saldo Presupuestario (I trim)</t>
  </si>
  <si>
    <t>Tabla 2 y Tabla 7</t>
  </si>
  <si>
    <t>Gastos del período (I trim) x producto</t>
  </si>
  <si>
    <t>Gastos del período (I trim) presupuesto</t>
  </si>
  <si>
    <t>Diferencia</t>
  </si>
  <si>
    <t>Tabla 5 y Tabla 6</t>
  </si>
  <si>
    <t>Ingresos efectivos del período</t>
  </si>
  <si>
    <t>Presupuesto extraordinario 1-2024</t>
  </si>
  <si>
    <t>Presupuesto extraordinario 2-2024</t>
  </si>
  <si>
    <t xml:space="preserve"> Modificación 1-2024</t>
  </si>
  <si>
    <t xml:space="preserve"> Modificación 2-2024</t>
  </si>
  <si>
    <t xml:space="preserve"> Modificación 3-2024</t>
  </si>
  <si>
    <t>I Trimestre 2024</t>
  </si>
  <si>
    <t>Ingresos efectivos provenientes de recursos Fodesaf por partida presupuestaria del Clasificador de los Ingresos del Sector Público</t>
  </si>
  <si>
    <t>Para uso exclusivo de analistas del Departamento de Presupuesto y la Unidad de Control y Seguimiento, Desaf</t>
  </si>
  <si>
    <t>Nombre Partida presupuestaria</t>
  </si>
  <si>
    <r>
      <t xml:space="preserve">1) (*) Se refiere al saldo en caja resultado del período anterior y sólo aplica para unidades ejecutoras con giros directos por parte de Desaf (Programa 737) que cuenten con facturas devengadas pero aún no pagadas (de acuerdo Certificación ante la CGR y los respectivos lineamientos presupuestarios). </t>
    </r>
    <r>
      <rPr>
        <b/>
        <sz val="11"/>
        <color theme="1"/>
        <rFont val="Palatino Linotype"/>
        <family val="1"/>
      </rPr>
      <t>En este espacio NO se debe anotar lo relacionado a superávits del período, para ese fin se utiliza tabla 9 (y es solo para las UE facultadas por Ley).</t>
    </r>
  </si>
  <si>
    <t>4) Gastos efectivos pagados</t>
  </si>
  <si>
    <t>Oficio aprobación CGR / Junta</t>
  </si>
  <si>
    <t>5) Se refiere al saldo en caja final, resultado de restar las filas 3) (Recursos disponibles) menos 4) (Egresos efectivos pagados).</t>
  </si>
  <si>
    <t>3) Se refiere a la sumatoria de las filas 1) (saldo incial en caja) y 2) (ingresos efectivos del período).</t>
  </si>
  <si>
    <t>II Trimestre 2024</t>
  </si>
  <si>
    <t>I Semestre 2024</t>
  </si>
  <si>
    <t>III Trimestre 2024</t>
  </si>
  <si>
    <t>IV Trimestre 2024</t>
  </si>
  <si>
    <t>Anual 2024</t>
  </si>
  <si>
    <t>Ingresos del periodo 2024</t>
  </si>
  <si>
    <t>Gastos financiados con recursos del periodo 2024</t>
  </si>
  <si>
    <t xml:space="preserve">Fuente: </t>
  </si>
  <si>
    <t>Citar la unidad o departamento de la institución que está generando la información.</t>
  </si>
  <si>
    <t>Esta tabla solo la deben completar la unidades ejecutoras que por Ley específica estén facultadas para estimar y re presupuestar superávits.</t>
  </si>
  <si>
    <t>La fila "Observaciones" es para establecer las observaciones y/o justificaciones relacionadas con la tabla 9.</t>
  </si>
  <si>
    <t>TRANSFERENCIAS CORRIENTES</t>
  </si>
  <si>
    <t>TRANSFERENCIAS DE CAPITAL</t>
  </si>
  <si>
    <t>IMAS</t>
  </si>
  <si>
    <t>SERVICIOS</t>
  </si>
  <si>
    <t>PANI</t>
  </si>
  <si>
    <t>Porcentaje de Ejecución con respecto a los ingresos reales:</t>
  </si>
  <si>
    <t>Ingreso real (I trim)</t>
  </si>
  <si>
    <t>Egreso real (I trim)</t>
  </si>
  <si>
    <t>% de ejecución:</t>
  </si>
  <si>
    <t>Ejecución del período 2024</t>
  </si>
  <si>
    <t>Porcentaje de Ejecución con respecto al presupuesto ordinario aprobado:</t>
  </si>
  <si>
    <t>Presupuesto 2024</t>
  </si>
  <si>
    <t>Avancemos</t>
  </si>
  <si>
    <t>presupuesto.desaf@mtss.go.cr</t>
  </si>
  <si>
    <t>Detalle</t>
  </si>
  <si>
    <t>Fecha</t>
  </si>
  <si>
    <t>Observaciones</t>
  </si>
  <si>
    <t>REMUNERACIONES</t>
  </si>
  <si>
    <t>MATERIALES Y SUMINISTROS</t>
  </si>
  <si>
    <t>INTERESES Y COMISIONES</t>
  </si>
  <si>
    <t>ACTIVOS FINANCIEROS</t>
  </si>
  <si>
    <t>BIENES DURADEROS</t>
  </si>
  <si>
    <t>AMORTIZACION</t>
  </si>
  <si>
    <t>CUENTAS ESPECIALES</t>
  </si>
  <si>
    <t>Nombre de la cuenta presupuestaria</t>
  </si>
  <si>
    <t xml:space="preserve">Detalle tabla 8: 
</t>
  </si>
  <si>
    <t>Monto (presupuesto modificado)</t>
  </si>
  <si>
    <t>INGRESOS CORRIENTES</t>
  </si>
  <si>
    <t>TRANSFERENCIAS CORRIENTES DEL SECTOR PUBLICO</t>
  </si>
  <si>
    <t>1.4.1.0.00.00.0.0.000</t>
  </si>
  <si>
    <t>1.4.0.0.00.00.0.0.000</t>
  </si>
  <si>
    <t>1.0.0.0.00.00.0.0.000</t>
  </si>
  <si>
    <t>1.4.1.2.00.00.0.0.000</t>
  </si>
  <si>
    <r>
      <t xml:space="preserve">Observaciones: </t>
    </r>
    <r>
      <rPr>
        <sz val="11"/>
        <color theme="1"/>
        <rFont val="Palatino Linotype"/>
        <family val="1"/>
      </rPr>
      <t xml:space="preserve">
En este espacio se ofrece para brindar observaciones y/o justificaciones realcionadas con el presupuesto modificado.</t>
    </r>
  </si>
  <si>
    <t>Transferencias corrientes a Órganos Desconcentrados</t>
  </si>
  <si>
    <t>6.01.02</t>
  </si>
  <si>
    <r>
      <t xml:space="preserve">Reintegros a Fodesaf de recursos del período 2024 </t>
    </r>
    <r>
      <rPr>
        <b/>
        <vertAlign val="superscript"/>
        <sz val="10"/>
        <rFont val="Palatino Linotype"/>
        <family val="1"/>
      </rPr>
      <t>1/</t>
    </r>
  </si>
  <si>
    <t>Saldo inicial en caja por concepto de superávit</t>
  </si>
  <si>
    <t>Gastos pagados con recursos del superávit</t>
  </si>
  <si>
    <t>Superávit libre (reintegro)</t>
  </si>
  <si>
    <t>Total gastos</t>
  </si>
  <si>
    <t>Saldos por concepto de superávit</t>
  </si>
  <si>
    <t>Saldo total</t>
  </si>
  <si>
    <t>Fuente: Citar la unidad o departamento de la institución que está generando la información.</t>
  </si>
  <si>
    <t>Presupuesto ord. aprobado 2024</t>
  </si>
  <si>
    <t>Bloquear</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</si>
  <si>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86, donde se señala la partida Transferencias Corrientes de Órganos Desconcentrados.</t>
    </r>
  </si>
  <si>
    <t>Transf. Corrientes de Órganos Desconcentrados (Fodesaf)</t>
  </si>
  <si>
    <r>
      <t xml:space="preserve">Indicaciones: </t>
    </r>
    <r>
      <rPr>
        <sz val="11"/>
        <rFont val="Palatino Linotype"/>
        <family val="1"/>
      </rPr>
      <t>El gasto se detalla por cuenta (según el Clasificador por Objeto del Gasto) y solo se completan aquellas cuentas en las que se registraron gastos conforme a lo aprobado en el Plan Presupuesto 2024.</t>
    </r>
    <r>
      <rPr>
        <b/>
        <sz val="11"/>
        <rFont val="Palatino Linotype"/>
        <family val="1"/>
      </rPr>
      <t xml:space="preserve">
</t>
    </r>
    <r>
      <rPr>
        <sz val="11"/>
        <rFont val="Palatino Linotype"/>
        <family val="1"/>
      </rPr>
      <t xml:space="preserve">En el caso de que se proceda con </t>
    </r>
    <r>
      <rPr>
        <b/>
        <sz val="11"/>
        <rFont val="Palatino Linotype"/>
        <family val="1"/>
      </rPr>
      <t>reintegros al Fodesaf de recursos propios del 2024</t>
    </r>
    <r>
      <rPr>
        <sz val="11"/>
        <rFont val="Palatino Linotype"/>
        <family val="1"/>
      </rPr>
      <t>, estos deberán detallarse en la fila correspondiente a reintegros en la cuenta 6.01.02 (Transferencias corrientes a Órganos Desconcentrados) y se deberá adjuntar el respectivo comprobante a este informe.</t>
    </r>
  </si>
  <si>
    <r>
      <t>1) (*) Se refiere al saldo en caja resultado del mes anterior, en enero, no debe detallarse saldo en caja, si se requiere detallar el saldo presupuestario/superávit se debe hacer en la tabla 9.</t>
    </r>
    <r>
      <rPr>
        <sz val="11"/>
        <color rgb="FFFF0000"/>
        <rFont val="Palatino Linotype"/>
        <family val="1"/>
      </rPr>
      <t xml:space="preserve"> </t>
    </r>
    <r>
      <rPr>
        <b/>
        <sz val="11"/>
        <color rgb="FF002060"/>
        <rFont val="Palatino Linotype"/>
        <family val="1"/>
      </rPr>
      <t>En este espacio NO se detalla lo relacionado a superávits, para ese fin se utiliza tabla 9 (UE facultadas por Ley).</t>
    </r>
  </si>
  <si>
    <r>
      <t xml:space="preserve">Indicaciones: </t>
    </r>
    <r>
      <rPr>
        <sz val="11"/>
        <rFont val="Palatino Linotype"/>
        <family val="1"/>
      </rPr>
      <t xml:space="preserve">La fila señalada como "Presupuesto ordinario </t>
    </r>
    <r>
      <rPr>
        <b/>
        <u/>
        <sz val="11"/>
        <rFont val="Palatino Linotype"/>
        <family val="1"/>
      </rPr>
      <t>(recursos adicionales)</t>
    </r>
    <r>
      <rPr>
        <sz val="11"/>
        <rFont val="Palatino Linotype"/>
        <family val="1"/>
      </rPr>
      <t>"sólo se completa cuando hubo una asignación de recursos adicionales de Fodesaf debidamente comunicada por oficio, antes del inicio del ejercicio presupuestario.</t>
    </r>
  </si>
  <si>
    <r>
      <t xml:space="preserve">Presupuesto ordinario </t>
    </r>
    <r>
      <rPr>
        <sz val="9"/>
        <rFont val="Palatino Linotype"/>
        <family val="1"/>
      </rPr>
      <t>(recursos adicionales)</t>
    </r>
  </si>
  <si>
    <r>
      <t>Presupuesto ordinario</t>
    </r>
    <r>
      <rPr>
        <sz val="9"/>
        <rFont val="Palatino Linotype"/>
        <family val="1"/>
      </rPr>
      <t xml:space="preserve"> (recursos adicionales)</t>
    </r>
  </si>
  <si>
    <r>
      <t xml:space="preserve">Envío liquidación presupuestaria </t>
    </r>
    <r>
      <rPr>
        <b/>
        <sz val="12"/>
        <color theme="1"/>
        <rFont val="Palatino Linotype"/>
        <family val="1"/>
      </rPr>
      <t>2023</t>
    </r>
  </si>
  <si>
    <r>
      <t xml:space="preserve">Envío reporte de ejecución mensual </t>
    </r>
    <r>
      <rPr>
        <b/>
        <sz val="12"/>
        <color theme="1"/>
        <rFont val="Palatino Linotype"/>
        <family val="1"/>
      </rPr>
      <t>mensual</t>
    </r>
  </si>
  <si>
    <r>
      <t xml:space="preserve">Envío reporte de ejecución </t>
    </r>
    <r>
      <rPr>
        <b/>
        <sz val="12"/>
        <color theme="1"/>
        <rFont val="Palatino Linotype"/>
        <family val="1"/>
      </rPr>
      <t>trimestral</t>
    </r>
  </si>
  <si>
    <r>
      <t xml:space="preserve">Plan Presupuesto </t>
    </r>
    <r>
      <rPr>
        <b/>
        <sz val="12"/>
        <color theme="1"/>
        <rFont val="Palatino Linotype"/>
        <family val="1"/>
      </rPr>
      <t>2025</t>
    </r>
  </si>
  <si>
    <t>Total en caja</t>
  </si>
  <si>
    <t xml:space="preserve">Se debe completar la información que se consulta de acuerdo a los presupuestos aprobados para ese trimestre. </t>
  </si>
  <si>
    <r>
      <t>Se debe completar la información que se solicita (</t>
    </r>
    <r>
      <rPr>
        <b/>
        <sz val="11"/>
        <color theme="1"/>
        <rFont val="Palatino Linotype"/>
        <family val="1"/>
      </rPr>
      <t>ingresos del período 2024</t>
    </r>
    <r>
      <rPr>
        <sz val="11"/>
        <color theme="1"/>
        <rFont val="Palatino Linotype"/>
        <family val="1"/>
      </rPr>
      <t xml:space="preserve">) de acuerdo al código y cuenta presupuestaria del </t>
    </r>
    <r>
      <rPr>
        <b/>
        <sz val="11"/>
        <color theme="1"/>
        <rFont val="Palatino Linotype"/>
        <family val="1"/>
      </rPr>
      <t>Clasificador de Ingresos del Sector Público.</t>
    </r>
    <r>
      <rPr>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</si>
  <si>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r>
      <t>Se debe completar la información que se solicita (</t>
    </r>
    <r>
      <rPr>
        <b/>
        <sz val="11"/>
        <color theme="1"/>
        <rFont val="Palatino Linotype"/>
        <family val="1"/>
      </rPr>
      <t>gastos del período 2024</t>
    </r>
    <r>
      <rPr>
        <sz val="11"/>
        <color theme="1"/>
        <rFont val="Palatino Linotype"/>
        <family val="1"/>
      </rPr>
      <t xml:space="preserve">) de acuerdo al código y cuenta presupuestaria del </t>
    </r>
    <r>
      <rPr>
        <b/>
        <sz val="11"/>
        <color theme="1"/>
        <rFont val="Palatino Linotype"/>
        <family val="1"/>
      </rPr>
      <t>Clasificador por objeto del gasto del sector público.</t>
    </r>
    <r>
      <rPr>
        <b/>
        <u/>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</si>
  <si>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t>La fila "Observaciones" es para establecer las observaciones y/o justificaciones relacionadas con la ejecución de los recursos, con el objetivo de contextualizar la subejecución o ejecución real de los recursos con respecto a lo programado.</t>
  </si>
  <si>
    <t>Esta tabla se completa de forma automática, se recomienda verificar que la información coincida con tablas 6 y 7.</t>
  </si>
  <si>
    <t>En caso de incumplimiento o envío de información incorrecta, se procederá a devolver los archivos y no se consideraran hasta el tanto no sean corregidos y eviados según corresponda.</t>
  </si>
  <si>
    <t>III Trimestre Acumulado 2024</t>
  </si>
  <si>
    <t>Reporte ejecución programática (III trimestre Acumulado)</t>
  </si>
  <si>
    <t>III trimestre acumulado</t>
  </si>
  <si>
    <r>
      <t xml:space="preserve">Detalle del presupuesto modificado del programa </t>
    </r>
    <r>
      <rPr>
        <b/>
        <u/>
        <sz val="11"/>
        <color rgb="FF002060"/>
        <rFont val="Palatino Linotype"/>
        <family val="1"/>
      </rPr>
      <t>(No incluir recursos de vigencias anteriores)</t>
    </r>
  </si>
  <si>
    <t xml:space="preserve"> Detalle Gastos financiados con recursos de vigencias anteriores</t>
  </si>
  <si>
    <t>Cuenta presupuestaria</t>
  </si>
  <si>
    <t>Agosto</t>
  </si>
  <si>
    <t>Setiembre</t>
  </si>
  <si>
    <r>
      <rPr>
        <b/>
        <sz val="11"/>
        <color theme="1"/>
        <rFont val="Palatino Linotype"/>
        <family val="1"/>
      </rPr>
      <t>Indicaciones generales:</t>
    </r>
    <r>
      <rPr>
        <sz val="11"/>
        <color theme="1"/>
        <rFont val="Palatino Linotype"/>
        <family val="1"/>
      </rPr>
      <t xml:space="preserve"> Completar las tablas 5, 6 y 7 con la información que se solicita, considerar que en las mismas solo deben considerarse los recursos asignados y aprobados para el ejercicio presupuestario 2024, esta información debe ser coincidente con lo aprobado en el Plan Presupuesto 2024, caso contrario se deberá justificar en el presente informe. Además, deben considerarse los principios presupuestarios, particularmente: </t>
    </r>
    <r>
      <rPr>
        <i/>
        <sz val="11"/>
        <color theme="1"/>
        <rFont val="Palatino Linotype"/>
        <family val="1"/>
      </rPr>
      <t>b) Principio de gestión financiera, c) Principio de equilibrio presupuestario, d) Principio de anualidad, e) Principio de programación.</t>
    </r>
    <r>
      <rPr>
        <sz val="11"/>
        <color theme="1"/>
        <rFont val="Palatino Linotype"/>
        <family val="1"/>
      </rPr>
      <t xml:space="preserve">
La tabla 9 se completa por aquellas uinidades ejecutoras que por Ley específica pueden re presupuestar los recursos de vigencias anteriores (superávit). </t>
    </r>
  </si>
  <si>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88, donde se señala la partida Transferencias Corrientes de Órganos Desconcentrados.</t>
    </r>
  </si>
  <si>
    <t xml:space="preserve">  Protección Familiar</t>
  </si>
  <si>
    <t xml:space="preserve">  Asignación Familiar Inciso H</t>
  </si>
  <si>
    <t xml:space="preserve">  Alternativas de Cuido (Cuidado y Desarrollo Infantil)</t>
  </si>
  <si>
    <t xml:space="preserve">  Seguridad Alimentaria</t>
  </si>
  <si>
    <t xml:space="preserve">  Avancemos</t>
  </si>
  <si>
    <t xml:space="preserve">  Mejoramiento de vivienda</t>
  </si>
  <si>
    <t>Presupuesto ordinario (MEP/Avancemos)</t>
  </si>
  <si>
    <t>Calendario programático y presupuestario 2024</t>
  </si>
  <si>
    <t>Responsable</t>
  </si>
  <si>
    <t xml:space="preserve">Departamento de Presupuesto </t>
  </si>
  <si>
    <t>en los primeros 8 días de cada mes</t>
  </si>
  <si>
    <t>aprox. al 15 de cada mes</t>
  </si>
  <si>
    <t xml:space="preserve">Departamento de Presupuesto 
Unidad de Control y Seguimiento </t>
  </si>
  <si>
    <r>
      <rPr>
        <b/>
        <sz val="11"/>
        <color theme="1"/>
        <rFont val="Palatino Linotype"/>
        <family val="1"/>
      </rPr>
      <t xml:space="preserve">Estapa 1: </t>
    </r>
    <r>
      <rPr>
        <sz val="11"/>
        <color theme="1"/>
        <rFont val="Palatino Linotype"/>
        <family val="1"/>
      </rPr>
      <t>15 días naturales después de comunicado el oficio de asignación por parte de la Desaf.</t>
    </r>
  </si>
  <si>
    <r>
      <t>Una vez comunicado por la Desaf la asignación de recursos 2025 se cuenta con 15 días naturales para el envío del respectivo</t>
    </r>
    <r>
      <rPr>
        <sz val="11"/>
        <color rgb="FFFF0000"/>
        <rFont val="Palatino Linotype"/>
        <family val="1"/>
      </rPr>
      <t xml:space="preserve"> </t>
    </r>
    <r>
      <rPr>
        <b/>
        <sz val="11"/>
        <color theme="1"/>
        <rFont val="Palatino Linotype"/>
        <family val="1"/>
      </rPr>
      <t>detalle (estructura de ingresos y gastos).</t>
    </r>
  </si>
  <si>
    <t xml:space="preserve">Departamento de Presupuesto  </t>
  </si>
  <si>
    <r>
      <t xml:space="preserve">Presentar el </t>
    </r>
    <r>
      <rPr>
        <b/>
        <sz val="11"/>
        <color theme="1"/>
        <rFont val="Palatino Linotype"/>
        <family val="1"/>
      </rPr>
      <t>Diseño del Plan Presupuesto 2025</t>
    </r>
    <r>
      <rPr>
        <sz val="11"/>
        <color theme="1"/>
        <rFont val="Palatino Linotype"/>
        <family val="1"/>
      </rPr>
      <t xml:space="preserve"> (incluyendo Flujo de Caja y Cronograma de Metas e Inversión), en los formatos establecidos por la Desaf.</t>
    </r>
  </si>
  <si>
    <t>8 días naturales después de comunicada la asignación de recursos extraordinarios</t>
  </si>
  <si>
    <t>Tabla 1. Beneficiarios efectivos por producto financiados por el Fodesaf</t>
  </si>
  <si>
    <t>La Columna del total del trimestre se genera automáticamente, según cada programa.</t>
  </si>
  <si>
    <t>Tabla 2. Gasto efectivo por producto financiado por Fodesaf</t>
  </si>
  <si>
    <t>Tabla 3. Control y seguimiento del uso y aplicación del Sistema Nacional de Información y Registro Único de Beneficiarios del Estado (Sinirube)</t>
  </si>
  <si>
    <t>Tabla 4. Control y seguimiento de la incorporación de los activos en el Sibinet</t>
  </si>
  <si>
    <t>Tabla 5.  Detalle del presupuesto modificado del programa</t>
  </si>
  <si>
    <t>Tabla 6. Ingresos efectivos provenientes de recursos Fodesaf por partida presupuestaria del clasificador de los ingresos del sector público</t>
  </si>
  <si>
    <t>Tabla 7. Reporte de gastos efectivos financiados por Fodesaf por partida presupuestaria del clasificador por objeto del gasto del sector público</t>
  </si>
  <si>
    <t>Tabla 8. Resumen del periodo de los recursos provenientes de Fodesaf</t>
  </si>
  <si>
    <t>Tabla 9. Resumen de los recursos de vigencias anteriores (superávit) provenientes de la fuente Fodesaf</t>
  </si>
  <si>
    <t xml:space="preserve">Depto. de Presupuesto, Desaf: </t>
  </si>
  <si>
    <t>2.0.0.0.00.00.0.0.000</t>
  </si>
  <si>
    <t>INGRESOS DE CAPITAL</t>
  </si>
  <si>
    <t>2.4.0.0.00.00.0.0.000</t>
  </si>
  <si>
    <t>2.4.1.0.00.00.0.0.000</t>
  </si>
  <si>
    <t>TRANSFERENCIAS DE CAPITAL DEL SECTOR PÚBLICO</t>
  </si>
  <si>
    <t>2.4.1.2.00.00.0.0.000</t>
  </si>
  <si>
    <t>Transferencias de capital de Órganos Desconcentrados</t>
  </si>
  <si>
    <r>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t>
    </r>
    <r>
      <rPr>
        <b/>
        <sz val="11"/>
        <rFont val="Palatino Linotype"/>
        <family val="1"/>
      </rPr>
      <t>MTSS-DMT-DVAS-DESAF-OF-4 -2024</t>
    </r>
    <r>
      <rPr>
        <sz val="11"/>
        <color theme="1"/>
        <rFont val="Palatino Linotype"/>
        <family val="1"/>
      </rPr>
      <t xml:space="preserve"> transcrito al final de esta sección), el cual, debe ser enviado a Desaf en</t>
    </r>
    <r>
      <rPr>
        <b/>
        <sz val="11"/>
        <color rgb="FF182951"/>
        <rFont val="Palatino Linotype"/>
        <family val="1"/>
      </rPr>
      <t xml:space="preserve">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presupuesto.desaf@mtss.go.cr; stephanie.salas@mtss.go.cr.                                                                                           </t>
    </r>
  </si>
  <si>
    <t>Informe I trimestre: Lunes 22 de abril de 2024</t>
  </si>
  <si>
    <t>Informe II Trimestre: Lunes 15 de julio de 2024</t>
  </si>
  <si>
    <t>Informe III Trimestre: Martes 15 de octubre de 2024</t>
  </si>
  <si>
    <t>Informe de Liquidación / IV trimestre: Lunes 03 de febrero 2025</t>
  </si>
  <si>
    <t>Informe I trimestre: Lunes 22 de abril de 2024
Informe II Trimestre: Lunes 15 de julio de 2024
Informe III Trimestre: Martes 15 de octubre de 2024
Informe de Liquidación / IV trimestre: Lunes 03 de febrero 2025</t>
  </si>
  <si>
    <r>
      <rPr>
        <b/>
        <sz val="11"/>
        <color theme="1"/>
        <rFont val="Palatino Linotype"/>
        <family val="1"/>
      </rPr>
      <t>Etapa 2:</t>
    </r>
    <r>
      <rPr>
        <sz val="11"/>
        <color theme="1"/>
        <rFont val="Palatino Linotype"/>
        <family val="1"/>
      </rPr>
      <t xml:space="preserve"> 30 de junio (plazo máximo).</t>
    </r>
  </si>
  <si>
    <t>Programa Protección y Promoción Social</t>
  </si>
  <si>
    <t>Instituto Mixto de Ayuda Social</t>
  </si>
  <si>
    <t>Protección Familiar</t>
  </si>
  <si>
    <t>Asignación Familiar (Inciso H)</t>
  </si>
  <si>
    <t>Prestación Alimentaria (Inciso K)</t>
  </si>
  <si>
    <t>Cuidado y Desarrollo Infantil</t>
  </si>
  <si>
    <t>Seguridad Alimentaria</t>
  </si>
  <si>
    <t xml:space="preserve">Familias diferentes </t>
  </si>
  <si>
    <t xml:space="preserve">Familias </t>
  </si>
  <si>
    <t xml:space="preserve">Niños/Niñas </t>
  </si>
  <si>
    <t xml:space="preserve">Estudiantes </t>
  </si>
  <si>
    <r>
      <rPr>
        <b/>
        <sz val="11"/>
        <color theme="1"/>
        <rFont val="Palatino Linotype"/>
        <family val="1"/>
      </rPr>
      <t>Indicaciones generales:</t>
    </r>
    <r>
      <rPr>
        <sz val="11"/>
        <color theme="1"/>
        <rFont val="Palatino Linotype"/>
        <family val="1"/>
      </rPr>
      <t xml:space="preserve"> Completar las tablas 1, 2, 3 y 4 con la información que se solicita. Considerar que en las tablas 1 y 2 solo deben incluirse los productos que se establecieron en el Cronograma de Metas e Inversión y fueron aprobados para el ejercicio presupuestario 2024, caso contrario se deberá justificar en el presente informe. La tabla 3 se completa con la información referente a Sinirube y la tabla 4 con la información referente al Sibinet. </t>
    </r>
  </si>
  <si>
    <r>
      <t xml:space="preserve">Indicaciones: </t>
    </r>
    <r>
      <rPr>
        <sz val="11"/>
        <color theme="1"/>
        <rFont val="Palatino Linotype"/>
        <family val="1"/>
      </rPr>
      <t xml:space="preserve">No se deben agregar beneficios/productos adicionales sin antes consultarlo con la analista del programa y la encargada del Sistema de Indicadores de la Unidad de Control y Seguimiento. </t>
    </r>
  </si>
  <si>
    <t>¿Se cuenta con la ubicación de los activos adquiridos con recursos Fodesaf?</t>
  </si>
  <si>
    <r>
      <t>Indicaciones:</t>
    </r>
    <r>
      <rPr>
        <sz val="11"/>
        <color theme="1"/>
        <rFont val="Palatino Linotype"/>
        <family val="1"/>
      </rPr>
      <t xml:space="preserve">  Completar la información de cada una de las preguntas que se plantean respecto al Sibinet de la manera en que se solicita. Si no aplica, realizar una justificación en el espacio de observaciones, tal como se indica. </t>
    </r>
  </si>
  <si>
    <r>
      <t xml:space="preserve">Indicaciones: </t>
    </r>
    <r>
      <rPr>
        <sz val="11"/>
        <color theme="1"/>
        <rFont val="Palatino Linotype"/>
        <family val="1"/>
      </rPr>
      <t xml:space="preserve">Completar la información de cada una de las preguntas que se plantean respecto al Sinirube de la manera en que se solicita. Si no aplica, realizar una justificación en el espacio de observaciones, tal como se indica. </t>
    </r>
  </si>
  <si>
    <t>Jueves 01 de febrero de 2024</t>
  </si>
  <si>
    <t>Envío de informe para la incorporación de recursos extraordinarios (PE) y modificaciones (ejecutivas y legislativas)</t>
  </si>
  <si>
    <r>
      <rPr>
        <b/>
        <sz val="11"/>
        <color theme="1"/>
        <rFont val="Palatino Linotype"/>
        <family val="1"/>
      </rPr>
      <t xml:space="preserve">1. </t>
    </r>
    <r>
      <rPr>
        <sz val="11"/>
        <color theme="1"/>
        <rFont val="Palatino Linotype"/>
        <family val="1"/>
      </rPr>
      <t xml:space="preserve"> Completar los reportes con la información correspondiente:
</t>
    </r>
  </si>
  <si>
    <r>
      <rPr>
        <b/>
        <sz val="12"/>
        <color rgb="FF002060"/>
        <rFont val="Palatino Linotype"/>
        <family val="1"/>
      </rPr>
      <t xml:space="preserve">      1.1.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</si>
  <si>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t>La Columna del total del trimestre se genera automáticamente. Se recomienda verificar que la información coincida con tabla 7.</t>
  </si>
  <si>
    <r>
      <rPr>
        <b/>
        <sz val="12"/>
        <color rgb="FF002060"/>
        <rFont val="Palatino Linotype"/>
        <family val="1"/>
      </rPr>
      <t xml:space="preserve">      1.2.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</si>
  <si>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 xml:space="preserve">1. </t>
    </r>
    <r>
      <rPr>
        <sz val="11"/>
        <color theme="1"/>
        <rFont val="Palatino Linotype"/>
        <family val="1"/>
      </rPr>
      <t>Al remitir cada informe trimestral, como se indicó, se deberá e</t>
    </r>
    <r>
      <rPr>
        <b/>
        <sz val="11"/>
        <color rgb="FF182951"/>
        <rFont val="Palatino Linotype"/>
        <family val="1"/>
      </rPr>
      <t>nviar en formato PDF y Excel debidamente completado y firmado por la persona encargada de suministrar la información</t>
    </r>
    <r>
      <rPr>
        <sz val="11"/>
        <color theme="1"/>
        <rFont val="Palatino Linotype"/>
        <family val="1"/>
      </rPr>
      <t xml:space="preserve"> (encargado del departamento/unidad de Planificación / Presupuesto según corresponda), además, cada informe se debe </t>
    </r>
    <r>
      <rPr>
        <b/>
        <sz val="11"/>
        <color rgb="FF182951"/>
        <rFont val="Palatino Linotype"/>
        <family val="1"/>
      </rPr>
      <t>remitir mediante oficio formal</t>
    </r>
    <r>
      <rPr>
        <sz val="11"/>
        <color theme="1"/>
        <rFont val="Palatino Linotype"/>
        <family val="1"/>
      </rPr>
      <t xml:space="preserve"> firmado por el superior jerarca o encargado oficial del programa, así mismo, deberá venir con el </t>
    </r>
    <r>
      <rPr>
        <b/>
        <sz val="11"/>
        <color theme="1"/>
        <rFont val="Palatino Linotype"/>
        <family val="1"/>
      </rPr>
      <t>estado de cuenta al cierre del trimestre</t>
    </r>
    <r>
      <rPr>
        <sz val="11"/>
        <color theme="1"/>
        <rFont val="Palatino Linotype"/>
        <family val="1"/>
      </rPr>
      <t>, toda la documentación se deberá enviar a más tardar la primera quincena del mes siguiente a cada trimestre.</t>
    </r>
  </si>
  <si>
    <r>
      <rPr>
        <b/>
        <sz val="11"/>
        <color theme="1"/>
        <rFont val="Palatino Linotype"/>
        <family val="1"/>
      </rPr>
      <t>4.</t>
    </r>
    <r>
      <rPr>
        <sz val="11"/>
        <color theme="1"/>
        <rFont val="Palatino Linotype"/>
        <family val="1"/>
      </rPr>
      <t xml:space="preserve"> Para consultas especificas sobre el llenado del presente informe puede contactar a los siguientes analistas:</t>
    </r>
  </si>
  <si>
    <t>Ejecución Programática:</t>
  </si>
  <si>
    <t>Ejecución Presupuestaria:</t>
  </si>
  <si>
    <t>ICODER (Deporte y Recreación)</t>
  </si>
  <si>
    <t>Stephanie Salas / Karla Arias</t>
  </si>
  <si>
    <t xml:space="preserve">stephanie.salas@mtss.go.cr / karla.arias@mtss.go.cr </t>
  </si>
  <si>
    <r>
      <t xml:space="preserve">Se debe enviar en los formatos establecidos a los correos: </t>
    </r>
    <r>
      <rPr>
        <b/>
        <u/>
        <sz val="11"/>
        <color theme="3" tint="-0.249977111117893"/>
        <rFont val="Palatino Linotype"/>
        <family val="1"/>
      </rPr>
      <t>direccion.desaf@mtss.go.cr</t>
    </r>
    <r>
      <rPr>
        <sz val="11"/>
        <color theme="1"/>
        <rFont val="Palatino Linotype"/>
        <family val="1"/>
      </rPr>
      <t xml:space="preserve">, </t>
    </r>
    <r>
      <rPr>
        <b/>
        <u/>
        <sz val="11"/>
        <color theme="3" tint="-0.249977111117893"/>
        <rFont val="Palatino Linotype"/>
        <family val="1"/>
      </rPr>
      <t>presupuesto.desaf@mtss.go.cr</t>
    </r>
  </si>
  <si>
    <r>
      <t xml:space="preserve">Se debe enviar en el formato establecido a los correos electrónicos: </t>
    </r>
    <r>
      <rPr>
        <b/>
        <u/>
        <sz val="11"/>
        <color theme="3" tint="-0.249977111117893"/>
        <rFont val="Palatino Linotype"/>
        <family val="1"/>
      </rPr>
      <t>presupuesto.desaf@mtss.go.cr</t>
    </r>
  </si>
  <si>
    <r>
      <t xml:space="preserve">Una vez comunicada por la Desaf la asignación de recursos extraordinarios se cuenta con 8 días naturales para el envío del respectivo informe de presupuesto extraordinario (incluyendo Flujo de Caja, Cronograma de Metas e Inversión actualizado y guía de validación del diseño del plan presupuesto, cuando corresponda). En el caso de las modificaciones del IV trimestre la fecha máxima para el envío de la información es el </t>
    </r>
    <r>
      <rPr>
        <b/>
        <sz val="11"/>
        <color theme="1"/>
        <rFont val="Palatino Linotype"/>
        <family val="1"/>
      </rPr>
      <t>último día hábil del mes de noviembre.</t>
    </r>
  </si>
  <si>
    <r>
      <rPr>
        <b/>
        <sz val="11"/>
        <rFont val="Palatino Linotype"/>
        <family val="1"/>
      </rPr>
      <t xml:space="preserve">* </t>
    </r>
    <r>
      <rPr>
        <sz val="11"/>
        <rFont val="Palatino Linotype"/>
        <family val="1"/>
      </rPr>
      <t xml:space="preserve">Las hojas </t>
    </r>
    <r>
      <rPr>
        <b/>
        <sz val="11"/>
        <rFont val="Palatino Linotype"/>
        <family val="1"/>
      </rPr>
      <t xml:space="preserve">"1T, 2T, 3T y 4T" </t>
    </r>
    <r>
      <rPr>
        <sz val="11"/>
        <rFont val="Palatino Linotype"/>
        <family val="1"/>
      </rPr>
      <t xml:space="preserve">corresponden a la ejecución de cada uno de los trimestres del período en ejecución, estas serán completadas al finalizar cada trimestre y </t>
    </r>
    <r>
      <rPr>
        <b/>
        <sz val="1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rFont val="Palatino Linotype"/>
        <family val="1"/>
      </rPr>
      <t xml:space="preserve">
</t>
    </r>
    <r>
      <rPr>
        <b/>
        <sz val="11"/>
        <rFont val="Palatino Linotype"/>
        <family val="1"/>
      </rPr>
      <t>*</t>
    </r>
    <r>
      <rPr>
        <sz val="11"/>
        <rFont val="Palatino Linotype"/>
        <family val="1"/>
      </rPr>
      <t xml:space="preserve"> La hoja denominada "</t>
    </r>
    <r>
      <rPr>
        <b/>
        <sz val="11"/>
        <rFont val="Palatino Linotype"/>
        <family val="1"/>
      </rPr>
      <t>I Semestre"</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y IIT, según cada programa.
</t>
    </r>
    <r>
      <rPr>
        <b/>
        <sz val="11"/>
        <rFont val="Palatino Linotype"/>
        <family val="1"/>
      </rPr>
      <t xml:space="preserve">* </t>
    </r>
    <r>
      <rPr>
        <sz val="11"/>
        <rFont val="Palatino Linotype"/>
        <family val="1"/>
      </rPr>
      <t>La hoja denominada</t>
    </r>
    <r>
      <rPr>
        <b/>
        <sz val="11"/>
        <rFont val="Palatino Linotype"/>
        <family val="1"/>
      </rPr>
      <t xml:space="preserve"> "III T Acumulado" </t>
    </r>
    <r>
      <rPr>
        <sz val="11"/>
        <rFont val="Palatino Linotype"/>
        <family val="1"/>
      </rPr>
      <t xml:space="preserve">se genera </t>
    </r>
    <r>
      <rPr>
        <i/>
        <sz val="11"/>
        <rFont val="Palatino Linotype"/>
        <family val="1"/>
      </rPr>
      <t>automáticamente</t>
    </r>
    <r>
      <rPr>
        <sz val="11"/>
        <rFont val="Palatino Linotype"/>
        <family val="1"/>
      </rPr>
      <t xml:space="preserve"> una vez completadas las hojas IT, IIT y IIIT, según cada programa. 
</t>
    </r>
    <r>
      <rPr>
        <b/>
        <sz val="11"/>
        <rFont val="Palatino Linotype"/>
        <family val="1"/>
      </rPr>
      <t>*</t>
    </r>
    <r>
      <rPr>
        <sz val="11"/>
        <rFont val="Palatino Linotype"/>
        <family val="1"/>
      </rPr>
      <t xml:space="preserve"> La hoja denominada </t>
    </r>
    <r>
      <rPr>
        <b/>
        <sz val="11"/>
        <rFont val="Palatino Linotype"/>
        <family val="1"/>
      </rPr>
      <t>"Anual"</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IIT, IIIT y IVT, según cada programa. </t>
    </r>
  </si>
  <si>
    <t>La Fila "Observaciones" es para que se establezcan las observaciones y/o justificaciones relacionadas con la incorporación de los activos en el Sibinet.</t>
  </si>
  <si>
    <r>
      <rPr>
        <b/>
        <sz val="11"/>
        <color theme="1"/>
        <rFont val="Palatino Linotype"/>
        <family val="1"/>
      </rPr>
      <t xml:space="preserve">3. </t>
    </r>
    <r>
      <rPr>
        <sz val="11"/>
        <color theme="1"/>
        <rFont val="Palatino Linotype"/>
        <family val="1"/>
      </rPr>
      <t xml:space="preserve">Cronograma de entrega de reportes trimestrales comunicado a la unidades ejecutoras en la circular </t>
    </r>
    <r>
      <rPr>
        <b/>
        <sz val="11"/>
        <rFont val="Palatino Linotype"/>
        <family val="1"/>
      </rPr>
      <t>MTSS-DMT-DVAS-DESAF-OF-4-2024</t>
    </r>
  </si>
  <si>
    <t>Consideraciones</t>
  </si>
  <si>
    <t>Considerar las facultades fiscalizadoras que concede la Ley a la Desaf, así como las respectivas cláusulas establecidas en el Convenio de Cooperación.</t>
  </si>
  <si>
    <t>Fecha de sesión para evacuar dudas con respecto al llenado del presente reporte:</t>
  </si>
  <si>
    <t>Datos de la sesión:</t>
  </si>
  <si>
    <t>Fecha:</t>
  </si>
  <si>
    <t xml:space="preserve">Horario: </t>
  </si>
  <si>
    <t>Modalidad:</t>
  </si>
  <si>
    <t>Virtual</t>
  </si>
  <si>
    <t>Link de la sesión:</t>
  </si>
  <si>
    <t>Google Meet</t>
  </si>
  <si>
    <t>Instituciones participantes 
(Ministerios)</t>
  </si>
  <si>
    <t>CCSS (RNC, PFT, ACE)</t>
  </si>
  <si>
    <t>jueves 11 de abril, 2024</t>
  </si>
  <si>
    <t>de 2 pm a 4 pm</t>
  </si>
  <si>
    <t>Carlos Álvarez</t>
  </si>
  <si>
    <t>carlos.alvarez@mtss.go.cr</t>
  </si>
  <si>
    <t>Reporte ejecución presupuestaria (III trimestre acumulado)</t>
  </si>
  <si>
    <t>Personas</t>
  </si>
  <si>
    <t>Marzo acumulado</t>
  </si>
  <si>
    <t>Febrero Acumulado</t>
  </si>
  <si>
    <t>Mejoramiento de Vivienda</t>
  </si>
  <si>
    <t xml:space="preserve">  Prestacion Alimentaria K</t>
  </si>
  <si>
    <t>1.4.1.1.00.00.0.0.000</t>
  </si>
  <si>
    <t>Unidad de Presupuesto.</t>
  </si>
  <si>
    <t>CGR- DFOE-BIS-1024</t>
  </si>
  <si>
    <t xml:space="preserve">MTSS-DESAF-OF-622-2023, MTSS-DESAF-OF-684-2023 y MTSS-DESAF-OF-567-2023 </t>
  </si>
  <si>
    <t>MTSS-DESAF-OF-622-2023, MTSS-DESAF-OF-684-2023, MTSS-DESAF-OF-567-2023 y MTSS-DESAF-OF-889-2023</t>
  </si>
  <si>
    <t>Dirección de Desarrollo Social</t>
  </si>
  <si>
    <t>Avancemos 209</t>
  </si>
  <si>
    <t xml:space="preserve">Unidad de Presupuesto </t>
  </si>
  <si>
    <r>
      <t xml:space="preserve">Observaciones: </t>
    </r>
    <r>
      <rPr>
        <sz val="11"/>
        <color theme="1"/>
        <rFont val="Palatino Linotype"/>
        <family val="1"/>
      </rPr>
      <t xml:space="preserve">
El monto total de los Ingresos Ajustados es de  ¢175,892,754.00, la diferencia que corresponde a ¢186,004,673.75 corresponde a proyección de recursos por "otros ingresos y reintegros o devoluciones" que realizan algunos beneficiarios por diferentes motivos.</t>
    </r>
  </si>
  <si>
    <t>Unidad de Presupuesto</t>
  </si>
  <si>
    <r>
      <t xml:space="preserve">Observaciones: 
</t>
    </r>
    <r>
      <rPr>
        <sz val="11"/>
        <color theme="1"/>
        <rFont val="Palatino Linotype"/>
        <family val="1"/>
      </rPr>
      <t>El monto total de los ingresos reales al primer trimestre es de  ¢44,450,625.07, la diferencia que corresponde a ¢23,937,735.23 corresponde a ingresos reales de recursos por "otros ingresos y reintegros o devoluciones" que realizaron algunos beneficiarios por diferentes motivos.</t>
    </r>
  </si>
  <si>
    <r>
      <t xml:space="preserve"> Observaciones: 
</t>
    </r>
    <r>
      <rPr>
        <sz val="11"/>
        <color theme="1"/>
        <rFont val="Palatino Linotype"/>
        <family val="1"/>
      </rPr>
      <t>El monto total de la ejecucición es de ¢36.635.775.583.00, la diferencia de los ¢23.937.735 .23 corresponde a gastos financiados con los ingresos reales de recursos por "otros ingresos y reintegros o devoluciones" que realizaron algunos beneficiarios por diferentes motivos y se tomaron esos recursos para este propósito.</t>
    </r>
  </si>
  <si>
    <t>Yorlene Arias Lopez</t>
  </si>
  <si>
    <t>Jefatura</t>
  </si>
  <si>
    <t>Luis Felipe Barrantes Arias</t>
  </si>
  <si>
    <t>Director Desarrollo Social</t>
  </si>
  <si>
    <t>x</t>
  </si>
  <si>
    <t>Observaciones: 
Los recursos de Fodesaf se utilizan unicamente para inversión social, no se tienen activos provenientes de estos recursos.</t>
  </si>
  <si>
    <t>Diario</t>
  </si>
  <si>
    <t>semanal</t>
  </si>
  <si>
    <t>Observaciones: 
Para el producto Protección Familiar la ejecución del trimestre es un poco inferior a la programada, esto puede ser a causa de los montos promedios otorgados dado que dicho cronograma se alabora con un monto promedio de 75,000, pero con los recursos asignados a este producto se atienden muchos beneficios con montos promedios muy diferentes. Para el producto Asignación Familiar y Prestación alimentaria la ejecución es muy cercadana  a lo programado, es importante considerar que los cronogramas se realizan con un monto promedio pero la ejecución real puede ser de un monto mayor o menor siempre dentro de los montos que se tienen regulados.  Para el producto Cuidado y Desarrollo Infantil la ejecución alcanzada es mayor a la programada debido a que desde el mes de enero se dio continuidad a los niños con los que se cerro la atención en diciembre 2023, por lo que el IMAS ha renido que trasladar recursos de otras fuentes a este beneficio para lograr atender a los niños por todo el año. Para el producto seguridad alimentaria la ejecución es muy cercana a lo programado. Para el producto avancemos la ejecuciòn del trimestre se supero debido a la alta demanda del beneficio, por lo que el IMAS debera asignar recursos de otras fuentes para lograr atender los estudiantes por los 12 meses del año.</t>
  </si>
  <si>
    <t>Observaciones: El monto total de la ejecucición es de ¢15.222.922.263.00, la diferencia de los ¢20.916.063 .54 corresponde a gastos financiados con los ingresos reales de recursos por "otros ingresos y reintegros o devoluciones" que realizaron algunos beneficiarios por diferentes motivos y se tomaron esos recursos para este propósito</t>
  </si>
  <si>
    <t>Aprobado mediante Decreto Legislativo No. 10427</t>
  </si>
  <si>
    <t>DFOE-BIS-0240</t>
  </si>
  <si>
    <t>Observaciones: 
El monto total de los Ingresos Ajustados es de  ¢177,706,749.325.46, la diferencia que corresponde a ¢583.096,833.13 corresponde a proyección de recursos por "otros ingresos y reintegros o devoluciones" que realizan algunos beneficiarios por diferentes motivos y "devolución del superávit 2023".</t>
  </si>
  <si>
    <t>Observaciones: 
El monto total de los ingresos reales al segundo trimestre es de  ¢88,853,374,666.00, la diferencia que corresponde a ¢473,503,100.18 corresponde a ingresos reales de recursos por "otros ingresos y reintegros o devoluciones" un monto de ¢76,410,940.80 que realizaron algunos beneficiarios por diferentes motivos, así como la "devolución del superávit 2023" por un monto de ¢397,092,159.38.</t>
  </si>
  <si>
    <t>Departamento de Sistemas de Información Social</t>
  </si>
  <si>
    <r>
      <t>Fuente: Unidad de Presupuesto</t>
    </r>
    <r>
      <rPr>
        <sz val="9"/>
        <rFont val="Palatino Linotype"/>
        <family val="1"/>
      </rPr>
      <t>.</t>
    </r>
  </si>
  <si>
    <t>Observaciones: 
Para el producto Protección Familiar la ejecución del semestre es un poco inferior a la programada, esto puede ser a causa de los montos promedios otorgados dado que dicho cronograma se alabora con un monto promedio de 75,000, pero con los recursos asignados a este producto se atienden muchos beneficios con montos promedios muy diferentes. Para el producto Asignación Familiar y Prestación alimentaria la ejecución es muy cercadana  a lo programado, para el semestre se supera la meta establecida en los cronogramas, es importante considerar que los cronogramas se realizan con un monto promedio, pero la ejecución real puede ser de un monto mayor o menor siempre dentro de los montos que se tienen regulados.  Para el producto Cuidado y Desarrollo Infantil la ejecución alcanzada es mayor a la programada debido a que desde el mes de enero se dio continuidad a los niños con los que se cerro la atención en diciembre 2023, por lo que el IMAS ha tenido que trasladar recursos de otras fuentes a este beneficio para lograr atender a los niños por todo el año, es importante considerar que el cronograma se realiza con un único monto promedio y que en la ejecución los montos para cada alternativa son diferentes por lo que siempre existira una diferencia entre lo programado y ejecutado, aunado a lo anterior los cronogramas se realizan en función de los cupos que se pueden atender partiendo del supuesto de que un niño se mantiene por los 12 meses del año ocupando dicho cupo, pero en la ejecución si un niño abandona la alternativa es sustituido por otro niño que se contabiliza en la meta. Para el producto seguridad alimentaria la ejecución es muy cercana a lo programado. Para el producto avancemos la ejecuciòn del trimestre se supero debido a la alta demanda del beneficio, por lo que el IMAS debera asignar recursos de otras fuentes para lograr atender los estudiantes por los 12 meses del año, aunado a lo anterior se debe considerar que el cronograma se realiza con el monto promedio más alto, pero en la ejecución existen montos diferenciados por nivel educativo que son inferiores al monto promedio de los cronogramas lo que permite en la realidad atender un mayor número de estudiantes.</t>
  </si>
  <si>
    <r>
      <t xml:space="preserve">Observaciones: 
Para el producto Protección Familiar la ejecución del semestre es un poco inferior a la programada, esto puede ser a causa de los montos promedios otorgados dado que dicho cronograma se alabora con un monto promedio de 75,000, pero con los recursos asignados a este producto se atienden muchos beneficios con montos promedios muy diferentes. Para el producto Asignación Familiar y Prestación alimentaria la ejecución es muy cercadana  a lo programado, para el semestre se supera la meta establecida en los cronogramas, es importante considerar que los cronogramas se realizan con un monto promedio, pero la ejecución real puede ser de un monto mayor o menor siempre dentro de los montos que se tienen regulados.  Para el producto Cuidado y Desarrollo Infantil la ejecución alcanzada es mayor a la programada debido a que desde el mes de enero se dio continuidad a los niños con los que se cerro la atención en diciembre 2023, </t>
    </r>
    <r>
      <rPr>
        <b/>
        <sz val="11"/>
        <rFont val="Palatino Linotype"/>
        <family val="1"/>
      </rPr>
      <t>por lo que el IMAS ha tenido que trasladar recursos de otras fuentes a este beneficio para lograr atender a los niños por todo el año, en el reporte de cuido se estan ingresando niños atendidos con recursos del producto Protección, es importante indicar que estos niños no se reportan en la meta de protección</t>
    </r>
    <r>
      <rPr>
        <b/>
        <sz val="11"/>
        <color theme="1"/>
        <rFont val="Palatino Linotype"/>
        <family val="1"/>
      </rPr>
      <t>, ademas se debe considerar que el cronograma se realiza con un único monto promedio y que en la ejecución los montos para cada alternativa son diferentes por lo que siempre existira una diferencia entre lo programado y ejecutado, aunado a lo anterior los cronogramas se realizan en función de los cupos que se pueden atender partiendo del supuesto de que un niño se mantiene por los 12 meses del año ocupando dicho cupo, pero en la ejecución si un niño abandona la alternativa es sustituido por otro niño que se contabiliza en la meta. Para el producto seguridad alimentaria la ejecución es muy cercana a lo programado. Para el producto avancemos la ejecuciòn del trimestre se supero debido a la alta demanda del beneficio, por lo que el IMAS debera asignar recursos de otras fuentes para lograr atender los estudiantes por los 12 meses del año, aunado a lo anterior se debe considerar que el cronograma se realiza con el monto promedio más alto, pero en la ejecución existen montos diferenciados por nivel educativo que son inferiores al monto promedio de los cronogramas lo que permite en la realidad atender un mayor número de estudiantes.</t>
    </r>
  </si>
  <si>
    <t>Director de Desarrollo Social</t>
  </si>
  <si>
    <t>Alexander Porras Moya</t>
  </si>
  <si>
    <t>Jefatura Unidad de Presupuesto</t>
  </si>
  <si>
    <t>Observaciones: 
Los recursos de fuente FODESAF asignados al IMAS,son utilizados exclusivamente para la inversión social, no se adquiere ningun activo con estos recursos</t>
  </si>
  <si>
    <t>Fuente: Unidad de Presupuesto</t>
  </si>
  <si>
    <t xml:space="preserve">  Avancemos 209</t>
  </si>
  <si>
    <t>Alexander Moya Porras</t>
  </si>
  <si>
    <t>Jefe de la Unidad de Presupuesto</t>
  </si>
  <si>
    <t>Observaciones: 
El monto totaacumulado de los ingresos reales al tercer trimestre es de  ¢133,794,547,839.09, la diferencia que corresponde a ¢514,485,841.58 corresponde a ingresos reales de recursos por "otros ingresos y reintegros o devoluciones" un monto de ¢117,393,682.20 que realizaron algunos beneficiarios por diferentes motivos, así como la "devolución del superávit 2023" por un monto de ¢397,092,159.38.</t>
  </si>
  <si>
    <r>
      <t xml:space="preserve">Observaciones: 
</t>
    </r>
    <r>
      <rPr>
        <b/>
        <sz val="9"/>
        <color theme="4" tint="-0.249977111117893"/>
        <rFont val="Palatino Linotype"/>
        <family val="1"/>
      </rPr>
      <t xml:space="preserve">Sobre el producto Protección Familiar </t>
    </r>
    <r>
      <rPr>
        <b/>
        <sz val="9"/>
        <color theme="1"/>
        <rFont val="Palatino Linotype"/>
        <family val="1"/>
      </rPr>
      <t>la meta  alcanzada durante el tercer trimestre corresponde a 77.675 superando en 1.458 la meta programada en los cronogramas, se debe considerar que superación dela meta se asocia a los montos promedios de entrega de los beneficios, dado que los cronogramas se realizan con un único monto pero en la realidad con este producto se atienden muchos beneficios con montos diferentes. Otro aspecto a considerar es el periodo de entrega del beneficio dado que los cronogramas se realizan bajo el supuesto de que una familia o persona que recibe el beneficio en el mes de enero lo continua recibiendo por el resto del año, pero en la ejecución el ingreso de las familias puede ser paulatino y se financian beneficios cuyo desembolso se realiza una unica vez, por lo que es dificil que la meta alcanzada sea exactamente igual a la programada.</t>
    </r>
    <r>
      <rPr>
        <b/>
        <sz val="9"/>
        <color theme="4" tint="-0.249977111117893"/>
        <rFont val="Palatino Linotype"/>
        <family val="1"/>
      </rPr>
      <t xml:space="preserve"> Sobre el producto Asignación Familiar</t>
    </r>
    <r>
      <rPr>
        <b/>
        <sz val="9"/>
        <color theme="1"/>
        <rFont val="Palatino Linotype"/>
        <family val="1"/>
      </rPr>
      <t xml:space="preserve"> </t>
    </r>
    <r>
      <rPr>
        <b/>
        <sz val="9"/>
        <rFont val="Palatino Linotype"/>
        <family val="1"/>
      </rPr>
      <t xml:space="preserve">la meta alcanzada en el trimestre fue de 1.373 </t>
    </r>
    <r>
      <rPr>
        <b/>
        <sz val="9"/>
        <color theme="1"/>
        <rFont val="Palatino Linotype"/>
        <family val="1"/>
      </rPr>
      <t xml:space="preserve">obteniendo una ejecución practicamente igual a la programada en los cronogramas, no obstante es posible que para el cuarto trimestre la meta sea superada dado que la ejecución real depende de los montos promedios y el tiempo de entrega de los beneficos, los cronogramas parten del supuesto de que  la población atendida ingresa desde el mes de enero y se mantiene todo el año recibiendo un único monto promedio, pero en la realidad el monto promedio de entrega puede variar dependiendo de cada caso particular y puede ingresar población nueva en el trasncurso del año si se tienen los recursos disponibles para otorgar el beneficio. </t>
    </r>
    <r>
      <rPr>
        <b/>
        <sz val="9"/>
        <color theme="4" tint="-0.249977111117893"/>
        <rFont val="Palatino Linotype"/>
        <family val="1"/>
      </rPr>
      <t>Sobre el producto Prestación Alimentaria</t>
    </r>
    <r>
      <rPr>
        <b/>
        <sz val="9"/>
        <color theme="1"/>
        <rFont val="Palatino Linotype"/>
        <family val="1"/>
      </rPr>
      <t xml:space="preserve"> se supera la meta establecida en el cronograma la razón principal obedece a que el cronograma se realiza con un único monto promedio y en la ejecución se pueden entregar diferentes montos que estan establecidos para este beneficio, aunado a esto en el cronograma se parte del supuesto de que todas las personas beneficiarias ingresan desde enero pero en la realidad de la ejecución las personas beneficiarias pueden ingresar de manera paulatina durante el año, lo que provoca que con los mismos recursos se pueda atender una mayor cantidad de personas. </t>
    </r>
    <r>
      <rPr>
        <b/>
        <sz val="9"/>
        <color theme="4" tint="-0.249977111117893"/>
        <rFont val="Palatino Linotype"/>
        <family val="1"/>
      </rPr>
      <t xml:space="preserve">Sobre el producto Cuidado y Desarrollo Infantil </t>
    </r>
    <r>
      <rPr>
        <b/>
        <sz val="9"/>
        <rFont val="Palatino Linotype"/>
        <family val="1"/>
      </rPr>
      <t xml:space="preserve">se supera la meta programada en el cronograma </t>
    </r>
    <r>
      <rPr>
        <b/>
        <sz val="9"/>
        <color theme="1"/>
        <rFont val="Palatino Linotype"/>
        <family val="1"/>
      </rPr>
      <t xml:space="preserve">, entre las razones se citan: los cronogramas son elaborados con un único monto promedio y en la realidad de la ejecución existen montos promedios por cada modalidad de alternativa, los cronogramas se realizan bajo el supuesto de que todos los niños ingresan en el mes de enero, pero en la ejecución pueden ingresar nuevos niños en otros meses del año y se debe considerar que si un niño deja se asistir y libera un cupo, se ingresa otro niño que tambien es reportado en la meta, tambien se estan reportando niños que reciben este beneficio que son atendidos con fuente del Producto de Protección Familiar, dado que los recursos asignados a la fuente de cuido son insuficientes para atener la demanda de este beneficio. </t>
    </r>
    <r>
      <rPr>
        <b/>
        <sz val="9"/>
        <color theme="4" tint="-0.499984740745262"/>
        <rFont val="Palatino Linotype"/>
        <family val="1"/>
      </rPr>
      <t>Sobre el producto Seguridad Alimentaria</t>
    </r>
    <r>
      <rPr>
        <b/>
        <sz val="9"/>
        <color theme="1"/>
        <rFont val="Palatino Linotype"/>
        <family val="1"/>
      </rPr>
      <t xml:space="preserve"> la meta es superada, de igual manera la razón obedece a que el cronograma se realiza con unico monto promedio y se parte del supuesto de que las familias ingresan todas en el mes de enero, pero en la realidad de la ejecución se pueden entregar diferentes montos según sea el caso particular de cada familias y el ingreso de las mismas puede darse en diferentes momentos del año, al no ingresar todas en enero se permite atenden una mayor cantidad de familias con los mismos recursos. </t>
    </r>
    <r>
      <rPr>
        <b/>
        <sz val="9"/>
        <color theme="4" tint="-0.249977111117893"/>
        <rFont val="Palatino Linotype"/>
        <family val="1"/>
      </rPr>
      <t xml:space="preserve">Sobre el Producto Avancemos </t>
    </r>
    <r>
      <rPr>
        <b/>
        <sz val="9"/>
        <rFont val="Palatino Linotype"/>
        <family val="1"/>
      </rPr>
      <t>la meta alcanzada supera la meta programada principalmete por que los cronogramas se realizan con un único monto promedio y en la ejecución existen montos diferenciados según ciclo educativo, aunado a esto los cronogramas se realizan bajo el supuesto de que todos los estudiantes ingresan en enero pero en la realidad de la ejecución pueden ingresar en otros meses del año lo que permite atender más estudiantes con los mismos recursos, tambien existen estudianten estudiantes a los que se les suspende el beneficio lo que permite ingresar a otros estudiantes lo cual tambien incrementa la meta ejecutada.</t>
    </r>
  </si>
  <si>
    <r>
      <t xml:space="preserve">Observaciones: 
</t>
    </r>
    <r>
      <rPr>
        <b/>
        <sz val="9"/>
        <color theme="4" tint="-0.249977111117893"/>
        <rFont val="Palatino Linotype"/>
        <family val="1"/>
      </rPr>
      <t xml:space="preserve">Protección Familiar: </t>
    </r>
    <r>
      <rPr>
        <b/>
        <sz val="9"/>
        <rFont val="Palatino Linotype"/>
        <family val="1"/>
      </rPr>
      <t>En este producto la ejecución presupuestaria del trimestre es mayor a la programada en el cronograma, es importante considerar que los cronogramas tienen la misma programación para cada uno de los trimestres</t>
    </r>
    <r>
      <rPr>
        <b/>
        <sz val="9"/>
        <color theme="1"/>
        <rFont val="Palatino Linotype"/>
        <family val="1"/>
      </rPr>
      <t xml:space="preserve"> y que para el primer trimestre la ejecución presupuestaria fue inferior a lo programado por lo que el IMAS tenia disponibles los recursos para poder en el tercer trimestre superar la ejecución presupuestaria, igual que en el caso de las metas la ejecución presupuestaria depende de los montos promedios y el tiempo en que se entregue un beneficio. </t>
    </r>
    <r>
      <rPr>
        <b/>
        <sz val="9"/>
        <color theme="4" tint="-0.499984740745262"/>
        <rFont val="Palatino Linotype"/>
        <family val="1"/>
      </rPr>
      <t xml:space="preserve">Asignación  Familiar: </t>
    </r>
    <r>
      <rPr>
        <b/>
        <sz val="9"/>
        <color theme="1"/>
        <rFont val="Palatino Linotype"/>
        <family val="1"/>
      </rPr>
      <t xml:space="preserve">En este producto en cada uno de los trimestres del año  la ejecución presupuestaria fue un poco inferior a la programada en los cronogramas, la principal razón obedece a los montos entregados dado que los cronogramas se realizan con un unico monto pero en la ejecución el monto puede variar  y al mes en que las personas empiezan a recibir el beneficio, dado que entre más tarde sea el ingreso de una persona menos es el presupuesto que consume y con los  mismos recursos se puede a una mayor cantidad de población. </t>
    </r>
    <r>
      <rPr>
        <b/>
        <sz val="9"/>
        <color theme="4" tint="-0.499984740745262"/>
        <rFont val="Palatino Linotype"/>
        <family val="1"/>
      </rPr>
      <t xml:space="preserve">Prestación Alimentaria: </t>
    </r>
    <r>
      <rPr>
        <b/>
        <sz val="9"/>
        <rFont val="Palatino Linotype"/>
        <family val="1"/>
      </rPr>
      <t>En este producto en cada uno de los trimestres del año  la ejecución presupuestaria fue un poco inferior a la programada en los cronogramas, la principal razón obedece a los montos entregados dado que los cronogramas se realizan con un unico monto pero en la ejecución el monto puede variar  y al mes en que las personas empiezan a recibir el beneficio, dado que entre más tarde sea el ingreso de una persona menos es el presupuesto que consume y con los  mismos recursos se puede a una mayor cantidad de población, esto sucede tambien si el monto entregado es menor en algunos casos lo que permite atender un mayor número de beneficiarios.</t>
    </r>
    <r>
      <rPr>
        <b/>
        <sz val="9"/>
        <color theme="1"/>
        <rFont val="Palatino Linotype"/>
        <family val="1"/>
      </rPr>
      <t xml:space="preserve"> </t>
    </r>
    <r>
      <rPr>
        <b/>
        <sz val="9"/>
        <color theme="4" tint="-0.249977111117893"/>
        <rFont val="Palatino Linotype"/>
        <family val="1"/>
      </rPr>
      <t>Cuidado y Desarrollo Infantil:</t>
    </r>
    <r>
      <rPr>
        <b/>
        <sz val="9"/>
        <color theme="1"/>
        <rFont val="Palatino Linotype"/>
        <family val="1"/>
      </rPr>
      <t xml:space="preserve"> La ejecución presupuestaria de este producto es muy cercana a lo programado en el tercer trimestre asi como en los trimestres anteriores, la meta se supera debido a los montos promedios que son diferentes en cada alternativa, niños que dejan de asistir y se sustituyen los cuales tambien son reportados y se reportan los niños atendidos con la fuente de protección, porque los recursos de esta fuente son insuficientes para toda la demanda. </t>
    </r>
    <r>
      <rPr>
        <b/>
        <sz val="9"/>
        <color theme="4" tint="-0.249977111117893"/>
        <rFont val="Palatino Linotype"/>
        <family val="1"/>
      </rPr>
      <t xml:space="preserve">Seguridad Alimentaria: </t>
    </r>
    <r>
      <rPr>
        <b/>
        <sz val="9"/>
        <rFont val="Palatino Linotype"/>
        <family val="1"/>
      </rPr>
      <t xml:space="preserve">En este producto la ejecución presupuestaria del trimestre es mayor a la programada en el cronograma, es importante considerar que los cronogramas tienen la misma programación para cada uno de los trimestres y que para el primer y segundo trimestre la ejecución presupuestaria fue inferior a lo programado por lo que el IMAS tenia disponibles los recursos para poder en el tercer trimestre superar la ejecución presupuestaria, igual que en el caso de las metas la ejecución presupuestaria depende de los montos promedios y el tiempo en que se entregue un beneficio. </t>
    </r>
    <r>
      <rPr>
        <b/>
        <sz val="9"/>
        <color theme="1"/>
        <rFont val="Palatino Linotype"/>
        <family val="1"/>
      </rPr>
      <t xml:space="preserve"> </t>
    </r>
    <r>
      <rPr>
        <b/>
        <sz val="9"/>
        <color theme="4" tint="-0.249977111117893"/>
        <rFont val="Palatino Linotype"/>
        <family val="1"/>
      </rPr>
      <t xml:space="preserve">Avancemos: </t>
    </r>
    <r>
      <rPr>
        <b/>
        <sz val="9"/>
        <rFont val="Palatino Linotype"/>
        <family val="1"/>
      </rPr>
      <t>En este producto la ejecución presupuestaria lograda es muy silmilar a la programada</t>
    </r>
    <r>
      <rPr>
        <b/>
        <sz val="9"/>
        <color theme="1"/>
        <rFont val="Palatino Linotype"/>
        <family val="1"/>
      </rPr>
      <t>, la meta alcanzada supera la meta programada principalmete por que los cronogramas se realizan con un único monto promedio y en la ejecución existen montos diferenciados según ciclo educativo, aunnado a esto los cronogramas se realizan bajo el supuesto de que todos los estudiantes ingresan en enero pero en la realidad de la ejecución pueden ingresar en otros meses del año lo que permite atender más estudiantes con los mismos recuros, tambien existen estudianten estudiantes a los que se les suspende el beneficio lo que permite ingresar a otros estudiantes lo cual tambien incrementa la meta.</t>
    </r>
  </si>
  <si>
    <t>Cod_Prov</t>
  </si>
  <si>
    <t>Desc_Prov</t>
  </si>
  <si>
    <t>Cod_Canton</t>
  </si>
  <si>
    <t>Desc_Canton</t>
  </si>
  <si>
    <t>Alternativas de Cuido (Cuidado y Desarrollo Infantil)</t>
  </si>
  <si>
    <t>Asignación Familiar Inciso H</t>
  </si>
  <si>
    <t>ATENCIÓN A LA FAMILIA</t>
  </si>
  <si>
    <t>Prestación Alimentaria Inciso K</t>
  </si>
  <si>
    <t>Familias</t>
  </si>
  <si>
    <t>Niños/niñas</t>
  </si>
  <si>
    <t>Monto transferido</t>
  </si>
  <si>
    <t>Estudiantes</t>
  </si>
  <si>
    <t>SAN JOSE</t>
  </si>
  <si>
    <t>ESCAZU</t>
  </si>
  <si>
    <t>DESAMPARADOS</t>
  </si>
  <si>
    <t>PURISCAL</t>
  </si>
  <si>
    <t>TARRAZU</t>
  </si>
  <si>
    <t>-</t>
  </si>
  <si>
    <t>ASERRI</t>
  </si>
  <si>
    <t>MORA</t>
  </si>
  <si>
    <t>GOICOECHEA</t>
  </si>
  <si>
    <t>SANTA ANA</t>
  </si>
  <si>
    <t>ALAJUELITA</t>
  </si>
  <si>
    <t>VAZQUEZ DE CORONADO</t>
  </si>
  <si>
    <t>ACOSTA</t>
  </si>
  <si>
    <t>TIBAS</t>
  </si>
  <si>
    <t>MORAVIA</t>
  </si>
  <si>
    <t>MONTES DE OCA</t>
  </si>
  <si>
    <t>TURRUBARES</t>
  </si>
  <si>
    <t>DOTA</t>
  </si>
  <si>
    <t>CURRIDABAT</t>
  </si>
  <si>
    <t>PEREZ ZELEDON</t>
  </si>
  <si>
    <t>LEON CORTES</t>
  </si>
  <si>
    <t>ALAJUELA</t>
  </si>
  <si>
    <t>SAN RAMON</t>
  </si>
  <si>
    <t>GRECIA</t>
  </si>
  <si>
    <t>SAN MATEO</t>
  </si>
  <si>
    <t>ATENAS</t>
  </si>
  <si>
    <t>NARANJO</t>
  </si>
  <si>
    <t>PALMARES</t>
  </si>
  <si>
    <t>POAS</t>
  </si>
  <si>
    <t>OROTINA</t>
  </si>
  <si>
    <t>SAN CARLOS</t>
  </si>
  <si>
    <t>ZARCERO</t>
  </si>
  <si>
    <t>SARCHI</t>
  </si>
  <si>
    <t>UPALA</t>
  </si>
  <si>
    <t>LOS CHILES</t>
  </si>
  <si>
    <t>GUATUSO</t>
  </si>
  <si>
    <t>RIO CUARTO</t>
  </si>
  <si>
    <t>CARTAGO</t>
  </si>
  <si>
    <t>PARAISO</t>
  </si>
  <si>
    <t>LA UNION</t>
  </si>
  <si>
    <t>JIMENEZ</t>
  </si>
  <si>
    <t>TURRIALBA</t>
  </si>
  <si>
    <t>ALVARADO</t>
  </si>
  <si>
    <t>OREAMUNO</t>
  </si>
  <si>
    <t>EL GUARCO</t>
  </si>
  <si>
    <t>HEREDIA</t>
  </si>
  <si>
    <t>BARVA</t>
  </si>
  <si>
    <t>SANTO DOMINGO</t>
  </si>
  <si>
    <t>SANTA BARBARA</t>
  </si>
  <si>
    <t>SAN RAFAEL</t>
  </si>
  <si>
    <t>SAN ISIDRO</t>
  </si>
  <si>
    <t>BELEN</t>
  </si>
  <si>
    <t>FLORES</t>
  </si>
  <si>
    <t>SAN PABLO</t>
  </si>
  <si>
    <t>SARAPIQUI</t>
  </si>
  <si>
    <t>GUANACASTE</t>
  </si>
  <si>
    <t>LIBERIA</t>
  </si>
  <si>
    <t>NICOYA</t>
  </si>
  <si>
    <t>SANTA CRUZ</t>
  </si>
  <si>
    <t>BAGACES</t>
  </si>
  <si>
    <t>CARRILLO</t>
  </si>
  <si>
    <t>CAÑAS</t>
  </si>
  <si>
    <t>ABANGARES</t>
  </si>
  <si>
    <t>TILARAN</t>
  </si>
  <si>
    <t>NANDAYURE</t>
  </si>
  <si>
    <t>LA CRUZ</t>
  </si>
  <si>
    <t>HOJANCHA</t>
  </si>
  <si>
    <t>PUNTARENAS</t>
  </si>
  <si>
    <t>ESPARZA</t>
  </si>
  <si>
    <t>BUENOS AIRES</t>
  </si>
  <si>
    <t>MONTES DE ORO</t>
  </si>
  <si>
    <t>OSA</t>
  </si>
  <si>
    <t>QUEPOS</t>
  </si>
  <si>
    <t>GOLFITO</t>
  </si>
  <si>
    <t>COTO BRUS</t>
  </si>
  <si>
    <t>PARRITA</t>
  </si>
  <si>
    <t>CORREDORES</t>
  </si>
  <si>
    <t>GARABITO</t>
  </si>
  <si>
    <t>MONTEVERDE</t>
  </si>
  <si>
    <t>PUERTO JIMENEZ</t>
  </si>
  <si>
    <t>LIMON</t>
  </si>
  <si>
    <t>POCOCI</t>
  </si>
  <si>
    <t>SIQUIRRES</t>
  </si>
  <si>
    <t>TALAMANCA</t>
  </si>
  <si>
    <t>MATINA</t>
  </si>
  <si>
    <t>GUACIMO</t>
  </si>
  <si>
    <t>.</t>
  </si>
  <si>
    <t>TOTAL SAN JOSE</t>
  </si>
  <si>
    <t>TOTAL ALAJUELA</t>
  </si>
  <si>
    <t>TOTAL CARTAGO</t>
  </si>
  <si>
    <t>TOTAL HEREDIA</t>
  </si>
  <si>
    <t>TOTAL GUANACASTE</t>
  </si>
  <si>
    <t>TOTAL PUNTARENAS</t>
  </si>
  <si>
    <t>TOTAL LIMON</t>
  </si>
  <si>
    <t xml:space="preserve">Total de Personas beneficiarias en el año 2024 con recursos FODESAF según género y discapacidad </t>
  </si>
  <si>
    <t>Género</t>
  </si>
  <si>
    <t>Discapacidad</t>
  </si>
  <si>
    <t>Total general</t>
  </si>
  <si>
    <t>Si</t>
  </si>
  <si>
    <t>Masculino</t>
  </si>
  <si>
    <t>Femenino</t>
  </si>
  <si>
    <t>Persona Trans</t>
  </si>
  <si>
    <t xml:space="preserve">Fuente: SABEN, Reporte Personalizable,IMAS, Enero 2025 </t>
  </si>
  <si>
    <t>Presupuesto ordinario (recursos adicionales)</t>
  </si>
  <si>
    <t>Presupuesto extraordinario 3-2024</t>
  </si>
  <si>
    <t>Presupuesto extraordinario 4-2024</t>
  </si>
  <si>
    <t>OFICIO-MTSS-DMT-DVAS-DESAF-675-2024, OFICIO-MTSS-DMT-DVAS-DESAF-459-2024</t>
  </si>
  <si>
    <t>OFICIO-MTSS-DMT-1115-2024</t>
  </si>
  <si>
    <t>DFOE-BIS-0470(15539)-2024</t>
  </si>
  <si>
    <t>DFOE-BIS-0584(20918)-2024</t>
  </si>
  <si>
    <t>Observaciones: 
El monto total acumulado de los ingresos reales al tercer trimestre es de  ¢197,369,269,812.46, la diferencia que corresponde a ¢552,458,187.96 corresponde a ingresos reales de recursos por "otros ingresos y reintegros o devoluciones" un monto de ¢155,366,028.58 que realizaron algunos beneficiarios por diferentes motivos, así como la "devolución del superávit 2023" por un monto de ¢397,092,159.38.</t>
  </si>
  <si>
    <t xml:space="preserve">En colones corrientes </t>
  </si>
  <si>
    <t>Clasificador de los ingresos del sector público</t>
  </si>
  <si>
    <t xml:space="preserve">Presupuesto </t>
  </si>
  <si>
    <t xml:space="preserve">Ingresos </t>
  </si>
  <si>
    <t>Ordinario</t>
  </si>
  <si>
    <t>Modificado</t>
  </si>
  <si>
    <t>Efectivos</t>
  </si>
  <si>
    <t>1. Ingresos Corrientes</t>
  </si>
  <si>
    <t>1.1. Ingresos  tributarios</t>
  </si>
  <si>
    <t>1.2. Contribuciones sociales</t>
  </si>
  <si>
    <t>1.3. Ingresos no tributarios</t>
  </si>
  <si>
    <t>1.4. Transferencias Corrientes</t>
  </si>
  <si>
    <t>1.4.1. Del sector Público</t>
  </si>
  <si>
    <t>1.4.1.1. Del Gobierno Central</t>
  </si>
  <si>
    <t>1.4.1.2. De órganos desconcetrados (FODESAF)</t>
  </si>
  <si>
    <t>1.4.1.3 a 6. De otras instituciones públicas</t>
  </si>
  <si>
    <t>1.4.2. Del sector privado</t>
  </si>
  <si>
    <t>1.4.3. Del sector externo</t>
  </si>
  <si>
    <t>2. Ingresos de capital</t>
  </si>
  <si>
    <t>2.1. Venta de activos</t>
  </si>
  <si>
    <t>2.2. Recuperación obra pública</t>
  </si>
  <si>
    <t>2.3. Recuperación de préstamos</t>
  </si>
  <si>
    <t>2.4. Transferencias de capital</t>
  </si>
  <si>
    <t>2.4.1. Del sector Público</t>
  </si>
  <si>
    <t>2.4.1.1. Del Gobierno Central</t>
  </si>
  <si>
    <t>2.4.1.2. De órganos desconcetrados (FODESAF)</t>
  </si>
  <si>
    <t>2.4.1.3 a 6. De otras instituciones públicas</t>
  </si>
  <si>
    <t>2.4.2. Del sector privado</t>
  </si>
  <si>
    <t>2.4.3. Del sector externo</t>
  </si>
  <si>
    <t>2.5. Otros ingresos de capital</t>
  </si>
  <si>
    <t>3. Financiamiento</t>
  </si>
  <si>
    <t>3.1. Financiamiento interno</t>
  </si>
  <si>
    <t>3.2. Financiamiento externo</t>
  </si>
  <si>
    <t>3.3. Recursos de vigencias anteriores</t>
  </si>
  <si>
    <t>Clasificador por objeto del gasto del sector público</t>
  </si>
  <si>
    <t xml:space="preserve">Egresos </t>
  </si>
  <si>
    <t>Distribución del gasto o egreso efectivo por fuente</t>
  </si>
  <si>
    <t xml:space="preserve">Total </t>
  </si>
  <si>
    <t>FODESAF</t>
  </si>
  <si>
    <t>Institución</t>
  </si>
  <si>
    <t xml:space="preserve">Otras Fuentes Gobierno Central </t>
  </si>
  <si>
    <t>Comunidad</t>
  </si>
  <si>
    <t>0. Remuneraciones</t>
  </si>
  <si>
    <t>1. Servicios</t>
  </si>
  <si>
    <t>2. Materiales y Suministros</t>
  </si>
  <si>
    <t>3. Intereses y comisiones</t>
  </si>
  <si>
    <t>4. Activos Financieros</t>
  </si>
  <si>
    <t>5. Bienes duraderos</t>
  </si>
  <si>
    <t>6. Transferencias corrientes</t>
  </si>
  <si>
    <t>6.01. Al sector público</t>
  </si>
  <si>
    <t xml:space="preserve">6.02. A personas </t>
  </si>
  <si>
    <t>6.03. Prestaciones</t>
  </si>
  <si>
    <t>6.04. Entidades privadas sin fines de lucro</t>
  </si>
  <si>
    <t>6.05. A empresas privadas</t>
  </si>
  <si>
    <t>6.06. Otras al sector privado</t>
  </si>
  <si>
    <t>6.07. Al sector externo</t>
  </si>
  <si>
    <t>7. Transfencias de capital</t>
  </si>
  <si>
    <t>7.01. Al sector público</t>
  </si>
  <si>
    <t xml:space="preserve">7.02. A personas </t>
  </si>
  <si>
    <t>7.03. Entidades privadas sin fines de lucro</t>
  </si>
  <si>
    <t>7.04. A empresas privadas</t>
  </si>
  <si>
    <t>7.05. Al sector externo</t>
  </si>
  <si>
    <t>8. Amortización</t>
  </si>
  <si>
    <t>9. Cuentas especiales</t>
  </si>
  <si>
    <t>Observaciones: 
Protección Familiar: En este producto la ejecución presupuestaria del trimestre es muy cercana a la programada en el cronograma, igual que en el caso de las metas la ejecución presupuestaria depende de los montos promedios y el tiempo en que se entregue un beneficio por lo que es difícil que sea exacta al cronograma, principalmente en este producto del cual se financian muchos beneficios con montos promedios muy diferentes.    Asignación Familiar: En este producto la ejecución presupuestaria del IV trimestre fue un poco mayor que la programada en el cronograma compensando la ejecución de los trimestres anteriores que habían presentado una ejecución un poco inferior, alcanzando una ejecución anual muy cercana a lo programado. Se debe considerar que el cronograma se realiza con un único monto promedio, pero en la ejecución el monto puede variar y al mes en que las personas empiezan a recibir el beneficio, dado que entre más tarde sea el ingreso de una persona menos es el presupuesto que consume y con los mismos recursos se puede atender a una mayor cantidad de población. Prestación Alimentaria: En este producto en cada uno de los trimestres del año la ejecución presupuestaria fue inferior a la programada en los cronogramas, los cuales se realizan bajo el supuesto de que la población empieza a recibir el beneficio desde el mes de enero y se mantiene por todo el año, no obstante en la realidad la población que egresa del PANI se atiende desde el momento en que el PANI realiza la referencia al IMAS, lo que ocurre cuando los jóvenes cumplen la mayoría de edad, por lo que el comportamiento real de la ejecución fue incrementando gradualmente en cada trimestre, la meta fue superada debido a que el ingreso de la población fue paulatino lo que permitió con los mismos recursos atender a más población, no obstante el presupuesto no se logra ejecutar en su totalidad debido a que entre más tarde una persona empieza a recibir el beneficio según la fecha de cumplimiento de su mayoría de edad  menos presupuesto se gasta en el beneficio brindado a esa persona.  Cuidado y Desarrollo Infantil: La ejecución presupuestaria de este producto durante el cuarto trimestre fue un poco mayor a la programada en el cronograma, se debe considerar que en los tres primeros trimestres del año la ejecución fue un poco inferior, por lo que se tenían los recursos disponibles en el cuarto trimestre, es importante considerar que los cronogramas se realizan con un monto promedio y en la realidad de la ejecución el monto es diferente para cada alternativa, además el ingreso de los niños se da de manera paulatina lo que libera recursos para atender más niños. Al analizar la ejecución anual el resultado fue muy cercano a lo programado en el cronograma. Seguridad Alimentaria: En este producto la ejecución presupuestaria del trimestre es mayor a la programada en el cronograma, es importante considerar que los cronogramas tienen la misma programación para cada uno de los trimestres y que para el primer y segundo trimestre la ejecución presupuestaria fue inferior a lo programado por lo que el IMAS tenía disponibles los recursos para poder en el cuarto trimestre superar la ejecución presupuestaria, igual que en el caso de las metas la ejecución presupuestaria depende de los montos promedios y el tiempo en que se entregue un beneficio.  Avancemos: En este producto la ejecución presupuestaria lograda en el cuarto trimestre y anualmente es un poco inferior a la programada en el cronograma, la principal razón obedece a que el cronograma se realiza con un único monto promedio y en la ejecución los montos son diferenciados según ciclo educativo, aunado a esto los cronogramas se realizan bajo el supuesto de que todos los estudiantes ingresan en enero, pero en la realidad de la ejecución pueden ingresar en otros meses del año y entre más tarde entran menos presupuesto es asignado por lo que la meta se cumple casi al 100% quedando un saldo presupuestario.</t>
  </si>
  <si>
    <r>
      <t xml:space="preserve">Observaciones: 
</t>
    </r>
    <r>
      <rPr>
        <b/>
        <sz val="9"/>
        <color theme="4" tint="-0.249977111117893"/>
        <rFont val="Palatino Linotype"/>
        <family val="1"/>
      </rPr>
      <t xml:space="preserve">Protección Familiar: </t>
    </r>
    <r>
      <rPr>
        <b/>
        <sz val="9"/>
        <color theme="1"/>
        <rFont val="Palatino Linotype"/>
        <family val="1"/>
      </rPr>
      <t xml:space="preserve">En este producto la ejecución presupuestaria del trimestre es muy cercana a la programada en el cronograma, igual que en el caso de las metas la ejecución presupuestaria depende de los montos promedios y el tiempo en que se entregue un beneficio por lo que es difícil que sea exacta al cronograma, principalmente en este producto del cual se financian muchos beneficios con montos promedios muy diferentes.    </t>
    </r>
    <r>
      <rPr>
        <b/>
        <sz val="9"/>
        <color theme="4" tint="-0.249977111117893"/>
        <rFont val="Palatino Linotype"/>
        <family val="1"/>
      </rPr>
      <t>Asignación Familiar:</t>
    </r>
    <r>
      <rPr>
        <b/>
        <sz val="9"/>
        <color theme="1"/>
        <rFont val="Palatino Linotype"/>
        <family val="1"/>
      </rPr>
      <t xml:space="preserve"> En este producto la ejecución presupuestaria del IV trimestre fue un poco mayor que la programada en el cronograma compensando la ejecución de los trimestres anteriores que habían presentado una ejecución un poco inferior, alcanzando una ejecución anual muy cercana a lo programado. Se debe considerar que el cronograma se realiza con un único monto promedio, pero en la ejecución el monto puede variar y al mes en que las personas empiezan a recibir el beneficio, dado que entre más tarde sea el ingreso de una persona menos es el presupuesto que consume y con los mismos recursos se puede atender a una mayor cantidad de población.</t>
    </r>
    <r>
      <rPr>
        <b/>
        <sz val="9"/>
        <color theme="4" tint="-0.249977111117893"/>
        <rFont val="Palatino Linotype"/>
        <family val="1"/>
      </rPr>
      <t xml:space="preserve"> Prestación Alimentaria</t>
    </r>
    <r>
      <rPr>
        <b/>
        <sz val="9"/>
        <color theme="1"/>
        <rFont val="Palatino Linotype"/>
        <family val="1"/>
      </rPr>
      <t xml:space="preserve">: En este producto en cada uno de los trimestres del año la ejecución presupuestaria fue inferior a la programada en los cronogramas, los cuales se realizan bajo el supuesto de que la población empieza a recibir el beneficio desde el mes de enero y se mantiene por todo el año, no obstante en la realidad la población que egresa del PANI se atiende desde el momento en que el PANI realiza la referencia al IMAS, lo que ocurre cuando los jóvenes cumplen la mayoría de edad, por lo que el comportamiento real de la ejecución fue incrementando gradualmente en cada trimestre, la meta fue superada debido a que el ingreso de la población fue paulatino lo que permitió con los mismos recursos atender a más población, no obstante el presupuesto no se logra ejecutar en su totalidad debido a que entre más tarde una persona empieza a recibir el beneficio según la fecha de cumplimiento de su mayoría de edad  menos presupuesto se gasta en el beneficio brindado a esa persona. </t>
    </r>
    <r>
      <rPr>
        <b/>
        <sz val="9"/>
        <color theme="4" tint="-0.249977111117893"/>
        <rFont val="Palatino Linotype"/>
        <family val="1"/>
      </rPr>
      <t xml:space="preserve"> Cuidado y Desarrollo Infantil:</t>
    </r>
    <r>
      <rPr>
        <b/>
        <sz val="9"/>
        <color theme="1"/>
        <rFont val="Palatino Linotype"/>
        <family val="1"/>
      </rPr>
      <t xml:space="preserve"> La ejecución presupuestaria de este producto durante el cuarto trimestre fue un poco mayor a la programada en el cronograma, se debe considerar que en los tres primeros trimestres del año la ejecución fue un poco inferior, por lo que se tenían los recursos disponibles en el cuarto trimestre, es importante considerar que los cronogramas se realizan con un monto promedio y en la realidad de la ejecución el monto es diferente para cada alternativa, además el ingreso de los niños se da de manera paulatina lo que libera recursos para atender más niños. Al analizar la ejecución anual el resultado fue muy cercano a lo programado en el cronograma.</t>
    </r>
    <r>
      <rPr>
        <b/>
        <sz val="9"/>
        <color theme="4" tint="-0.249977111117893"/>
        <rFont val="Palatino Linotype"/>
        <family val="1"/>
      </rPr>
      <t xml:space="preserve"> Seguridad Alimentaria:</t>
    </r>
    <r>
      <rPr>
        <b/>
        <sz val="9"/>
        <color theme="1"/>
        <rFont val="Palatino Linotype"/>
        <family val="1"/>
      </rPr>
      <t xml:space="preserve"> En este producto la ejecución presupuestaria del trimestre es mayor a la programada en el cronograma, es importante considerar que los cronogramas tienen la misma programación para cada uno de los trimestres y que para el primer y segundo trimestre la ejecución presupuestaria fue inferior a lo programado por lo que el IMAS tenía disponibles los recursos para poder en el cuarto trimestre superar la ejecución presupuestaria, igual que en el caso de las metas la ejecución presupuestaria depende de los montos promedios y el tiempo en que se entregue un beneficio. </t>
    </r>
    <r>
      <rPr>
        <b/>
        <sz val="9"/>
        <color theme="4" tint="-0.249977111117893"/>
        <rFont val="Palatino Linotype"/>
        <family val="1"/>
      </rPr>
      <t xml:space="preserve"> Avancemos:</t>
    </r>
    <r>
      <rPr>
        <b/>
        <sz val="9"/>
        <color theme="1"/>
        <rFont val="Palatino Linotype"/>
        <family val="1"/>
      </rPr>
      <t xml:space="preserve"> En este producto la ejecución presupuestaria lograda en el cuarto trimestre y anualmente es un poco inferior a la programada en el cronograma, la principal razón obedece a que el cronograma se realiza con un único monto promedio y en la ejecución los montos son diferenciados según ciclo educativo, aunado a esto los cronogramas se realizan bajo el supuesto de que todos los estudiantes ingresan en enero, pero en la realidad de la ejecución pueden ingresar en otros meses del año y entre más tarde entran menos presupuesto es asignado por lo que la meta se cumple casi al 100% quedando un saldo presupuestario.</t>
    </r>
  </si>
  <si>
    <t>Observaciones: 
*Incluye los beneficios Atención a Familias, Emergencias, Emprendimientos Productivos Individuales, Mejoramiento de Vivienda, Procesos Formativos, Capacitación, Prestación Alimentaria K, VEDA, TMC- Personas Trabajadoras menores de edad, Atención de Situaciones de Violencia. Sobre el producto Protección Familiar la meta alcanzada durante el cuarto trimestre corresponde a 176 577superando en 19 318 la meta programada en los cronogramas se debe considerar que superación de la meta se asocia a los montos promedios de entrega de los beneficios, dado que los cronogramas se realizan con un único monto, pero en la realidad con este producto se atienden muchos beneficios con montos diferentes. Otro aspecto para considerar es el periodo de entrega del beneficio dado que los cronogramas se realizan bajo el supuesto de que una familia o persona que recibe el beneficio en el mes de enero y lo continúa recibiendo por el resto del año, pero en la ejecución el ingreso de las familias puede ser paulatino y se financian beneficios cuyo desembolso se realiza una única vez, por lo que es difícil que la meta alcanzada sea exactamente igual a la programada. Sobre el producto Asignación Familiar la meta alcanzada en el cuarto trimestre fue de 1464 familias superando en 90 familias la meta programada, entre las razones para la superación de la meta se debe a los montos promedios y el tiempo de entrega de los benéficos, dado que los cronogramas parten del supuesto de que  la población atendida ingresa desde el mes de enero y se mantiene todo el año recibiendo un único monto promedio, pero en la realidad el monto promedio de entrega puede variar dependiendo de cada caso particular y puede ingresar población nueva en el transcurso del año si se tienen los recursos disponibles para otorgar el beneficio. Sobre el producto Prestación Alimentaria se supera la meta establecida en el cronograma la razón principal obedece a que el cronograma se realiza con un único monto promedio y en la ejecución se pueden entregar diferentes montos según lo establecido en la normativa para este beneficio, aunado a esto en el cronograma se parte del supuesto de que todas las personas beneficiarias ingresan desde enero pero en la realidad de la ejecución las personas beneficiarias pueden ingresar de manera paulatina durante el año según las referencias que el PANI remite al IMAS, y según el egreso de la población de las alternativas del PANI que es cuando estos cumplen la mayoría de edad, lo que provoca que con los mismos recursos se pueda atender una mayor cantidad de personas. Sobre el producto Cuidado y Desarrollo Infantil se supera la meta programada en el cronograma , entre las razones se citan: los cronogramas son elaborados con un único monto promedio y en la realidad de la ejecución existen montos promedios por cada modalidad de alternativa, los cronogramas se realizan bajo el supuesto de que todos los niños ingresan en el mes de enero, pero en la ejecución pueden ingresar nuevos niños en otros meses del año y se debe considerar que si un niño deja se asistir y libera un cupo, se ingresa otro niño que también es reportado en la meta, también se están reportando niños que reciben este beneficio que son atendidos con fuente del Producto de Protección Familiar, dado que los recursos asignados a la fuente de cuido son insuficientes para atender la demanda de este beneficio. Sobre el producto Seguridad Alimentaria la meta es superada, de igual manera la razón obedece a que el cronograma se realiza con un único monto promedio y se parte del supuesto de que las familias ingresan todas en el mes de enero, pero en la realidad de la ejecución se pueden entregar diferentes montos según sea el caso particular de cada familias y el ingreso de las mismas puede darse en diferentes momentos del año, al no ingresar todas en enero se permite atenden una mayor cantidad de familias con los mismos recursos. Sobre el Producto Avancemos la meta alcanzada supera la meta programada principalmente por que los cronogramas se realizan con un único monto promedio y en la ejecución existen montos según ciclo educativo, aunado a esto los cronogramas se realizan bajo el supuesto de que todos los estudiantes ingresan en enero pero en la realidad de la ejecución pueden ingresar en otros meses del año lo que permite atender más estudiantes con los mismos recursos, también existen estudiantes a los que se les suspende el beneficio lo que permite ingresar a otros estudiantes lo cual también incrementa la meta ejecutada.</t>
  </si>
  <si>
    <t>Jefe Unidad de Presupuesto</t>
  </si>
  <si>
    <t>Unidad de Presuouesto</t>
  </si>
  <si>
    <r>
      <t xml:space="preserve">Observaciones: 
*Incluye los beneficios Atención a Familias, Emergencias, Emprendimientos Productivos Individuales, Mejoramiento de Vivienda, Procesos Formativos, Capacitación, Prestación Alimentaria K, VEDA, TMC- Personas Trabajadoras menores de edad, Atención de Situaciones de Violencia.                                                                                                                                                                                                                                      Sobre el producto </t>
    </r>
    <r>
      <rPr>
        <b/>
        <sz val="10"/>
        <color theme="4" tint="-0.249977111117893"/>
        <rFont val="Palatino Linotype"/>
        <family val="1"/>
      </rPr>
      <t>Protección Familiar</t>
    </r>
    <r>
      <rPr>
        <b/>
        <sz val="10"/>
        <color theme="1"/>
        <rFont val="Palatino Linotype"/>
        <family val="1"/>
      </rPr>
      <t xml:space="preserve"> la meta alcanzada durante el cuarto trimestre corresponde a 176 577superando en 19 318 la meta programada en los cronogramas se debe considerar que superación de la meta se asocia a los montos promedios de entrega de los beneficios, dado que los cronogramas se realizan con un único monto, pero en la realidad con este producto se atienden muchos beneficios con montos diferentes. Otro aspecto para considerar es el periodo de entrega del beneficio dado que los cronogramas se realizan bajo el supuesto de que una familia o persona que recibe el beneficio en el mes de enero y lo continúa recibiendo por el resto del año, pero en la ejecución el ingreso de las familias puede ser paulatino y se financian beneficios cuyo desembolso se realiza una única vez, por lo que es difícil que la meta alcanzada sea exactamente igual a la programada. Sobre el producto </t>
    </r>
    <r>
      <rPr>
        <b/>
        <sz val="10"/>
        <color theme="4" tint="-0.249977111117893"/>
        <rFont val="Palatino Linotype"/>
        <family val="1"/>
      </rPr>
      <t>Asignación Familiar</t>
    </r>
    <r>
      <rPr>
        <b/>
        <sz val="10"/>
        <color theme="1"/>
        <rFont val="Palatino Linotype"/>
        <family val="1"/>
      </rPr>
      <t xml:space="preserve"> la meta alcanzada en el cuarto trimestre fue de 1464 familias superando en 90 familias la meta programada, entre las razones para la superación de la meta se debe a los montos promedios y el tiempo de entrega de los benéficos, dado que los cronogramas parten del supuesto de que  la población atendida ingresa desde el mes de enero y se mantiene todo el año recibiendo un único monto promedio, pero en la realidad el monto promedio de entrega puede variar dependiendo de cada caso particular y puede ingresar población nueva en el transcurso del año si se tienen los recursos disponibles para otorgar el beneficio. Sobre el producto </t>
    </r>
    <r>
      <rPr>
        <b/>
        <sz val="10"/>
        <color theme="4" tint="-0.249977111117893"/>
        <rFont val="Palatino Linotype"/>
        <family val="1"/>
      </rPr>
      <t>Prestación Alimentaria</t>
    </r>
    <r>
      <rPr>
        <b/>
        <sz val="10"/>
        <color theme="1"/>
        <rFont val="Palatino Linotype"/>
        <family val="1"/>
      </rPr>
      <t xml:space="preserve"> se supera la meta establecida en el cronograma la razón principal obedece a que el cronograma se realiza con un único monto promedio y en la ejecución se pueden entregar diferentes montos según lo establecido en la normativa para este beneficio, aunado a esto en el cronograma se parte del supuesto de que todas las personas beneficiarias ingresan desde enero pero en la realidad de la ejecución las personas beneficiarias pueden ingresar de manera paulatina durante el año según las referencias que el PANI remite al IMAS, y según el egreso de la población de las alternativas del PANI que es cuando estos cumplen la mayoría de edad, lo que provoca que con los mismos recursos se pueda atender una mayor cantidad de personas. Sobre el producto </t>
    </r>
    <r>
      <rPr>
        <b/>
        <sz val="10"/>
        <color theme="4" tint="-0.249977111117893"/>
        <rFont val="Palatino Linotype"/>
        <family val="1"/>
      </rPr>
      <t xml:space="preserve">Cuidado y Desarrollo Infantil </t>
    </r>
    <r>
      <rPr>
        <b/>
        <sz val="10"/>
        <color theme="1"/>
        <rFont val="Palatino Linotype"/>
        <family val="1"/>
      </rPr>
      <t xml:space="preserve">se supera la meta programada en el cronograma , entre las razones se citan: los cronogramas son elaborados con un único monto promedio y en la realidad de la ejecución existen montos promedios por cada modalidad de alternativa, los cronogramas se realizan bajo el supuesto de que todos los niños ingresan en el mes de enero, pero en la ejecución pueden ingresar nuevos niños en otros meses del año y se debe considerar que si un niño deja se asistir y libera un cupo, se ingresa otro niño que también es reportado en la meta, también se están reportando niños que reciben este beneficio que son atendidos con fuente del Producto de Protección Familiar, dado que los recursos asignados a la fuente de cuido son insuficientes para atender la demanda de este beneficio. Sobre el producto </t>
    </r>
    <r>
      <rPr>
        <b/>
        <sz val="10"/>
        <color theme="4" tint="-0.249977111117893"/>
        <rFont val="Palatino Linotype"/>
        <family val="1"/>
      </rPr>
      <t>Seguridad Alimentaria</t>
    </r>
    <r>
      <rPr>
        <b/>
        <sz val="10"/>
        <color theme="1"/>
        <rFont val="Palatino Linotype"/>
        <family val="1"/>
      </rPr>
      <t xml:space="preserve"> la meta es superada, de igual manera la razón obedece a que el cronograma se realiza con un único monto promedio y se parte del supuesto de que las familias ingresan todas en el mes de enero, pero en la realidad de la ejecución se pueden entregar diferentes montos según sea el caso particular de cada familias y el ingreso de las mismas puede darse en diferentes momentos del año, al no ingresar todas en enero se permite atenden una mayor cantidad de familias con los mismos recursos. Sobre el Producto </t>
    </r>
    <r>
      <rPr>
        <b/>
        <sz val="10"/>
        <color theme="4" tint="-0.249977111117893"/>
        <rFont val="Palatino Linotype"/>
        <family val="1"/>
      </rPr>
      <t>Avancemos</t>
    </r>
    <r>
      <rPr>
        <b/>
        <sz val="10"/>
        <color theme="1"/>
        <rFont val="Palatino Linotype"/>
        <family val="1"/>
      </rPr>
      <t xml:space="preserve"> la meta alcanzada supera la meta programada principalmente por que los cronogramas se realizan con un único monto promedio y en la ejecución existen montos según ciclo educativo, aunado a esto los cronogramas se realizan bajo el supuesto de que todos los estudiantes ingresan en enero pero en la realidad de la ejecución pueden ingresar en otros meses del año lo que permite atender más estudiantes con los mismos recursos, también existen estudiantes a los que se les suspende el beneficio lo que permite ingresar a otros estudiantes lo cual también incrementa la meta ejecutada.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</si>
</sst>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0_);_(* \(#,##0\);_(* &quot;-&quot;??_);_(@_)"/>
    <numFmt numFmtId="166" formatCode="#,##0.0000"/>
    <numFmt numFmtId="167" formatCode="[$-140A]General"/>
    <numFmt numFmtId="168" formatCode="[$-140A]#,##0"/>
    <numFmt numFmtId="169" formatCode="#,##0.0"/>
    <numFmt numFmtId="170" formatCode="#,##0.0000000"/>
    <numFmt numFmtId="171" formatCode="&quot; &quot;#,##0.00&quot; &quot;;&quot;-&quot;#,##0.00&quot; &quot;;&quot; -&quot;00&quot; &quot;;&quot; &quot;@&quot; &quot;"/>
    <numFmt numFmtId="172" formatCode="&quot; &quot;#,##0&quot; &quot;;&quot;-&quot;#,##0&quot; &quot;;&quot; -&quot;00&quot; &quot;;&quot; &quot;@&quot; &quot;"/>
    <numFmt numFmtId="173" formatCode="_-* #,##0_-;\-* #,##0_-;_-* &quot;-&quot;??_-;_-@_-"/>
  </numFmts>
  <fonts count="78" x14ac:knownFonts="1">
    <font>
      <sz val="11"/>
      <color theme="1"/>
      <name val="Calibri"/>
      <family val="2"/>
      <scheme val="minor"/>
    </font>
    <font>
      <sz val="11"/>
      <color theme="1"/>
      <name val="Calibri"/>
      <family val="2"/>
      <scheme val="minor"/>
    </font>
    <font>
      <sz val="11"/>
      <color theme="1"/>
      <name val="Cambria"/>
      <family val="1"/>
      <scheme val="maj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b/>
      <sz val="14"/>
      <name val="Palatino Linotype"/>
      <family val="1"/>
    </font>
    <font>
      <sz val="7"/>
      <color theme="1"/>
      <name val="Palatino Linotype"/>
      <family val="1"/>
    </font>
    <font>
      <b/>
      <sz val="9"/>
      <color indexed="81"/>
      <name val="Tahoma"/>
      <family val="2"/>
    </font>
    <font>
      <b/>
      <sz val="11"/>
      <color rgb="FFFF0000"/>
      <name val="Palatino Linotype"/>
      <family val="1"/>
    </font>
    <font>
      <u/>
      <sz val="11"/>
      <color theme="0"/>
      <name val="Palatino Linotype"/>
      <family val="1"/>
    </font>
    <font>
      <b/>
      <u/>
      <sz val="11"/>
      <color theme="1"/>
      <name val="Palatino Linotype"/>
      <family val="1"/>
    </font>
    <font>
      <b/>
      <sz val="11"/>
      <color theme="0"/>
      <name val="Calibri"/>
      <family val="2"/>
      <scheme val="minor"/>
    </font>
    <font>
      <b/>
      <sz val="11"/>
      <color theme="1"/>
      <name val="Calibri"/>
      <family val="2"/>
      <scheme val="minor"/>
    </font>
    <font>
      <sz val="11"/>
      <name val="Calibri"/>
      <family val="2"/>
      <scheme val="minor"/>
    </font>
    <font>
      <sz val="11"/>
      <name val="Palatino Linotype"/>
      <family val="1"/>
    </font>
    <font>
      <b/>
      <u/>
      <sz val="11"/>
      <name val="Palatino Linotype"/>
      <family val="1"/>
    </font>
    <font>
      <b/>
      <sz val="9"/>
      <color theme="1"/>
      <name val="Palatino Linotype"/>
      <family val="1"/>
    </font>
    <font>
      <b/>
      <sz val="11"/>
      <color rgb="FF002060"/>
      <name val="Palatino Linotype"/>
      <family val="1"/>
    </font>
    <font>
      <b/>
      <sz val="8"/>
      <name val="Palatino Linotype"/>
      <family val="1"/>
    </font>
    <font>
      <b/>
      <sz val="11"/>
      <color theme="0" tint="-0.34998626667073579"/>
      <name val="Palatino Linotype"/>
      <family val="1"/>
    </font>
    <font>
      <sz val="11"/>
      <color theme="0" tint="-0.34998626667073579"/>
      <name val="Palatino Linotype"/>
      <family val="1"/>
    </font>
    <font>
      <b/>
      <sz val="11"/>
      <color rgb="FF182951"/>
      <name val="Palatino Linotype"/>
      <family val="1"/>
    </font>
    <font>
      <b/>
      <u/>
      <sz val="11"/>
      <color rgb="FF002060"/>
      <name val="Palatino Linotype"/>
      <family val="1"/>
    </font>
    <font>
      <b/>
      <sz val="11"/>
      <color rgb="FF00B050"/>
      <name val="Palatino Linotype"/>
      <family val="1"/>
    </font>
    <font>
      <b/>
      <sz val="14"/>
      <color rgb="FF00B050"/>
      <name val="Palatino Linotype"/>
      <family val="1"/>
    </font>
    <font>
      <sz val="11"/>
      <color rgb="FF00B050"/>
      <name val="Palatino Linotype"/>
      <family val="1"/>
    </font>
    <font>
      <sz val="11"/>
      <color rgb="FF000000"/>
      <name val="Calibri"/>
      <family val="2"/>
    </font>
    <font>
      <i/>
      <sz val="11"/>
      <name val="Palatino Linotype"/>
      <family val="1"/>
    </font>
    <font>
      <b/>
      <u/>
      <sz val="11"/>
      <color theme="3" tint="-0.249977111117893"/>
      <name val="Palatino Linotype"/>
      <family val="1"/>
    </font>
    <font>
      <b/>
      <sz val="12"/>
      <color rgb="FF182951"/>
      <name val="Palatino Linotype"/>
      <family val="1"/>
    </font>
    <font>
      <b/>
      <sz val="12"/>
      <color theme="3" tint="-0.249977111117893"/>
      <name val="Palatino Linotype"/>
      <family val="1"/>
    </font>
    <font>
      <sz val="10"/>
      <name val="Arial"/>
      <family val="2"/>
    </font>
    <font>
      <b/>
      <sz val="11"/>
      <color rgb="FFFFFFFF"/>
      <name val="Arial"/>
      <family val="2"/>
    </font>
    <font>
      <b/>
      <sz val="9"/>
      <color theme="4" tint="-0.249977111117893"/>
      <name val="Palatino Linotype"/>
      <family val="1"/>
    </font>
    <font>
      <b/>
      <sz val="9"/>
      <color theme="4" tint="-0.499984740745262"/>
      <name val="Palatino Linotype"/>
      <family val="1"/>
    </font>
    <font>
      <sz val="11"/>
      <color theme="0"/>
      <name val="Calibri"/>
      <family val="2"/>
      <scheme val="minor"/>
    </font>
    <font>
      <b/>
      <sz val="10"/>
      <color rgb="FF000000"/>
      <name val="Calibri"/>
      <family val="2"/>
    </font>
    <font>
      <sz val="11"/>
      <color rgb="FF000000"/>
      <name val="Arial"/>
      <family val="2"/>
    </font>
    <font>
      <sz val="10"/>
      <color rgb="FF000000"/>
      <name val="Calibri"/>
      <family val="2"/>
    </font>
    <font>
      <b/>
      <sz val="9"/>
      <color rgb="FF000000"/>
      <name val="Calibri"/>
      <family val="2"/>
    </font>
    <font>
      <sz val="9"/>
      <color rgb="FF000000"/>
      <name val="Calibri"/>
      <family val="2"/>
    </font>
    <font>
      <sz val="9"/>
      <color theme="1"/>
      <name val="Calibri"/>
      <family val="2"/>
      <scheme val="minor"/>
    </font>
    <font>
      <b/>
      <sz val="9"/>
      <color theme="1"/>
      <name val="Calibri"/>
      <family val="2"/>
      <scheme val="minor"/>
    </font>
    <font>
      <sz val="8"/>
      <color rgb="FF000000"/>
      <name val="Calibri"/>
      <family val="2"/>
    </font>
    <font>
      <b/>
      <sz val="14"/>
      <color theme="1"/>
      <name val="Calibri"/>
      <family val="2"/>
      <scheme val="minor"/>
    </font>
    <font>
      <b/>
      <sz val="9"/>
      <color rgb="FF000000"/>
      <name val="Arial"/>
      <family val="2"/>
    </font>
    <font>
      <b/>
      <sz val="10"/>
      <color theme="4" tint="-0.249977111117893"/>
      <name val="Palatino Linotype"/>
      <family val="1"/>
    </font>
    <font>
      <b/>
      <sz val="8"/>
      <color theme="1"/>
      <name val="Palatino Linotype"/>
      <family val="1"/>
    </font>
    <font>
      <b/>
      <sz val="9"/>
      <color theme="0"/>
      <name val="Palatino Linotype"/>
      <family val="1"/>
    </font>
    <font>
      <sz val="9"/>
      <color theme="0"/>
      <name val="Palatino Linotype"/>
      <family val="1"/>
    </font>
  </fonts>
  <fills count="17">
    <fill>
      <patternFill patternType="none"/>
    </fill>
    <fill>
      <patternFill patternType="gray125"/>
    </fill>
    <fill>
      <patternFill patternType="solid">
        <fgColor theme="0"/>
        <bgColor indexed="64"/>
      </patternFill>
    </fill>
    <fill>
      <patternFill patternType="solid">
        <fgColor rgb="FFC1C5C8"/>
        <bgColor indexed="64"/>
      </patternFill>
    </fill>
    <fill>
      <patternFill patternType="solid">
        <fgColor rgb="FFCFAC65"/>
        <bgColor indexed="64"/>
      </patternFill>
    </fill>
    <fill>
      <patternFill patternType="solid">
        <fgColor rgb="FF182951"/>
        <bgColor indexed="64"/>
      </patternFill>
    </fill>
    <fill>
      <patternFill patternType="solid">
        <fgColor rgb="FF97979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E699"/>
        <bgColor rgb="FFFFE699"/>
      </patternFill>
    </fill>
    <fill>
      <patternFill patternType="solid">
        <fgColor rgb="FFB4C6E7"/>
        <bgColor rgb="FFB4C6E7"/>
      </patternFill>
    </fill>
    <fill>
      <patternFill patternType="solid">
        <fgColor rgb="FFD9E1F2"/>
        <bgColor rgb="FFD9E1F2"/>
      </patternFill>
    </fill>
    <fill>
      <patternFill patternType="solid">
        <fgColor theme="4" tint="0.79998168889431442"/>
        <bgColor theme="4" tint="0.79998168889431442"/>
      </patternFill>
    </fill>
    <fill>
      <patternFill patternType="solid">
        <fgColor theme="3" tint="-0.249977111117893"/>
        <bgColor indexed="64"/>
      </patternFill>
    </fill>
  </fills>
  <borders count="8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right style="thin">
        <color theme="1"/>
      </right>
      <top style="thin">
        <color indexed="64"/>
      </top>
      <bottom style="thin">
        <color indexed="64"/>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style="thin">
        <color indexed="64"/>
      </top>
      <bottom style="thin">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style="thin">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top/>
      <bottom style="double">
        <color theme="1"/>
      </bottom>
      <diagonal/>
    </border>
    <border>
      <left/>
      <right/>
      <top/>
      <bottom style="hair">
        <color theme="1"/>
      </bottom>
      <diagonal/>
    </border>
    <border>
      <left style="thin">
        <color theme="1"/>
      </left>
      <right style="thin">
        <color theme="1"/>
      </right>
      <top style="thin">
        <color theme="1"/>
      </top>
      <bottom style="thin">
        <color theme="1"/>
      </bottom>
      <diagonal/>
    </border>
    <border>
      <left style="thin">
        <color theme="0"/>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right>
      <top style="thin">
        <color theme="0"/>
      </top>
      <bottom style="thin">
        <color theme="0"/>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
      <left/>
      <right/>
      <top/>
      <bottom style="double">
        <color indexed="64"/>
      </bottom>
      <diagonal/>
    </border>
  </borders>
  <cellStyleXfs count="16">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6" fillId="0" borderId="0" applyNumberFormat="0" applyFill="0" applyBorder="0" applyAlignment="0" applyProtection="0"/>
    <xf numFmtId="0" fontId="1" fillId="0" borderId="0"/>
    <xf numFmtId="9" fontId="1" fillId="0" borderId="0" applyFont="0" applyFill="0" applyBorder="0" applyAlignment="0" applyProtection="0"/>
    <xf numFmtId="167" fontId="54" fillId="0" borderId="0" applyBorder="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1" fillId="0" borderId="0" applyFont="0" applyFill="0" applyBorder="0" applyAlignment="0" applyProtection="0"/>
    <xf numFmtId="0" fontId="54" fillId="0" borderId="0" applyNumberFormat="0" applyBorder="0" applyProtection="0"/>
    <xf numFmtId="171" fontId="65" fillId="0" borderId="0" applyFont="0" applyFill="0" applyBorder="0" applyAlignment="0" applyProtection="0"/>
    <xf numFmtId="171" fontId="65" fillId="0" borderId="0" applyFont="0" applyFill="0" applyBorder="0" applyAlignment="0" applyProtection="0"/>
  </cellStyleXfs>
  <cellXfs count="577">
    <xf numFmtId="0" fontId="0" fillId="0" borderId="0" xfId="0"/>
    <xf numFmtId="0" fontId="2" fillId="0" borderId="0" xfId="0" applyFont="1" applyAlignment="1">
      <alignment vertical="center"/>
    </xf>
    <xf numFmtId="0" fontId="3" fillId="0" borderId="0" xfId="0" applyFont="1"/>
    <xf numFmtId="0" fontId="6" fillId="0" borderId="0" xfId="0" applyFont="1" applyAlignment="1">
      <alignment vertical="center" wrapText="1"/>
    </xf>
    <xf numFmtId="165" fontId="7" fillId="0" borderId="9" xfId="1" applyNumberFormat="1" applyFont="1" applyFill="1" applyBorder="1" applyAlignment="1">
      <alignment horizontal="left" vertical="center" wrapText="1"/>
    </xf>
    <xf numFmtId="165" fontId="7" fillId="0" borderId="0" xfId="1" applyNumberFormat="1" applyFont="1" applyFill="1" applyBorder="1" applyAlignment="1">
      <alignment horizontal="center" wrapText="1"/>
    </xf>
    <xf numFmtId="165" fontId="7" fillId="0" borderId="0" xfId="1" applyNumberFormat="1" applyFont="1" applyFill="1" applyBorder="1" applyAlignment="1">
      <alignment horizontal="left" vertical="center" wrapText="1"/>
    </xf>
    <xf numFmtId="165" fontId="8" fillId="2" borderId="0" xfId="1" applyNumberFormat="1" applyFont="1" applyFill="1" applyBorder="1" applyAlignment="1">
      <alignment horizontal="center" vertical="center" wrapText="1"/>
    </xf>
    <xf numFmtId="165" fontId="11" fillId="0" borderId="0" xfId="1" applyNumberFormat="1" applyFont="1" applyFill="1" applyBorder="1" applyAlignment="1">
      <alignment horizontal="left" vertical="center" wrapText="1"/>
    </xf>
    <xf numFmtId="165" fontId="11" fillId="0" borderId="0" xfId="1" applyNumberFormat="1" applyFont="1" applyFill="1" applyBorder="1" applyAlignment="1">
      <alignment horizontal="center"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4" fontId="12" fillId="0" borderId="0" xfId="0" applyNumberFormat="1" applyFont="1" applyAlignment="1">
      <alignment horizontal="right" vertical="center"/>
    </xf>
    <xf numFmtId="4" fontId="12" fillId="0" borderId="1" xfId="1" applyNumberFormat="1" applyFont="1" applyFill="1" applyBorder="1" applyAlignment="1">
      <alignment horizontal="right" vertical="center" wrapText="1"/>
    </xf>
    <xf numFmtId="0" fontId="12" fillId="2" borderId="18" xfId="0" applyFont="1" applyFill="1" applyBorder="1" applyAlignment="1">
      <alignment horizontal="center" vertical="center"/>
    </xf>
    <xf numFmtId="0" fontId="12" fillId="2" borderId="17" xfId="0" applyFont="1" applyFill="1" applyBorder="1" applyAlignment="1">
      <alignment vertical="center"/>
    </xf>
    <xf numFmtId="0" fontId="12" fillId="2" borderId="19" xfId="0" applyFont="1" applyFill="1" applyBorder="1" applyAlignment="1">
      <alignment vertical="center"/>
    </xf>
    <xf numFmtId="0" fontId="12" fillId="2" borderId="1" xfId="0" applyFont="1" applyFill="1" applyBorder="1" applyAlignment="1">
      <alignment vertical="center"/>
    </xf>
    <xf numFmtId="0" fontId="12" fillId="2" borderId="21" xfId="0" applyFont="1" applyFill="1" applyBorder="1" applyAlignment="1">
      <alignment horizontal="center" vertical="center"/>
    </xf>
    <xf numFmtId="165" fontId="10" fillId="2" borderId="0" xfId="1" applyNumberFormat="1" applyFont="1" applyFill="1" applyBorder="1" applyAlignment="1">
      <alignment horizontal="center" vertical="center" wrapText="1"/>
    </xf>
    <xf numFmtId="165" fontId="13" fillId="2" borderId="0" xfId="1" applyNumberFormat="1" applyFont="1" applyFill="1" applyBorder="1" applyAlignment="1">
      <alignment horizontal="center" vertical="center" wrapText="1"/>
    </xf>
    <xf numFmtId="165" fontId="13" fillId="2" borderId="0" xfId="1" applyNumberFormat="1" applyFont="1" applyFill="1" applyBorder="1" applyAlignment="1">
      <alignment horizontal="left" vertical="center" wrapText="1"/>
    </xf>
    <xf numFmtId="4" fontId="13" fillId="2" borderId="0" xfId="1" applyNumberFormat="1" applyFont="1" applyFill="1" applyBorder="1" applyAlignment="1">
      <alignment horizontal="right" vertical="center" wrapText="1"/>
    </xf>
    <xf numFmtId="165" fontId="13" fillId="2" borderId="1" xfId="1" applyNumberFormat="1" applyFont="1" applyFill="1" applyBorder="1" applyAlignment="1">
      <alignment horizontal="left" vertical="center" wrapText="1"/>
    </xf>
    <xf numFmtId="0" fontId="12" fillId="2" borderId="17"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4" xfId="0" applyFont="1" applyFill="1" applyBorder="1" applyAlignment="1">
      <alignment horizontal="center" vertical="center"/>
    </xf>
    <xf numFmtId="0" fontId="3" fillId="0" borderId="0" xfId="0" applyFont="1" applyAlignment="1">
      <alignment vertical="center"/>
    </xf>
    <xf numFmtId="165" fontId="3" fillId="0" borderId="0" xfId="1" applyNumberFormat="1" applyFont="1" applyFill="1" applyAlignment="1">
      <alignment horizontal="left" vertical="center" wrapText="1"/>
    </xf>
    <xf numFmtId="165" fontId="3" fillId="0" borderId="0" xfId="1" applyNumberFormat="1" applyFont="1" applyFill="1" applyAlignment="1">
      <alignment horizontal="left" vertical="center"/>
    </xf>
    <xf numFmtId="165" fontId="3" fillId="0" borderId="0" xfId="1" applyNumberFormat="1" applyFont="1" applyFill="1" applyAlignment="1">
      <alignment vertical="center"/>
    </xf>
    <xf numFmtId="4" fontId="3" fillId="0" borderId="0" xfId="0" applyNumberFormat="1" applyFont="1" applyAlignment="1">
      <alignment vertical="center"/>
    </xf>
    <xf numFmtId="4" fontId="7" fillId="0" borderId="0" xfId="0" applyNumberFormat="1" applyFont="1" applyAlignment="1">
      <alignment vertical="center"/>
    </xf>
    <xf numFmtId="0" fontId="6" fillId="0" borderId="0" xfId="0" applyFont="1" applyAlignment="1">
      <alignment vertical="center"/>
    </xf>
    <xf numFmtId="0" fontId="19" fillId="0" borderId="23" xfId="0" applyFont="1" applyBorder="1" applyAlignment="1">
      <alignment vertical="center"/>
    </xf>
    <xf numFmtId="0" fontId="19" fillId="0" borderId="27" xfId="0" applyFont="1" applyBorder="1" applyAlignment="1">
      <alignment vertical="center"/>
    </xf>
    <xf numFmtId="0" fontId="3" fillId="0" borderId="15" xfId="0" applyFont="1" applyBorder="1" applyAlignment="1">
      <alignment vertical="center"/>
    </xf>
    <xf numFmtId="0" fontId="0" fillId="0" borderId="0" xfId="0" applyAlignment="1">
      <alignment vertical="center"/>
    </xf>
    <xf numFmtId="0" fontId="12" fillId="0" borderId="1" xfId="0" applyFont="1" applyBorder="1" applyAlignment="1">
      <alignment vertical="center"/>
    </xf>
    <xf numFmtId="4" fontId="3" fillId="0" borderId="0" xfId="0" applyNumberFormat="1" applyFont="1" applyAlignment="1">
      <alignment horizontal="right" vertical="center"/>
    </xf>
    <xf numFmtId="0" fontId="12" fillId="0" borderId="0" xfId="0" applyFont="1" applyAlignment="1">
      <alignment vertical="center"/>
    </xf>
    <xf numFmtId="4" fontId="7" fillId="0"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3" fillId="2" borderId="0" xfId="1" applyNumberFormat="1" applyFont="1" applyFill="1" applyBorder="1" applyAlignment="1">
      <alignment horizontal="right" vertical="center"/>
    </xf>
    <xf numFmtId="4" fontId="12" fillId="0" borderId="0" xfId="1" applyNumberFormat="1" applyFont="1" applyAlignment="1">
      <alignment vertical="center"/>
    </xf>
    <xf numFmtId="2" fontId="3" fillId="0" borderId="0" xfId="0" applyNumberFormat="1" applyFont="1" applyAlignment="1">
      <alignment vertical="center"/>
    </xf>
    <xf numFmtId="4" fontId="12" fillId="0" borderId="0" xfId="1" applyNumberFormat="1" applyFont="1" applyFill="1" applyBorder="1" applyAlignment="1">
      <alignment horizontal="right" vertical="center"/>
    </xf>
    <xf numFmtId="4" fontId="12" fillId="0" borderId="1" xfId="1" applyNumberFormat="1" applyFont="1" applyBorder="1" applyAlignment="1">
      <alignment vertical="center"/>
    </xf>
    <xf numFmtId="4" fontId="3" fillId="0" borderId="1" xfId="0" applyNumberFormat="1" applyFont="1" applyBorder="1" applyAlignment="1">
      <alignment vertical="center"/>
    </xf>
    <xf numFmtId="0" fontId="6" fillId="0" borderId="0" xfId="1" applyNumberFormat="1" applyFont="1" applyFill="1" applyBorder="1" applyAlignment="1">
      <alignment vertical="center" wrapText="1"/>
    </xf>
    <xf numFmtId="0" fontId="6" fillId="0" borderId="0" xfId="1" applyNumberFormat="1" applyFont="1" applyFill="1" applyBorder="1" applyAlignment="1">
      <alignment horizontal="left" vertical="center" wrapText="1"/>
    </xf>
    <xf numFmtId="4" fontId="13" fillId="2" borderId="0" xfId="1" applyNumberFormat="1" applyFont="1" applyFill="1" applyBorder="1" applyAlignment="1">
      <alignment horizontal="center" vertical="center" wrapText="1"/>
    </xf>
    <xf numFmtId="0" fontId="5" fillId="0" borderId="12" xfId="0" applyFont="1" applyBorder="1" applyAlignment="1">
      <alignment horizontal="left" vertical="center"/>
    </xf>
    <xf numFmtId="0" fontId="5" fillId="0" borderId="12" xfId="0" applyFont="1" applyBorder="1" applyAlignment="1">
      <alignment horizontal="left" vertical="center" wrapText="1"/>
    </xf>
    <xf numFmtId="0" fontId="4" fillId="0" borderId="0" xfId="0" applyFont="1" applyAlignment="1">
      <alignment vertical="center"/>
    </xf>
    <xf numFmtId="0" fontId="6" fillId="0" borderId="0" xfId="0" applyFont="1" applyAlignment="1">
      <alignment horizontal="left" vertical="center" wrapText="1"/>
    </xf>
    <xf numFmtId="165" fontId="7" fillId="0" borderId="0" xfId="1" applyNumberFormat="1" applyFont="1" applyFill="1" applyBorder="1" applyAlignment="1">
      <alignment vertical="center" wrapText="1"/>
    </xf>
    <xf numFmtId="0" fontId="3" fillId="0" borderId="0" xfId="0" applyFont="1" applyAlignment="1">
      <alignment horizontal="left" vertical="center"/>
    </xf>
    <xf numFmtId="0" fontId="3" fillId="2" borderId="0" xfId="0" applyFont="1" applyFill="1" applyAlignment="1">
      <alignment vertical="center"/>
    </xf>
    <xf numFmtId="165" fontId="3" fillId="0" borderId="0" xfId="1" applyNumberFormat="1" applyFont="1" applyFill="1" applyAlignment="1">
      <alignment horizontal="center" vertical="center"/>
    </xf>
    <xf numFmtId="4" fontId="3" fillId="0" borderId="0" xfId="1" applyNumberFormat="1" applyFont="1" applyFill="1" applyBorder="1" applyAlignment="1">
      <alignment horizontal="right" vertical="center" wrapText="1"/>
    </xf>
    <xf numFmtId="4" fontId="3" fillId="0" borderId="0" xfId="1" applyNumberFormat="1" applyFont="1" applyAlignment="1">
      <alignment vertical="center"/>
    </xf>
    <xf numFmtId="4" fontId="12" fillId="0" borderId="44" xfId="1" applyNumberFormat="1" applyFont="1" applyBorder="1" applyAlignment="1">
      <alignment vertical="center"/>
    </xf>
    <xf numFmtId="4" fontId="3" fillId="0" borderId="44" xfId="1" applyNumberFormat="1" applyFont="1" applyBorder="1" applyAlignment="1">
      <alignment vertical="center"/>
    </xf>
    <xf numFmtId="0" fontId="3" fillId="0" borderId="0" xfId="0" applyFont="1" applyAlignment="1">
      <alignment vertical="center" wrapText="1"/>
    </xf>
    <xf numFmtId="0" fontId="24" fillId="0" borderId="0" xfId="0" applyFont="1" applyAlignment="1">
      <alignment vertical="center"/>
    </xf>
    <xf numFmtId="0" fontId="27" fillId="0" borderId="0" xfId="4" applyFont="1" applyAlignment="1">
      <alignment vertical="center"/>
    </xf>
    <xf numFmtId="0" fontId="28" fillId="0" borderId="0" xfId="0" applyFont="1" applyAlignment="1">
      <alignment vertical="center"/>
    </xf>
    <xf numFmtId="0" fontId="13" fillId="0" borderId="0" xfId="1" applyNumberFormat="1" applyFont="1" applyFill="1" applyBorder="1" applyAlignment="1">
      <alignment vertical="center" wrapText="1"/>
    </xf>
    <xf numFmtId="0" fontId="12" fillId="0" borderId="1" xfId="0" applyFont="1" applyBorder="1" applyAlignment="1">
      <alignment vertical="center" wrapText="1"/>
    </xf>
    <xf numFmtId="4" fontId="13" fillId="0" borderId="0" xfId="1" applyNumberFormat="1" applyFont="1" applyFill="1" applyBorder="1" applyAlignment="1">
      <alignment horizontal="right" vertical="center" wrapText="1"/>
    </xf>
    <xf numFmtId="165" fontId="10" fillId="5" borderId="11"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4" fontId="7" fillId="4" borderId="0" xfId="1" applyNumberFormat="1" applyFont="1" applyFill="1" applyBorder="1" applyAlignment="1">
      <alignment horizontal="right" vertical="center" wrapText="1"/>
    </xf>
    <xf numFmtId="2" fontId="11" fillId="4"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165" fontId="10" fillId="5" borderId="14" xfId="1" applyNumberFormat="1" applyFont="1" applyFill="1" applyBorder="1" applyAlignment="1">
      <alignment horizontal="center" vertical="center" wrapText="1"/>
    </xf>
    <xf numFmtId="165" fontId="5" fillId="5" borderId="14" xfId="1" applyNumberFormat="1" applyFont="1" applyFill="1" applyBorder="1" applyAlignment="1">
      <alignment horizontal="center" vertical="center" wrapText="1"/>
    </xf>
    <xf numFmtId="165" fontId="5" fillId="5" borderId="0" xfId="1" applyNumberFormat="1" applyFont="1" applyFill="1" applyBorder="1" applyAlignment="1">
      <alignment horizontal="center" vertical="center" wrapText="1"/>
    </xf>
    <xf numFmtId="165" fontId="5" fillId="5" borderId="20" xfId="1" applyNumberFormat="1" applyFont="1" applyFill="1" applyBorder="1" applyAlignment="1">
      <alignment horizontal="center" vertical="center" wrapText="1"/>
    </xf>
    <xf numFmtId="165" fontId="10" fillId="5" borderId="20" xfId="1" applyNumberFormat="1" applyFont="1" applyFill="1" applyBorder="1" applyAlignment="1">
      <alignment horizontal="center" vertical="center" wrapText="1"/>
    </xf>
    <xf numFmtId="0" fontId="5" fillId="5" borderId="12" xfId="0" applyFont="1" applyFill="1" applyBorder="1" applyAlignment="1">
      <alignment horizontal="left" vertical="center" wrapText="1"/>
    </xf>
    <xf numFmtId="165" fontId="5" fillId="5" borderId="11" xfId="1" applyNumberFormat="1" applyFont="1" applyFill="1" applyBorder="1" applyAlignment="1">
      <alignment horizontal="center" vertical="center" wrapText="1"/>
    </xf>
    <xf numFmtId="0" fontId="12" fillId="4" borderId="0" xfId="0" applyFont="1" applyFill="1" applyAlignment="1">
      <alignment vertical="center"/>
    </xf>
    <xf numFmtId="4" fontId="11" fillId="4" borderId="0" xfId="1" applyNumberFormat="1" applyFont="1" applyFill="1" applyBorder="1" applyAlignment="1">
      <alignment horizontal="right" vertical="center" wrapText="1"/>
    </xf>
    <xf numFmtId="4" fontId="11" fillId="3" borderId="0" xfId="1" applyNumberFormat="1" applyFont="1" applyFill="1" applyBorder="1" applyAlignment="1">
      <alignment horizontal="right" vertical="center" wrapText="1"/>
    </xf>
    <xf numFmtId="4" fontId="7" fillId="3" borderId="0" xfId="1" applyNumberFormat="1" applyFont="1" applyFill="1" applyBorder="1" applyAlignment="1">
      <alignment horizontal="right" vertical="center" wrapText="1"/>
    </xf>
    <xf numFmtId="0" fontId="11" fillId="3" borderId="0" xfId="0" applyFont="1" applyFill="1" applyAlignment="1">
      <alignment vertical="center"/>
    </xf>
    <xf numFmtId="4" fontId="6" fillId="3" borderId="0" xfId="0" applyNumberFormat="1" applyFont="1" applyFill="1" applyAlignment="1">
      <alignment horizontal="right" vertical="center"/>
    </xf>
    <xf numFmtId="164" fontId="3" fillId="0" borderId="0" xfId="1" applyFont="1" applyAlignment="1">
      <alignment vertical="center"/>
    </xf>
    <xf numFmtId="0" fontId="6" fillId="0" borderId="10" xfId="1" applyNumberFormat="1" applyFont="1" applyFill="1" applyBorder="1" applyAlignment="1">
      <alignment horizontal="left" vertical="center" wrapText="1"/>
    </xf>
    <xf numFmtId="0" fontId="3" fillId="0" borderId="15" xfId="1" applyNumberFormat="1" applyFont="1" applyFill="1" applyBorder="1" applyAlignment="1">
      <alignment horizontal="left" vertical="center" wrapText="1"/>
    </xf>
    <xf numFmtId="0" fontId="3" fillId="0" borderId="25" xfId="1" applyNumberFormat="1" applyFont="1" applyFill="1" applyBorder="1" applyAlignment="1">
      <alignment horizontal="left" vertical="center" wrapText="1"/>
    </xf>
    <xf numFmtId="0" fontId="6" fillId="0" borderId="48" xfId="0" applyFont="1" applyBorder="1" applyAlignment="1">
      <alignment vertical="center"/>
    </xf>
    <xf numFmtId="0" fontId="3" fillId="0" borderId="49" xfId="0" applyFont="1" applyBorder="1" applyAlignment="1">
      <alignment vertical="center"/>
    </xf>
    <xf numFmtId="0" fontId="3" fillId="0" borderId="48" xfId="0" applyFont="1"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22" xfId="0" applyFont="1" applyBorder="1" applyAlignment="1">
      <alignment vertical="center"/>
    </xf>
    <xf numFmtId="0" fontId="3" fillId="0" borderId="0" xfId="0" applyFont="1" applyAlignment="1">
      <alignment vertical="top"/>
    </xf>
    <xf numFmtId="164" fontId="3" fillId="0" borderId="0" xfId="1" applyFont="1" applyAlignment="1">
      <alignment vertical="top"/>
    </xf>
    <xf numFmtId="165" fontId="5" fillId="2" borderId="0" xfId="1" applyNumberFormat="1" applyFont="1" applyFill="1" applyBorder="1" applyAlignment="1">
      <alignment horizontal="center" vertical="center" wrapText="1"/>
    </xf>
    <xf numFmtId="165" fontId="12" fillId="0" borderId="1" xfId="1" applyNumberFormat="1" applyFont="1" applyFill="1" applyBorder="1" applyAlignment="1">
      <alignment horizontal="left" vertical="center" wrapText="1"/>
    </xf>
    <xf numFmtId="2" fontId="3" fillId="0" borderId="1" xfId="0" applyNumberFormat="1" applyFont="1" applyBorder="1" applyAlignment="1">
      <alignment vertical="center"/>
    </xf>
    <xf numFmtId="0" fontId="11" fillId="0" borderId="0" xfId="0" applyFont="1" applyAlignment="1">
      <alignment vertical="center"/>
    </xf>
    <xf numFmtId="4" fontId="6" fillId="0" borderId="0" xfId="0" applyNumberFormat="1" applyFont="1" applyAlignment="1">
      <alignment horizontal="right" vertical="center"/>
    </xf>
    <xf numFmtId="4" fontId="7" fillId="4" borderId="0" xfId="1" applyNumberFormat="1" applyFont="1" applyFill="1" applyBorder="1" applyAlignment="1">
      <alignment horizontal="center" vertical="center" wrapText="1"/>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3" fillId="0" borderId="0" xfId="0" applyFont="1" applyAlignment="1">
      <alignment horizontal="left" vertical="top"/>
    </xf>
    <xf numFmtId="0" fontId="3" fillId="0" borderId="6" xfId="0" applyFont="1" applyBorder="1" applyAlignment="1">
      <alignment horizontal="left" vertical="top"/>
    </xf>
    <xf numFmtId="0" fontId="5" fillId="4" borderId="25" xfId="1" applyNumberFormat="1" applyFont="1" applyFill="1" applyBorder="1" applyAlignment="1">
      <alignment vertical="center" wrapText="1"/>
    </xf>
    <xf numFmtId="165" fontId="5" fillId="5" borderId="13" xfId="1" applyNumberFormat="1" applyFont="1" applyFill="1" applyBorder="1" applyAlignment="1">
      <alignment horizontal="center" vertical="center" wrapText="1"/>
    </xf>
    <xf numFmtId="0" fontId="5" fillId="5" borderId="31" xfId="0" applyFont="1" applyFill="1" applyBorder="1" applyAlignment="1">
      <alignment horizontal="left" vertical="center" wrapText="1"/>
    </xf>
    <xf numFmtId="4" fontId="6" fillId="3" borderId="1" xfId="0" applyNumberFormat="1" applyFont="1" applyFill="1" applyBorder="1" applyAlignment="1">
      <alignment horizontal="right" vertical="center"/>
    </xf>
    <xf numFmtId="165" fontId="37" fillId="5" borderId="14" xfId="4" applyNumberFormat="1" applyFont="1" applyFill="1" applyBorder="1" applyAlignment="1">
      <alignment horizontal="center" vertical="center" wrapText="1"/>
    </xf>
    <xf numFmtId="4" fontId="13" fillId="0" borderId="0" xfId="0" applyNumberFormat="1" applyFont="1" applyAlignment="1">
      <alignment vertical="center"/>
    </xf>
    <xf numFmtId="4" fontId="14" fillId="0" borderId="15" xfId="0" applyNumberFormat="1" applyFont="1" applyBorder="1" applyAlignment="1">
      <alignment horizontal="right" vertical="center"/>
    </xf>
    <xf numFmtId="4" fontId="15" fillId="0" borderId="15" xfId="0" applyNumberFormat="1" applyFont="1" applyBorder="1" applyAlignment="1">
      <alignment vertical="center"/>
    </xf>
    <xf numFmtId="4" fontId="14" fillId="0" borderId="16" xfId="0" applyNumberFormat="1" applyFont="1" applyBorder="1" applyAlignment="1">
      <alignment vertical="center"/>
    </xf>
    <xf numFmtId="4" fontId="14" fillId="0" borderId="16" xfId="0" applyNumberFormat="1" applyFont="1" applyBorder="1" applyAlignment="1">
      <alignment horizontal="right" vertical="center"/>
    </xf>
    <xf numFmtId="4" fontId="14" fillId="0" borderId="0" xfId="0" applyNumberFormat="1" applyFont="1" applyAlignment="1">
      <alignment horizontal="right" vertical="center"/>
    </xf>
    <xf numFmtId="0" fontId="13" fillId="0" borderId="0" xfId="0" applyFont="1" applyAlignment="1">
      <alignment vertical="center"/>
    </xf>
    <xf numFmtId="0" fontId="5" fillId="5" borderId="52" xfId="0" applyFont="1" applyFill="1" applyBorder="1" applyAlignment="1">
      <alignment horizontal="left" vertical="center"/>
    </xf>
    <xf numFmtId="0" fontId="5" fillId="5" borderId="53" xfId="0" applyFont="1" applyFill="1" applyBorder="1" applyAlignment="1">
      <alignment horizontal="left" vertical="center" wrapText="1"/>
    </xf>
    <xf numFmtId="0" fontId="6" fillId="0" borderId="10" xfId="0" applyFont="1" applyBorder="1" applyAlignment="1">
      <alignment vertical="center"/>
    </xf>
    <xf numFmtId="0" fontId="6" fillId="0" borderId="15" xfId="0" applyFont="1" applyBorder="1" applyAlignment="1">
      <alignment vertical="center"/>
    </xf>
    <xf numFmtId="0" fontId="5" fillId="5" borderId="54" xfId="0" applyFont="1" applyFill="1" applyBorder="1" applyAlignment="1">
      <alignment horizontal="left"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59" xfId="0" applyFont="1" applyBorder="1" applyAlignment="1">
      <alignment vertical="center"/>
    </xf>
    <xf numFmtId="0" fontId="6" fillId="0" borderId="60" xfId="0" applyFont="1" applyBorder="1" applyAlignment="1">
      <alignment vertical="center" wrapText="1"/>
    </xf>
    <xf numFmtId="0" fontId="6" fillId="0" borderId="61" xfId="0" applyFont="1" applyBorder="1" applyAlignment="1">
      <alignment vertical="center" wrapText="1"/>
    </xf>
    <xf numFmtId="4" fontId="6" fillId="0" borderId="63" xfId="0" applyNumberFormat="1" applyFont="1" applyBorder="1" applyAlignment="1">
      <alignment vertical="center"/>
    </xf>
    <xf numFmtId="4" fontId="3" fillId="0" borderId="63" xfId="0" applyNumberFormat="1" applyFont="1" applyBorder="1" applyAlignment="1">
      <alignment vertical="center"/>
    </xf>
    <xf numFmtId="4" fontId="3" fillId="0" borderId="49" xfId="0" applyNumberFormat="1" applyFont="1" applyBorder="1" applyAlignment="1">
      <alignment vertical="center"/>
    </xf>
    <xf numFmtId="4" fontId="3" fillId="0" borderId="62" xfId="0" applyNumberFormat="1" applyFont="1" applyBorder="1" applyAlignment="1">
      <alignment vertical="center"/>
    </xf>
    <xf numFmtId="9" fontId="6" fillId="0" borderId="64" xfId="6" applyFont="1" applyBorder="1" applyAlignment="1">
      <alignment vertical="center"/>
    </xf>
    <xf numFmtId="0" fontId="36" fillId="0" borderId="0" xfId="0" applyFont="1" applyAlignment="1">
      <alignment vertical="center"/>
    </xf>
    <xf numFmtId="0" fontId="21" fillId="5" borderId="2" xfId="0" applyFont="1" applyFill="1" applyBorder="1" applyAlignment="1">
      <alignment horizontal="center" vertical="center"/>
    </xf>
    <xf numFmtId="4" fontId="14" fillId="0" borderId="1" xfId="0" applyNumberFormat="1" applyFont="1" applyBorder="1" applyAlignment="1">
      <alignment horizontal="right" vertical="center"/>
    </xf>
    <xf numFmtId="4" fontId="14" fillId="0" borderId="1" xfId="0" applyNumberFormat="1" applyFont="1" applyBorder="1" applyAlignment="1">
      <alignment horizontal="left" vertical="center"/>
    </xf>
    <xf numFmtId="0" fontId="19" fillId="0" borderId="0" xfId="1" applyNumberFormat="1" applyFont="1" applyFill="1" applyBorder="1" applyAlignment="1">
      <alignment horizontal="center" vertical="center" wrapText="1"/>
    </xf>
    <xf numFmtId="0" fontId="19" fillId="0" borderId="0" xfId="0" applyFont="1" applyAlignment="1">
      <alignment vertical="center"/>
    </xf>
    <xf numFmtId="4" fontId="42" fillId="0" borderId="0" xfId="0" applyNumberFormat="1" applyFont="1" applyAlignment="1">
      <alignment horizontal="right" vertical="center"/>
    </xf>
    <xf numFmtId="0" fontId="44" fillId="0" borderId="0" xfId="0" applyFont="1" applyAlignment="1">
      <alignment vertical="center"/>
    </xf>
    <xf numFmtId="0" fontId="19" fillId="0" borderId="1" xfId="0" applyFont="1" applyBorder="1" applyAlignment="1">
      <alignment horizontal="center" vertical="center"/>
    </xf>
    <xf numFmtId="164" fontId="3" fillId="0" borderId="0" xfId="0" applyNumberFormat="1" applyFont="1" applyAlignment="1">
      <alignment vertical="center"/>
    </xf>
    <xf numFmtId="165" fontId="11" fillId="2" borderId="0" xfId="1" applyNumberFormat="1" applyFont="1" applyFill="1" applyBorder="1" applyAlignment="1">
      <alignment horizontal="left" vertical="center"/>
    </xf>
    <xf numFmtId="165" fontId="5" fillId="5" borderId="0" xfId="1" applyNumberFormat="1" applyFont="1" applyFill="1" applyBorder="1" applyAlignment="1">
      <alignment horizontal="left" vertical="center"/>
    </xf>
    <xf numFmtId="4" fontId="14" fillId="0" borderId="0" xfId="0" applyNumberFormat="1" applyFont="1" applyAlignment="1">
      <alignment vertical="center"/>
    </xf>
    <xf numFmtId="0" fontId="11" fillId="3" borderId="0" xfId="0" applyFont="1" applyFill="1" applyAlignment="1">
      <alignment horizontal="center" vertical="center"/>
    </xf>
    <xf numFmtId="4" fontId="6" fillId="3" borderId="44" xfId="0" applyNumberFormat="1" applyFont="1" applyFill="1" applyBorder="1" applyAlignment="1">
      <alignment horizontal="right" vertical="center"/>
    </xf>
    <xf numFmtId="4" fontId="46" fillId="0" borderId="15" xfId="0" applyNumberFormat="1" applyFont="1" applyBorder="1" applyAlignment="1">
      <alignment horizontal="left" vertical="center"/>
    </xf>
    <xf numFmtId="4" fontId="36" fillId="0" borderId="65" xfId="1" applyNumberFormat="1" applyFont="1" applyBorder="1" applyAlignment="1">
      <alignment horizontal="center" vertical="center"/>
    </xf>
    <xf numFmtId="0" fontId="6" fillId="0" borderId="48" xfId="0" applyFont="1" applyBorder="1" applyAlignment="1">
      <alignment horizontal="center" vertical="center" wrapText="1"/>
    </xf>
    <xf numFmtId="165" fontId="5" fillId="5" borderId="44" xfId="1" applyNumberFormat="1" applyFont="1" applyFill="1" applyBorder="1" applyAlignment="1">
      <alignment horizontal="center" vertical="center" wrapText="1"/>
    </xf>
    <xf numFmtId="165" fontId="13" fillId="2" borderId="0" xfId="1" applyNumberFormat="1" applyFont="1" applyFill="1" applyBorder="1" applyAlignment="1">
      <alignment horizontal="left" vertical="center"/>
    </xf>
    <xf numFmtId="4" fontId="13" fillId="2" borderId="0" xfId="1" applyNumberFormat="1" applyFont="1" applyFill="1" applyBorder="1" applyAlignment="1">
      <alignment horizontal="right" vertical="center"/>
    </xf>
    <xf numFmtId="4" fontId="13" fillId="2" borderId="0" xfId="1" applyNumberFormat="1" applyFont="1" applyFill="1" applyBorder="1" applyAlignment="1">
      <alignment horizontal="center" vertical="center"/>
    </xf>
    <xf numFmtId="165" fontId="13" fillId="2" borderId="1" xfId="1" applyNumberFormat="1" applyFont="1" applyFill="1" applyBorder="1" applyAlignment="1">
      <alignment horizontal="left" vertical="center"/>
    </xf>
    <xf numFmtId="2" fontId="13" fillId="2" borderId="0" xfId="1" applyNumberFormat="1" applyFont="1" applyFill="1" applyBorder="1" applyAlignment="1">
      <alignment horizontal="center" vertical="center"/>
    </xf>
    <xf numFmtId="4" fontId="13" fillId="2" borderId="1" xfId="1" applyNumberFormat="1" applyFont="1" applyFill="1" applyBorder="1" applyAlignment="1">
      <alignment horizontal="right" vertical="center"/>
    </xf>
    <xf numFmtId="2" fontId="13" fillId="2" borderId="1" xfId="1" applyNumberFormat="1" applyFont="1" applyFill="1" applyBorder="1" applyAlignment="1">
      <alignment horizontal="center" vertical="center"/>
    </xf>
    <xf numFmtId="0" fontId="13" fillId="2" borderId="0" xfId="1" applyNumberFormat="1" applyFont="1" applyFill="1" applyBorder="1" applyAlignment="1">
      <alignment horizontal="left" vertical="center"/>
    </xf>
    <xf numFmtId="0" fontId="15" fillId="2" borderId="0" xfId="1" applyNumberFormat="1" applyFont="1" applyFill="1" applyBorder="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left"/>
    </xf>
    <xf numFmtId="0" fontId="12" fillId="0" borderId="1" xfId="0" applyFont="1" applyBorder="1" applyAlignment="1">
      <alignment horizontal="left" vertical="center"/>
    </xf>
    <xf numFmtId="165" fontId="13" fillId="2" borderId="66" xfId="1" applyNumberFormat="1" applyFont="1" applyFill="1" applyBorder="1" applyAlignment="1">
      <alignment horizontal="left" vertical="center"/>
    </xf>
    <xf numFmtId="4" fontId="13" fillId="2" borderId="66" xfId="1" applyNumberFormat="1" applyFont="1" applyFill="1" applyBorder="1" applyAlignment="1">
      <alignment horizontal="right" vertical="center"/>
    </xf>
    <xf numFmtId="2" fontId="13" fillId="2" borderId="66" xfId="1" applyNumberFormat="1" applyFont="1" applyFill="1" applyBorder="1" applyAlignment="1">
      <alignment horizontal="center" vertical="center"/>
    </xf>
    <xf numFmtId="0" fontId="13" fillId="2" borderId="66" xfId="1" applyNumberFormat="1" applyFont="1" applyFill="1" applyBorder="1" applyAlignment="1">
      <alignment horizontal="left" vertical="center"/>
    </xf>
    <xf numFmtId="0" fontId="21" fillId="5" borderId="5" xfId="0" applyFont="1" applyFill="1" applyBorder="1" applyAlignment="1">
      <alignment horizontal="center" vertical="center" wrapText="1"/>
    </xf>
    <xf numFmtId="0" fontId="28" fillId="3" borderId="2" xfId="0" applyFont="1" applyFill="1" applyBorder="1" applyAlignment="1">
      <alignment vertical="center" wrapText="1"/>
    </xf>
    <xf numFmtId="165" fontId="12" fillId="0" borderId="44" xfId="1" applyNumberFormat="1" applyFont="1" applyFill="1" applyBorder="1" applyAlignment="1">
      <alignment horizontal="left" vertical="center" wrapText="1"/>
    </xf>
    <xf numFmtId="0" fontId="12" fillId="0" borderId="44" xfId="0" applyFont="1" applyBorder="1" applyAlignment="1">
      <alignment vertical="center"/>
    </xf>
    <xf numFmtId="4" fontId="19" fillId="0" borderId="0" xfId="1" applyNumberFormat="1" applyFont="1" applyFill="1" applyBorder="1" applyAlignment="1">
      <alignment horizontal="right" vertical="center" wrapText="1"/>
    </xf>
    <xf numFmtId="4" fontId="6" fillId="0" borderId="0" xfId="1" applyNumberFormat="1" applyFont="1" applyFill="1" applyBorder="1" applyAlignment="1">
      <alignment horizontal="right" vertical="center" wrapText="1"/>
    </xf>
    <xf numFmtId="4" fontId="6" fillId="2" borderId="0" xfId="1" applyNumberFormat="1" applyFont="1" applyFill="1" applyBorder="1" applyAlignment="1">
      <alignment horizontal="right" vertical="center"/>
    </xf>
    <xf numFmtId="0" fontId="3" fillId="0" borderId="0" xfId="1" applyNumberFormat="1" applyFont="1" applyAlignment="1">
      <alignment vertical="center"/>
    </xf>
    <xf numFmtId="0" fontId="42" fillId="2" borderId="0" xfId="0" applyFont="1" applyFill="1" applyAlignment="1">
      <alignment vertical="center"/>
    </xf>
    <xf numFmtId="164" fontId="3" fillId="0" borderId="0" xfId="1" applyFont="1"/>
    <xf numFmtId="0" fontId="0" fillId="5" borderId="0" xfId="0" applyFill="1" applyAlignment="1">
      <alignment vertical="center"/>
    </xf>
    <xf numFmtId="0" fontId="2" fillId="5" borderId="0" xfId="0" applyFont="1" applyFill="1" applyAlignment="1">
      <alignment vertical="center"/>
    </xf>
    <xf numFmtId="0" fontId="3" fillId="0" borderId="0" xfId="0" applyFont="1" applyAlignment="1">
      <alignment horizontal="left" vertical="center" wrapText="1"/>
    </xf>
    <xf numFmtId="165" fontId="7" fillId="0" borderId="0" xfId="1" applyNumberFormat="1" applyFont="1" applyFill="1" applyBorder="1" applyAlignment="1">
      <alignment horizontal="center" vertical="center" wrapText="1"/>
    </xf>
    <xf numFmtId="0" fontId="4" fillId="0" borderId="0" xfId="0" applyFont="1" applyAlignment="1">
      <alignment horizontal="center" vertical="center"/>
    </xf>
    <xf numFmtId="165" fontId="10" fillId="5" borderId="0" xfId="1" applyNumberFormat="1" applyFont="1" applyFill="1" applyBorder="1" applyAlignment="1">
      <alignment horizontal="center" vertical="center" wrapText="1"/>
    </xf>
    <xf numFmtId="4" fontId="14" fillId="0" borderId="0" xfId="0" applyNumberFormat="1" applyFont="1" applyAlignment="1">
      <alignment horizontal="left" vertical="center"/>
    </xf>
    <xf numFmtId="0" fontId="22" fillId="0" borderId="0" xfId="0" applyFont="1" applyAlignment="1">
      <alignment vertical="center"/>
    </xf>
    <xf numFmtId="165" fontId="5" fillId="5" borderId="68" xfId="1" applyNumberFormat="1" applyFont="1" applyFill="1" applyBorder="1" applyAlignment="1">
      <alignment horizontal="center" vertical="center" wrapText="1"/>
    </xf>
    <xf numFmtId="4" fontId="46" fillId="0" borderId="0" xfId="0" applyNumberFormat="1" applyFont="1" applyAlignment="1">
      <alignment horizontal="left" vertical="center"/>
    </xf>
    <xf numFmtId="4" fontId="15" fillId="0" borderId="0" xfId="0" applyNumberFormat="1" applyFont="1" applyAlignment="1">
      <alignment vertical="center"/>
    </xf>
    <xf numFmtId="165" fontId="11" fillId="6" borderId="0" xfId="1" applyNumberFormat="1" applyFont="1" applyFill="1" applyBorder="1" applyAlignment="1">
      <alignment horizontal="left" vertical="center"/>
    </xf>
    <xf numFmtId="165" fontId="11" fillId="6" borderId="0" xfId="1" applyNumberFormat="1" applyFont="1" applyFill="1" applyBorder="1" applyAlignment="1">
      <alignment horizontal="left" vertical="center" wrapText="1"/>
    </xf>
    <xf numFmtId="4" fontId="7" fillId="6" borderId="0" xfId="1" applyNumberFormat="1" applyFont="1" applyFill="1" applyBorder="1" applyAlignment="1">
      <alignment horizontal="right" vertical="center" wrapText="1"/>
    </xf>
    <xf numFmtId="0" fontId="19" fillId="0" borderId="1" xfId="1" applyNumberFormat="1" applyFont="1" applyFill="1" applyBorder="1" applyAlignment="1">
      <alignment horizontal="center" vertical="center" wrapText="1"/>
    </xf>
    <xf numFmtId="0" fontId="44" fillId="0" borderId="1" xfId="0" applyFont="1" applyBorder="1" applyAlignment="1">
      <alignment vertical="center"/>
    </xf>
    <xf numFmtId="4" fontId="3" fillId="2" borderId="1" xfId="1" applyNumberFormat="1" applyFont="1" applyFill="1" applyBorder="1" applyAlignment="1">
      <alignment horizontal="right" vertical="center"/>
    </xf>
    <xf numFmtId="0" fontId="3" fillId="2" borderId="0" xfId="0" applyFont="1" applyFill="1"/>
    <xf numFmtId="0" fontId="4" fillId="0" borderId="0" xfId="0" applyFont="1" applyAlignment="1">
      <alignment horizontal="center" vertical="center" wrapText="1"/>
    </xf>
    <xf numFmtId="165" fontId="13" fillId="0" borderId="0" xfId="1" applyNumberFormat="1" applyFont="1" applyFill="1" applyBorder="1" applyAlignment="1">
      <alignment horizontal="left" vertical="center" wrapText="1"/>
    </xf>
    <xf numFmtId="0" fontId="6"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left" vertical="top"/>
    </xf>
    <xf numFmtId="0" fontId="34" fillId="0" borderId="0" xfId="0" applyFont="1" applyAlignment="1">
      <alignment horizontal="center" vertical="center"/>
    </xf>
    <xf numFmtId="4" fontId="14" fillId="0" borderId="15" xfId="0" applyNumberFormat="1" applyFont="1" applyBorder="1" applyAlignment="1">
      <alignment vertical="center"/>
    </xf>
    <xf numFmtId="165" fontId="7" fillId="4" borderId="0" xfId="1" applyNumberFormat="1" applyFont="1" applyFill="1" applyBorder="1" applyAlignment="1">
      <alignment horizontal="left" vertical="center" wrapText="1"/>
    </xf>
    <xf numFmtId="164" fontId="3" fillId="2" borderId="0" xfId="1" applyFont="1" applyFill="1" applyAlignment="1">
      <alignment vertical="center"/>
    </xf>
    <xf numFmtId="0" fontId="13" fillId="2" borderId="0" xfId="1" applyNumberFormat="1" applyFont="1" applyFill="1" applyBorder="1" applyAlignment="1">
      <alignment horizontal="left" vertical="center" wrapText="1"/>
    </xf>
    <xf numFmtId="166" fontId="3" fillId="2" borderId="0" xfId="0" applyNumberFormat="1" applyFont="1" applyFill="1" applyAlignment="1">
      <alignment vertical="center"/>
    </xf>
    <xf numFmtId="4" fontId="6" fillId="0" borderId="0" xfId="0" applyNumberFormat="1" applyFont="1" applyAlignment="1">
      <alignment vertical="center"/>
    </xf>
    <xf numFmtId="0" fontId="3" fillId="0" borderId="67" xfId="0" applyFont="1" applyBorder="1" applyAlignment="1">
      <alignment vertical="center" wrapText="1"/>
    </xf>
    <xf numFmtId="0" fontId="21" fillId="0" borderId="0" xfId="0" applyFont="1" applyAlignment="1">
      <alignment horizontal="center" vertical="center" wrapText="1"/>
    </xf>
    <xf numFmtId="0" fontId="25" fillId="0" borderId="0" xfId="0" applyFont="1" applyAlignment="1">
      <alignment horizontal="left" vertical="center" wrapText="1"/>
    </xf>
    <xf numFmtId="4" fontId="14" fillId="0" borderId="16" xfId="0" applyNumberFormat="1" applyFont="1" applyBorder="1" applyAlignment="1">
      <alignment horizontal="left" vertical="center"/>
    </xf>
    <xf numFmtId="165" fontId="5" fillId="5" borderId="12" xfId="1" applyNumberFormat="1" applyFont="1" applyFill="1" applyBorder="1" applyAlignment="1">
      <alignment horizontal="center" vertical="center" wrapText="1"/>
    </xf>
    <xf numFmtId="165" fontId="5" fillId="5" borderId="74" xfId="1" applyNumberFormat="1" applyFont="1" applyFill="1" applyBorder="1" applyAlignment="1">
      <alignment horizontal="center" vertical="center" wrapText="1"/>
    </xf>
    <xf numFmtId="164" fontId="6" fillId="0" borderId="0" xfId="1" applyFont="1" applyFill="1" applyAlignment="1">
      <alignment horizontal="right" vertical="center"/>
    </xf>
    <xf numFmtId="0" fontId="51" fillId="0" borderId="0" xfId="0" applyFont="1" applyAlignment="1">
      <alignment vertical="center"/>
    </xf>
    <xf numFmtId="0" fontId="52" fillId="0" borderId="0" xfId="0" applyFont="1" applyAlignment="1">
      <alignment vertical="center"/>
    </xf>
    <xf numFmtId="0" fontId="53" fillId="0" borderId="0" xfId="0" applyFont="1" applyAlignment="1">
      <alignment vertical="center"/>
    </xf>
    <xf numFmtId="164" fontId="6" fillId="7" borderId="5" xfId="1" applyFont="1" applyFill="1" applyBorder="1" applyAlignment="1">
      <alignment vertical="center"/>
    </xf>
    <xf numFmtId="4" fontId="6" fillId="7" borderId="5" xfId="0" applyNumberFormat="1" applyFont="1" applyFill="1" applyBorder="1" applyAlignment="1">
      <alignment vertical="center"/>
    </xf>
    <xf numFmtId="4" fontId="6" fillId="7" borderId="7" xfId="0" applyNumberFormat="1" applyFont="1" applyFill="1" applyBorder="1" applyAlignment="1">
      <alignment vertical="center"/>
    </xf>
    <xf numFmtId="4" fontId="3" fillId="0" borderId="0" xfId="0" applyNumberFormat="1" applyFont="1"/>
    <xf numFmtId="0" fontId="3" fillId="0" borderId="2" xfId="0" applyFont="1" applyBorder="1" applyAlignment="1">
      <alignment vertical="center"/>
    </xf>
    <xf numFmtId="168" fontId="16" fillId="0" borderId="0" xfId="7" applyNumberFormat="1" applyFont="1" applyAlignment="1">
      <alignment horizontal="left"/>
    </xf>
    <xf numFmtId="168" fontId="16" fillId="0" borderId="0" xfId="7" applyNumberFormat="1" applyFont="1" applyBorder="1" applyAlignment="1">
      <alignment horizontal="left"/>
    </xf>
    <xf numFmtId="4" fontId="19" fillId="0" borderId="1" xfId="1" applyNumberFormat="1" applyFont="1" applyFill="1" applyBorder="1" applyAlignment="1">
      <alignment horizontal="right" vertical="center" wrapText="1"/>
    </xf>
    <xf numFmtId="3" fontId="11" fillId="4" borderId="0" xfId="1" applyNumberFormat="1" applyFont="1" applyFill="1" applyBorder="1" applyAlignment="1">
      <alignment horizontal="right" vertical="center" wrapText="1"/>
    </xf>
    <xf numFmtId="3" fontId="11" fillId="0" borderId="0" xfId="1" applyNumberFormat="1" applyFont="1" applyFill="1" applyBorder="1" applyAlignment="1">
      <alignment horizontal="right" vertical="center" wrapText="1"/>
    </xf>
    <xf numFmtId="3" fontId="12" fillId="0" borderId="0" xfId="1" applyNumberFormat="1" applyFont="1" applyFill="1" applyBorder="1" applyAlignment="1">
      <alignment horizontal="right" vertical="center" wrapText="1"/>
    </xf>
    <xf numFmtId="3" fontId="12" fillId="0" borderId="0" xfId="0" applyNumberFormat="1" applyFont="1" applyAlignment="1">
      <alignment horizontal="right" vertical="center"/>
    </xf>
    <xf numFmtId="3" fontId="13" fillId="0" borderId="0" xfId="1" applyNumberFormat="1" applyFont="1" applyFill="1" applyBorder="1" applyAlignment="1">
      <alignment horizontal="right" vertical="center" wrapText="1"/>
    </xf>
    <xf numFmtId="3" fontId="19" fillId="0" borderId="0" xfId="1" applyNumberFormat="1" applyFont="1" applyFill="1" applyBorder="1" applyAlignment="1">
      <alignment horizontal="right" vertical="center" wrapText="1"/>
    </xf>
    <xf numFmtId="165" fontId="10" fillId="0" borderId="0" xfId="1" applyNumberFormat="1" applyFont="1" applyFill="1" applyBorder="1" applyAlignment="1">
      <alignment horizontal="center" vertical="center" wrapText="1"/>
    </xf>
    <xf numFmtId="4" fontId="10" fillId="0" borderId="0" xfId="1" applyNumberFormat="1" applyFont="1" applyFill="1" applyBorder="1" applyAlignment="1">
      <alignment horizontal="right" vertical="center" wrapText="1"/>
    </xf>
    <xf numFmtId="3" fontId="12" fillId="0" borderId="0" xfId="0" applyNumberFormat="1" applyFont="1" applyAlignment="1">
      <alignment vertical="center"/>
    </xf>
    <xf numFmtId="3" fontId="19" fillId="0" borderId="1" xfId="1" applyNumberFormat="1" applyFont="1" applyFill="1" applyBorder="1" applyAlignment="1">
      <alignment horizontal="right" vertical="center" wrapText="1"/>
    </xf>
    <xf numFmtId="0" fontId="12" fillId="0" borderId="26" xfId="0" applyFont="1" applyBorder="1" applyAlignment="1">
      <alignment horizontal="center" vertical="center"/>
    </xf>
    <xf numFmtId="0" fontId="12" fillId="0" borderId="24" xfId="0" applyFont="1" applyBorder="1" applyAlignment="1">
      <alignment horizontal="center" vertical="center"/>
    </xf>
    <xf numFmtId="0" fontId="41" fillId="0" borderId="0" xfId="0" applyFont="1" applyAlignment="1">
      <alignment vertical="center"/>
    </xf>
    <xf numFmtId="0" fontId="42" fillId="0" borderId="0" xfId="0" applyFont="1" applyAlignment="1">
      <alignment vertical="center"/>
    </xf>
    <xf numFmtId="0" fontId="41" fillId="0" borderId="0" xfId="0" applyFont="1"/>
    <xf numFmtId="0" fontId="2" fillId="0" borderId="0" xfId="0" applyFont="1" applyAlignment="1">
      <alignment horizontal="left" vertical="center"/>
    </xf>
    <xf numFmtId="0" fontId="42" fillId="0" borderId="67" xfId="0" applyFont="1" applyBorder="1" applyAlignment="1">
      <alignment vertical="center" wrapText="1"/>
    </xf>
    <xf numFmtId="0" fontId="3" fillId="0" borderId="2" xfId="0" applyFont="1" applyBorder="1" applyAlignment="1">
      <alignment vertical="center" wrapText="1"/>
    </xf>
    <xf numFmtId="0" fontId="42" fillId="0" borderId="2" xfId="0" applyFont="1" applyBorder="1" applyAlignment="1">
      <alignment vertical="center" wrapText="1"/>
    </xf>
    <xf numFmtId="0" fontId="23" fillId="0" borderId="0" xfId="0" applyFont="1" applyAlignment="1">
      <alignment horizontal="left" vertical="top" wrapText="1"/>
    </xf>
    <xf numFmtId="0" fontId="3" fillId="0" borderId="0" xfId="0" applyFont="1" applyAlignment="1">
      <alignment horizontal="left" vertical="top" wrapText="1"/>
    </xf>
    <xf numFmtId="0" fontId="57" fillId="2" borderId="0" xfId="0" applyFont="1" applyFill="1" applyAlignment="1">
      <alignment vertical="center"/>
    </xf>
    <xf numFmtId="0" fontId="58" fillId="0" borderId="0" xfId="0" applyFont="1" applyAlignment="1">
      <alignment vertical="center"/>
    </xf>
    <xf numFmtId="0" fontId="58" fillId="0" borderId="3" xfId="0" applyFont="1" applyBorder="1" applyAlignment="1">
      <alignment horizontal="center" vertical="center" wrapText="1"/>
    </xf>
    <xf numFmtId="0" fontId="6" fillId="0" borderId="25"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75" xfId="0" applyFont="1" applyBorder="1" applyAlignment="1">
      <alignment horizontal="center" vertical="center"/>
    </xf>
    <xf numFmtId="0" fontId="3" fillId="0" borderId="6" xfId="0" applyFont="1" applyBorder="1" applyAlignment="1">
      <alignment vertical="center"/>
    </xf>
    <xf numFmtId="0" fontId="3" fillId="0" borderId="50" xfId="0" applyFont="1" applyBorder="1" applyAlignment="1">
      <alignment horizontal="center" vertical="center"/>
    </xf>
    <xf numFmtId="0" fontId="6" fillId="0" borderId="7" xfId="0" applyFont="1" applyBorder="1" applyAlignment="1">
      <alignment vertical="center"/>
    </xf>
    <xf numFmtId="0" fontId="27" fillId="0" borderId="8" xfId="4" applyFont="1" applyFill="1" applyBorder="1"/>
    <xf numFmtId="0" fontId="6" fillId="0" borderId="73" xfId="0" applyFont="1" applyBorder="1" applyAlignment="1">
      <alignment horizontal="center" vertical="center"/>
    </xf>
    <xf numFmtId="0" fontId="19" fillId="8" borderId="0" xfId="1" applyNumberFormat="1" applyFont="1" applyFill="1" applyBorder="1" applyAlignment="1">
      <alignment horizontal="center" vertical="center" wrapText="1"/>
    </xf>
    <xf numFmtId="0" fontId="44" fillId="8" borderId="0" xfId="0" applyFont="1" applyFill="1" applyAlignment="1">
      <alignment vertical="center"/>
    </xf>
    <xf numFmtId="4" fontId="12" fillId="8" borderId="0" xfId="1" applyNumberFormat="1" applyFont="1" applyFill="1" applyBorder="1" applyAlignment="1">
      <alignment horizontal="right" vertical="center" wrapText="1"/>
    </xf>
    <xf numFmtId="4" fontId="3" fillId="8" borderId="0" xfId="1" applyNumberFormat="1" applyFont="1" applyFill="1" applyBorder="1" applyAlignment="1">
      <alignment horizontal="right" vertical="center"/>
    </xf>
    <xf numFmtId="0" fontId="19" fillId="8" borderId="1" xfId="0" applyFont="1" applyFill="1" applyBorder="1" applyAlignment="1">
      <alignment horizontal="center" vertical="center"/>
    </xf>
    <xf numFmtId="0" fontId="12" fillId="8" borderId="1" xfId="0" applyFont="1" applyFill="1" applyBorder="1" applyAlignment="1">
      <alignment vertical="center"/>
    </xf>
    <xf numFmtId="4" fontId="12" fillId="8" borderId="1" xfId="1" applyNumberFormat="1" applyFont="1" applyFill="1" applyBorder="1" applyAlignment="1">
      <alignment vertical="center"/>
    </xf>
    <xf numFmtId="4" fontId="3" fillId="8" borderId="1" xfId="0" applyNumberFormat="1" applyFont="1" applyFill="1" applyBorder="1" applyAlignment="1">
      <alignment vertical="center"/>
    </xf>
    <xf numFmtId="0" fontId="20" fillId="8" borderId="0" xfId="0" applyFont="1" applyFill="1" applyAlignment="1">
      <alignment vertical="center"/>
    </xf>
    <xf numFmtId="4" fontId="6" fillId="8" borderId="0" xfId="1" applyNumberFormat="1" applyFont="1" applyFill="1" applyBorder="1" applyAlignment="1">
      <alignment horizontal="right" vertical="center"/>
    </xf>
    <xf numFmtId="4" fontId="3" fillId="8" borderId="0" xfId="1" applyNumberFormat="1" applyFont="1" applyFill="1" applyAlignment="1">
      <alignment vertical="center"/>
    </xf>
    <xf numFmtId="0" fontId="25" fillId="4" borderId="15" xfId="1" applyNumberFormat="1" applyFont="1" applyFill="1" applyBorder="1" applyAlignment="1">
      <alignment horizontal="left" vertical="center" wrapText="1"/>
    </xf>
    <xf numFmtId="0" fontId="12" fillId="2" borderId="19" xfId="0" applyFont="1" applyFill="1" applyBorder="1" applyAlignment="1">
      <alignment horizontal="center" vertical="center"/>
    </xf>
    <xf numFmtId="0" fontId="12" fillId="2" borderId="0" xfId="0" applyFont="1" applyFill="1" applyAlignment="1">
      <alignment horizontal="center" vertical="center"/>
    </xf>
    <xf numFmtId="4" fontId="13" fillId="0" borderId="0" xfId="1" applyNumberFormat="1" applyFont="1" applyFill="1" applyBorder="1" applyAlignment="1">
      <alignment horizontal="center" vertical="center" wrapText="1"/>
    </xf>
    <xf numFmtId="43" fontId="59" fillId="9" borderId="0" xfId="8" applyFont="1" applyFill="1" applyBorder="1" applyAlignment="1">
      <alignment horizontal="center" wrapText="1"/>
    </xf>
    <xf numFmtId="43" fontId="59" fillId="9" borderId="0" xfId="9" applyFont="1" applyFill="1" applyBorder="1" applyAlignment="1">
      <alignment horizontal="center" wrapText="1"/>
    </xf>
    <xf numFmtId="4" fontId="13" fillId="0" borderId="1" xfId="1" applyNumberFormat="1" applyFont="1" applyFill="1" applyBorder="1" applyAlignment="1">
      <alignment horizontal="center" vertical="center" wrapText="1"/>
    </xf>
    <xf numFmtId="165" fontId="13" fillId="0" borderId="76" xfId="1" applyNumberFormat="1" applyFont="1" applyFill="1" applyBorder="1" applyAlignment="1">
      <alignment horizontal="left" vertical="center" wrapText="1"/>
    </xf>
    <xf numFmtId="43" fontId="59" fillId="0" borderId="1" xfId="11" applyFont="1" applyFill="1" applyBorder="1" applyAlignment="1">
      <alignment horizontal="center" wrapText="1"/>
    </xf>
    <xf numFmtId="4" fontId="13" fillId="0" borderId="76" xfId="1" applyNumberFormat="1" applyFont="1" applyFill="1" applyBorder="1" applyAlignment="1">
      <alignment horizontal="right" vertical="center" wrapText="1"/>
    </xf>
    <xf numFmtId="43" fontId="59" fillId="0" borderId="0" xfId="8" applyFont="1" applyFill="1" applyBorder="1" applyAlignment="1">
      <alignment horizontal="right" wrapText="1"/>
    </xf>
    <xf numFmtId="43" fontId="59" fillId="0" borderId="0" xfId="9" applyFont="1" applyFill="1" applyBorder="1" applyAlignment="1">
      <alignment horizontal="right" wrapText="1"/>
    </xf>
    <xf numFmtId="43" fontId="59" fillId="0" borderId="0" xfId="10" applyFont="1" applyFill="1" applyBorder="1" applyAlignment="1">
      <alignment horizontal="right" wrapText="1"/>
    </xf>
    <xf numFmtId="43" fontId="59" fillId="0" borderId="76" xfId="11" applyFont="1" applyFill="1" applyBorder="1" applyAlignment="1">
      <alignment horizontal="right" wrapText="1"/>
    </xf>
    <xf numFmtId="43" fontId="3" fillId="0" borderId="0" xfId="0" applyNumberFormat="1" applyFont="1" applyAlignment="1">
      <alignment vertical="center"/>
    </xf>
    <xf numFmtId="169" fontId="3" fillId="0" borderId="0" xfId="0" applyNumberFormat="1" applyFont="1" applyAlignment="1">
      <alignment vertical="center"/>
    </xf>
    <xf numFmtId="43" fontId="6" fillId="0" borderId="0" xfId="0" applyNumberFormat="1" applyFont="1" applyAlignment="1">
      <alignment horizontal="center" vertical="center"/>
    </xf>
    <xf numFmtId="43" fontId="6" fillId="0" borderId="0" xfId="0" applyNumberFormat="1" applyFont="1" applyAlignment="1">
      <alignment vertical="center"/>
    </xf>
    <xf numFmtId="43" fontId="6" fillId="0" borderId="0" xfId="0" applyNumberFormat="1" applyFont="1" applyAlignment="1">
      <alignment horizontal="center" vertical="center" wrapText="1"/>
    </xf>
    <xf numFmtId="170" fontId="3" fillId="0" borderId="0" xfId="0" applyNumberFormat="1" applyFont="1" applyAlignment="1">
      <alignment vertical="center"/>
    </xf>
    <xf numFmtId="3" fontId="3" fillId="0" borderId="0" xfId="0" applyNumberFormat="1" applyFont="1" applyAlignment="1">
      <alignment vertical="center"/>
    </xf>
    <xf numFmtId="164" fontId="3" fillId="0" borderId="0" xfId="1" applyFont="1" applyFill="1" applyAlignment="1">
      <alignment horizontal="left" vertical="center"/>
    </xf>
    <xf numFmtId="43" fontId="60" fillId="0" borderId="0" xfId="12" applyFont="1" applyFill="1" applyBorder="1" applyAlignment="1">
      <alignment horizontal="center" vertical="center" wrapText="1"/>
    </xf>
    <xf numFmtId="164" fontId="13" fillId="0" borderId="0" xfId="1" applyFont="1" applyFill="1" applyBorder="1" applyAlignment="1">
      <alignment horizontal="left" vertical="center" wrapText="1"/>
    </xf>
    <xf numFmtId="4" fontId="14" fillId="4" borderId="0" xfId="1" applyNumberFormat="1" applyFont="1" applyFill="1" applyBorder="1" applyAlignment="1">
      <alignment horizontal="right" vertical="center" wrapText="1"/>
    </xf>
    <xf numFmtId="4" fontId="14" fillId="0" borderId="0" xfId="1" applyNumberFormat="1" applyFont="1" applyFill="1" applyBorder="1" applyAlignment="1">
      <alignment horizontal="right" vertical="center" wrapText="1"/>
    </xf>
    <xf numFmtId="4" fontId="14" fillId="3" borderId="0" xfId="1" applyNumberFormat="1" applyFont="1" applyFill="1" applyBorder="1" applyAlignment="1">
      <alignment horizontal="right" vertical="center" wrapText="1"/>
    </xf>
    <xf numFmtId="4" fontId="15" fillId="0" borderId="0" xfId="0" applyNumberFormat="1" applyFont="1" applyAlignment="1">
      <alignment horizontal="right" vertical="center"/>
    </xf>
    <xf numFmtId="4" fontId="20" fillId="0" borderId="0" xfId="0" applyNumberFormat="1" applyFont="1" applyAlignment="1">
      <alignment horizontal="right" vertical="center"/>
    </xf>
    <xf numFmtId="4" fontId="44" fillId="0" borderId="0" xfId="0" applyNumberFormat="1" applyFont="1" applyAlignment="1">
      <alignment horizontal="right" vertical="center"/>
    </xf>
    <xf numFmtId="4" fontId="44" fillId="3" borderId="0" xfId="0" applyNumberFormat="1" applyFont="1" applyFill="1" applyAlignment="1">
      <alignment horizontal="right" vertical="center"/>
    </xf>
    <xf numFmtId="4" fontId="44" fillId="3" borderId="1" xfId="0" applyNumberFormat="1" applyFont="1" applyFill="1" applyBorder="1" applyAlignment="1">
      <alignment horizontal="right" vertical="center"/>
    </xf>
    <xf numFmtId="4" fontId="12" fillId="0" borderId="49" xfId="0" applyNumberFormat="1" applyFont="1" applyBorder="1" applyAlignment="1">
      <alignment vertical="center"/>
    </xf>
    <xf numFmtId="0" fontId="12" fillId="0" borderId="48" xfId="0" applyFont="1" applyBorder="1" applyAlignment="1">
      <alignment vertical="center" wrapText="1"/>
    </xf>
    <xf numFmtId="0" fontId="3" fillId="0" borderId="48" xfId="0" applyFont="1" applyBorder="1" applyAlignment="1">
      <alignment vertical="center" wrapText="1"/>
    </xf>
    <xf numFmtId="0" fontId="13" fillId="2" borderId="66" xfId="1" applyNumberFormat="1" applyFont="1" applyFill="1" applyBorder="1" applyAlignment="1">
      <alignment horizontal="left" vertical="center" wrapText="1"/>
    </xf>
    <xf numFmtId="0" fontId="19" fillId="10" borderId="0" xfId="1" applyNumberFormat="1" applyFont="1" applyFill="1" applyBorder="1" applyAlignment="1">
      <alignment horizontal="center" vertical="center" wrapText="1"/>
    </xf>
    <xf numFmtId="0" fontId="44" fillId="10" borderId="0" xfId="0" applyFont="1" applyFill="1" applyAlignment="1">
      <alignment vertical="center"/>
    </xf>
    <xf numFmtId="4" fontId="19" fillId="10" borderId="0" xfId="1" applyNumberFormat="1" applyFont="1" applyFill="1" applyBorder="1" applyAlignment="1">
      <alignment horizontal="right" vertical="center" wrapText="1"/>
    </xf>
    <xf numFmtId="4" fontId="6" fillId="10" borderId="0" xfId="1" applyNumberFormat="1" applyFont="1" applyFill="1" applyBorder="1" applyAlignment="1">
      <alignment horizontal="right" vertical="center"/>
    </xf>
    <xf numFmtId="4" fontId="12" fillId="10" borderId="0" xfId="1" applyNumberFormat="1" applyFont="1" applyFill="1" applyBorder="1" applyAlignment="1">
      <alignment horizontal="right" vertical="center" wrapText="1"/>
    </xf>
    <xf numFmtId="4" fontId="3" fillId="10" borderId="0" xfId="1" applyNumberFormat="1" applyFont="1" applyFill="1" applyBorder="1" applyAlignment="1">
      <alignment horizontal="right" vertical="center"/>
    </xf>
    <xf numFmtId="0" fontId="44" fillId="8" borderId="0" xfId="0" applyFont="1" applyFill="1" applyAlignment="1">
      <alignment vertical="center" wrapText="1"/>
    </xf>
    <xf numFmtId="0" fontId="20" fillId="8" borderId="0" xfId="0" applyFont="1" applyFill="1" applyAlignment="1">
      <alignment vertical="center" wrapText="1"/>
    </xf>
    <xf numFmtId="165" fontId="13" fillId="0" borderId="0" xfId="1" applyNumberFormat="1" applyFont="1" applyAlignment="1">
      <alignment vertical="center" wrapText="1"/>
    </xf>
    <xf numFmtId="165" fontId="13" fillId="0" borderId="76" xfId="1" applyNumberFormat="1" applyFont="1" applyBorder="1" applyAlignment="1">
      <alignment horizontal="left" vertical="center" wrapText="1"/>
    </xf>
    <xf numFmtId="165" fontId="19" fillId="2" borderId="0" xfId="1" applyNumberFormat="1" applyFont="1" applyFill="1" applyBorder="1" applyAlignment="1">
      <alignment horizontal="center" vertical="center" wrapText="1"/>
    </xf>
    <xf numFmtId="0" fontId="19" fillId="2" borderId="0" xfId="1" applyNumberFormat="1" applyFont="1" applyFill="1" applyBorder="1" applyAlignment="1">
      <alignment horizontal="center" vertical="center" wrapText="1"/>
    </xf>
    <xf numFmtId="0" fontId="44" fillId="2" borderId="0" xfId="0" applyFont="1" applyFill="1" applyAlignment="1">
      <alignment vertical="center"/>
    </xf>
    <xf numFmtId="0" fontId="44" fillId="2" borderId="0" xfId="0" applyFont="1" applyFill="1" applyAlignment="1">
      <alignment vertical="center" wrapText="1"/>
    </xf>
    <xf numFmtId="4" fontId="14" fillId="0" borderId="1" xfId="0" applyNumberFormat="1" applyFont="1" applyBorder="1" applyAlignment="1">
      <alignment vertical="center"/>
    </xf>
    <xf numFmtId="3" fontId="12" fillId="0" borderId="1" xfId="1" applyNumberFormat="1" applyFont="1" applyFill="1" applyBorder="1" applyAlignment="1">
      <alignment horizontal="right" vertical="center" wrapText="1"/>
    </xf>
    <xf numFmtId="0" fontId="64" fillId="12" borderId="2" xfId="13" applyFont="1" applyFill="1" applyBorder="1" applyAlignment="1" applyProtection="1">
      <alignment horizontal="center" vertical="center" wrapText="1"/>
    </xf>
    <xf numFmtId="0" fontId="64" fillId="12" borderId="2" xfId="13" applyFont="1" applyFill="1" applyBorder="1" applyAlignment="1" applyProtection="1">
      <alignment horizontal="center" vertical="center"/>
    </xf>
    <xf numFmtId="0" fontId="66" fillId="0" borderId="10" xfId="13" applyFont="1" applyBorder="1" applyProtection="1"/>
    <xf numFmtId="0" fontId="66" fillId="0" borderId="15" xfId="13" applyFont="1" applyBorder="1" applyProtection="1"/>
    <xf numFmtId="172" fontId="66" fillId="0" borderId="15" xfId="2" applyNumberFormat="1" applyFont="1" applyBorder="1"/>
    <xf numFmtId="172" fontId="66" fillId="0" borderId="15" xfId="2" applyNumberFormat="1" applyFont="1" applyBorder="1" applyProtection="1"/>
    <xf numFmtId="172" fontId="66" fillId="0" borderId="25" xfId="2" applyNumberFormat="1" applyFont="1" applyBorder="1" applyProtection="1"/>
    <xf numFmtId="0" fontId="66" fillId="0" borderId="5" xfId="13" applyFont="1" applyBorder="1" applyProtection="1"/>
    <xf numFmtId="0" fontId="66" fillId="0" borderId="0" xfId="13" applyFont="1" applyBorder="1" applyProtection="1"/>
    <xf numFmtId="172" fontId="66" fillId="0" borderId="0" xfId="2" applyNumberFormat="1" applyFont="1" applyBorder="1"/>
    <xf numFmtId="172" fontId="66" fillId="0" borderId="0" xfId="2" applyNumberFormat="1" applyFont="1" applyBorder="1" applyProtection="1"/>
    <xf numFmtId="172" fontId="66" fillId="0" borderId="6" xfId="2" applyNumberFormat="1" applyFont="1" applyBorder="1" applyProtection="1"/>
    <xf numFmtId="172" fontId="66" fillId="0" borderId="0" xfId="2" applyNumberFormat="1" applyFont="1" applyBorder="1" applyAlignment="1" applyProtection="1">
      <alignment horizontal="center"/>
    </xf>
    <xf numFmtId="0" fontId="66" fillId="0" borderId="7" xfId="13" applyFont="1" applyBorder="1" applyProtection="1"/>
    <xf numFmtId="0" fontId="66" fillId="0" borderId="1" xfId="13" applyFont="1" applyBorder="1" applyProtection="1"/>
    <xf numFmtId="172" fontId="66" fillId="0" borderId="1" xfId="2" applyNumberFormat="1" applyFont="1" applyBorder="1"/>
    <xf numFmtId="172" fontId="66" fillId="0" borderId="1" xfId="2" applyNumberFormat="1" applyFont="1" applyBorder="1" applyProtection="1"/>
    <xf numFmtId="172" fontId="66" fillId="0" borderId="1" xfId="2" applyNumberFormat="1" applyFont="1" applyBorder="1" applyAlignment="1" applyProtection="1">
      <alignment horizontal="center"/>
    </xf>
    <xf numFmtId="172" fontId="66" fillId="0" borderId="8" xfId="2" applyNumberFormat="1" applyFont="1" applyBorder="1" applyProtection="1"/>
    <xf numFmtId="172" fontId="66" fillId="0" borderId="0" xfId="2" applyNumberFormat="1" applyFont="1" applyFill="1" applyBorder="1"/>
    <xf numFmtId="172" fontId="66" fillId="0" borderId="8" xfId="2" applyNumberFormat="1" applyFont="1" applyBorder="1" applyAlignment="1" applyProtection="1">
      <alignment horizontal="center"/>
    </xf>
    <xf numFmtId="172" fontId="66" fillId="0" borderId="15" xfId="2" applyNumberFormat="1" applyFont="1" applyBorder="1" applyAlignment="1" applyProtection="1">
      <alignment horizontal="center"/>
    </xf>
    <xf numFmtId="172" fontId="66" fillId="0" borderId="0" xfId="2" applyNumberFormat="1" applyFont="1" applyBorder="1" applyAlignment="1">
      <alignment horizontal="center"/>
    </xf>
    <xf numFmtId="172" fontId="66" fillId="0" borderId="1" xfId="2" applyNumberFormat="1" applyFont="1" applyBorder="1" applyAlignment="1">
      <alignment horizontal="center"/>
    </xf>
    <xf numFmtId="172" fontId="66" fillId="0" borderId="76" xfId="2" applyNumberFormat="1" applyFont="1" applyBorder="1" applyProtection="1"/>
    <xf numFmtId="172" fontId="66" fillId="0" borderId="56" xfId="2" applyNumberFormat="1" applyFont="1" applyBorder="1"/>
    <xf numFmtId="172" fontId="66" fillId="0" borderId="56" xfId="2" applyNumberFormat="1" applyFont="1" applyBorder="1" applyProtection="1"/>
    <xf numFmtId="172" fontId="66" fillId="0" borderId="57" xfId="2" applyNumberFormat="1" applyFont="1" applyBorder="1" applyProtection="1"/>
    <xf numFmtId="172" fontId="66" fillId="0" borderId="78" xfId="2" applyNumberFormat="1" applyFont="1" applyBorder="1" applyProtection="1"/>
    <xf numFmtId="172" fontId="66" fillId="0" borderId="76" xfId="2" applyNumberFormat="1" applyFont="1" applyBorder="1"/>
    <xf numFmtId="172" fontId="66" fillId="0" borderId="80" xfId="2" applyNumberFormat="1" applyFont="1" applyBorder="1" applyProtection="1"/>
    <xf numFmtId="0" fontId="66" fillId="0" borderId="0" xfId="13" applyFont="1" applyProtection="1"/>
    <xf numFmtId="172" fontId="66" fillId="0" borderId="0" xfId="14" applyNumberFormat="1" applyFont="1"/>
    <xf numFmtId="0" fontId="67" fillId="14" borderId="82" xfId="13" applyFont="1" applyFill="1" applyBorder="1" applyAlignment="1">
      <alignment horizontal="center" vertical="center"/>
    </xf>
    <xf numFmtId="0" fontId="68" fillId="0" borderId="83" xfId="13" applyFont="1" applyBorder="1"/>
    <xf numFmtId="173" fontId="69" fillId="0" borderId="2" xfId="1" applyNumberFormat="1" applyFont="1" applyBorder="1" applyAlignment="1">
      <alignment horizontal="center" vertical="center"/>
    </xf>
    <xf numFmtId="0" fontId="67" fillId="0" borderId="83" xfId="13" applyFont="1" applyBorder="1"/>
    <xf numFmtId="173" fontId="70" fillId="15" borderId="2" xfId="1" applyNumberFormat="1" applyFont="1" applyFill="1" applyBorder="1" applyAlignment="1">
      <alignment horizontal="center" vertical="center"/>
    </xf>
    <xf numFmtId="0" fontId="44" fillId="0" borderId="0" xfId="0" applyFont="1" applyAlignment="1">
      <alignment vertical="center" wrapText="1"/>
    </xf>
    <xf numFmtId="0" fontId="12" fillId="8" borderId="1" xfId="0" applyFont="1" applyFill="1" applyBorder="1" applyAlignment="1">
      <alignment vertical="center" wrapText="1"/>
    </xf>
    <xf numFmtId="0" fontId="39" fillId="16" borderId="15" xfId="0" applyFont="1" applyFill="1" applyBorder="1" applyAlignment="1">
      <alignment horizontal="center"/>
    </xf>
    <xf numFmtId="0" fontId="39" fillId="16" borderId="85" xfId="0" applyFont="1" applyFill="1" applyBorder="1" applyAlignment="1">
      <alignment horizontal="center" vertical="center"/>
    </xf>
    <xf numFmtId="0" fontId="39" fillId="16" borderId="85" xfId="0" applyFont="1" applyFill="1" applyBorder="1" applyAlignment="1">
      <alignment horizontal="center"/>
    </xf>
    <xf numFmtId="0" fontId="70" fillId="0" borderId="0" xfId="0" applyFont="1"/>
    <xf numFmtId="4" fontId="73" fillId="0" borderId="0" xfId="0" applyNumberFormat="1" applyFont="1"/>
    <xf numFmtId="43" fontId="0" fillId="0" borderId="0" xfId="0" applyNumberFormat="1"/>
    <xf numFmtId="0" fontId="69" fillId="0" borderId="0" xfId="0" applyFont="1"/>
    <xf numFmtId="0" fontId="69" fillId="0" borderId="0" xfId="0" applyFont="1" applyAlignment="1">
      <alignment horizontal="left" indent="2"/>
    </xf>
    <xf numFmtId="4" fontId="69" fillId="0" borderId="0" xfId="0" applyNumberFormat="1" applyFont="1"/>
    <xf numFmtId="4" fontId="0" fillId="0" borderId="0" xfId="0" applyNumberFormat="1"/>
    <xf numFmtId="0" fontId="69" fillId="0" borderId="0" xfId="0" applyFont="1" applyAlignment="1">
      <alignment horizontal="left" indent="4"/>
    </xf>
    <xf numFmtId="0" fontId="69" fillId="0" borderId="0" xfId="0" applyFont="1" applyAlignment="1">
      <alignment horizontal="left" indent="6"/>
    </xf>
    <xf numFmtId="164" fontId="69" fillId="0" borderId="0" xfId="0" applyNumberFormat="1" applyFont="1"/>
    <xf numFmtId="164" fontId="73" fillId="0" borderId="0" xfId="1" applyFont="1" applyFill="1"/>
    <xf numFmtId="164" fontId="69" fillId="0" borderId="0" xfId="1" applyFont="1" applyFill="1"/>
    <xf numFmtId="171" fontId="0" fillId="0" borderId="0" xfId="15" applyFont="1" applyFill="1"/>
    <xf numFmtId="0" fontId="63" fillId="16" borderId="15" xfId="0" applyFont="1" applyFill="1" applyBorder="1" applyAlignment="1">
      <alignment horizontal="center" vertical="center" wrapText="1"/>
    </xf>
    <xf numFmtId="0" fontId="63" fillId="16" borderId="15" xfId="0" applyFont="1" applyFill="1" applyBorder="1" applyAlignment="1">
      <alignment horizontal="center" vertical="center"/>
    </xf>
    <xf numFmtId="0" fontId="63" fillId="16" borderId="85" xfId="0" applyFont="1" applyFill="1" applyBorder="1" applyAlignment="1">
      <alignment horizontal="center" vertical="center" wrapText="1"/>
    </xf>
    <xf numFmtId="0" fontId="63" fillId="16" borderId="85" xfId="0" applyFont="1" applyFill="1" applyBorder="1" applyAlignment="1">
      <alignment horizontal="center" vertical="center"/>
    </xf>
    <xf numFmtId="0" fontId="40" fillId="0" borderId="0" xfId="0" applyFont="1"/>
    <xf numFmtId="43" fontId="69" fillId="0" borderId="0" xfId="15" applyNumberFormat="1" applyFont="1" applyFill="1"/>
    <xf numFmtId="43" fontId="70" fillId="0" borderId="0" xfId="15" applyNumberFormat="1" applyFont="1" applyFill="1"/>
    <xf numFmtId="4" fontId="70" fillId="0" borderId="0" xfId="0" applyNumberFormat="1" applyFont="1"/>
    <xf numFmtId="0" fontId="0" fillId="0" borderId="0" xfId="0" applyAlignment="1">
      <alignment horizontal="left" indent="2"/>
    </xf>
    <xf numFmtId="164" fontId="0" fillId="0" borderId="0" xfId="0" applyNumberFormat="1"/>
    <xf numFmtId="0" fontId="0" fillId="0" borderId="85" xfId="0" applyBorder="1"/>
    <xf numFmtId="165" fontId="20" fillId="0" borderId="0" xfId="1" applyNumberFormat="1" applyFont="1" applyFill="1" applyBorder="1" applyAlignment="1">
      <alignment horizontal="left" vertical="center" wrapText="1"/>
    </xf>
    <xf numFmtId="165" fontId="14" fillId="4" borderId="0" xfId="1" applyNumberFormat="1" applyFont="1" applyFill="1" applyBorder="1" applyAlignment="1">
      <alignment horizontal="left" vertical="center" wrapText="1"/>
    </xf>
    <xf numFmtId="165" fontId="76" fillId="0" borderId="0" xfId="1" applyNumberFormat="1" applyFont="1" applyFill="1" applyBorder="1" applyAlignment="1">
      <alignment horizontal="center" vertical="center" wrapText="1"/>
    </xf>
    <xf numFmtId="4" fontId="77" fillId="0" borderId="0" xfId="1" applyNumberFormat="1" applyFont="1" applyFill="1" applyBorder="1" applyAlignment="1">
      <alignment horizontal="right" vertical="center" wrapText="1"/>
    </xf>
    <xf numFmtId="4" fontId="76" fillId="0" borderId="0" xfId="1" applyNumberFormat="1" applyFont="1" applyFill="1" applyBorder="1" applyAlignment="1">
      <alignment horizontal="right" vertical="center" wrapText="1"/>
    </xf>
    <xf numFmtId="4" fontId="15" fillId="0" borderId="0" xfId="1" applyNumberFormat="1" applyFont="1" applyFill="1" applyBorder="1" applyAlignment="1">
      <alignment horizontal="right" vertical="center" wrapText="1"/>
    </xf>
    <xf numFmtId="4" fontId="20" fillId="0" borderId="0" xfId="1" applyNumberFormat="1" applyFont="1" applyFill="1" applyBorder="1" applyAlignment="1">
      <alignment horizontal="right" vertical="center"/>
    </xf>
    <xf numFmtId="4" fontId="44" fillId="0" borderId="0" xfId="1" applyNumberFormat="1" applyFont="1" applyFill="1" applyBorder="1" applyAlignment="1">
      <alignment horizontal="right" vertical="center" wrapText="1"/>
    </xf>
    <xf numFmtId="0" fontId="15" fillId="0" borderId="0" xfId="1" applyNumberFormat="1" applyFont="1" applyFill="1" applyBorder="1" applyAlignment="1">
      <alignment vertical="center" wrapText="1"/>
    </xf>
    <xf numFmtId="0" fontId="20" fillId="0" borderId="1" xfId="0" applyFont="1" applyBorder="1" applyAlignment="1">
      <alignment vertical="center" wrapText="1"/>
    </xf>
    <xf numFmtId="4" fontId="44" fillId="0" borderId="1" xfId="1" applyNumberFormat="1" applyFont="1" applyFill="1" applyBorder="1" applyAlignment="1">
      <alignment horizontal="right" vertical="center" wrapText="1"/>
    </xf>
    <xf numFmtId="4" fontId="20" fillId="0" borderId="0" xfId="1" applyNumberFormat="1" applyFont="1" applyFill="1" applyBorder="1" applyAlignment="1">
      <alignment horizontal="right" vertical="center" wrapText="1"/>
    </xf>
    <xf numFmtId="4" fontId="20" fillId="0" borderId="0" xfId="1" applyNumberFormat="1" applyFont="1" applyAlignment="1">
      <alignment vertical="center"/>
    </xf>
    <xf numFmtId="4" fontId="20" fillId="8" borderId="0" xfId="1" applyNumberFormat="1" applyFont="1" applyFill="1" applyAlignment="1">
      <alignment vertical="center"/>
    </xf>
    <xf numFmtId="4" fontId="20" fillId="8" borderId="0" xfId="1" applyNumberFormat="1" applyFont="1" applyFill="1" applyBorder="1" applyAlignment="1">
      <alignment vertical="center"/>
    </xf>
    <xf numFmtId="4" fontId="44" fillId="0" borderId="0" xfId="1" applyNumberFormat="1" applyFont="1" applyAlignment="1">
      <alignment vertical="center"/>
    </xf>
    <xf numFmtId="4" fontId="44" fillId="0" borderId="0" xfId="1" applyNumberFormat="1" applyFont="1" applyBorder="1" applyAlignment="1">
      <alignment vertical="center"/>
    </xf>
    <xf numFmtId="4" fontId="20" fillId="0" borderId="0" xfId="1" applyNumberFormat="1" applyFont="1" applyBorder="1" applyAlignment="1">
      <alignment vertical="center"/>
    </xf>
    <xf numFmtId="4" fontId="20" fillId="8" borderId="0" xfId="1" applyNumberFormat="1" applyFont="1" applyFill="1" applyBorder="1" applyAlignment="1">
      <alignment horizontal="right" vertical="center" wrapText="1"/>
    </xf>
    <xf numFmtId="0" fontId="14" fillId="0" borderId="0" xfId="0" applyFont="1" applyAlignment="1">
      <alignment vertical="center"/>
    </xf>
    <xf numFmtId="0" fontId="14" fillId="3" borderId="0" xfId="0" applyFont="1" applyFill="1" applyAlignment="1">
      <alignment vertical="center"/>
    </xf>
    <xf numFmtId="4" fontId="44" fillId="3" borderId="44" xfId="0" applyNumberFormat="1" applyFont="1" applyFill="1" applyBorder="1" applyAlignment="1">
      <alignment horizontal="right" vertical="center"/>
    </xf>
    <xf numFmtId="0" fontId="3" fillId="0" borderId="3" xfId="0" applyFont="1" applyBorder="1" applyAlignment="1">
      <alignment vertical="center" wrapText="1"/>
    </xf>
    <xf numFmtId="0" fontId="3" fillId="0" borderId="34" xfId="0" applyFont="1" applyBorder="1" applyAlignment="1">
      <alignment vertical="center" wrapText="1"/>
    </xf>
    <xf numFmtId="0" fontId="21" fillId="5" borderId="0" xfId="0" applyFont="1" applyFill="1" applyAlignment="1">
      <alignment horizontal="center" vertical="center" wrapText="1"/>
    </xf>
    <xf numFmtId="0" fontId="21" fillId="5" borderId="5" xfId="0" applyFont="1" applyFill="1" applyBorder="1" applyAlignment="1">
      <alignment horizontal="center" vertical="center"/>
    </xf>
    <xf numFmtId="0" fontId="21" fillId="5" borderId="0" xfId="0" applyFont="1" applyFill="1" applyAlignment="1">
      <alignment horizontal="center" vertical="center"/>
    </xf>
    <xf numFmtId="0" fontId="3" fillId="0" borderId="2" xfId="0" applyFont="1" applyBorder="1" applyAlignment="1">
      <alignment vertical="center" wrapText="1"/>
    </xf>
    <xf numFmtId="0" fontId="42" fillId="0" borderId="2" xfId="0" applyFont="1" applyBorder="1" applyAlignment="1">
      <alignment vertical="center" wrapText="1"/>
    </xf>
    <xf numFmtId="0" fontId="42" fillId="0" borderId="3" xfId="0" applyFont="1" applyBorder="1" applyAlignment="1">
      <alignment vertical="center"/>
    </xf>
    <xf numFmtId="0" fontId="28" fillId="3" borderId="73" xfId="0" applyFont="1" applyFill="1" applyBorder="1" applyAlignment="1">
      <alignment horizontal="left" vertical="center"/>
    </xf>
    <xf numFmtId="0" fontId="28" fillId="3" borderId="50" xfId="0" applyFont="1" applyFill="1" applyBorder="1" applyAlignment="1">
      <alignment horizontal="left" vertical="center"/>
    </xf>
    <xf numFmtId="0" fontId="3" fillId="0" borderId="3" xfId="0" applyFont="1" applyBorder="1" applyAlignment="1">
      <alignment horizontal="left" vertical="center" wrapText="1"/>
    </xf>
    <xf numFmtId="0" fontId="3" fillId="0" borderId="34" xfId="0" applyFont="1" applyBorder="1" applyAlignment="1">
      <alignment horizontal="left" vertical="center" wrapText="1"/>
    </xf>
    <xf numFmtId="0" fontId="6" fillId="0" borderId="0" xfId="0" applyFont="1" applyAlignment="1">
      <alignment horizontal="left" vertical="center" wrapText="1"/>
    </xf>
    <xf numFmtId="0" fontId="58" fillId="0" borderId="3" xfId="0" applyFont="1" applyBorder="1" applyAlignment="1">
      <alignment horizontal="center" vertical="center"/>
    </xf>
    <xf numFmtId="0" fontId="58" fillId="0" borderId="4" xfId="0" applyFont="1" applyBorder="1" applyAlignment="1">
      <alignment horizontal="center" vertical="center"/>
    </xf>
    <xf numFmtId="0" fontId="34" fillId="0" borderId="0" xfId="0" applyFont="1" applyAlignment="1">
      <alignment horizontal="center" vertical="center"/>
    </xf>
    <xf numFmtId="0" fontId="25" fillId="3" borderId="0" xfId="0" applyFont="1" applyFill="1" applyAlignment="1">
      <alignment horizontal="left" vertical="center" wrapText="1"/>
    </xf>
    <xf numFmtId="0" fontId="3" fillId="0" borderId="0" xfId="0" applyFont="1" applyAlignment="1">
      <alignment horizontal="left" vertical="center" wrapText="1"/>
    </xf>
    <xf numFmtId="0" fontId="30" fillId="0" borderId="0" xfId="1" applyNumberFormat="1" applyFont="1" applyFill="1" applyBorder="1" applyAlignment="1">
      <alignment horizontal="left" vertical="center" wrapText="1"/>
    </xf>
    <xf numFmtId="0" fontId="25" fillId="3" borderId="0" xfId="0" applyFont="1" applyFill="1" applyAlignment="1">
      <alignment horizontal="left" vertical="center"/>
    </xf>
    <xf numFmtId="0" fontId="23" fillId="0" borderId="0" xfId="0" applyFont="1" applyAlignment="1">
      <alignment horizontal="left" vertical="top" wrapText="1"/>
    </xf>
    <xf numFmtId="0" fontId="3" fillId="0" borderId="0" xfId="0" applyFont="1" applyAlignment="1">
      <alignment horizontal="left" vertical="top" wrapText="1"/>
    </xf>
    <xf numFmtId="0" fontId="33" fillId="4" borderId="0" xfId="0" applyFont="1" applyFill="1" applyAlignment="1">
      <alignment horizontal="center" vertical="center" wrapText="1"/>
    </xf>
    <xf numFmtId="0" fontId="42" fillId="0" borderId="0" xfId="0" applyFont="1" applyAlignment="1">
      <alignment horizontal="left" vertical="center" wrapText="1"/>
    </xf>
    <xf numFmtId="0" fontId="6" fillId="0" borderId="0" xfId="0" applyFont="1" applyAlignment="1">
      <alignment horizontal="center" vertical="center"/>
    </xf>
    <xf numFmtId="165" fontId="5" fillId="5" borderId="0" xfId="1" applyNumberFormat="1" applyFont="1" applyFill="1" applyBorder="1" applyAlignment="1">
      <alignment horizontal="left" vertical="center"/>
    </xf>
    <xf numFmtId="0" fontId="11" fillId="3" borderId="0" xfId="0" applyFont="1" applyFill="1" applyAlignment="1">
      <alignment horizontal="center" vertical="center"/>
    </xf>
    <xf numFmtId="0" fontId="3" fillId="0" borderId="49" xfId="0" applyFont="1" applyBorder="1" applyAlignment="1">
      <alignment horizontal="left" vertical="center" wrapText="1"/>
    </xf>
    <xf numFmtId="0" fontId="5" fillId="5" borderId="27"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47" xfId="0" applyFont="1" applyFill="1" applyBorder="1" applyAlignment="1">
      <alignment horizontal="center" vertical="center"/>
    </xf>
    <xf numFmtId="0" fontId="3" fillId="0" borderId="7" xfId="0" applyFont="1" applyBorder="1" applyAlignment="1">
      <alignment horizontal="left" vertical="top"/>
    </xf>
    <xf numFmtId="0" fontId="3" fillId="0" borderId="1" xfId="0" applyFont="1" applyBorder="1" applyAlignment="1">
      <alignment horizontal="left" vertical="top"/>
    </xf>
    <xf numFmtId="0" fontId="3" fillId="0" borderId="8" xfId="0" applyFont="1" applyBorder="1" applyAlignment="1">
      <alignment horizontal="left" vertical="top"/>
    </xf>
    <xf numFmtId="0" fontId="34" fillId="0" borderId="5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7" fillId="0" borderId="10" xfId="0" applyFont="1" applyBorder="1" applyAlignment="1">
      <alignment horizontal="center" vertical="center"/>
    </xf>
    <xf numFmtId="0" fontId="47" fillId="0" borderId="15" xfId="0" applyFont="1" applyBorder="1" applyAlignment="1">
      <alignment horizontal="center" vertical="center"/>
    </xf>
    <xf numFmtId="0" fontId="48" fillId="0" borderId="15" xfId="0" applyFont="1" applyBorder="1" applyAlignment="1">
      <alignment horizontal="center" vertical="center"/>
    </xf>
    <xf numFmtId="0" fontId="48" fillId="0" borderId="25" xfId="0" applyFont="1" applyBorder="1" applyAlignment="1">
      <alignment horizontal="center" vertical="center"/>
    </xf>
    <xf numFmtId="0" fontId="48" fillId="0" borderId="5" xfId="0" applyFont="1" applyBorder="1" applyAlignment="1">
      <alignment horizontal="center" vertical="center"/>
    </xf>
    <xf numFmtId="0" fontId="48" fillId="0" borderId="0" xfId="0" applyFont="1" applyAlignment="1">
      <alignment horizontal="center" vertical="center"/>
    </xf>
    <xf numFmtId="0" fontId="48" fillId="0" borderId="6" xfId="0" applyFont="1" applyBorder="1" applyAlignment="1">
      <alignment horizontal="center" vertical="center"/>
    </xf>
    <xf numFmtId="0" fontId="48" fillId="0" borderId="7" xfId="0" applyFont="1" applyBorder="1" applyAlignment="1">
      <alignment horizontal="center" vertical="center"/>
    </xf>
    <xf numFmtId="0" fontId="48" fillId="0" borderId="1" xfId="0" applyFont="1" applyBorder="1" applyAlignment="1">
      <alignment horizontal="center" vertical="center"/>
    </xf>
    <xf numFmtId="0" fontId="48" fillId="0" borderId="8" xfId="0" applyFont="1" applyBorder="1" applyAlignment="1">
      <alignment horizontal="center" vertical="center"/>
    </xf>
    <xf numFmtId="165" fontId="5" fillId="5" borderId="0" xfId="1" applyNumberFormat="1" applyFont="1" applyFill="1" applyBorder="1" applyAlignment="1">
      <alignment horizontal="center" vertical="center" wrapText="1"/>
    </xf>
    <xf numFmtId="0" fontId="6" fillId="0" borderId="0" xfId="0" applyFont="1" applyAlignment="1">
      <alignment horizontal="center" vertical="center" wrapText="1"/>
    </xf>
    <xf numFmtId="4" fontId="46" fillId="0" borderId="15" xfId="0" applyNumberFormat="1" applyFont="1" applyBorder="1" applyAlignment="1">
      <alignment horizontal="center" vertical="center"/>
    </xf>
    <xf numFmtId="0" fontId="3" fillId="0" borderId="7" xfId="1" applyNumberFormat="1" applyFont="1" applyFill="1" applyBorder="1" applyAlignment="1">
      <alignment horizontal="left" vertical="center" wrapText="1"/>
    </xf>
    <xf numFmtId="0" fontId="3" fillId="0" borderId="1" xfId="1" applyNumberFormat="1" applyFont="1" applyFill="1" applyBorder="1" applyAlignment="1">
      <alignment horizontal="left" vertical="center" wrapText="1"/>
    </xf>
    <xf numFmtId="0" fontId="3" fillId="0" borderId="8" xfId="1" applyNumberFormat="1" applyFont="1" applyFill="1" applyBorder="1" applyAlignment="1">
      <alignment horizontal="left" vertical="center" wrapText="1"/>
    </xf>
    <xf numFmtId="0" fontId="3" fillId="0" borderId="5" xfId="1" applyNumberFormat="1" applyFont="1" applyFill="1" applyBorder="1" applyAlignment="1">
      <alignment horizontal="left" vertical="center" wrapText="1"/>
    </xf>
    <xf numFmtId="0" fontId="3" fillId="0" borderId="0" xfId="1" applyNumberFormat="1" applyFont="1" applyFill="1" applyBorder="1" applyAlignment="1">
      <alignment horizontal="left" vertical="center" wrapText="1"/>
    </xf>
    <xf numFmtId="0" fontId="3" fillId="0" borderId="6" xfId="1" applyNumberFormat="1" applyFont="1" applyFill="1" applyBorder="1" applyAlignment="1">
      <alignment horizontal="left" vertical="center" wrapText="1"/>
    </xf>
    <xf numFmtId="0" fontId="25" fillId="4" borderId="10" xfId="1" applyNumberFormat="1" applyFont="1" applyFill="1" applyBorder="1" applyAlignment="1">
      <alignment horizontal="left" vertical="center" wrapText="1"/>
    </xf>
    <xf numFmtId="0" fontId="25" fillId="4" borderId="15" xfId="1" applyNumberFormat="1" applyFont="1" applyFill="1" applyBorder="1" applyAlignment="1">
      <alignment horizontal="left" vertical="center" wrapText="1"/>
    </xf>
    <xf numFmtId="165" fontId="11" fillId="3"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5" xfId="1" applyNumberFormat="1" applyFont="1" applyFill="1" applyBorder="1" applyAlignment="1">
      <alignment horizontal="left" vertical="center" wrapText="1"/>
    </xf>
    <xf numFmtId="0" fontId="6" fillId="0" borderId="3" xfId="1" applyNumberFormat="1" applyFont="1" applyFill="1" applyBorder="1" applyAlignment="1">
      <alignment horizontal="left" vertical="top" wrapText="1"/>
    </xf>
    <xf numFmtId="0" fontId="6" fillId="0" borderId="16" xfId="1" applyNumberFormat="1" applyFont="1" applyFill="1" applyBorder="1" applyAlignment="1">
      <alignment horizontal="left" vertical="top" wrapText="1"/>
    </xf>
    <xf numFmtId="0" fontId="6" fillId="0" borderId="4" xfId="1" applyNumberFormat="1" applyFont="1" applyFill="1" applyBorder="1" applyAlignment="1">
      <alignment horizontal="left" vertical="top" wrapText="1"/>
    </xf>
    <xf numFmtId="4" fontId="7" fillId="4" borderId="16" xfId="0" applyNumberFormat="1" applyFont="1" applyFill="1" applyBorder="1" applyAlignment="1">
      <alignment horizontal="left" vertical="center" wrapText="1"/>
    </xf>
    <xf numFmtId="165" fontId="21" fillId="5" borderId="0" xfId="1" applyNumberFormat="1" applyFont="1" applyFill="1" applyBorder="1" applyAlignment="1">
      <alignment horizontal="center" vertical="center" wrapText="1"/>
    </xf>
    <xf numFmtId="0" fontId="6" fillId="0" borderId="3" xfId="1" applyNumberFormat="1" applyFont="1" applyFill="1" applyBorder="1" applyAlignment="1">
      <alignment horizontal="left" vertical="center" wrapText="1"/>
    </xf>
    <xf numFmtId="0" fontId="6" fillId="0" borderId="16" xfId="1" applyNumberFormat="1" applyFont="1" applyFill="1" applyBorder="1" applyAlignment="1">
      <alignment horizontal="left" vertical="center" wrapText="1"/>
    </xf>
    <xf numFmtId="0" fontId="6" fillId="0" borderId="4" xfId="1" applyNumberFormat="1" applyFont="1" applyFill="1" applyBorder="1" applyAlignment="1">
      <alignment horizontal="left" vertical="center" wrapText="1"/>
    </xf>
    <xf numFmtId="0" fontId="6" fillId="0" borderId="50" xfId="1" applyNumberFormat="1" applyFont="1" applyFill="1" applyBorder="1" applyAlignment="1">
      <alignment horizontal="left" vertical="center" wrapText="1"/>
    </xf>
    <xf numFmtId="4" fontId="7" fillId="4" borderId="3" xfId="0" applyNumberFormat="1" applyFont="1" applyFill="1" applyBorder="1" applyAlignment="1">
      <alignment horizontal="left" vertical="center" wrapText="1"/>
    </xf>
    <xf numFmtId="4" fontId="7" fillId="4" borderId="4" xfId="0" applyNumberFormat="1" applyFont="1" applyFill="1" applyBorder="1" applyAlignment="1">
      <alignment horizontal="left" vertical="center" wrapText="1"/>
    </xf>
    <xf numFmtId="0" fontId="12" fillId="2" borderId="17" xfId="0" applyFont="1" applyFill="1" applyBorder="1" applyAlignment="1">
      <alignment horizontal="left" vertical="center"/>
    </xf>
    <xf numFmtId="0" fontId="12" fillId="2" borderId="17" xfId="0" applyFont="1" applyFill="1" applyBorder="1" applyAlignment="1">
      <alignment horizontal="left" vertical="center" wrapText="1"/>
    </xf>
    <xf numFmtId="0" fontId="6" fillId="0" borderId="2" xfId="1" applyNumberFormat="1" applyFont="1" applyFill="1" applyBorder="1" applyAlignment="1">
      <alignment horizontal="left" vertical="top" wrapText="1"/>
    </xf>
    <xf numFmtId="0" fontId="16" fillId="0" borderId="0" xfId="0" applyFont="1" applyAlignment="1">
      <alignment horizontal="left" vertical="center" wrapText="1"/>
    </xf>
    <xf numFmtId="4" fontId="6" fillId="4" borderId="3" xfId="0" applyNumberFormat="1" applyFont="1" applyFill="1" applyBorder="1" applyAlignment="1">
      <alignment horizontal="left" vertical="center" wrapText="1"/>
    </xf>
    <xf numFmtId="4" fontId="6" fillId="4" borderId="16" xfId="0" applyNumberFormat="1" applyFont="1" applyFill="1" applyBorder="1" applyAlignment="1">
      <alignment horizontal="left" vertical="center" wrapText="1"/>
    </xf>
    <xf numFmtId="4" fontId="6" fillId="4" borderId="4" xfId="0" applyNumberFormat="1" applyFont="1" applyFill="1" applyBorder="1" applyAlignment="1">
      <alignment horizontal="left" vertical="center" wrapText="1"/>
    </xf>
    <xf numFmtId="0" fontId="12" fillId="2" borderId="22" xfId="0" applyFont="1" applyFill="1" applyBorder="1" applyAlignment="1">
      <alignment horizontal="left" vertical="center" wrapText="1"/>
    </xf>
    <xf numFmtId="0" fontId="16" fillId="2" borderId="17" xfId="0" applyFont="1" applyFill="1" applyBorder="1" applyAlignment="1">
      <alignment horizontal="left" vertical="center"/>
    </xf>
    <xf numFmtId="0" fontId="16" fillId="2" borderId="1" xfId="0" applyFont="1" applyFill="1" applyBorder="1" applyAlignment="1">
      <alignment horizontal="left" vertical="center" wrapText="1"/>
    </xf>
    <xf numFmtId="4" fontId="14" fillId="0" borderId="15" xfId="0" applyNumberFormat="1" applyFont="1" applyBorder="1" applyAlignment="1">
      <alignment horizontal="left"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16" xfId="0" applyFont="1" applyBorder="1" applyAlignment="1">
      <alignment horizontal="center" vertical="center"/>
    </xf>
    <xf numFmtId="0" fontId="6" fillId="0" borderId="72"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165" fontId="12" fillId="0" borderId="0" xfId="1" applyNumberFormat="1" applyFont="1" applyFill="1" applyBorder="1" applyAlignment="1">
      <alignment horizontal="left" vertical="center" wrapText="1"/>
    </xf>
    <xf numFmtId="165" fontId="12" fillId="0" borderId="1"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4" fillId="0" borderId="0" xfId="0" applyFont="1" applyAlignment="1">
      <alignment horizontal="center" vertical="center" wrapText="1"/>
    </xf>
    <xf numFmtId="165" fontId="5" fillId="5" borderId="13" xfId="1" applyNumberFormat="1"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0" fontId="4" fillId="0" borderId="0" xfId="0" applyFont="1" applyAlignment="1">
      <alignment horizontal="center" vertical="center"/>
    </xf>
    <xf numFmtId="0" fontId="6" fillId="0" borderId="2" xfId="1" applyNumberFormat="1" applyFont="1" applyFill="1" applyBorder="1" applyAlignment="1">
      <alignment horizontal="left" vertical="center" wrapText="1"/>
    </xf>
    <xf numFmtId="4" fontId="14" fillId="0" borderId="16" xfId="0" applyNumberFormat="1" applyFont="1" applyBorder="1" applyAlignment="1">
      <alignment horizontal="left" vertical="center"/>
    </xf>
    <xf numFmtId="165" fontId="10" fillId="5" borderId="0" xfId="1" applyNumberFormat="1" applyFont="1" applyFill="1" applyBorder="1" applyAlignment="1">
      <alignment horizontal="center" vertical="center" wrapText="1"/>
    </xf>
    <xf numFmtId="165" fontId="10" fillId="5" borderId="13" xfId="1" applyNumberFormat="1" applyFont="1" applyFill="1" applyBorder="1" applyAlignment="1">
      <alignment horizontal="center" vertical="center" wrapText="1"/>
    </xf>
    <xf numFmtId="165" fontId="20" fillId="0" borderId="16" xfId="1" applyNumberFormat="1" applyFont="1" applyFill="1" applyBorder="1" applyAlignment="1">
      <alignment vertical="center" wrapText="1"/>
    </xf>
    <xf numFmtId="4" fontId="14" fillId="0" borderId="15" xfId="0" applyNumberFormat="1" applyFont="1" applyBorder="1" applyAlignment="1">
      <alignment vertical="center"/>
    </xf>
    <xf numFmtId="0" fontId="6" fillId="0" borderId="41" xfId="1" applyNumberFormat="1" applyFont="1" applyFill="1" applyBorder="1" applyAlignment="1">
      <alignment horizontal="left" vertical="center" wrapText="1"/>
    </xf>
    <xf numFmtId="0" fontId="6" fillId="0" borderId="42" xfId="1" applyNumberFormat="1" applyFont="1" applyFill="1" applyBorder="1" applyAlignment="1">
      <alignment horizontal="left" vertical="center" wrapText="1"/>
    </xf>
    <xf numFmtId="0" fontId="6" fillId="0" borderId="43" xfId="1" applyNumberFormat="1" applyFont="1" applyFill="1" applyBorder="1" applyAlignment="1">
      <alignment horizontal="left" vertical="center" wrapText="1"/>
    </xf>
    <xf numFmtId="0" fontId="44" fillId="0" borderId="3" xfId="1" applyNumberFormat="1" applyFont="1" applyFill="1" applyBorder="1" applyAlignment="1">
      <alignment horizontal="left" vertical="center" wrapText="1"/>
    </xf>
    <xf numFmtId="0" fontId="44" fillId="0" borderId="16" xfId="1" applyNumberFormat="1" applyFont="1" applyFill="1" applyBorder="1" applyAlignment="1">
      <alignment horizontal="left" vertical="center" wrapText="1"/>
    </xf>
    <xf numFmtId="0" fontId="44" fillId="0" borderId="4" xfId="1" applyNumberFormat="1" applyFont="1" applyFill="1" applyBorder="1" applyAlignment="1">
      <alignment horizontal="left" vertical="center" wrapText="1"/>
    </xf>
    <xf numFmtId="0" fontId="4" fillId="0" borderId="0" xfId="0" applyFont="1" applyAlignment="1">
      <alignment horizontal="center"/>
    </xf>
    <xf numFmtId="0" fontId="6" fillId="0" borderId="46" xfId="0" applyFont="1" applyBorder="1" applyAlignment="1">
      <alignment horizontal="center" vertical="center"/>
    </xf>
    <xf numFmtId="0" fontId="6" fillId="0" borderId="34" xfId="0" applyFont="1" applyBorder="1" applyAlignment="1">
      <alignment horizontal="center" vertical="center"/>
    </xf>
    <xf numFmtId="0" fontId="47" fillId="0" borderId="36" xfId="0" applyFont="1" applyBorder="1" applyAlignment="1">
      <alignment horizontal="center" vertical="center"/>
    </xf>
    <xf numFmtId="0" fontId="47" fillId="0" borderId="45" xfId="0" applyFont="1" applyBorder="1" applyAlignment="1">
      <alignment horizontal="center" vertical="center"/>
    </xf>
    <xf numFmtId="0" fontId="47" fillId="0" borderId="37" xfId="0" applyFont="1" applyBorder="1" applyAlignment="1">
      <alignment horizontal="center" vertical="center"/>
    </xf>
    <xf numFmtId="0" fontId="47" fillId="0" borderId="35" xfId="0" applyFont="1" applyBorder="1" applyAlignment="1">
      <alignment horizontal="center" vertical="center"/>
    </xf>
    <xf numFmtId="0" fontId="47" fillId="0" borderId="0" xfId="0" applyFont="1" applyAlignment="1">
      <alignment horizontal="center" vertical="center"/>
    </xf>
    <xf numFmtId="0" fontId="47" fillId="0" borderId="38" xfId="0" applyFont="1" applyBorder="1" applyAlignment="1">
      <alignment horizontal="center" vertical="center"/>
    </xf>
    <xf numFmtId="0" fontId="47" fillId="0" borderId="39" xfId="0" applyFont="1" applyBorder="1" applyAlignment="1">
      <alignment horizontal="center" vertical="center"/>
    </xf>
    <xf numFmtId="0" fontId="47" fillId="0" borderId="44" xfId="0" applyFont="1" applyBorder="1" applyAlignment="1">
      <alignment horizontal="center" vertical="center"/>
    </xf>
    <xf numFmtId="0" fontId="47" fillId="0" borderId="40" xfId="0" applyFont="1" applyBorder="1" applyAlignment="1">
      <alignment horizontal="center" vertical="center"/>
    </xf>
    <xf numFmtId="0" fontId="19" fillId="0" borderId="3" xfId="1" applyNumberFormat="1" applyFont="1" applyFill="1" applyBorder="1" applyAlignment="1">
      <alignment vertical="center" wrapText="1"/>
    </xf>
    <xf numFmtId="0" fontId="19" fillId="0" borderId="16" xfId="1" applyNumberFormat="1" applyFont="1" applyFill="1" applyBorder="1" applyAlignment="1">
      <alignment vertical="center" wrapText="1"/>
    </xf>
    <xf numFmtId="0" fontId="19" fillId="0" borderId="4" xfId="1" applyNumberFormat="1" applyFont="1" applyFill="1" applyBorder="1" applyAlignment="1">
      <alignment vertical="center" wrapText="1"/>
    </xf>
    <xf numFmtId="4" fontId="14" fillId="0" borderId="0" xfId="0" applyNumberFormat="1" applyFont="1" applyAlignment="1">
      <alignment horizontal="left" vertical="center"/>
    </xf>
    <xf numFmtId="0" fontId="75" fillId="0" borderId="3" xfId="1" applyNumberFormat="1" applyFont="1" applyFill="1" applyBorder="1" applyAlignment="1">
      <alignment horizontal="left" vertical="center" wrapText="1"/>
    </xf>
    <xf numFmtId="0" fontId="75" fillId="0" borderId="16" xfId="1" applyNumberFormat="1" applyFont="1" applyFill="1" applyBorder="1" applyAlignment="1">
      <alignment horizontal="left" vertical="center" wrapText="1"/>
    </xf>
    <xf numFmtId="0" fontId="75" fillId="0" borderId="4" xfId="1" applyNumberFormat="1" applyFont="1" applyFill="1" applyBorder="1" applyAlignment="1">
      <alignment horizontal="left" vertical="center" wrapText="1"/>
    </xf>
    <xf numFmtId="0" fontId="6" fillId="0" borderId="35"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0" fontId="64" fillId="11" borderId="53" xfId="13" applyFont="1" applyFill="1" applyBorder="1" applyAlignment="1" applyProtection="1">
      <alignment horizontal="left"/>
    </xf>
    <xf numFmtId="0" fontId="64" fillId="11" borderId="16" xfId="13" applyFont="1" applyFill="1" applyBorder="1" applyAlignment="1" applyProtection="1">
      <alignment horizontal="left"/>
    </xf>
    <xf numFmtId="0" fontId="64" fillId="11" borderId="4" xfId="13" applyFont="1" applyFill="1" applyBorder="1" applyAlignment="1" applyProtection="1">
      <alignment horizontal="left"/>
    </xf>
    <xf numFmtId="0" fontId="64" fillId="11" borderId="54" xfId="13" applyFont="1" applyFill="1" applyBorder="1" applyAlignment="1" applyProtection="1">
      <alignment horizontal="left"/>
    </xf>
    <xf numFmtId="0" fontId="64" fillId="11" borderId="60" xfId="13" applyFont="1" applyFill="1" applyBorder="1" applyAlignment="1" applyProtection="1">
      <alignment horizontal="left"/>
    </xf>
    <xf numFmtId="0" fontId="64" fillId="11" borderId="79" xfId="13" applyFont="1" applyFill="1" applyBorder="1" applyAlignment="1" applyProtection="1">
      <alignment horizontal="left"/>
    </xf>
    <xf numFmtId="0" fontId="64" fillId="11" borderId="2" xfId="13" applyFont="1" applyFill="1" applyBorder="1" applyAlignment="1" applyProtection="1">
      <alignment horizontal="center"/>
    </xf>
    <xf numFmtId="0" fontId="64" fillId="11" borderId="52" xfId="13" applyFont="1" applyFill="1" applyBorder="1" applyAlignment="1" applyProtection="1">
      <alignment horizontal="left"/>
    </xf>
    <xf numFmtId="0" fontId="64" fillId="11" borderId="70" xfId="13" applyFont="1" applyFill="1" applyBorder="1" applyAlignment="1" applyProtection="1">
      <alignment horizontal="left"/>
    </xf>
    <xf numFmtId="0" fontId="64" fillId="11" borderId="77" xfId="13" applyFont="1" applyFill="1" applyBorder="1" applyAlignment="1" applyProtection="1">
      <alignment horizontal="left"/>
    </xf>
    <xf numFmtId="172" fontId="64" fillId="11" borderId="2" xfId="14" applyNumberFormat="1" applyFont="1" applyFill="1" applyBorder="1" applyAlignment="1">
      <alignment horizontal="center"/>
    </xf>
    <xf numFmtId="0" fontId="64" fillId="11" borderId="73" xfId="13" applyFont="1" applyFill="1" applyBorder="1" applyAlignment="1" applyProtection="1">
      <alignment horizontal="center" vertical="center"/>
    </xf>
    <xf numFmtId="0" fontId="64" fillId="11" borderId="50" xfId="13" applyFont="1" applyFill="1" applyBorder="1" applyAlignment="1" applyProtection="1">
      <alignment horizontal="center" vertical="center"/>
    </xf>
    <xf numFmtId="0" fontId="64" fillId="13" borderId="81" xfId="13" applyFont="1" applyFill="1" applyBorder="1" applyAlignment="1">
      <alignment horizontal="center" vertical="center" wrapText="1"/>
    </xf>
    <xf numFmtId="0" fontId="67" fillId="14" borderId="81" xfId="13" applyFont="1" applyFill="1" applyBorder="1" applyAlignment="1">
      <alignment horizontal="center" vertical="center"/>
    </xf>
    <xf numFmtId="0" fontId="67" fillId="14" borderId="82" xfId="13" applyFont="1" applyFill="1" applyBorder="1" applyAlignment="1">
      <alignment horizontal="center" vertical="center"/>
    </xf>
    <xf numFmtId="0" fontId="71" fillId="0" borderId="84" xfId="13" applyFont="1" applyBorder="1" applyAlignment="1">
      <alignment horizontal="left"/>
    </xf>
    <xf numFmtId="0" fontId="71" fillId="0" borderId="0" xfId="13" applyFont="1" applyBorder="1" applyAlignment="1">
      <alignment horizontal="left"/>
    </xf>
    <xf numFmtId="0" fontId="72" fillId="0" borderId="1" xfId="0" applyFont="1" applyBorder="1" applyAlignment="1">
      <alignment horizontal="center"/>
    </xf>
    <xf numFmtId="0" fontId="39" fillId="16" borderId="15" xfId="0" applyFont="1" applyFill="1" applyBorder="1" applyAlignment="1">
      <alignment horizontal="center" vertical="center"/>
    </xf>
    <xf numFmtId="0" fontId="39" fillId="16" borderId="85" xfId="0" applyFont="1" applyFill="1" applyBorder="1" applyAlignment="1">
      <alignment horizontal="center" vertical="center"/>
    </xf>
    <xf numFmtId="0" fontId="63" fillId="16" borderId="15" xfId="0" applyFont="1" applyFill="1" applyBorder="1" applyAlignment="1">
      <alignment horizontal="center" vertical="center" wrapText="1"/>
    </xf>
    <xf numFmtId="0" fontId="63" fillId="16" borderId="85" xfId="0" applyFont="1" applyFill="1" applyBorder="1" applyAlignment="1">
      <alignment horizontal="center" vertical="center" wrapText="1"/>
    </xf>
    <xf numFmtId="0" fontId="63" fillId="16" borderId="16" xfId="0" applyFont="1" applyFill="1" applyBorder="1" applyAlignment="1">
      <alignment horizontal="center" vertical="center"/>
    </xf>
  </cellXfs>
  <cellStyles count="16">
    <cellStyle name="Excel Built-in Normal" xfId="7" xr:uid="{A499AD01-FEAA-4769-B283-0F196412B644}"/>
    <cellStyle name="Hipervínculo" xfId="4" builtinId="8"/>
    <cellStyle name="Millares" xfId="1" builtinId="3"/>
    <cellStyle name="Millares 2" xfId="2" xr:uid="{00000000-0005-0000-0000-000001000000}"/>
    <cellStyle name="Millares 2 2" xfId="15" xr:uid="{74C468E0-A9B7-4D4E-9A1F-92FF0FEA63D8}"/>
    <cellStyle name="Millares 3" xfId="3" xr:uid="{00000000-0005-0000-0000-000002000000}"/>
    <cellStyle name="Millares 47" xfId="12" xr:uid="{C8FE0DD4-219D-43CF-BF5D-A7EB0C4A7C9A}"/>
    <cellStyle name="Millares 5" xfId="14" xr:uid="{62B2F019-2306-4500-8B0D-AE1D96CFED00}"/>
    <cellStyle name="Millares 70" xfId="8" xr:uid="{69495F38-3966-48AA-87E5-016A4ECB3047}"/>
    <cellStyle name="Millares 72" xfId="10" xr:uid="{4295D87E-A412-4CD9-BF55-72315EE6BA60}"/>
    <cellStyle name="Millares 73" xfId="9" xr:uid="{5E5F22AD-8717-487A-BBE3-973E1A50C440}"/>
    <cellStyle name="Millares 74" xfId="11" xr:uid="{F92ACB5C-4724-445C-BAC5-3F5A38A0E0FA}"/>
    <cellStyle name="Normal" xfId="0" builtinId="0"/>
    <cellStyle name="Normal 2 2" xfId="5" xr:uid="{B22E65CB-CC39-40C2-876F-A6E4E27E829E}"/>
    <cellStyle name="Normal 5 2" xfId="13" xr:uid="{9BBAB569-463B-49C7-834C-4B888B33E536}"/>
    <cellStyle name="Porcentaje" xfId="6" builtinId="5"/>
  </cellStyles>
  <dxfs count="24">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00FF00"/>
      <color rgb="FF979797"/>
      <color rgb="FFCFAC65"/>
      <color rgb="FF182951"/>
      <color rgb="FFC1C5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228601</xdr:colOff>
      <xdr:row>0</xdr:row>
      <xdr:rowOff>0</xdr:rowOff>
    </xdr:from>
    <xdr:to>
      <xdr:col>4</xdr:col>
      <xdr:colOff>2200275</xdr:colOff>
      <xdr:row>2</xdr:row>
      <xdr:rowOff>200696</xdr:rowOff>
    </xdr:to>
    <xdr:pic>
      <xdr:nvPicPr>
        <xdr:cNvPr id="2" name="Imagen 1">
          <a:extLst>
            <a:ext uri="{FF2B5EF4-FFF2-40B4-BE49-F238E27FC236}">
              <a16:creationId xmlns:a16="http://schemas.microsoft.com/office/drawing/2014/main" id="{59D302D8-B1DB-447C-BF97-632C8A3855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4" t="7937" r="3187" b="4749"/>
        <a:stretch/>
      </xdr:blipFill>
      <xdr:spPr>
        <a:xfrm>
          <a:off x="2505076" y="0"/>
          <a:ext cx="6000749" cy="619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9525</xdr:colOff>
      <xdr:row>0</xdr:row>
      <xdr:rowOff>9525</xdr:rowOff>
    </xdr:to>
    <xdr:pic>
      <xdr:nvPicPr>
        <xdr:cNvPr id="2" name="Imagen 1">
          <a:extLst>
            <a:ext uri="{FF2B5EF4-FFF2-40B4-BE49-F238E27FC236}">
              <a16:creationId xmlns:a16="http://schemas.microsoft.com/office/drawing/2014/main" id="{BBC0C136-B8E3-4B28-81CD-E2FA49E3E0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9525</xdr:colOff>
      <xdr:row>69</xdr:row>
      <xdr:rowOff>9525</xdr:rowOff>
    </xdr:to>
    <xdr:pic>
      <xdr:nvPicPr>
        <xdr:cNvPr id="3" name="Imagen 2">
          <a:extLst>
            <a:ext uri="{FF2B5EF4-FFF2-40B4-BE49-F238E27FC236}">
              <a16:creationId xmlns:a16="http://schemas.microsoft.com/office/drawing/2014/main" id="{732B52D9-0A8B-4057-94C7-C3CA17D79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1659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1157082</xdr:colOff>
      <xdr:row>0</xdr:row>
      <xdr:rowOff>8659</xdr:rowOff>
    </xdr:from>
    <xdr:to>
      <xdr:col>3</xdr:col>
      <xdr:colOff>698526</xdr:colOff>
      <xdr:row>2</xdr:row>
      <xdr:rowOff>187036</xdr:rowOff>
    </xdr:to>
    <xdr:pic>
      <xdr:nvPicPr>
        <xdr:cNvPr id="4" name="Imagen 3">
          <a:extLst>
            <a:ext uri="{FF2B5EF4-FFF2-40B4-BE49-F238E27FC236}">
              <a16:creationId xmlns:a16="http://schemas.microsoft.com/office/drawing/2014/main" id="{6DAFF0CD-E84E-49B3-9540-B5DB82FF38D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94" t="7937" r="3187" b="4749"/>
        <a:stretch/>
      </xdr:blipFill>
      <xdr:spPr>
        <a:xfrm>
          <a:off x="1157082" y="8659"/>
          <a:ext cx="5808894" cy="559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57163</xdr:colOff>
      <xdr:row>0</xdr:row>
      <xdr:rowOff>47625</xdr:rowOff>
    </xdr:from>
    <xdr:to>
      <xdr:col>0</xdr:col>
      <xdr:colOff>643296</xdr:colOff>
      <xdr:row>2</xdr:row>
      <xdr:rowOff>130425</xdr:rowOff>
    </xdr:to>
    <xdr:pic>
      <xdr:nvPicPr>
        <xdr:cNvPr id="3" name="Imagen 2">
          <a:extLst>
            <a:ext uri="{FF2B5EF4-FFF2-40B4-BE49-F238E27FC236}">
              <a16:creationId xmlns:a16="http://schemas.microsoft.com/office/drawing/2014/main" id="{6D78FABD-8639-4146-8714-E896135721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47625"/>
          <a:ext cx="586133"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259B93CA-9BC0-4CAC-8EEE-BA6AB19270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57163</xdr:colOff>
      <xdr:row>0</xdr:row>
      <xdr:rowOff>38100</xdr:rowOff>
    </xdr:from>
    <xdr:to>
      <xdr:col>0</xdr:col>
      <xdr:colOff>643296</xdr:colOff>
      <xdr:row>2</xdr:row>
      <xdr:rowOff>120900</xdr:rowOff>
    </xdr:to>
    <xdr:pic>
      <xdr:nvPicPr>
        <xdr:cNvPr id="2" name="Imagen 1">
          <a:extLst>
            <a:ext uri="{FF2B5EF4-FFF2-40B4-BE49-F238E27FC236}">
              <a16:creationId xmlns:a16="http://schemas.microsoft.com/office/drawing/2014/main" id="{97F22A13-DC1D-4416-9F27-7B2DE402C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38100"/>
          <a:ext cx="586133"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35175</xdr:rowOff>
    </xdr:to>
    <xdr:pic>
      <xdr:nvPicPr>
        <xdr:cNvPr id="2" name="Imagen 1">
          <a:extLst>
            <a:ext uri="{FF2B5EF4-FFF2-40B4-BE49-F238E27FC236}">
              <a16:creationId xmlns:a16="http://schemas.microsoft.com/office/drawing/2014/main" id="{F4FFB557-7383-402B-AFB0-461DBDC9F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C4CB1322-01CC-4453-849B-577D8282D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16125</xdr:rowOff>
    </xdr:to>
    <xdr:pic>
      <xdr:nvPicPr>
        <xdr:cNvPr id="2" name="Imagen 1">
          <a:extLst>
            <a:ext uri="{FF2B5EF4-FFF2-40B4-BE49-F238E27FC236}">
              <a16:creationId xmlns:a16="http://schemas.microsoft.com/office/drawing/2014/main" id="{A6EE8175-C93C-46C5-868D-6DA84AB3D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3" name="Imagen 2">
          <a:extLst>
            <a:ext uri="{FF2B5EF4-FFF2-40B4-BE49-F238E27FC236}">
              <a16:creationId xmlns:a16="http://schemas.microsoft.com/office/drawing/2014/main" id="{C26FBCB3-312A-48C4-ACA8-058B5596AC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meet.google.com/oyq-yvia-jtd?hs=224" TargetMode="External"/><Relationship Id="rId2" Type="http://schemas.openxmlformats.org/officeDocument/2006/relationships/hyperlink" Target="mailto:presupuesto.desaf@mtss.go.cr" TargetMode="External"/><Relationship Id="rId1" Type="http://schemas.openxmlformats.org/officeDocument/2006/relationships/hyperlink" Target="mailto:stephanie.salas@mtss.go.cr"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1.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hacienda.go.cr/docs/Clasificadores.pdf"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2.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hacienda.go.cr/docs/Clasificadores.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5.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hacienda.go.cr/docs/Clasificadores.pdf"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9.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vmlDrawing" Target="../drawings/vmlDrawing1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8D52-9AA1-41A9-A8B6-65274A2802B9}">
  <sheetPr>
    <tabColor rgb="FFCFAC65"/>
  </sheetPr>
  <dimension ref="B5:H13"/>
  <sheetViews>
    <sheetView showGridLines="0" tabSelected="1" zoomScale="80" zoomScaleNormal="80" zoomScaleSheetLayoutView="100" workbookViewId="0">
      <selection activeCell="B5" sqref="B5:F5"/>
    </sheetView>
  </sheetViews>
  <sheetFormatPr baseColWidth="10" defaultColWidth="11.44140625" defaultRowHeight="15.6" x14ac:dyDescent="0.3"/>
  <cols>
    <col min="1" max="1" width="1" style="27" customWidth="1"/>
    <col min="2" max="2" width="33.109375" style="27" customWidth="1"/>
    <col min="3" max="3" width="34.6640625" style="27" customWidth="1"/>
    <col min="4" max="4" width="25.6640625" style="27" customWidth="1"/>
    <col min="5" max="5" width="43" style="27" customWidth="1"/>
    <col min="6" max="6" width="24.44140625" style="27" customWidth="1"/>
    <col min="7" max="16384" width="11.44140625" style="27"/>
  </cols>
  <sheetData>
    <row r="5" spans="2:8" ht="19.8" x14ac:dyDescent="0.3">
      <c r="B5" s="423" t="s">
        <v>246</v>
      </c>
      <c r="C5" s="423"/>
      <c r="D5" s="423"/>
      <c r="E5" s="423"/>
      <c r="F5" s="423"/>
    </row>
    <row r="7" spans="2:8" ht="19.8" x14ac:dyDescent="0.3">
      <c r="B7" s="144" t="s">
        <v>179</v>
      </c>
      <c r="C7" s="144" t="s">
        <v>180</v>
      </c>
      <c r="D7" s="424" t="s">
        <v>181</v>
      </c>
      <c r="E7" s="425"/>
      <c r="F7" s="178" t="s">
        <v>247</v>
      </c>
    </row>
    <row r="8" spans="2:8" ht="34.799999999999997" x14ac:dyDescent="0.3">
      <c r="B8" s="179" t="s">
        <v>218</v>
      </c>
      <c r="C8" s="254" t="s">
        <v>298</v>
      </c>
      <c r="D8" s="426" t="s">
        <v>311</v>
      </c>
      <c r="E8" s="421"/>
      <c r="F8" s="218" t="s">
        <v>248</v>
      </c>
    </row>
    <row r="9" spans="2:8" ht="34.799999999999997" x14ac:dyDescent="0.3">
      <c r="B9" s="179" t="s">
        <v>219</v>
      </c>
      <c r="C9" s="254" t="s">
        <v>249</v>
      </c>
      <c r="D9" s="426" t="s">
        <v>312</v>
      </c>
      <c r="E9" s="421"/>
      <c r="F9" s="218" t="s">
        <v>248</v>
      </c>
      <c r="H9"/>
    </row>
    <row r="10" spans="2:8" ht="68.25" customHeight="1" x14ac:dyDescent="0.3">
      <c r="B10" s="179" t="s">
        <v>220</v>
      </c>
      <c r="C10" s="232" t="s">
        <v>250</v>
      </c>
      <c r="D10" s="427" t="s">
        <v>280</v>
      </c>
      <c r="E10" s="428"/>
      <c r="F10" s="218" t="s">
        <v>251</v>
      </c>
    </row>
    <row r="11" spans="2:8" ht="46.8" x14ac:dyDescent="0.3">
      <c r="B11" s="429" t="s">
        <v>221</v>
      </c>
      <c r="C11" s="253" t="s">
        <v>252</v>
      </c>
      <c r="D11" s="426" t="s">
        <v>253</v>
      </c>
      <c r="E11" s="421"/>
      <c r="F11" s="218" t="s">
        <v>254</v>
      </c>
    </row>
    <row r="12" spans="2:8" ht="62.4" x14ac:dyDescent="0.3">
      <c r="B12" s="430"/>
      <c r="C12" s="253" t="s">
        <v>281</v>
      </c>
      <c r="D12" s="431" t="s">
        <v>255</v>
      </c>
      <c r="E12" s="432"/>
      <c r="F12" s="252" t="s">
        <v>251</v>
      </c>
    </row>
    <row r="13" spans="2:8" ht="126" customHeight="1" x14ac:dyDescent="0.3">
      <c r="B13" s="179" t="s">
        <v>299</v>
      </c>
      <c r="C13" s="253" t="s">
        <v>256</v>
      </c>
      <c r="D13" s="421" t="s">
        <v>313</v>
      </c>
      <c r="E13" s="422"/>
      <c r="F13" s="218" t="s">
        <v>251</v>
      </c>
    </row>
  </sheetData>
  <mergeCells count="9">
    <mergeCell ref="D13:E13"/>
    <mergeCell ref="B5:F5"/>
    <mergeCell ref="D7:E7"/>
    <mergeCell ref="D8:E8"/>
    <mergeCell ref="D9:E9"/>
    <mergeCell ref="D10:E10"/>
    <mergeCell ref="B11:B12"/>
    <mergeCell ref="D11:E11"/>
    <mergeCell ref="D12:E12"/>
  </mergeCells>
  <printOptions horizontalCentered="1" verticalCentered="1"/>
  <pageMargins left="0.23622047244094491" right="0.23622047244094491" top="0.55118110236220474" bottom="0.55118110236220474" header="0.31496062992125984" footer="0.31496062992125984"/>
  <pageSetup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BDB07-B465-433E-8187-57C6FDBF094F}">
  <dimension ref="A1:R93"/>
  <sheetViews>
    <sheetView zoomScale="80" zoomScaleNormal="80" workbookViewId="0">
      <selection sqref="A1:G2"/>
    </sheetView>
  </sheetViews>
  <sheetFormatPr baseColWidth="10" defaultRowHeight="14.4" x14ac:dyDescent="0.3"/>
  <cols>
    <col min="1" max="3" width="11.44140625" style="363"/>
    <col min="4" max="4" width="14.6640625" style="363" customWidth="1"/>
    <col min="5" max="6" width="12.6640625" style="364" customWidth="1"/>
    <col min="7" max="7" width="17" style="363" customWidth="1"/>
    <col min="8" max="8" width="12.6640625" style="363" customWidth="1"/>
    <col min="9" max="9" width="14.44140625" style="363" customWidth="1"/>
    <col min="10" max="10" width="12.6640625" style="363" customWidth="1"/>
    <col min="11" max="11" width="17" style="363" customWidth="1"/>
    <col min="12" max="13" width="12.6640625" style="363" customWidth="1"/>
    <col min="14" max="14" width="17" style="363" customWidth="1"/>
    <col min="15" max="15" width="12.6640625" style="363" customWidth="1"/>
    <col min="16" max="16" width="14.44140625" style="363" customWidth="1"/>
    <col min="17" max="17" width="12.6640625" style="363" bestFit="1" customWidth="1"/>
    <col min="18" max="18" width="16" style="363" bestFit="1" customWidth="1"/>
  </cols>
  <sheetData>
    <row r="1" spans="1:18" x14ac:dyDescent="0.3">
      <c r="A1" s="564" t="s">
        <v>380</v>
      </c>
      <c r="B1" s="564" t="s">
        <v>381</v>
      </c>
      <c r="C1" s="564" t="s">
        <v>382</v>
      </c>
      <c r="D1" s="564" t="s">
        <v>383</v>
      </c>
      <c r="E1" s="563" t="s">
        <v>384</v>
      </c>
      <c r="F1" s="563"/>
      <c r="G1" s="563"/>
      <c r="H1" s="559" t="s">
        <v>385</v>
      </c>
      <c r="I1" s="559"/>
      <c r="J1" s="559" t="s">
        <v>386</v>
      </c>
      <c r="K1" s="559"/>
      <c r="L1" s="559" t="s">
        <v>177</v>
      </c>
      <c r="M1" s="559"/>
      <c r="N1" s="559"/>
      <c r="O1" s="559" t="s">
        <v>387</v>
      </c>
      <c r="P1" s="559"/>
      <c r="Q1" s="559" t="s">
        <v>288</v>
      </c>
      <c r="R1" s="559"/>
    </row>
    <row r="2" spans="1:18" ht="27.6" x14ac:dyDescent="0.3">
      <c r="A2" s="565"/>
      <c r="B2" s="565"/>
      <c r="C2" s="565"/>
      <c r="D2" s="565"/>
      <c r="E2" s="332" t="s">
        <v>388</v>
      </c>
      <c r="F2" s="333" t="s">
        <v>389</v>
      </c>
      <c r="G2" s="332" t="s">
        <v>390</v>
      </c>
      <c r="H2" s="332" t="s">
        <v>388</v>
      </c>
      <c r="I2" s="332" t="s">
        <v>390</v>
      </c>
      <c r="J2" s="332" t="s">
        <v>388</v>
      </c>
      <c r="K2" s="332" t="s">
        <v>390</v>
      </c>
      <c r="L2" s="332" t="s">
        <v>388</v>
      </c>
      <c r="M2" s="333" t="s">
        <v>391</v>
      </c>
      <c r="N2" s="332" t="s">
        <v>390</v>
      </c>
      <c r="O2" s="332" t="s">
        <v>388</v>
      </c>
      <c r="P2" s="332" t="s">
        <v>390</v>
      </c>
      <c r="Q2" s="332" t="s">
        <v>388</v>
      </c>
      <c r="R2" s="332" t="s">
        <v>390</v>
      </c>
    </row>
    <row r="3" spans="1:18" x14ac:dyDescent="0.3">
      <c r="A3" s="334">
        <v>1</v>
      </c>
      <c r="B3" s="335" t="s">
        <v>392</v>
      </c>
      <c r="C3" s="335">
        <v>1</v>
      </c>
      <c r="D3" s="335" t="s">
        <v>392</v>
      </c>
      <c r="E3" s="336">
        <v>1570</v>
      </c>
      <c r="F3" s="336">
        <v>2412</v>
      </c>
      <c r="G3" s="337">
        <v>2939200873</v>
      </c>
      <c r="H3" s="337">
        <v>159</v>
      </c>
      <c r="I3" s="337">
        <v>169294000</v>
      </c>
      <c r="J3" s="337">
        <v>8555</v>
      </c>
      <c r="K3" s="337">
        <v>3409314429</v>
      </c>
      <c r="L3" s="337">
        <v>7897</v>
      </c>
      <c r="M3" s="337">
        <v>12662</v>
      </c>
      <c r="N3" s="337">
        <v>3198788280</v>
      </c>
      <c r="O3" s="337">
        <v>15</v>
      </c>
      <c r="P3" s="337">
        <v>13790000</v>
      </c>
      <c r="Q3" s="337">
        <v>314</v>
      </c>
      <c r="R3" s="338">
        <v>120510000</v>
      </c>
    </row>
    <row r="4" spans="1:18" x14ac:dyDescent="0.3">
      <c r="A4" s="339"/>
      <c r="B4" s="340"/>
      <c r="C4" s="340">
        <v>2</v>
      </c>
      <c r="D4" s="340" t="s">
        <v>393</v>
      </c>
      <c r="E4" s="341">
        <v>298</v>
      </c>
      <c r="F4" s="341">
        <v>465</v>
      </c>
      <c r="G4" s="342">
        <v>595428257</v>
      </c>
      <c r="H4" s="342">
        <v>12</v>
      </c>
      <c r="I4" s="342">
        <v>11390000</v>
      </c>
      <c r="J4" s="342">
        <v>623</v>
      </c>
      <c r="K4" s="342">
        <v>234422385</v>
      </c>
      <c r="L4" s="342">
        <v>687</v>
      </c>
      <c r="M4" s="342">
        <v>1074</v>
      </c>
      <c r="N4" s="342">
        <v>243122840</v>
      </c>
      <c r="O4" s="342">
        <v>4</v>
      </c>
      <c r="P4" s="342">
        <v>5400000</v>
      </c>
      <c r="Q4" s="342">
        <v>30</v>
      </c>
      <c r="R4" s="343">
        <v>11475000</v>
      </c>
    </row>
    <row r="5" spans="1:18" x14ac:dyDescent="0.3">
      <c r="A5" s="339"/>
      <c r="B5" s="340"/>
      <c r="C5" s="340">
        <v>3</v>
      </c>
      <c r="D5" s="340" t="s">
        <v>394</v>
      </c>
      <c r="E5" s="341">
        <v>841</v>
      </c>
      <c r="F5" s="341">
        <v>1425</v>
      </c>
      <c r="G5" s="342">
        <v>1656446455</v>
      </c>
      <c r="H5" s="342">
        <v>11</v>
      </c>
      <c r="I5" s="342">
        <v>5800000</v>
      </c>
      <c r="J5" s="342">
        <v>4409</v>
      </c>
      <c r="K5" s="342">
        <v>1733475659</v>
      </c>
      <c r="L5" s="342">
        <v>5210</v>
      </c>
      <c r="M5" s="342">
        <v>8171</v>
      </c>
      <c r="N5" s="342">
        <v>2076433040</v>
      </c>
      <c r="O5" s="342">
        <v>10</v>
      </c>
      <c r="P5" s="342">
        <v>12500000</v>
      </c>
      <c r="Q5" s="342">
        <v>159</v>
      </c>
      <c r="R5" s="343">
        <v>62605000</v>
      </c>
    </row>
    <row r="6" spans="1:18" x14ac:dyDescent="0.3">
      <c r="A6" s="339"/>
      <c r="B6" s="340"/>
      <c r="C6" s="340">
        <v>4</v>
      </c>
      <c r="D6" s="340" t="s">
        <v>395</v>
      </c>
      <c r="E6" s="341">
        <v>61</v>
      </c>
      <c r="F6" s="341">
        <v>71</v>
      </c>
      <c r="G6" s="342">
        <v>90411271</v>
      </c>
      <c r="H6" s="342">
        <v>7</v>
      </c>
      <c r="I6" s="342">
        <v>8400000</v>
      </c>
      <c r="J6" s="342">
        <v>1366</v>
      </c>
      <c r="K6" s="342">
        <v>546598300</v>
      </c>
      <c r="L6" s="342">
        <v>1275</v>
      </c>
      <c r="M6" s="342">
        <v>1918</v>
      </c>
      <c r="N6" s="342">
        <v>514562130</v>
      </c>
      <c r="O6" s="342">
        <v>2</v>
      </c>
      <c r="P6" s="342">
        <v>1110000</v>
      </c>
      <c r="Q6" s="342">
        <v>91</v>
      </c>
      <c r="R6" s="343">
        <v>30202000</v>
      </c>
    </row>
    <row r="7" spans="1:18" x14ac:dyDescent="0.3">
      <c r="A7" s="339"/>
      <c r="B7" s="340"/>
      <c r="C7" s="340">
        <v>5</v>
      </c>
      <c r="D7" s="340" t="s">
        <v>396</v>
      </c>
      <c r="E7" s="341">
        <v>122</v>
      </c>
      <c r="F7" s="341">
        <v>193</v>
      </c>
      <c r="G7" s="342">
        <v>25017000</v>
      </c>
      <c r="H7" s="342">
        <v>11</v>
      </c>
      <c r="I7" s="342">
        <v>10700000</v>
      </c>
      <c r="J7" s="342">
        <v>1137</v>
      </c>
      <c r="K7" s="342">
        <v>565616758</v>
      </c>
      <c r="L7" s="342">
        <v>950</v>
      </c>
      <c r="M7" s="342">
        <v>1467</v>
      </c>
      <c r="N7" s="342">
        <v>399454680</v>
      </c>
      <c r="O7" s="344" t="s">
        <v>397</v>
      </c>
      <c r="P7" s="344" t="s">
        <v>397</v>
      </c>
      <c r="Q7" s="342">
        <v>25</v>
      </c>
      <c r="R7" s="343">
        <v>10680000</v>
      </c>
    </row>
    <row r="8" spans="1:18" x14ac:dyDescent="0.3">
      <c r="A8" s="339"/>
      <c r="B8" s="340"/>
      <c r="C8" s="340">
        <v>6</v>
      </c>
      <c r="D8" s="340" t="s">
        <v>398</v>
      </c>
      <c r="E8" s="341">
        <v>189</v>
      </c>
      <c r="F8" s="341">
        <v>321</v>
      </c>
      <c r="G8" s="342">
        <v>358310316</v>
      </c>
      <c r="H8" s="342">
        <v>3</v>
      </c>
      <c r="I8" s="342">
        <v>400000</v>
      </c>
      <c r="J8" s="342">
        <v>2573</v>
      </c>
      <c r="K8" s="342">
        <v>1107272520</v>
      </c>
      <c r="L8" s="342">
        <v>2509</v>
      </c>
      <c r="M8" s="342">
        <v>3856</v>
      </c>
      <c r="N8" s="342">
        <v>1049979660</v>
      </c>
      <c r="O8" s="342">
        <v>2</v>
      </c>
      <c r="P8" s="342">
        <v>1200000</v>
      </c>
      <c r="Q8" s="342">
        <v>85</v>
      </c>
      <c r="R8" s="343">
        <v>37305000</v>
      </c>
    </row>
    <row r="9" spans="1:18" x14ac:dyDescent="0.3">
      <c r="A9" s="339"/>
      <c r="B9" s="340"/>
      <c r="C9" s="340">
        <v>7</v>
      </c>
      <c r="D9" s="340" t="s">
        <v>399</v>
      </c>
      <c r="E9" s="341">
        <v>58</v>
      </c>
      <c r="F9" s="341">
        <v>78</v>
      </c>
      <c r="G9" s="342">
        <v>85051720</v>
      </c>
      <c r="H9" s="342">
        <v>7</v>
      </c>
      <c r="I9" s="342">
        <v>5300000</v>
      </c>
      <c r="J9" s="342">
        <v>714</v>
      </c>
      <c r="K9" s="342">
        <v>247743511</v>
      </c>
      <c r="L9" s="342">
        <v>710</v>
      </c>
      <c r="M9" s="342">
        <v>1085</v>
      </c>
      <c r="N9" s="342">
        <v>265181610</v>
      </c>
      <c r="O9" s="344" t="s">
        <v>397</v>
      </c>
      <c r="P9" s="344" t="s">
        <v>397</v>
      </c>
      <c r="Q9" s="342">
        <v>35</v>
      </c>
      <c r="R9" s="343">
        <v>11220000</v>
      </c>
    </row>
    <row r="10" spans="1:18" x14ac:dyDescent="0.3">
      <c r="A10" s="339"/>
      <c r="B10" s="340"/>
      <c r="C10" s="340">
        <v>8</v>
      </c>
      <c r="D10" s="340" t="s">
        <v>400</v>
      </c>
      <c r="E10" s="341">
        <v>1063</v>
      </c>
      <c r="F10" s="341">
        <v>1750</v>
      </c>
      <c r="G10" s="342">
        <v>2353663126</v>
      </c>
      <c r="H10" s="342">
        <v>9</v>
      </c>
      <c r="I10" s="342">
        <v>1200000</v>
      </c>
      <c r="J10" s="342">
        <v>2481</v>
      </c>
      <c r="K10" s="342">
        <v>916259695</v>
      </c>
      <c r="L10" s="342">
        <v>2824</v>
      </c>
      <c r="M10" s="342">
        <v>4670</v>
      </c>
      <c r="N10" s="342">
        <v>1181267830</v>
      </c>
      <c r="O10" s="342">
        <v>8</v>
      </c>
      <c r="P10" s="342">
        <v>13940000</v>
      </c>
      <c r="Q10" s="342">
        <v>101</v>
      </c>
      <c r="R10" s="343">
        <v>40415000</v>
      </c>
    </row>
    <row r="11" spans="1:18" x14ac:dyDescent="0.3">
      <c r="A11" s="339"/>
      <c r="B11" s="340"/>
      <c r="C11" s="340">
        <v>9</v>
      </c>
      <c r="D11" s="340" t="s">
        <v>401</v>
      </c>
      <c r="E11" s="341">
        <v>110</v>
      </c>
      <c r="F11" s="341">
        <v>182</v>
      </c>
      <c r="G11" s="342">
        <v>219355963</v>
      </c>
      <c r="H11" s="342">
        <v>14</v>
      </c>
      <c r="I11" s="342">
        <v>15200000</v>
      </c>
      <c r="J11" s="342">
        <v>478</v>
      </c>
      <c r="K11" s="342">
        <v>177994462</v>
      </c>
      <c r="L11" s="342">
        <v>596</v>
      </c>
      <c r="M11" s="342">
        <v>938</v>
      </c>
      <c r="N11" s="342">
        <v>221349810</v>
      </c>
      <c r="O11" s="342">
        <v>5</v>
      </c>
      <c r="P11" s="342">
        <v>9160000</v>
      </c>
      <c r="Q11" s="342">
        <v>24</v>
      </c>
      <c r="R11" s="343">
        <v>9045000</v>
      </c>
    </row>
    <row r="12" spans="1:18" x14ac:dyDescent="0.3">
      <c r="A12" s="339"/>
      <c r="B12" s="340"/>
      <c r="C12" s="340">
        <v>10</v>
      </c>
      <c r="D12" s="340" t="s">
        <v>402</v>
      </c>
      <c r="E12" s="341">
        <v>565</v>
      </c>
      <c r="F12" s="341">
        <v>954</v>
      </c>
      <c r="G12" s="342">
        <v>1200505362</v>
      </c>
      <c r="H12" s="342">
        <v>117</v>
      </c>
      <c r="I12" s="342">
        <v>126930000</v>
      </c>
      <c r="J12" s="342">
        <v>4547</v>
      </c>
      <c r="K12" s="342">
        <v>1733621166</v>
      </c>
      <c r="L12" s="342">
        <v>3879</v>
      </c>
      <c r="M12" s="342">
        <v>6015</v>
      </c>
      <c r="N12" s="342">
        <v>1551229880</v>
      </c>
      <c r="O12" s="342">
        <v>15</v>
      </c>
      <c r="P12" s="342">
        <v>18214991</v>
      </c>
      <c r="Q12" s="342">
        <v>124</v>
      </c>
      <c r="R12" s="343">
        <v>48160000</v>
      </c>
    </row>
    <row r="13" spans="1:18" x14ac:dyDescent="0.3">
      <c r="A13" s="339"/>
      <c r="B13" s="340"/>
      <c r="C13" s="340">
        <v>11</v>
      </c>
      <c r="D13" s="340" t="s">
        <v>403</v>
      </c>
      <c r="E13" s="341">
        <v>136</v>
      </c>
      <c r="F13" s="341">
        <v>229</v>
      </c>
      <c r="G13" s="342">
        <v>286305899</v>
      </c>
      <c r="H13" s="342">
        <v>5</v>
      </c>
      <c r="I13" s="342">
        <v>1700000</v>
      </c>
      <c r="J13" s="342">
        <v>856</v>
      </c>
      <c r="K13" s="342">
        <v>309735186</v>
      </c>
      <c r="L13" s="342">
        <v>972</v>
      </c>
      <c r="M13" s="342">
        <v>1569</v>
      </c>
      <c r="N13" s="342">
        <v>389516200</v>
      </c>
      <c r="O13" s="342">
        <v>6</v>
      </c>
      <c r="P13" s="342">
        <v>12600000</v>
      </c>
      <c r="Q13" s="342">
        <v>39</v>
      </c>
      <c r="R13" s="343">
        <v>14940000</v>
      </c>
    </row>
    <row r="14" spans="1:18" x14ac:dyDescent="0.3">
      <c r="A14" s="339"/>
      <c r="B14" s="340"/>
      <c r="C14" s="340">
        <v>12</v>
      </c>
      <c r="D14" s="340" t="s">
        <v>404</v>
      </c>
      <c r="E14" s="341">
        <v>84</v>
      </c>
      <c r="F14" s="341">
        <v>109</v>
      </c>
      <c r="G14" s="342">
        <v>117859380</v>
      </c>
      <c r="H14" s="342">
        <v>6</v>
      </c>
      <c r="I14" s="342">
        <v>1200000</v>
      </c>
      <c r="J14" s="342">
        <v>1487</v>
      </c>
      <c r="K14" s="342">
        <v>723903152</v>
      </c>
      <c r="L14" s="342">
        <v>1223</v>
      </c>
      <c r="M14" s="342">
        <v>1798</v>
      </c>
      <c r="N14" s="342">
        <v>520475700</v>
      </c>
      <c r="O14" s="344" t="s">
        <v>397</v>
      </c>
      <c r="P14" s="344" t="s">
        <v>397</v>
      </c>
      <c r="Q14" s="342">
        <v>54</v>
      </c>
      <c r="R14" s="343">
        <v>21745000</v>
      </c>
    </row>
    <row r="15" spans="1:18" x14ac:dyDescent="0.3">
      <c r="A15" s="339"/>
      <c r="B15" s="340"/>
      <c r="C15" s="340">
        <v>13</v>
      </c>
      <c r="D15" s="340" t="s">
        <v>405</v>
      </c>
      <c r="E15" s="341">
        <v>248</v>
      </c>
      <c r="F15" s="341">
        <v>452</v>
      </c>
      <c r="G15" s="342">
        <v>546024579</v>
      </c>
      <c r="H15" s="342">
        <v>4</v>
      </c>
      <c r="I15" s="342">
        <v>900000</v>
      </c>
      <c r="J15" s="342">
        <v>1106</v>
      </c>
      <c r="K15" s="342">
        <v>403954014</v>
      </c>
      <c r="L15" s="342">
        <v>1045</v>
      </c>
      <c r="M15" s="342">
        <v>1737</v>
      </c>
      <c r="N15" s="342">
        <v>422396510</v>
      </c>
      <c r="O15" s="342">
        <v>5</v>
      </c>
      <c r="P15" s="342">
        <v>8428000</v>
      </c>
      <c r="Q15" s="342">
        <v>53</v>
      </c>
      <c r="R15" s="343">
        <v>21030000</v>
      </c>
    </row>
    <row r="16" spans="1:18" x14ac:dyDescent="0.3">
      <c r="A16" s="339"/>
      <c r="B16" s="340"/>
      <c r="C16" s="340">
        <v>14</v>
      </c>
      <c r="D16" s="340" t="s">
        <v>406</v>
      </c>
      <c r="E16" s="341">
        <v>100</v>
      </c>
      <c r="F16" s="341">
        <v>161</v>
      </c>
      <c r="G16" s="342">
        <v>206128098</v>
      </c>
      <c r="H16" s="342">
        <v>1</v>
      </c>
      <c r="I16" s="342">
        <v>100000</v>
      </c>
      <c r="J16" s="342">
        <v>641</v>
      </c>
      <c r="K16" s="342">
        <v>232916561</v>
      </c>
      <c r="L16" s="342">
        <v>736</v>
      </c>
      <c r="M16" s="342">
        <v>1134</v>
      </c>
      <c r="N16" s="342">
        <v>284887350</v>
      </c>
      <c r="O16" s="342">
        <v>5</v>
      </c>
      <c r="P16" s="342">
        <v>10500000</v>
      </c>
      <c r="Q16" s="342">
        <v>29</v>
      </c>
      <c r="R16" s="343">
        <v>10950000</v>
      </c>
    </row>
    <row r="17" spans="1:18" x14ac:dyDescent="0.3">
      <c r="A17" s="339"/>
      <c r="B17" s="340"/>
      <c r="C17" s="340">
        <v>15</v>
      </c>
      <c r="D17" s="340" t="s">
        <v>407</v>
      </c>
      <c r="E17" s="341">
        <v>76</v>
      </c>
      <c r="F17" s="341">
        <v>117</v>
      </c>
      <c r="G17" s="342">
        <v>149266665</v>
      </c>
      <c r="H17" s="344" t="s">
        <v>397</v>
      </c>
      <c r="I17" s="344" t="s">
        <v>397</v>
      </c>
      <c r="J17" s="342">
        <v>357</v>
      </c>
      <c r="K17" s="342">
        <v>131171620</v>
      </c>
      <c r="L17" s="342">
        <v>371</v>
      </c>
      <c r="M17" s="342">
        <v>556</v>
      </c>
      <c r="N17" s="342">
        <v>125307580</v>
      </c>
      <c r="O17" s="342">
        <v>4</v>
      </c>
      <c r="P17" s="342">
        <v>4712000</v>
      </c>
      <c r="Q17" s="342">
        <v>18</v>
      </c>
      <c r="R17" s="343">
        <v>7530000</v>
      </c>
    </row>
    <row r="18" spans="1:18" x14ac:dyDescent="0.3">
      <c r="A18" s="339"/>
      <c r="B18" s="340"/>
      <c r="C18" s="340">
        <v>16</v>
      </c>
      <c r="D18" s="340" t="s">
        <v>408</v>
      </c>
      <c r="E18" s="341">
        <v>1</v>
      </c>
      <c r="F18" s="341">
        <v>1</v>
      </c>
      <c r="G18" s="342">
        <v>1441000</v>
      </c>
      <c r="H18" s="342">
        <v>7</v>
      </c>
      <c r="I18" s="342">
        <v>6180000</v>
      </c>
      <c r="J18" s="342">
        <v>389</v>
      </c>
      <c r="K18" s="342">
        <v>139777490</v>
      </c>
      <c r="L18" s="342">
        <v>362</v>
      </c>
      <c r="M18" s="342">
        <v>583</v>
      </c>
      <c r="N18" s="342">
        <v>159928330</v>
      </c>
      <c r="O18" s="344" t="s">
        <v>397</v>
      </c>
      <c r="P18" s="344" t="s">
        <v>397</v>
      </c>
      <c r="Q18" s="342">
        <v>9</v>
      </c>
      <c r="R18" s="343">
        <v>2565000</v>
      </c>
    </row>
    <row r="19" spans="1:18" x14ac:dyDescent="0.3">
      <c r="A19" s="339"/>
      <c r="B19" s="340"/>
      <c r="C19" s="340">
        <v>17</v>
      </c>
      <c r="D19" s="340" t="s">
        <v>409</v>
      </c>
      <c r="E19" s="341">
        <v>39</v>
      </c>
      <c r="F19" s="341">
        <v>71</v>
      </c>
      <c r="G19" s="342">
        <v>9301000</v>
      </c>
      <c r="H19" s="342">
        <v>2</v>
      </c>
      <c r="I19" s="342">
        <v>2000000</v>
      </c>
      <c r="J19" s="342">
        <v>322</v>
      </c>
      <c r="K19" s="342">
        <v>220655980</v>
      </c>
      <c r="L19" s="342">
        <v>406</v>
      </c>
      <c r="M19" s="342">
        <v>632</v>
      </c>
      <c r="N19" s="342">
        <v>172126630</v>
      </c>
      <c r="O19" s="342">
        <v>1</v>
      </c>
      <c r="P19" s="342">
        <v>656000</v>
      </c>
      <c r="Q19" s="342">
        <v>6</v>
      </c>
      <c r="R19" s="343">
        <v>1850000</v>
      </c>
    </row>
    <row r="20" spans="1:18" x14ac:dyDescent="0.3">
      <c r="A20" s="339"/>
      <c r="B20" s="340"/>
      <c r="C20" s="340">
        <v>18</v>
      </c>
      <c r="D20" s="340" t="s">
        <v>410</v>
      </c>
      <c r="E20" s="341">
        <v>141</v>
      </c>
      <c r="F20" s="341">
        <v>209</v>
      </c>
      <c r="G20" s="342">
        <v>239247514</v>
      </c>
      <c r="H20" s="342">
        <v>5</v>
      </c>
      <c r="I20" s="342">
        <v>700000</v>
      </c>
      <c r="J20" s="342">
        <v>1056</v>
      </c>
      <c r="K20" s="342">
        <v>428462649</v>
      </c>
      <c r="L20" s="342">
        <v>1082</v>
      </c>
      <c r="M20" s="342">
        <v>1774</v>
      </c>
      <c r="N20" s="342">
        <v>425052890</v>
      </c>
      <c r="O20" s="342">
        <v>3</v>
      </c>
      <c r="P20" s="342">
        <v>3000000</v>
      </c>
      <c r="Q20" s="342">
        <v>52</v>
      </c>
      <c r="R20" s="343">
        <v>20480000</v>
      </c>
    </row>
    <row r="21" spans="1:18" x14ac:dyDescent="0.3">
      <c r="A21" s="339"/>
      <c r="B21" s="340"/>
      <c r="C21" s="340">
        <v>19</v>
      </c>
      <c r="D21" s="340" t="s">
        <v>411</v>
      </c>
      <c r="E21" s="341">
        <v>211</v>
      </c>
      <c r="F21" s="341">
        <v>316</v>
      </c>
      <c r="G21" s="342">
        <v>79588557</v>
      </c>
      <c r="H21" s="342">
        <v>192</v>
      </c>
      <c r="I21" s="342">
        <v>215200000</v>
      </c>
      <c r="J21" s="342">
        <v>10979</v>
      </c>
      <c r="K21" s="342">
        <v>4116570054</v>
      </c>
      <c r="L21" s="342">
        <v>10352</v>
      </c>
      <c r="M21" s="342">
        <v>16071</v>
      </c>
      <c r="N21" s="342">
        <v>4568296760</v>
      </c>
      <c r="O21" s="342">
        <v>6</v>
      </c>
      <c r="P21" s="342">
        <v>4400000</v>
      </c>
      <c r="Q21" s="342">
        <v>986</v>
      </c>
      <c r="R21" s="343">
        <v>411625000</v>
      </c>
    </row>
    <row r="22" spans="1:18" x14ac:dyDescent="0.3">
      <c r="A22" s="345"/>
      <c r="B22" s="346"/>
      <c r="C22" s="346">
        <v>20</v>
      </c>
      <c r="D22" s="346" t="s">
        <v>412</v>
      </c>
      <c r="E22" s="347">
        <v>44</v>
      </c>
      <c r="F22" s="347">
        <v>75</v>
      </c>
      <c r="G22" s="348">
        <v>8466000</v>
      </c>
      <c r="H22" s="348">
        <v>4</v>
      </c>
      <c r="I22" s="348">
        <v>3900000</v>
      </c>
      <c r="J22" s="348">
        <v>831</v>
      </c>
      <c r="K22" s="348">
        <v>360532122</v>
      </c>
      <c r="L22" s="348">
        <v>803</v>
      </c>
      <c r="M22" s="348">
        <v>1203</v>
      </c>
      <c r="N22" s="348">
        <v>336611050</v>
      </c>
      <c r="O22" s="349" t="s">
        <v>397</v>
      </c>
      <c r="P22" s="349" t="s">
        <v>397</v>
      </c>
      <c r="Q22" s="348">
        <v>21</v>
      </c>
      <c r="R22" s="350">
        <v>8250000</v>
      </c>
    </row>
    <row r="23" spans="1:18" x14ac:dyDescent="0.3">
      <c r="A23" s="334">
        <v>2</v>
      </c>
      <c r="B23" s="335" t="s">
        <v>413</v>
      </c>
      <c r="C23" s="335">
        <v>1</v>
      </c>
      <c r="D23" s="335" t="s">
        <v>413</v>
      </c>
      <c r="E23" s="336">
        <v>466</v>
      </c>
      <c r="F23" s="336">
        <v>4040</v>
      </c>
      <c r="G23" s="337">
        <v>1014293033</v>
      </c>
      <c r="H23" s="337">
        <v>32</v>
      </c>
      <c r="I23" s="337">
        <v>37100000</v>
      </c>
      <c r="J23" s="337">
        <v>4735</v>
      </c>
      <c r="K23" s="337">
        <v>1838370454</v>
      </c>
      <c r="L23" s="337">
        <v>5877</v>
      </c>
      <c r="M23" s="337">
        <v>9534</v>
      </c>
      <c r="N23" s="337">
        <v>2429521060</v>
      </c>
      <c r="O23" s="337">
        <v>13</v>
      </c>
      <c r="P23" s="337">
        <v>20000000</v>
      </c>
      <c r="Q23" s="337">
        <v>64</v>
      </c>
      <c r="R23" s="338">
        <v>24995000</v>
      </c>
    </row>
    <row r="24" spans="1:18" x14ac:dyDescent="0.3">
      <c r="A24" s="339"/>
      <c r="B24" s="340"/>
      <c r="C24" s="340">
        <v>2</v>
      </c>
      <c r="D24" s="340" t="s">
        <v>414</v>
      </c>
      <c r="E24" s="341">
        <v>446</v>
      </c>
      <c r="F24" s="341">
        <v>732</v>
      </c>
      <c r="G24" s="342">
        <v>836769630</v>
      </c>
      <c r="H24" s="342">
        <v>28</v>
      </c>
      <c r="I24" s="342">
        <v>32500000</v>
      </c>
      <c r="J24" s="342">
        <v>2866</v>
      </c>
      <c r="K24" s="342">
        <v>1348428188</v>
      </c>
      <c r="L24" s="342">
        <v>3795</v>
      </c>
      <c r="M24" s="342">
        <v>5914</v>
      </c>
      <c r="N24" s="342">
        <v>1643750490</v>
      </c>
      <c r="O24" s="342">
        <v>2</v>
      </c>
      <c r="P24" s="342">
        <v>3840000</v>
      </c>
      <c r="Q24" s="342">
        <v>92</v>
      </c>
      <c r="R24" s="343">
        <v>37340000</v>
      </c>
    </row>
    <row r="25" spans="1:18" x14ac:dyDescent="0.3">
      <c r="A25" s="339"/>
      <c r="B25" s="340"/>
      <c r="C25" s="340">
        <v>3</v>
      </c>
      <c r="D25" s="340" t="s">
        <v>415</v>
      </c>
      <c r="E25" s="341">
        <v>297</v>
      </c>
      <c r="F25" s="341">
        <v>420</v>
      </c>
      <c r="G25" s="342">
        <v>528722027</v>
      </c>
      <c r="H25" s="342">
        <v>17</v>
      </c>
      <c r="I25" s="342">
        <v>18300000</v>
      </c>
      <c r="J25" s="342">
        <v>1593</v>
      </c>
      <c r="K25" s="342">
        <v>627503362</v>
      </c>
      <c r="L25" s="342">
        <v>2002</v>
      </c>
      <c r="M25" s="342">
        <v>3047</v>
      </c>
      <c r="N25" s="342">
        <v>8234444980</v>
      </c>
      <c r="O25" s="342">
        <v>5</v>
      </c>
      <c r="P25" s="342">
        <v>2660000</v>
      </c>
      <c r="Q25" s="342">
        <v>52</v>
      </c>
      <c r="R25" s="343">
        <v>18170000</v>
      </c>
    </row>
    <row r="26" spans="1:18" x14ac:dyDescent="0.3">
      <c r="A26" s="339"/>
      <c r="B26" s="340"/>
      <c r="C26" s="340">
        <v>4</v>
      </c>
      <c r="D26" s="340" t="s">
        <v>416</v>
      </c>
      <c r="E26" s="351">
        <v>23</v>
      </c>
      <c r="F26" s="351">
        <v>26</v>
      </c>
      <c r="G26" s="342">
        <v>34715000</v>
      </c>
      <c r="H26" s="342">
        <v>2</v>
      </c>
      <c r="I26" s="342">
        <v>2400000</v>
      </c>
      <c r="J26" s="342">
        <v>236</v>
      </c>
      <c r="K26" s="342">
        <v>86284039</v>
      </c>
      <c r="L26" s="342">
        <v>280</v>
      </c>
      <c r="M26" s="342">
        <v>452</v>
      </c>
      <c r="N26" s="342">
        <v>120332380</v>
      </c>
      <c r="O26" s="344" t="s">
        <v>397</v>
      </c>
      <c r="P26" s="344" t="s">
        <v>397</v>
      </c>
      <c r="Q26" s="342">
        <v>27</v>
      </c>
      <c r="R26" s="343">
        <v>14210000</v>
      </c>
    </row>
    <row r="27" spans="1:18" x14ac:dyDescent="0.3">
      <c r="A27" s="339"/>
      <c r="B27" s="340"/>
      <c r="C27" s="340">
        <v>5</v>
      </c>
      <c r="D27" s="340" t="s">
        <v>417</v>
      </c>
      <c r="E27" s="341">
        <v>21</v>
      </c>
      <c r="F27" s="341">
        <v>29</v>
      </c>
      <c r="G27" s="342">
        <v>38097370</v>
      </c>
      <c r="H27" s="342">
        <v>2</v>
      </c>
      <c r="I27" s="342">
        <v>2400000</v>
      </c>
      <c r="J27" s="342">
        <v>367</v>
      </c>
      <c r="K27" s="342">
        <v>153803619</v>
      </c>
      <c r="L27" s="342">
        <v>586</v>
      </c>
      <c r="M27" s="342">
        <v>880</v>
      </c>
      <c r="N27" s="342">
        <v>233944130</v>
      </c>
      <c r="O27" s="344" t="s">
        <v>397</v>
      </c>
      <c r="P27" s="344" t="s">
        <v>397</v>
      </c>
      <c r="Q27" s="342">
        <v>11</v>
      </c>
      <c r="R27" s="343">
        <v>4520000</v>
      </c>
    </row>
    <row r="28" spans="1:18" x14ac:dyDescent="0.3">
      <c r="A28" s="339"/>
      <c r="B28" s="340"/>
      <c r="C28" s="340">
        <v>6</v>
      </c>
      <c r="D28" s="340" t="s">
        <v>418</v>
      </c>
      <c r="E28" s="341">
        <v>77</v>
      </c>
      <c r="F28" s="341">
        <v>127</v>
      </c>
      <c r="G28" s="342">
        <v>92631354</v>
      </c>
      <c r="H28" s="342">
        <v>21</v>
      </c>
      <c r="I28" s="342">
        <v>24100000</v>
      </c>
      <c r="J28" s="342">
        <v>1079</v>
      </c>
      <c r="K28" s="342">
        <v>448906000</v>
      </c>
      <c r="L28" s="342">
        <v>1703</v>
      </c>
      <c r="M28" s="342">
        <v>2721</v>
      </c>
      <c r="N28" s="342">
        <v>775074830</v>
      </c>
      <c r="O28" s="342">
        <v>1</v>
      </c>
      <c r="P28" s="342">
        <v>750000</v>
      </c>
      <c r="Q28" s="342">
        <v>29</v>
      </c>
      <c r="R28" s="343">
        <v>11835000</v>
      </c>
    </row>
    <row r="29" spans="1:18" x14ac:dyDescent="0.3">
      <c r="A29" s="339"/>
      <c r="B29" s="340"/>
      <c r="C29" s="340">
        <v>7</v>
      </c>
      <c r="D29" s="340" t="s">
        <v>419</v>
      </c>
      <c r="E29" s="341">
        <v>20</v>
      </c>
      <c r="F29" s="341">
        <v>27</v>
      </c>
      <c r="G29" s="342">
        <v>35040629</v>
      </c>
      <c r="H29" s="342">
        <v>7</v>
      </c>
      <c r="I29" s="342">
        <v>7500000</v>
      </c>
      <c r="J29" s="342">
        <v>305</v>
      </c>
      <c r="K29" s="342">
        <v>370302576</v>
      </c>
      <c r="L29" s="342">
        <v>1218</v>
      </c>
      <c r="M29" s="342">
        <v>1840</v>
      </c>
      <c r="N29" s="342">
        <v>526999260</v>
      </c>
      <c r="O29" s="344" t="s">
        <v>397</v>
      </c>
      <c r="P29" s="344" t="s">
        <v>397</v>
      </c>
      <c r="Q29" s="342">
        <v>32</v>
      </c>
      <c r="R29" s="343">
        <v>13145000</v>
      </c>
    </row>
    <row r="30" spans="1:18" x14ac:dyDescent="0.3">
      <c r="A30" s="339"/>
      <c r="B30" s="340"/>
      <c r="C30" s="340">
        <v>8</v>
      </c>
      <c r="D30" s="340" t="s">
        <v>420</v>
      </c>
      <c r="E30" s="341">
        <v>105</v>
      </c>
      <c r="F30" s="341">
        <v>185</v>
      </c>
      <c r="G30" s="342">
        <v>232162313</v>
      </c>
      <c r="H30" s="342">
        <v>7</v>
      </c>
      <c r="I30" s="342">
        <v>8400000</v>
      </c>
      <c r="J30" s="342">
        <v>809</v>
      </c>
      <c r="K30" s="342">
        <v>297987176</v>
      </c>
      <c r="L30" s="342">
        <v>1150</v>
      </c>
      <c r="M30" s="342">
        <v>1887</v>
      </c>
      <c r="N30" s="342">
        <v>515982580</v>
      </c>
      <c r="O30" s="342">
        <v>4</v>
      </c>
      <c r="P30" s="342">
        <v>3600000</v>
      </c>
      <c r="Q30" s="342">
        <v>16</v>
      </c>
      <c r="R30" s="343">
        <v>6780000</v>
      </c>
    </row>
    <row r="31" spans="1:18" x14ac:dyDescent="0.3">
      <c r="A31" s="339"/>
      <c r="B31" s="340"/>
      <c r="C31" s="340">
        <v>9</v>
      </c>
      <c r="D31" s="340" t="s">
        <v>421</v>
      </c>
      <c r="E31" s="341">
        <v>84</v>
      </c>
      <c r="F31" s="341">
        <v>108</v>
      </c>
      <c r="G31" s="342">
        <v>109385000</v>
      </c>
      <c r="H31" s="342">
        <v>40</v>
      </c>
      <c r="I31" s="342">
        <v>47400000</v>
      </c>
      <c r="J31" s="342">
        <v>903</v>
      </c>
      <c r="K31" s="342">
        <v>364163159</v>
      </c>
      <c r="L31" s="342">
        <v>1018</v>
      </c>
      <c r="M31" s="342">
        <v>1747</v>
      </c>
      <c r="N31" s="342">
        <v>468366730</v>
      </c>
      <c r="O31" s="344" t="s">
        <v>397</v>
      </c>
      <c r="P31" s="344" t="s">
        <v>397</v>
      </c>
      <c r="Q31" s="342">
        <v>99</v>
      </c>
      <c r="R31" s="343">
        <v>49065000</v>
      </c>
    </row>
    <row r="32" spans="1:18" x14ac:dyDescent="0.3">
      <c r="A32" s="339"/>
      <c r="B32" s="340"/>
      <c r="C32" s="340">
        <v>10</v>
      </c>
      <c r="D32" s="340" t="s">
        <v>422</v>
      </c>
      <c r="E32" s="341">
        <v>763</v>
      </c>
      <c r="F32" s="341">
        <v>1232</v>
      </c>
      <c r="G32" s="342">
        <v>322311846</v>
      </c>
      <c r="H32" s="342">
        <v>44</v>
      </c>
      <c r="I32" s="342">
        <v>50700000</v>
      </c>
      <c r="J32" s="342">
        <v>9400</v>
      </c>
      <c r="K32" s="342">
        <v>5128220198</v>
      </c>
      <c r="L32" s="342">
        <v>9835</v>
      </c>
      <c r="M32" s="342">
        <v>15943</v>
      </c>
      <c r="N32" s="342">
        <v>4268215080</v>
      </c>
      <c r="O32" s="342">
        <v>26</v>
      </c>
      <c r="P32" s="342">
        <v>35251000</v>
      </c>
      <c r="Q32" s="342">
        <v>307</v>
      </c>
      <c r="R32" s="343">
        <v>122870000</v>
      </c>
    </row>
    <row r="33" spans="1:18" x14ac:dyDescent="0.3">
      <c r="A33" s="339"/>
      <c r="B33" s="340"/>
      <c r="C33" s="340">
        <v>11</v>
      </c>
      <c r="D33" s="340" t="s">
        <v>423</v>
      </c>
      <c r="E33" s="341">
        <v>27</v>
      </c>
      <c r="F33" s="341">
        <v>53</v>
      </c>
      <c r="G33" s="342">
        <v>67417163</v>
      </c>
      <c r="H33" s="342">
        <v>1</v>
      </c>
      <c r="I33" s="342">
        <v>1200000</v>
      </c>
      <c r="J33" s="342">
        <v>183</v>
      </c>
      <c r="K33" s="342">
        <v>68301290</v>
      </c>
      <c r="L33" s="342">
        <v>374</v>
      </c>
      <c r="M33" s="342">
        <v>584</v>
      </c>
      <c r="N33" s="342">
        <v>149123740</v>
      </c>
      <c r="O33" s="344" t="s">
        <v>397</v>
      </c>
      <c r="P33" s="344" t="s">
        <v>397</v>
      </c>
      <c r="Q33" s="342">
        <v>15</v>
      </c>
      <c r="R33" s="343">
        <v>6830000</v>
      </c>
    </row>
    <row r="34" spans="1:18" x14ac:dyDescent="0.3">
      <c r="A34" s="339"/>
      <c r="B34" s="340"/>
      <c r="C34" s="340">
        <v>12</v>
      </c>
      <c r="D34" s="340" t="s">
        <v>424</v>
      </c>
      <c r="E34" s="341">
        <v>30</v>
      </c>
      <c r="F34" s="341">
        <v>53</v>
      </c>
      <c r="G34" s="342">
        <v>71469857</v>
      </c>
      <c r="H34" s="342">
        <v>4</v>
      </c>
      <c r="I34" s="342">
        <v>3800000</v>
      </c>
      <c r="J34" s="342">
        <v>698</v>
      </c>
      <c r="K34" s="342">
        <v>254539032</v>
      </c>
      <c r="L34" s="342">
        <v>969</v>
      </c>
      <c r="M34" s="342">
        <v>1531</v>
      </c>
      <c r="N34" s="342">
        <v>425775840</v>
      </c>
      <c r="O34" s="342">
        <v>3</v>
      </c>
      <c r="P34" s="342">
        <v>2300000</v>
      </c>
      <c r="Q34" s="342">
        <v>12</v>
      </c>
      <c r="R34" s="343">
        <v>4750000</v>
      </c>
    </row>
    <row r="35" spans="1:18" x14ac:dyDescent="0.3">
      <c r="A35" s="339"/>
      <c r="B35" s="340"/>
      <c r="C35" s="340">
        <v>13</v>
      </c>
      <c r="D35" s="340" t="s">
        <v>425</v>
      </c>
      <c r="E35" s="341">
        <v>84</v>
      </c>
      <c r="F35" s="341">
        <v>136</v>
      </c>
      <c r="G35" s="342">
        <v>68588489</v>
      </c>
      <c r="H35" s="342">
        <v>28</v>
      </c>
      <c r="I35" s="342">
        <v>23410000</v>
      </c>
      <c r="J35" s="342">
        <v>6363</v>
      </c>
      <c r="K35" s="342">
        <v>2550291339</v>
      </c>
      <c r="L35" s="342">
        <v>4895</v>
      </c>
      <c r="M35" s="342">
        <v>7991</v>
      </c>
      <c r="N35" s="342">
        <v>2162898440</v>
      </c>
      <c r="O35" s="342">
        <v>3</v>
      </c>
      <c r="P35" s="342">
        <v>1184000</v>
      </c>
      <c r="Q35" s="342">
        <v>284</v>
      </c>
      <c r="R35" s="343">
        <v>110805000</v>
      </c>
    </row>
    <row r="36" spans="1:18" x14ac:dyDescent="0.3">
      <c r="A36" s="339"/>
      <c r="B36" s="340"/>
      <c r="C36" s="340">
        <v>14</v>
      </c>
      <c r="D36" s="340" t="s">
        <v>426</v>
      </c>
      <c r="E36" s="341">
        <v>60</v>
      </c>
      <c r="F36" s="341">
        <v>68</v>
      </c>
      <c r="G36" s="342">
        <v>16637000</v>
      </c>
      <c r="H36" s="342">
        <v>15</v>
      </c>
      <c r="I36" s="342">
        <v>16200000</v>
      </c>
      <c r="J36" s="342">
        <v>3563</v>
      </c>
      <c r="K36" s="342">
        <v>1359703736</v>
      </c>
      <c r="L36" s="342">
        <v>2669</v>
      </c>
      <c r="M36" s="342">
        <v>4188</v>
      </c>
      <c r="N36" s="342">
        <v>1078553180</v>
      </c>
      <c r="O36" s="342">
        <v>4</v>
      </c>
      <c r="P36" s="342">
        <v>1860000</v>
      </c>
      <c r="Q36" s="342">
        <v>102</v>
      </c>
      <c r="R36" s="343">
        <v>41260000</v>
      </c>
    </row>
    <row r="37" spans="1:18" x14ac:dyDescent="0.3">
      <c r="A37" s="339"/>
      <c r="B37" s="340"/>
      <c r="C37" s="340">
        <v>15</v>
      </c>
      <c r="D37" s="340" t="s">
        <v>427</v>
      </c>
      <c r="E37" s="341">
        <v>10</v>
      </c>
      <c r="F37" s="341">
        <v>15</v>
      </c>
      <c r="G37" s="342">
        <v>4061000</v>
      </c>
      <c r="H37" s="342">
        <v>4</v>
      </c>
      <c r="I37" s="342">
        <v>4500000</v>
      </c>
      <c r="J37" s="342">
        <v>1446</v>
      </c>
      <c r="K37" s="342">
        <v>658263572</v>
      </c>
      <c r="L37" s="342">
        <v>1407</v>
      </c>
      <c r="M37" s="342">
        <v>2256</v>
      </c>
      <c r="N37" s="342">
        <v>6062222720</v>
      </c>
      <c r="O37" s="342">
        <v>2</v>
      </c>
      <c r="P37" s="342">
        <v>675000</v>
      </c>
      <c r="Q37" s="342">
        <v>1</v>
      </c>
      <c r="R37" s="343">
        <v>560000</v>
      </c>
    </row>
    <row r="38" spans="1:18" x14ac:dyDescent="0.3">
      <c r="A38" s="345"/>
      <c r="B38" s="346"/>
      <c r="C38" s="346">
        <v>16</v>
      </c>
      <c r="D38" s="346" t="s">
        <v>428</v>
      </c>
      <c r="E38" s="347">
        <v>21</v>
      </c>
      <c r="F38" s="347">
        <v>47</v>
      </c>
      <c r="G38" s="348">
        <v>60840956</v>
      </c>
      <c r="H38" s="349" t="s">
        <v>397</v>
      </c>
      <c r="I38" s="349" t="s">
        <v>397</v>
      </c>
      <c r="J38" s="348">
        <v>362</v>
      </c>
      <c r="K38" s="348">
        <v>136615922</v>
      </c>
      <c r="L38" s="348">
        <v>637</v>
      </c>
      <c r="M38" s="348">
        <v>1038</v>
      </c>
      <c r="N38" s="348">
        <v>274290790</v>
      </c>
      <c r="O38" s="349" t="s">
        <v>397</v>
      </c>
      <c r="P38" s="349" t="s">
        <v>397</v>
      </c>
      <c r="Q38" s="349" t="s">
        <v>397</v>
      </c>
      <c r="R38" s="352" t="s">
        <v>397</v>
      </c>
    </row>
    <row r="39" spans="1:18" x14ac:dyDescent="0.3">
      <c r="A39" s="334">
        <v>3</v>
      </c>
      <c r="B39" s="335" t="s">
        <v>429</v>
      </c>
      <c r="C39" s="335">
        <v>1</v>
      </c>
      <c r="D39" s="335" t="s">
        <v>429</v>
      </c>
      <c r="E39" s="336">
        <v>366</v>
      </c>
      <c r="F39" s="336">
        <v>495</v>
      </c>
      <c r="G39" s="337">
        <v>132878440</v>
      </c>
      <c r="H39" s="337">
        <v>48</v>
      </c>
      <c r="I39" s="337">
        <v>46400000</v>
      </c>
      <c r="J39" s="337">
        <v>3908</v>
      </c>
      <c r="K39" s="337">
        <v>2028347533</v>
      </c>
      <c r="L39" s="337">
        <v>4988</v>
      </c>
      <c r="M39" s="337">
        <v>7912</v>
      </c>
      <c r="N39" s="337">
        <v>2069824250</v>
      </c>
      <c r="O39" s="337">
        <v>20</v>
      </c>
      <c r="P39" s="337">
        <v>56260000</v>
      </c>
      <c r="Q39" s="337">
        <v>239</v>
      </c>
      <c r="R39" s="338">
        <v>89030000</v>
      </c>
    </row>
    <row r="40" spans="1:18" x14ac:dyDescent="0.3">
      <c r="A40" s="339"/>
      <c r="B40" s="340"/>
      <c r="C40" s="340">
        <v>2</v>
      </c>
      <c r="D40" s="340" t="s">
        <v>430</v>
      </c>
      <c r="E40" s="341">
        <v>197</v>
      </c>
      <c r="F40" s="341">
        <v>282</v>
      </c>
      <c r="G40" s="342">
        <v>72684166</v>
      </c>
      <c r="H40" s="342">
        <v>16</v>
      </c>
      <c r="I40" s="342">
        <v>13400000</v>
      </c>
      <c r="J40" s="342">
        <v>2000</v>
      </c>
      <c r="K40" s="342">
        <v>1006957926</v>
      </c>
      <c r="L40" s="342">
        <v>2742</v>
      </c>
      <c r="M40" s="342">
        <v>4541</v>
      </c>
      <c r="N40" s="342">
        <v>1210669430</v>
      </c>
      <c r="O40" s="342">
        <v>23</v>
      </c>
      <c r="P40" s="342">
        <v>64996000</v>
      </c>
      <c r="Q40" s="342">
        <v>99</v>
      </c>
      <c r="R40" s="343">
        <v>35385000</v>
      </c>
    </row>
    <row r="41" spans="1:18" x14ac:dyDescent="0.3">
      <c r="A41" s="339"/>
      <c r="B41" s="340"/>
      <c r="C41" s="340">
        <v>3</v>
      </c>
      <c r="D41" s="340" t="s">
        <v>431</v>
      </c>
      <c r="E41" s="341">
        <v>297</v>
      </c>
      <c r="F41" s="341">
        <v>415</v>
      </c>
      <c r="G41" s="342">
        <v>168708687</v>
      </c>
      <c r="H41" s="342">
        <v>30</v>
      </c>
      <c r="I41" s="342">
        <v>31250000</v>
      </c>
      <c r="J41" s="342">
        <v>2245</v>
      </c>
      <c r="K41" s="342">
        <v>1181779614</v>
      </c>
      <c r="L41" s="342">
        <v>2685</v>
      </c>
      <c r="M41" s="342">
        <v>4425</v>
      </c>
      <c r="N41" s="342">
        <v>1097892120</v>
      </c>
      <c r="O41" s="342">
        <v>12</v>
      </c>
      <c r="P41" s="342">
        <v>26488000</v>
      </c>
      <c r="Q41" s="342">
        <v>114</v>
      </c>
      <c r="R41" s="343">
        <v>40790000</v>
      </c>
    </row>
    <row r="42" spans="1:18" x14ac:dyDescent="0.3">
      <c r="A42" s="339"/>
      <c r="B42" s="340"/>
      <c r="C42" s="340">
        <v>4</v>
      </c>
      <c r="D42" s="340" t="s">
        <v>432</v>
      </c>
      <c r="E42" s="341">
        <v>23</v>
      </c>
      <c r="F42" s="341">
        <v>26</v>
      </c>
      <c r="G42" s="342">
        <v>13257200</v>
      </c>
      <c r="H42" s="342">
        <v>17</v>
      </c>
      <c r="I42" s="342">
        <v>18300000</v>
      </c>
      <c r="J42" s="342">
        <v>797</v>
      </c>
      <c r="K42" s="342">
        <v>334601434</v>
      </c>
      <c r="L42" s="342">
        <v>1022</v>
      </c>
      <c r="M42" s="342">
        <v>1609</v>
      </c>
      <c r="N42" s="342">
        <v>457329010</v>
      </c>
      <c r="O42" s="344" t="s">
        <v>397</v>
      </c>
      <c r="P42" s="344" t="s">
        <v>397</v>
      </c>
      <c r="Q42" s="342">
        <v>55</v>
      </c>
      <c r="R42" s="343">
        <v>21225000</v>
      </c>
    </row>
    <row r="43" spans="1:18" x14ac:dyDescent="0.3">
      <c r="A43" s="339"/>
      <c r="B43" s="340"/>
      <c r="C43" s="340">
        <v>5</v>
      </c>
      <c r="D43" s="340" t="s">
        <v>433</v>
      </c>
      <c r="E43" s="341">
        <v>500</v>
      </c>
      <c r="F43" s="341">
        <v>778</v>
      </c>
      <c r="G43" s="342">
        <v>234416267</v>
      </c>
      <c r="H43" s="342">
        <v>59</v>
      </c>
      <c r="I43" s="342">
        <v>57120000</v>
      </c>
      <c r="J43" s="342">
        <v>4372</v>
      </c>
      <c r="K43" s="342">
        <v>2329720056</v>
      </c>
      <c r="L43" s="342">
        <v>4941</v>
      </c>
      <c r="M43" s="342">
        <v>8220</v>
      </c>
      <c r="N43" s="342">
        <v>2309586650</v>
      </c>
      <c r="O43" s="344" t="s">
        <v>397</v>
      </c>
      <c r="P43" s="344" t="s">
        <v>397</v>
      </c>
      <c r="Q43" s="342">
        <v>70</v>
      </c>
      <c r="R43" s="343">
        <v>25315000</v>
      </c>
    </row>
    <row r="44" spans="1:18" x14ac:dyDescent="0.3">
      <c r="A44" s="339"/>
      <c r="B44" s="340"/>
      <c r="C44" s="340">
        <v>6</v>
      </c>
      <c r="D44" s="340" t="s">
        <v>434</v>
      </c>
      <c r="E44" s="341">
        <v>29</v>
      </c>
      <c r="F44" s="341">
        <v>50</v>
      </c>
      <c r="G44" s="342">
        <v>13086900</v>
      </c>
      <c r="H44" s="342">
        <v>6</v>
      </c>
      <c r="I44" s="342">
        <v>5000000</v>
      </c>
      <c r="J44" s="342">
        <v>447</v>
      </c>
      <c r="K44" s="342">
        <v>224842791</v>
      </c>
      <c r="L44" s="342">
        <v>670</v>
      </c>
      <c r="M44" s="342">
        <v>1095</v>
      </c>
      <c r="N44" s="342">
        <v>300187580</v>
      </c>
      <c r="O44" s="344" t="s">
        <v>397</v>
      </c>
      <c r="P44" s="344" t="s">
        <v>397</v>
      </c>
      <c r="Q44" s="342">
        <v>19</v>
      </c>
      <c r="R44" s="343">
        <v>6195000</v>
      </c>
    </row>
    <row r="45" spans="1:18" x14ac:dyDescent="0.3">
      <c r="A45" s="339"/>
      <c r="B45" s="340"/>
      <c r="C45" s="340">
        <v>7</v>
      </c>
      <c r="D45" s="340" t="s">
        <v>435</v>
      </c>
      <c r="E45" s="341">
        <v>105</v>
      </c>
      <c r="F45" s="341">
        <v>135</v>
      </c>
      <c r="G45" s="342">
        <v>35891022</v>
      </c>
      <c r="H45" s="342">
        <v>18</v>
      </c>
      <c r="I45" s="342">
        <v>21200000</v>
      </c>
      <c r="J45" s="342">
        <v>1388</v>
      </c>
      <c r="K45" s="342">
        <v>636211651</v>
      </c>
      <c r="L45" s="342">
        <v>1812</v>
      </c>
      <c r="M45" s="342">
        <v>2965</v>
      </c>
      <c r="N45" s="342">
        <v>800424300</v>
      </c>
      <c r="O45" s="342">
        <v>3</v>
      </c>
      <c r="P45" s="342">
        <v>9600000</v>
      </c>
      <c r="Q45" s="342">
        <v>101</v>
      </c>
      <c r="R45" s="343">
        <v>38385000</v>
      </c>
    </row>
    <row r="46" spans="1:18" x14ac:dyDescent="0.3">
      <c r="A46" s="345"/>
      <c r="B46" s="346"/>
      <c r="C46" s="346">
        <v>8</v>
      </c>
      <c r="D46" s="346" t="s">
        <v>436</v>
      </c>
      <c r="E46" s="347">
        <v>123</v>
      </c>
      <c r="F46" s="347">
        <v>156</v>
      </c>
      <c r="G46" s="348">
        <v>39678708</v>
      </c>
      <c r="H46" s="348">
        <v>11</v>
      </c>
      <c r="I46" s="348">
        <v>12200000</v>
      </c>
      <c r="J46" s="348">
        <v>1097</v>
      </c>
      <c r="K46" s="348">
        <v>588817966</v>
      </c>
      <c r="L46" s="348">
        <v>1505</v>
      </c>
      <c r="M46" s="348">
        <v>2361</v>
      </c>
      <c r="N46" s="348">
        <v>633552840</v>
      </c>
      <c r="O46" s="348">
        <v>1</v>
      </c>
      <c r="P46" s="348">
        <v>2200000</v>
      </c>
      <c r="Q46" s="348">
        <v>64</v>
      </c>
      <c r="R46" s="350">
        <v>22090000</v>
      </c>
    </row>
    <row r="47" spans="1:18" x14ac:dyDescent="0.3">
      <c r="A47" s="334">
        <v>4</v>
      </c>
      <c r="B47" s="335" t="s">
        <v>437</v>
      </c>
      <c r="C47" s="335">
        <v>1</v>
      </c>
      <c r="D47" s="335" t="s">
        <v>437</v>
      </c>
      <c r="E47" s="336">
        <v>583</v>
      </c>
      <c r="F47" s="336">
        <v>971</v>
      </c>
      <c r="G47" s="337">
        <v>1123330314</v>
      </c>
      <c r="H47" s="337">
        <v>4</v>
      </c>
      <c r="I47" s="337">
        <v>700000</v>
      </c>
      <c r="J47" s="337">
        <v>1960</v>
      </c>
      <c r="K47" s="337">
        <v>907750253</v>
      </c>
      <c r="L47" s="337">
        <v>2285</v>
      </c>
      <c r="M47" s="337">
        <v>3624</v>
      </c>
      <c r="N47" s="337">
        <v>889162720</v>
      </c>
      <c r="O47" s="353" t="s">
        <v>397</v>
      </c>
      <c r="P47" s="353" t="s">
        <v>397</v>
      </c>
      <c r="Q47" s="337">
        <v>89</v>
      </c>
      <c r="R47" s="338">
        <v>33585000</v>
      </c>
    </row>
    <row r="48" spans="1:18" x14ac:dyDescent="0.3">
      <c r="A48" s="339"/>
      <c r="B48" s="340"/>
      <c r="C48" s="340">
        <v>2</v>
      </c>
      <c r="D48" s="340" t="s">
        <v>438</v>
      </c>
      <c r="E48" s="341">
        <v>160</v>
      </c>
      <c r="F48" s="341">
        <v>267</v>
      </c>
      <c r="G48" s="342">
        <v>305377791</v>
      </c>
      <c r="H48" s="344" t="s">
        <v>397</v>
      </c>
      <c r="I48" s="344" t="s">
        <v>397</v>
      </c>
      <c r="J48" s="342">
        <v>534</v>
      </c>
      <c r="K48" s="342">
        <v>224166177</v>
      </c>
      <c r="L48" s="342">
        <v>731</v>
      </c>
      <c r="M48" s="342">
        <v>1143</v>
      </c>
      <c r="N48" s="342">
        <v>275688440</v>
      </c>
      <c r="O48" s="344" t="s">
        <v>397</v>
      </c>
      <c r="P48" s="344" t="s">
        <v>397</v>
      </c>
      <c r="Q48" s="342">
        <v>27</v>
      </c>
      <c r="R48" s="343">
        <v>10260000</v>
      </c>
    </row>
    <row r="49" spans="1:18" x14ac:dyDescent="0.3">
      <c r="A49" s="339"/>
      <c r="B49" s="340"/>
      <c r="C49" s="340">
        <v>3</v>
      </c>
      <c r="D49" s="340" t="s">
        <v>439</v>
      </c>
      <c r="E49" s="341">
        <v>34</v>
      </c>
      <c r="F49" s="341">
        <v>50</v>
      </c>
      <c r="G49" s="342">
        <v>61541477</v>
      </c>
      <c r="H49" s="344" t="s">
        <v>397</v>
      </c>
      <c r="I49" s="344" t="s">
        <v>397</v>
      </c>
      <c r="J49" s="342">
        <v>383</v>
      </c>
      <c r="K49" s="342">
        <v>138555000</v>
      </c>
      <c r="L49" s="342">
        <v>607</v>
      </c>
      <c r="M49" s="342">
        <v>901</v>
      </c>
      <c r="N49" s="342">
        <v>233614070</v>
      </c>
      <c r="O49" s="344" t="s">
        <v>397</v>
      </c>
      <c r="P49" s="344" t="s">
        <v>397</v>
      </c>
      <c r="Q49" s="342">
        <v>16</v>
      </c>
      <c r="R49" s="343">
        <v>5635000</v>
      </c>
    </row>
    <row r="50" spans="1:18" x14ac:dyDescent="0.3">
      <c r="A50" s="339"/>
      <c r="B50" s="340"/>
      <c r="C50" s="340">
        <v>4</v>
      </c>
      <c r="D50" s="340" t="s">
        <v>440</v>
      </c>
      <c r="E50" s="341">
        <v>119</v>
      </c>
      <c r="F50" s="341">
        <v>198</v>
      </c>
      <c r="G50" s="342">
        <v>249011483</v>
      </c>
      <c r="H50" s="342">
        <v>1</v>
      </c>
      <c r="I50" s="342">
        <v>250000</v>
      </c>
      <c r="J50" s="342">
        <v>462</v>
      </c>
      <c r="K50" s="342">
        <v>191353843</v>
      </c>
      <c r="L50" s="342">
        <v>694</v>
      </c>
      <c r="M50" s="342">
        <v>1075</v>
      </c>
      <c r="N50" s="342">
        <v>263671380</v>
      </c>
      <c r="O50" s="344" t="s">
        <v>397</v>
      </c>
      <c r="P50" s="344" t="s">
        <v>397</v>
      </c>
      <c r="Q50" s="342">
        <v>29</v>
      </c>
      <c r="R50" s="343">
        <v>11225000</v>
      </c>
    </row>
    <row r="51" spans="1:18" x14ac:dyDescent="0.3">
      <c r="A51" s="339"/>
      <c r="B51" s="340"/>
      <c r="C51" s="340">
        <v>5</v>
      </c>
      <c r="D51" s="340" t="s">
        <v>441</v>
      </c>
      <c r="E51" s="341">
        <v>268</v>
      </c>
      <c r="F51" s="341">
        <v>435</v>
      </c>
      <c r="G51" s="342">
        <v>529551838</v>
      </c>
      <c r="H51" s="342">
        <v>1</v>
      </c>
      <c r="I51" s="342">
        <v>100000</v>
      </c>
      <c r="J51" s="342">
        <v>758</v>
      </c>
      <c r="K51" s="342">
        <v>305589850</v>
      </c>
      <c r="L51" s="342">
        <v>945</v>
      </c>
      <c r="M51" s="342">
        <v>1497</v>
      </c>
      <c r="N51" s="342">
        <v>373110120</v>
      </c>
      <c r="O51" s="344" t="s">
        <v>397</v>
      </c>
      <c r="P51" s="344" t="s">
        <v>397</v>
      </c>
      <c r="Q51" s="342">
        <v>40</v>
      </c>
      <c r="R51" s="343">
        <v>15680000</v>
      </c>
    </row>
    <row r="52" spans="1:18" x14ac:dyDescent="0.3">
      <c r="A52" s="339"/>
      <c r="B52" s="340"/>
      <c r="C52" s="340">
        <v>6</v>
      </c>
      <c r="D52" s="340" t="s">
        <v>442</v>
      </c>
      <c r="E52" s="341">
        <v>58</v>
      </c>
      <c r="F52" s="341">
        <v>86</v>
      </c>
      <c r="G52" s="342">
        <v>117187665</v>
      </c>
      <c r="H52" s="342">
        <v>1</v>
      </c>
      <c r="I52" s="342">
        <v>200000</v>
      </c>
      <c r="J52" s="342">
        <v>245</v>
      </c>
      <c r="K52" s="342">
        <v>94587520</v>
      </c>
      <c r="L52" s="342">
        <v>376</v>
      </c>
      <c r="M52" s="342">
        <v>559</v>
      </c>
      <c r="N52" s="342">
        <v>142744740</v>
      </c>
      <c r="O52" s="342">
        <v>1</v>
      </c>
      <c r="P52" s="342">
        <v>900000</v>
      </c>
      <c r="Q52" s="342">
        <v>9</v>
      </c>
      <c r="R52" s="343">
        <v>3570000</v>
      </c>
    </row>
    <row r="53" spans="1:18" x14ac:dyDescent="0.3">
      <c r="A53" s="339"/>
      <c r="B53" s="340"/>
      <c r="C53" s="340">
        <v>7</v>
      </c>
      <c r="D53" s="340" t="s">
        <v>443</v>
      </c>
      <c r="E53" s="341">
        <v>76</v>
      </c>
      <c r="F53" s="341">
        <v>117</v>
      </c>
      <c r="G53" s="342">
        <v>158028682</v>
      </c>
      <c r="H53" s="344" t="s">
        <v>397</v>
      </c>
      <c r="I53" s="344" t="s">
        <v>397</v>
      </c>
      <c r="J53" s="342">
        <v>123</v>
      </c>
      <c r="K53" s="342">
        <v>48324000</v>
      </c>
      <c r="L53" s="342">
        <v>180</v>
      </c>
      <c r="M53" s="342">
        <v>290</v>
      </c>
      <c r="N53" s="342">
        <v>62445980</v>
      </c>
      <c r="O53" s="344" t="s">
        <v>397</v>
      </c>
      <c r="P53" s="344" t="s">
        <v>397</v>
      </c>
      <c r="Q53" s="342">
        <v>9</v>
      </c>
      <c r="R53" s="343">
        <v>3570000</v>
      </c>
    </row>
    <row r="54" spans="1:18" x14ac:dyDescent="0.3">
      <c r="A54" s="339"/>
      <c r="B54" s="340"/>
      <c r="C54" s="340">
        <v>8</v>
      </c>
      <c r="D54" s="340" t="s">
        <v>444</v>
      </c>
      <c r="E54" s="341">
        <v>135</v>
      </c>
      <c r="F54" s="341">
        <v>220</v>
      </c>
      <c r="G54" s="342">
        <v>290129687</v>
      </c>
      <c r="H54" s="344" t="s">
        <v>397</v>
      </c>
      <c r="I54" s="344" t="s">
        <v>397</v>
      </c>
      <c r="J54" s="342">
        <v>204</v>
      </c>
      <c r="K54" s="342">
        <v>81631046</v>
      </c>
      <c r="L54" s="342">
        <v>296</v>
      </c>
      <c r="M54" s="342">
        <v>453</v>
      </c>
      <c r="N54" s="342">
        <v>110478200</v>
      </c>
      <c r="O54" s="344" t="s">
        <v>397</v>
      </c>
      <c r="P54" s="344" t="s">
        <v>397</v>
      </c>
      <c r="Q54" s="342">
        <v>14</v>
      </c>
      <c r="R54" s="343">
        <v>5670000</v>
      </c>
    </row>
    <row r="55" spans="1:18" x14ac:dyDescent="0.3">
      <c r="A55" s="339"/>
      <c r="B55" s="340"/>
      <c r="C55" s="340">
        <v>9</v>
      </c>
      <c r="D55" s="340" t="s">
        <v>445</v>
      </c>
      <c r="E55" s="341">
        <v>102</v>
      </c>
      <c r="F55" s="341">
        <v>149</v>
      </c>
      <c r="G55" s="342">
        <v>195877824</v>
      </c>
      <c r="H55" s="344" t="s">
        <v>397</v>
      </c>
      <c r="I55" s="344" t="s">
        <v>397</v>
      </c>
      <c r="J55" s="342">
        <v>308</v>
      </c>
      <c r="K55" s="342">
        <v>119845000</v>
      </c>
      <c r="L55" s="342">
        <v>363</v>
      </c>
      <c r="M55" s="342">
        <v>562</v>
      </c>
      <c r="N55" s="342">
        <v>137326300</v>
      </c>
      <c r="O55" s="344" t="s">
        <v>397</v>
      </c>
      <c r="P55" s="344" t="s">
        <v>397</v>
      </c>
      <c r="Q55" s="342">
        <v>7</v>
      </c>
      <c r="R55" s="343">
        <v>2620000</v>
      </c>
    </row>
    <row r="56" spans="1:18" x14ac:dyDescent="0.3">
      <c r="A56" s="345"/>
      <c r="B56" s="346"/>
      <c r="C56" s="346">
        <v>10</v>
      </c>
      <c r="D56" s="346" t="s">
        <v>446</v>
      </c>
      <c r="E56" s="347">
        <v>711</v>
      </c>
      <c r="F56" s="347">
        <v>1324</v>
      </c>
      <c r="G56" s="348">
        <v>1520946100</v>
      </c>
      <c r="H56" s="348">
        <v>1</v>
      </c>
      <c r="I56" s="348">
        <v>500000</v>
      </c>
      <c r="J56" s="348">
        <v>7865</v>
      </c>
      <c r="K56" s="348">
        <v>3485650787</v>
      </c>
      <c r="L56" s="348">
        <v>5393</v>
      </c>
      <c r="M56" s="348">
        <v>8590</v>
      </c>
      <c r="N56" s="348">
        <v>2310665240</v>
      </c>
      <c r="O56" s="348">
        <v>1</v>
      </c>
      <c r="P56" s="348">
        <v>500000</v>
      </c>
      <c r="Q56" s="348">
        <v>216</v>
      </c>
      <c r="R56" s="350">
        <v>84010000</v>
      </c>
    </row>
    <row r="57" spans="1:18" x14ac:dyDescent="0.3">
      <c r="A57" s="334">
        <v>5</v>
      </c>
      <c r="B57" s="335" t="s">
        <v>447</v>
      </c>
      <c r="C57" s="335">
        <v>1</v>
      </c>
      <c r="D57" s="335" t="s">
        <v>448</v>
      </c>
      <c r="E57" s="336">
        <v>709</v>
      </c>
      <c r="F57" s="336">
        <v>1121</v>
      </c>
      <c r="G57" s="337">
        <v>1277098625</v>
      </c>
      <c r="H57" s="337">
        <v>9</v>
      </c>
      <c r="I57" s="337">
        <v>8925000</v>
      </c>
      <c r="J57" s="337">
        <v>5276</v>
      </c>
      <c r="K57" s="337">
        <v>2538806296</v>
      </c>
      <c r="L57" s="337">
        <v>4391</v>
      </c>
      <c r="M57" s="337">
        <v>7511</v>
      </c>
      <c r="N57" s="337">
        <v>1903568410</v>
      </c>
      <c r="O57" s="337">
        <v>3</v>
      </c>
      <c r="P57" s="337">
        <v>1900000</v>
      </c>
      <c r="Q57" s="337">
        <v>864</v>
      </c>
      <c r="R57" s="338">
        <v>342023000</v>
      </c>
    </row>
    <row r="58" spans="1:18" x14ac:dyDescent="0.3">
      <c r="A58" s="339"/>
      <c r="B58" s="340"/>
      <c r="C58" s="340">
        <v>2</v>
      </c>
      <c r="D58" s="340" t="s">
        <v>449</v>
      </c>
      <c r="E58" s="341">
        <v>328</v>
      </c>
      <c r="F58" s="341">
        <v>502</v>
      </c>
      <c r="G58" s="342">
        <v>654081651</v>
      </c>
      <c r="H58" s="342">
        <v>59</v>
      </c>
      <c r="I58" s="342">
        <v>70800000</v>
      </c>
      <c r="J58" s="342">
        <v>4433</v>
      </c>
      <c r="K58" s="342">
        <v>1713805139</v>
      </c>
      <c r="L58" s="342">
        <v>3412</v>
      </c>
      <c r="M58" s="342">
        <v>5397</v>
      </c>
      <c r="N58" s="342">
        <v>1444345900</v>
      </c>
      <c r="O58" s="342">
        <v>2</v>
      </c>
      <c r="P58" s="342">
        <v>900000</v>
      </c>
      <c r="Q58" s="342">
        <v>655</v>
      </c>
      <c r="R58" s="343">
        <v>285107026</v>
      </c>
    </row>
    <row r="59" spans="1:18" x14ac:dyDescent="0.3">
      <c r="A59" s="339"/>
      <c r="B59" s="340"/>
      <c r="C59" s="340">
        <v>3</v>
      </c>
      <c r="D59" s="340" t="s">
        <v>450</v>
      </c>
      <c r="E59" s="341">
        <v>695</v>
      </c>
      <c r="F59" s="341">
        <v>1014</v>
      </c>
      <c r="G59" s="342">
        <v>1282545692</v>
      </c>
      <c r="H59" s="342">
        <v>6</v>
      </c>
      <c r="I59" s="342">
        <v>6100000</v>
      </c>
      <c r="J59" s="342">
        <v>3821</v>
      </c>
      <c r="K59" s="342">
        <v>1355206614</v>
      </c>
      <c r="L59" s="342">
        <v>3236</v>
      </c>
      <c r="M59" s="342">
        <v>5140</v>
      </c>
      <c r="N59" s="342">
        <v>1353298060</v>
      </c>
      <c r="O59" s="344" t="s">
        <v>397</v>
      </c>
      <c r="P59" s="344" t="s">
        <v>397</v>
      </c>
      <c r="Q59" s="342">
        <v>487</v>
      </c>
      <c r="R59" s="343">
        <v>198910000</v>
      </c>
    </row>
    <row r="60" spans="1:18" x14ac:dyDescent="0.3">
      <c r="A60" s="339"/>
      <c r="B60" s="340"/>
      <c r="C60" s="340">
        <v>4</v>
      </c>
      <c r="D60" s="340" t="s">
        <v>451</v>
      </c>
      <c r="E60" s="341">
        <v>38</v>
      </c>
      <c r="F60" s="341">
        <v>57</v>
      </c>
      <c r="G60" s="342">
        <v>64452000</v>
      </c>
      <c r="H60" s="342">
        <v>3</v>
      </c>
      <c r="I60" s="342">
        <v>3600000</v>
      </c>
      <c r="J60" s="342">
        <v>1944</v>
      </c>
      <c r="K60" s="342">
        <v>699894441</v>
      </c>
      <c r="L60" s="342">
        <v>1542</v>
      </c>
      <c r="M60" s="342">
        <v>2505</v>
      </c>
      <c r="N60" s="342">
        <v>634018780</v>
      </c>
      <c r="O60" s="342">
        <v>2</v>
      </c>
      <c r="P60" s="342">
        <v>1800000</v>
      </c>
      <c r="Q60" s="342">
        <v>271</v>
      </c>
      <c r="R60" s="343">
        <v>107840500</v>
      </c>
    </row>
    <row r="61" spans="1:18" x14ac:dyDescent="0.3">
      <c r="A61" s="339"/>
      <c r="B61" s="340"/>
      <c r="C61" s="340">
        <v>5</v>
      </c>
      <c r="D61" s="340" t="s">
        <v>452</v>
      </c>
      <c r="E61" s="341">
        <v>371</v>
      </c>
      <c r="F61" s="341">
        <v>531</v>
      </c>
      <c r="G61" s="342">
        <v>631337155</v>
      </c>
      <c r="H61" s="342">
        <v>4</v>
      </c>
      <c r="I61" s="342">
        <v>1520000</v>
      </c>
      <c r="J61" s="342">
        <v>2070</v>
      </c>
      <c r="K61" s="342">
        <v>777412863</v>
      </c>
      <c r="L61" s="342">
        <v>2011</v>
      </c>
      <c r="M61" s="342">
        <v>3246</v>
      </c>
      <c r="N61" s="342">
        <v>835184050</v>
      </c>
      <c r="O61" s="342">
        <v>2</v>
      </c>
      <c r="P61" s="342">
        <v>1200000</v>
      </c>
      <c r="Q61" s="342">
        <v>231</v>
      </c>
      <c r="R61" s="343">
        <v>91241000</v>
      </c>
    </row>
    <row r="62" spans="1:18" x14ac:dyDescent="0.3">
      <c r="A62" s="339"/>
      <c r="B62" s="340"/>
      <c r="C62" s="340">
        <v>6</v>
      </c>
      <c r="D62" s="340" t="s">
        <v>453</v>
      </c>
      <c r="E62" s="341">
        <v>207</v>
      </c>
      <c r="F62" s="341">
        <v>251</v>
      </c>
      <c r="G62" s="342">
        <v>293420350</v>
      </c>
      <c r="H62" s="342">
        <v>1</v>
      </c>
      <c r="I62" s="342">
        <v>75000</v>
      </c>
      <c r="J62" s="342">
        <v>1962</v>
      </c>
      <c r="K62" s="342">
        <v>731525218</v>
      </c>
      <c r="L62" s="342">
        <v>1760</v>
      </c>
      <c r="M62" s="342">
        <v>2967</v>
      </c>
      <c r="N62" s="342">
        <v>797347550</v>
      </c>
      <c r="O62" s="342">
        <v>1</v>
      </c>
      <c r="P62" s="342">
        <v>765000</v>
      </c>
      <c r="Q62" s="342">
        <v>219</v>
      </c>
      <c r="R62" s="343">
        <v>93740000</v>
      </c>
    </row>
    <row r="63" spans="1:18" x14ac:dyDescent="0.3">
      <c r="A63" s="339"/>
      <c r="B63" s="340"/>
      <c r="C63" s="340">
        <v>7</v>
      </c>
      <c r="D63" s="340" t="s">
        <v>454</v>
      </c>
      <c r="E63" s="341">
        <v>113</v>
      </c>
      <c r="F63" s="341">
        <v>182</v>
      </c>
      <c r="G63" s="342">
        <v>218609725</v>
      </c>
      <c r="H63" s="342">
        <v>2</v>
      </c>
      <c r="I63" s="342">
        <v>1760000</v>
      </c>
      <c r="J63" s="342">
        <v>1027</v>
      </c>
      <c r="K63" s="342">
        <v>345039565</v>
      </c>
      <c r="L63" s="342">
        <v>1177</v>
      </c>
      <c r="M63" s="342">
        <v>1980</v>
      </c>
      <c r="N63" s="342">
        <v>548701300</v>
      </c>
      <c r="O63" s="342">
        <v>1</v>
      </c>
      <c r="P63" s="342">
        <v>720000</v>
      </c>
      <c r="Q63" s="342">
        <v>96</v>
      </c>
      <c r="R63" s="343">
        <v>41535000</v>
      </c>
    </row>
    <row r="64" spans="1:18" x14ac:dyDescent="0.3">
      <c r="A64" s="339"/>
      <c r="B64" s="340"/>
      <c r="C64" s="340">
        <v>8</v>
      </c>
      <c r="D64" s="340" t="s">
        <v>455</v>
      </c>
      <c r="E64" s="341">
        <v>251</v>
      </c>
      <c r="F64" s="341">
        <v>357</v>
      </c>
      <c r="G64" s="342">
        <v>371727870</v>
      </c>
      <c r="H64" s="344" t="s">
        <v>397</v>
      </c>
      <c r="I64" s="344" t="s">
        <v>397</v>
      </c>
      <c r="J64" s="342">
        <v>924</v>
      </c>
      <c r="K64" s="342">
        <v>321756340</v>
      </c>
      <c r="L64" s="342">
        <v>1017</v>
      </c>
      <c r="M64" s="342">
        <v>1691</v>
      </c>
      <c r="N64" s="342">
        <v>448570680</v>
      </c>
      <c r="O64" s="344" t="s">
        <v>397</v>
      </c>
      <c r="P64" s="344" t="s">
        <v>397</v>
      </c>
      <c r="Q64" s="342">
        <v>152</v>
      </c>
      <c r="R64" s="343">
        <v>68510000</v>
      </c>
    </row>
    <row r="65" spans="1:18" x14ac:dyDescent="0.3">
      <c r="A65" s="339"/>
      <c r="B65" s="340"/>
      <c r="C65" s="340">
        <v>9</v>
      </c>
      <c r="D65" s="340" t="s">
        <v>456</v>
      </c>
      <c r="E65" s="354" t="s">
        <v>397</v>
      </c>
      <c r="F65" s="354" t="s">
        <v>397</v>
      </c>
      <c r="G65" s="344" t="s">
        <v>397</v>
      </c>
      <c r="H65" s="342">
        <v>3</v>
      </c>
      <c r="I65" s="342">
        <v>3500000</v>
      </c>
      <c r="J65" s="342">
        <v>722</v>
      </c>
      <c r="K65" s="342">
        <v>270673362</v>
      </c>
      <c r="L65" s="342">
        <v>706</v>
      </c>
      <c r="M65" s="342">
        <v>1017</v>
      </c>
      <c r="N65" s="342">
        <v>279025410</v>
      </c>
      <c r="O65" s="344" t="s">
        <v>397</v>
      </c>
      <c r="P65" s="344" t="s">
        <v>397</v>
      </c>
      <c r="Q65" s="342">
        <v>76</v>
      </c>
      <c r="R65" s="343">
        <v>33420000</v>
      </c>
    </row>
    <row r="66" spans="1:18" x14ac:dyDescent="0.3">
      <c r="A66" s="339"/>
      <c r="B66" s="340"/>
      <c r="C66" s="340">
        <v>10</v>
      </c>
      <c r="D66" s="340" t="s">
        <v>457</v>
      </c>
      <c r="E66" s="341">
        <v>100</v>
      </c>
      <c r="F66" s="341">
        <v>153</v>
      </c>
      <c r="G66" s="342">
        <v>178630460</v>
      </c>
      <c r="H66" s="342">
        <v>3</v>
      </c>
      <c r="I66" s="342">
        <v>1550000</v>
      </c>
      <c r="J66" s="342">
        <v>2569</v>
      </c>
      <c r="K66" s="342">
        <v>840659150</v>
      </c>
      <c r="L66" s="342">
        <v>2045</v>
      </c>
      <c r="M66" s="342">
        <v>3281</v>
      </c>
      <c r="N66" s="342">
        <v>822402670</v>
      </c>
      <c r="O66" s="342">
        <v>3</v>
      </c>
      <c r="P66" s="342">
        <v>1900000</v>
      </c>
      <c r="Q66" s="342">
        <v>245</v>
      </c>
      <c r="R66" s="343">
        <v>98787500</v>
      </c>
    </row>
    <row r="67" spans="1:18" x14ac:dyDescent="0.3">
      <c r="A67" s="345"/>
      <c r="B67" s="346"/>
      <c r="C67" s="346">
        <v>11</v>
      </c>
      <c r="D67" s="346" t="s">
        <v>458</v>
      </c>
      <c r="E67" s="347">
        <v>35</v>
      </c>
      <c r="F67" s="347">
        <v>51</v>
      </c>
      <c r="G67" s="348">
        <v>51352000</v>
      </c>
      <c r="H67" s="348">
        <v>2</v>
      </c>
      <c r="I67" s="348">
        <v>2400000</v>
      </c>
      <c r="J67" s="348">
        <v>556</v>
      </c>
      <c r="K67" s="348">
        <v>202937793</v>
      </c>
      <c r="L67" s="348">
        <v>541</v>
      </c>
      <c r="M67" s="348">
        <v>803</v>
      </c>
      <c r="N67" s="348">
        <v>219526330</v>
      </c>
      <c r="O67" s="348">
        <v>1</v>
      </c>
      <c r="P67" s="348">
        <v>400000</v>
      </c>
      <c r="Q67" s="348">
        <v>77</v>
      </c>
      <c r="R67" s="350">
        <v>32960000</v>
      </c>
    </row>
    <row r="68" spans="1:18" x14ac:dyDescent="0.3">
      <c r="A68" s="334">
        <v>6</v>
      </c>
      <c r="B68" s="335" t="s">
        <v>459</v>
      </c>
      <c r="C68" s="335">
        <v>1</v>
      </c>
      <c r="D68" s="335" t="s">
        <v>459</v>
      </c>
      <c r="E68" s="336">
        <v>663</v>
      </c>
      <c r="F68" s="336">
        <v>1025</v>
      </c>
      <c r="G68" s="337">
        <v>987439462</v>
      </c>
      <c r="H68" s="337">
        <v>120</v>
      </c>
      <c r="I68" s="337">
        <v>129302000</v>
      </c>
      <c r="J68" s="337">
        <v>9932</v>
      </c>
      <c r="K68" s="337">
        <v>4605003790</v>
      </c>
      <c r="L68" s="337">
        <v>8481</v>
      </c>
      <c r="M68" s="337">
        <v>14009</v>
      </c>
      <c r="N68" s="337">
        <v>3826238460</v>
      </c>
      <c r="O68" s="337">
        <v>9</v>
      </c>
      <c r="P68" s="337">
        <v>15120000</v>
      </c>
      <c r="Q68" s="337">
        <v>1322</v>
      </c>
      <c r="R68" s="338">
        <v>609690000</v>
      </c>
    </row>
    <row r="69" spans="1:18" x14ac:dyDescent="0.3">
      <c r="A69" s="339"/>
      <c r="B69" s="340"/>
      <c r="C69" s="340">
        <v>2</v>
      </c>
      <c r="D69" s="340" t="s">
        <v>460</v>
      </c>
      <c r="E69" s="341">
        <v>202</v>
      </c>
      <c r="F69" s="341">
        <v>268</v>
      </c>
      <c r="G69" s="342">
        <v>298559900</v>
      </c>
      <c r="H69" s="342">
        <v>22</v>
      </c>
      <c r="I69" s="342">
        <v>22800000</v>
      </c>
      <c r="J69" s="342">
        <v>1597</v>
      </c>
      <c r="K69" s="342">
        <v>643818722</v>
      </c>
      <c r="L69" s="342">
        <v>1543</v>
      </c>
      <c r="M69" s="342">
        <v>2532</v>
      </c>
      <c r="N69" s="342">
        <v>667672340</v>
      </c>
      <c r="O69" s="342">
        <v>2</v>
      </c>
      <c r="P69" s="342">
        <v>2800000</v>
      </c>
      <c r="Q69" s="342">
        <v>198</v>
      </c>
      <c r="R69" s="343">
        <v>91225000</v>
      </c>
    </row>
    <row r="70" spans="1:18" x14ac:dyDescent="0.3">
      <c r="A70" s="339"/>
      <c r="B70" s="340"/>
      <c r="C70" s="340">
        <v>3</v>
      </c>
      <c r="D70" s="340" t="s">
        <v>461</v>
      </c>
      <c r="E70" s="341">
        <v>268</v>
      </c>
      <c r="F70" s="341">
        <v>454</v>
      </c>
      <c r="G70" s="342">
        <v>109631450</v>
      </c>
      <c r="H70" s="342">
        <v>49</v>
      </c>
      <c r="I70" s="342">
        <v>55040000</v>
      </c>
      <c r="J70" s="342">
        <v>6324</v>
      </c>
      <c r="K70" s="342">
        <v>2935838428</v>
      </c>
      <c r="L70" s="342">
        <v>4719</v>
      </c>
      <c r="M70" s="342">
        <v>7964</v>
      </c>
      <c r="N70" s="342">
        <v>2335776770</v>
      </c>
      <c r="O70" s="342">
        <v>3</v>
      </c>
      <c r="P70" s="342">
        <v>2240000</v>
      </c>
      <c r="Q70" s="342">
        <v>612</v>
      </c>
      <c r="R70" s="343">
        <v>263267100</v>
      </c>
    </row>
    <row r="71" spans="1:18" x14ac:dyDescent="0.3">
      <c r="A71" s="339"/>
      <c r="B71" s="340"/>
      <c r="C71" s="340">
        <v>4</v>
      </c>
      <c r="D71" s="340" t="s">
        <v>462</v>
      </c>
      <c r="E71" s="341">
        <v>240</v>
      </c>
      <c r="F71" s="341">
        <v>340</v>
      </c>
      <c r="G71" s="342">
        <v>328679000</v>
      </c>
      <c r="H71" s="342">
        <v>1</v>
      </c>
      <c r="I71" s="342">
        <v>1200000</v>
      </c>
      <c r="J71" s="342">
        <v>531</v>
      </c>
      <c r="K71" s="342">
        <v>222075012</v>
      </c>
      <c r="L71" s="342">
        <v>697</v>
      </c>
      <c r="M71" s="342">
        <v>1083</v>
      </c>
      <c r="N71" s="342">
        <v>284856120</v>
      </c>
      <c r="O71" s="344" t="s">
        <v>397</v>
      </c>
      <c r="P71" s="344" t="s">
        <v>397</v>
      </c>
      <c r="Q71" s="342">
        <v>86</v>
      </c>
      <c r="R71" s="343">
        <v>46655000</v>
      </c>
    </row>
    <row r="72" spans="1:18" x14ac:dyDescent="0.3">
      <c r="A72" s="339"/>
      <c r="B72" s="340"/>
      <c r="C72" s="340">
        <v>5</v>
      </c>
      <c r="D72" s="340" t="s">
        <v>463</v>
      </c>
      <c r="E72" s="341">
        <v>13</v>
      </c>
      <c r="F72" s="341">
        <v>14</v>
      </c>
      <c r="G72" s="342">
        <v>3668000</v>
      </c>
      <c r="H72" s="342">
        <v>39</v>
      </c>
      <c r="I72" s="342">
        <v>45900000</v>
      </c>
      <c r="J72" s="342">
        <v>3257</v>
      </c>
      <c r="K72" s="342">
        <v>1172983126</v>
      </c>
      <c r="L72" s="342">
        <v>2661</v>
      </c>
      <c r="M72" s="342">
        <v>4217</v>
      </c>
      <c r="N72" s="342">
        <v>1153390160</v>
      </c>
      <c r="O72" s="342">
        <v>3</v>
      </c>
      <c r="P72" s="342">
        <v>1035000</v>
      </c>
      <c r="Q72" s="342">
        <v>355</v>
      </c>
      <c r="R72" s="343">
        <v>148875000</v>
      </c>
    </row>
    <row r="73" spans="1:18" x14ac:dyDescent="0.3">
      <c r="A73" s="339"/>
      <c r="B73" s="340"/>
      <c r="C73" s="340">
        <v>6</v>
      </c>
      <c r="D73" s="340" t="s">
        <v>464</v>
      </c>
      <c r="E73" s="341">
        <v>26</v>
      </c>
      <c r="F73" s="341">
        <v>43</v>
      </c>
      <c r="G73" s="342">
        <v>49164300</v>
      </c>
      <c r="H73" s="342">
        <v>15</v>
      </c>
      <c r="I73" s="342">
        <v>13300000</v>
      </c>
      <c r="J73" s="342">
        <v>2426</v>
      </c>
      <c r="K73" s="342">
        <v>988833031</v>
      </c>
      <c r="L73" s="342">
        <v>2028</v>
      </c>
      <c r="M73" s="342">
        <v>3140</v>
      </c>
      <c r="N73" s="342">
        <v>811005740</v>
      </c>
      <c r="O73" s="344" t="s">
        <v>397</v>
      </c>
      <c r="P73" s="344" t="s">
        <v>397</v>
      </c>
      <c r="Q73" s="342">
        <v>393</v>
      </c>
      <c r="R73" s="343">
        <v>156284000</v>
      </c>
    </row>
    <row r="74" spans="1:18" x14ac:dyDescent="0.3">
      <c r="A74" s="339"/>
      <c r="B74" s="340"/>
      <c r="C74" s="340">
        <v>7</v>
      </c>
      <c r="D74" s="340" t="s">
        <v>465</v>
      </c>
      <c r="E74" s="341">
        <v>16</v>
      </c>
      <c r="F74" s="341">
        <v>27</v>
      </c>
      <c r="G74" s="342">
        <v>6943000</v>
      </c>
      <c r="H74" s="342">
        <v>10</v>
      </c>
      <c r="I74" s="342">
        <v>9800000</v>
      </c>
      <c r="J74" s="342">
        <v>2783</v>
      </c>
      <c r="K74" s="342">
        <v>1014519709</v>
      </c>
      <c r="L74" s="342">
        <v>2267</v>
      </c>
      <c r="M74" s="342">
        <v>3676</v>
      </c>
      <c r="N74" s="342">
        <v>980001630</v>
      </c>
      <c r="O74" s="342">
        <v>1</v>
      </c>
      <c r="P74" s="342">
        <v>825000</v>
      </c>
      <c r="Q74" s="342">
        <v>297</v>
      </c>
      <c r="R74" s="343">
        <v>124035000</v>
      </c>
    </row>
    <row r="75" spans="1:18" x14ac:dyDescent="0.3">
      <c r="A75" s="339"/>
      <c r="B75" s="340"/>
      <c r="C75" s="340">
        <v>8</v>
      </c>
      <c r="D75" s="340" t="s">
        <v>466</v>
      </c>
      <c r="E75" s="341">
        <v>302</v>
      </c>
      <c r="F75" s="341">
        <v>508</v>
      </c>
      <c r="G75" s="342">
        <v>105993754</v>
      </c>
      <c r="H75" s="342">
        <v>40</v>
      </c>
      <c r="I75" s="342">
        <v>43700000</v>
      </c>
      <c r="J75" s="342">
        <v>3652</v>
      </c>
      <c r="K75" s="342">
        <v>1563310982</v>
      </c>
      <c r="L75" s="342">
        <v>3253</v>
      </c>
      <c r="M75" s="342">
        <v>5431</v>
      </c>
      <c r="N75" s="342">
        <v>1515892090</v>
      </c>
      <c r="O75" s="342">
        <v>29</v>
      </c>
      <c r="P75" s="342">
        <v>50570000</v>
      </c>
      <c r="Q75" s="342">
        <v>241</v>
      </c>
      <c r="R75" s="343">
        <v>102840000</v>
      </c>
    </row>
    <row r="76" spans="1:18" x14ac:dyDescent="0.3">
      <c r="A76" s="339"/>
      <c r="B76" s="340"/>
      <c r="C76" s="340">
        <v>9</v>
      </c>
      <c r="D76" s="340" t="s">
        <v>467</v>
      </c>
      <c r="E76" s="341">
        <v>116</v>
      </c>
      <c r="F76" s="341">
        <v>158</v>
      </c>
      <c r="G76" s="342">
        <v>94128740</v>
      </c>
      <c r="H76" s="342">
        <v>3</v>
      </c>
      <c r="I76" s="342">
        <v>3000000</v>
      </c>
      <c r="J76" s="342">
        <v>1952</v>
      </c>
      <c r="K76" s="342">
        <v>962081610</v>
      </c>
      <c r="L76" s="342">
        <v>1625</v>
      </c>
      <c r="M76" s="342">
        <v>2609</v>
      </c>
      <c r="N76" s="342">
        <v>708167500</v>
      </c>
      <c r="O76" s="344" t="s">
        <v>397</v>
      </c>
      <c r="P76" s="344" t="s">
        <v>397</v>
      </c>
      <c r="Q76" s="342">
        <v>260</v>
      </c>
      <c r="R76" s="343">
        <v>94000000</v>
      </c>
    </row>
    <row r="77" spans="1:18" x14ac:dyDescent="0.3">
      <c r="A77" s="339"/>
      <c r="B77" s="340"/>
      <c r="C77" s="340">
        <v>10</v>
      </c>
      <c r="D77" s="340" t="s">
        <v>468</v>
      </c>
      <c r="E77" s="341">
        <v>88</v>
      </c>
      <c r="F77" s="341">
        <v>137</v>
      </c>
      <c r="G77" s="342">
        <v>34931823</v>
      </c>
      <c r="H77" s="342">
        <v>28</v>
      </c>
      <c r="I77" s="342">
        <v>25100000</v>
      </c>
      <c r="J77" s="342">
        <v>2450</v>
      </c>
      <c r="K77" s="342">
        <v>866097195</v>
      </c>
      <c r="L77" s="342">
        <v>3348</v>
      </c>
      <c r="M77" s="342">
        <v>5508</v>
      </c>
      <c r="N77" s="342">
        <v>1564973790</v>
      </c>
      <c r="O77" s="342">
        <v>3</v>
      </c>
      <c r="P77" s="342">
        <v>2900000</v>
      </c>
      <c r="Q77" s="342">
        <v>175</v>
      </c>
      <c r="R77" s="343">
        <v>72655000</v>
      </c>
    </row>
    <row r="78" spans="1:18" x14ac:dyDescent="0.3">
      <c r="A78" s="339"/>
      <c r="B78" s="340"/>
      <c r="C78" s="340">
        <v>11</v>
      </c>
      <c r="D78" s="340" t="s">
        <v>469</v>
      </c>
      <c r="E78" s="341">
        <v>177</v>
      </c>
      <c r="F78" s="341">
        <v>213</v>
      </c>
      <c r="G78" s="342">
        <v>209338000</v>
      </c>
      <c r="H78" s="342">
        <v>6</v>
      </c>
      <c r="I78" s="342">
        <v>7200000</v>
      </c>
      <c r="J78" s="342">
        <v>516</v>
      </c>
      <c r="K78" s="342">
        <v>188910422</v>
      </c>
      <c r="L78" s="342">
        <v>789</v>
      </c>
      <c r="M78" s="342">
        <v>1329</v>
      </c>
      <c r="N78" s="342">
        <v>322470640</v>
      </c>
      <c r="O78" s="342">
        <v>1</v>
      </c>
      <c r="P78" s="342">
        <v>700000</v>
      </c>
      <c r="Q78" s="342">
        <v>30</v>
      </c>
      <c r="R78" s="343">
        <v>12650000</v>
      </c>
    </row>
    <row r="79" spans="1:18" x14ac:dyDescent="0.3">
      <c r="A79" s="339"/>
      <c r="B79" s="340"/>
      <c r="C79" s="340">
        <v>12</v>
      </c>
      <c r="D79" s="340" t="s">
        <v>470</v>
      </c>
      <c r="E79" s="341">
        <v>1</v>
      </c>
      <c r="F79" s="341">
        <v>2</v>
      </c>
      <c r="G79" s="342">
        <v>1048000</v>
      </c>
      <c r="H79" s="344" t="s">
        <v>397</v>
      </c>
      <c r="I79" s="344" t="s">
        <v>397</v>
      </c>
      <c r="J79" s="342">
        <v>49</v>
      </c>
      <c r="K79" s="342">
        <v>18711143</v>
      </c>
      <c r="L79" s="342">
        <v>90</v>
      </c>
      <c r="M79" s="342">
        <v>143</v>
      </c>
      <c r="N79" s="342">
        <v>40399010</v>
      </c>
      <c r="O79" s="344" t="s">
        <v>397</v>
      </c>
      <c r="P79" s="344" t="s">
        <v>397</v>
      </c>
      <c r="Q79" s="342">
        <v>7</v>
      </c>
      <c r="R79" s="343">
        <v>3040000</v>
      </c>
    </row>
    <row r="80" spans="1:18" x14ac:dyDescent="0.3">
      <c r="A80" s="345"/>
      <c r="B80" s="346"/>
      <c r="C80" s="346">
        <v>13</v>
      </c>
      <c r="D80" s="346" t="s">
        <v>471</v>
      </c>
      <c r="E80" s="355" t="s">
        <v>397</v>
      </c>
      <c r="F80" s="355" t="s">
        <v>397</v>
      </c>
      <c r="G80" s="349" t="s">
        <v>397</v>
      </c>
      <c r="H80" s="348">
        <v>3</v>
      </c>
      <c r="I80" s="348">
        <v>1900000</v>
      </c>
      <c r="J80" s="348">
        <v>460</v>
      </c>
      <c r="K80" s="348">
        <v>169619870</v>
      </c>
      <c r="L80" s="348">
        <v>556</v>
      </c>
      <c r="M80" s="348">
        <v>870</v>
      </c>
      <c r="N80" s="348">
        <v>244841640</v>
      </c>
      <c r="O80" s="348">
        <v>1</v>
      </c>
      <c r="P80" s="348">
        <v>500000</v>
      </c>
      <c r="Q80" s="348">
        <v>69</v>
      </c>
      <c r="R80" s="350">
        <v>31650000</v>
      </c>
    </row>
    <row r="81" spans="1:18" x14ac:dyDescent="0.3">
      <c r="A81" s="334">
        <v>7</v>
      </c>
      <c r="B81" s="335" t="s">
        <v>472</v>
      </c>
      <c r="C81" s="335">
        <v>1</v>
      </c>
      <c r="D81" s="335" t="s">
        <v>472</v>
      </c>
      <c r="E81" s="336">
        <v>369</v>
      </c>
      <c r="F81" s="336">
        <v>479</v>
      </c>
      <c r="G81" s="337">
        <v>213936006</v>
      </c>
      <c r="H81" s="337">
        <v>7</v>
      </c>
      <c r="I81" s="337">
        <v>2900000</v>
      </c>
      <c r="J81" s="337">
        <v>5601</v>
      </c>
      <c r="K81" s="337">
        <v>2292347743</v>
      </c>
      <c r="L81" s="337">
        <v>6266</v>
      </c>
      <c r="M81" s="337">
        <v>10946</v>
      </c>
      <c r="N81" s="337">
        <v>2967676990</v>
      </c>
      <c r="O81" s="337">
        <v>12</v>
      </c>
      <c r="P81" s="337">
        <v>20340000</v>
      </c>
      <c r="Q81" s="337">
        <v>470</v>
      </c>
      <c r="R81" s="338">
        <v>201795850</v>
      </c>
    </row>
    <row r="82" spans="1:18" x14ac:dyDescent="0.3">
      <c r="A82" s="339"/>
      <c r="B82" s="340"/>
      <c r="C82" s="340">
        <v>2</v>
      </c>
      <c r="D82" s="340" t="s">
        <v>473</v>
      </c>
      <c r="E82" s="341">
        <v>420</v>
      </c>
      <c r="F82" s="341">
        <v>516</v>
      </c>
      <c r="G82" s="342">
        <v>147670655</v>
      </c>
      <c r="H82" s="342">
        <v>56</v>
      </c>
      <c r="I82" s="342">
        <v>54830000</v>
      </c>
      <c r="J82" s="342">
        <v>6087</v>
      </c>
      <c r="K82" s="342">
        <v>2631369634</v>
      </c>
      <c r="L82" s="342">
        <v>7910</v>
      </c>
      <c r="M82" s="342">
        <v>12990</v>
      </c>
      <c r="N82" s="342">
        <v>3546653570</v>
      </c>
      <c r="O82" s="342">
        <v>2</v>
      </c>
      <c r="P82" s="342">
        <v>800000</v>
      </c>
      <c r="Q82" s="342">
        <v>618</v>
      </c>
      <c r="R82" s="343">
        <v>259282000</v>
      </c>
    </row>
    <row r="83" spans="1:18" x14ac:dyDescent="0.3">
      <c r="A83" s="339"/>
      <c r="B83" s="340"/>
      <c r="C83" s="340">
        <v>3</v>
      </c>
      <c r="D83" s="340" t="s">
        <v>474</v>
      </c>
      <c r="E83" s="354" t="s">
        <v>397</v>
      </c>
      <c r="F83" s="354" t="s">
        <v>397</v>
      </c>
      <c r="G83" s="344" t="s">
        <v>397</v>
      </c>
      <c r="H83" s="342">
        <v>17</v>
      </c>
      <c r="I83" s="342">
        <v>20400000</v>
      </c>
      <c r="J83" s="342">
        <v>4001</v>
      </c>
      <c r="K83" s="342">
        <v>1370105016</v>
      </c>
      <c r="L83" s="342">
        <v>3980</v>
      </c>
      <c r="M83" s="342">
        <v>6643</v>
      </c>
      <c r="N83" s="342">
        <v>1815930810</v>
      </c>
      <c r="O83" s="342">
        <v>1</v>
      </c>
      <c r="P83" s="342">
        <v>200000</v>
      </c>
      <c r="Q83" s="342">
        <v>317</v>
      </c>
      <c r="R83" s="343">
        <v>133790000</v>
      </c>
    </row>
    <row r="84" spans="1:18" x14ac:dyDescent="0.3">
      <c r="A84" s="339"/>
      <c r="B84" s="340"/>
      <c r="C84" s="340">
        <v>4</v>
      </c>
      <c r="D84" s="340" t="s">
        <v>475</v>
      </c>
      <c r="E84" s="341">
        <v>91</v>
      </c>
      <c r="F84" s="341">
        <v>106</v>
      </c>
      <c r="G84" s="342">
        <v>27641000</v>
      </c>
      <c r="H84" s="342">
        <v>2</v>
      </c>
      <c r="I84" s="342">
        <v>2400000</v>
      </c>
      <c r="J84" s="342">
        <v>3343</v>
      </c>
      <c r="K84" s="342">
        <v>1110965030</v>
      </c>
      <c r="L84" s="342">
        <v>3782</v>
      </c>
      <c r="M84" s="342">
        <v>6235</v>
      </c>
      <c r="N84" s="342">
        <v>1737913570</v>
      </c>
      <c r="O84" s="344" t="s">
        <v>397</v>
      </c>
      <c r="P84" s="344" t="s">
        <v>397</v>
      </c>
      <c r="Q84" s="342">
        <v>491</v>
      </c>
      <c r="R84" s="343">
        <v>175520000</v>
      </c>
    </row>
    <row r="85" spans="1:18" x14ac:dyDescent="0.3">
      <c r="A85" s="339"/>
      <c r="B85" s="340"/>
      <c r="C85" s="340">
        <v>5</v>
      </c>
      <c r="D85" s="340" t="s">
        <v>476</v>
      </c>
      <c r="E85" s="354" t="s">
        <v>397</v>
      </c>
      <c r="F85" s="354" t="s">
        <v>397</v>
      </c>
      <c r="G85" s="344" t="s">
        <v>397</v>
      </c>
      <c r="H85" s="342">
        <v>1</v>
      </c>
      <c r="I85" s="342">
        <v>100000</v>
      </c>
      <c r="J85" s="342">
        <v>1882</v>
      </c>
      <c r="K85" s="342">
        <v>603753347</v>
      </c>
      <c r="L85" s="342">
        <v>2757</v>
      </c>
      <c r="M85" s="342">
        <v>4768</v>
      </c>
      <c r="N85" s="342">
        <v>1309372540</v>
      </c>
      <c r="O85" s="344" t="s">
        <v>397</v>
      </c>
      <c r="P85" s="344" t="s">
        <v>397</v>
      </c>
      <c r="Q85" s="342">
        <v>245</v>
      </c>
      <c r="R85" s="343">
        <v>96285000</v>
      </c>
    </row>
    <row r="86" spans="1:18" ht="15" thickBot="1" x14ac:dyDescent="0.35">
      <c r="A86" s="339"/>
      <c r="B86" s="340"/>
      <c r="C86" s="340">
        <v>6</v>
      </c>
      <c r="D86" s="340" t="s">
        <v>477</v>
      </c>
      <c r="E86" s="354" t="s">
        <v>397</v>
      </c>
      <c r="F86" s="354" t="s">
        <v>397</v>
      </c>
      <c r="G86" s="344" t="s">
        <v>478</v>
      </c>
      <c r="H86" s="356">
        <v>19</v>
      </c>
      <c r="I86" s="356">
        <v>22300000</v>
      </c>
      <c r="J86" s="342">
        <v>2042</v>
      </c>
      <c r="K86" s="342">
        <v>771940387</v>
      </c>
      <c r="L86" s="342">
        <v>2827</v>
      </c>
      <c r="M86" s="342">
        <v>4764</v>
      </c>
      <c r="N86" s="342">
        <v>1318323100</v>
      </c>
      <c r="O86" s="342">
        <v>1</v>
      </c>
      <c r="P86" s="342">
        <v>400000</v>
      </c>
      <c r="Q86" s="342">
        <v>153</v>
      </c>
      <c r="R86" s="343">
        <v>65210000</v>
      </c>
    </row>
    <row r="87" spans="1:18" x14ac:dyDescent="0.3">
      <c r="A87" s="560" t="s">
        <v>479</v>
      </c>
      <c r="B87" s="561"/>
      <c r="C87" s="561"/>
      <c r="D87" s="562"/>
      <c r="E87" s="357">
        <f>SUM(E3:E22)</f>
        <v>5957</v>
      </c>
      <c r="F87" s="357">
        <f t="shared" ref="F87:G87" si="0">SUM(F3:F22)</f>
        <v>9591</v>
      </c>
      <c r="G87" s="357">
        <f t="shared" si="0"/>
        <v>11167019035</v>
      </c>
      <c r="H87" s="342">
        <f>SUM(H3:H22)</f>
        <v>576</v>
      </c>
      <c r="I87" s="342">
        <f>SUM(I3:I22)</f>
        <v>586494000</v>
      </c>
      <c r="J87" s="358">
        <f>SUM(J3:J22)</f>
        <v>44907</v>
      </c>
      <c r="K87" s="358">
        <f>SUM(K3:K22)</f>
        <v>17739997713</v>
      </c>
      <c r="L87" s="358">
        <f>SUM(L3:L22)</f>
        <v>43889</v>
      </c>
      <c r="M87" s="358">
        <f t="shared" ref="M87:N87" si="1">SUM(M3:M22)</f>
        <v>68913</v>
      </c>
      <c r="N87" s="358">
        <f t="shared" si="1"/>
        <v>18105968760</v>
      </c>
      <c r="O87" s="358">
        <f>SUM(O3:O22)</f>
        <v>91</v>
      </c>
      <c r="P87" s="358">
        <f>SUM(P3:P22)</f>
        <v>119610991</v>
      </c>
      <c r="Q87" s="358">
        <f>SUM(Q3:Q22)</f>
        <v>2255</v>
      </c>
      <c r="R87" s="359">
        <f>SUM(R3:R22)</f>
        <v>902582000</v>
      </c>
    </row>
    <row r="88" spans="1:18" x14ac:dyDescent="0.3">
      <c r="A88" s="553" t="s">
        <v>480</v>
      </c>
      <c r="B88" s="554"/>
      <c r="C88" s="554"/>
      <c r="D88" s="555"/>
      <c r="E88" s="341">
        <f>SUM(E23:E38)</f>
        <v>2534</v>
      </c>
      <c r="F88" s="341">
        <f t="shared" ref="F88:G88" si="2">SUM(F23:F38)</f>
        <v>7298</v>
      </c>
      <c r="G88" s="341">
        <f t="shared" si="2"/>
        <v>3533142667</v>
      </c>
      <c r="H88" s="342">
        <f>SUM(H23:H38)</f>
        <v>252</v>
      </c>
      <c r="I88" s="342">
        <f>SUM(I23:I38)</f>
        <v>279910000</v>
      </c>
      <c r="J88" s="342">
        <f>SUM(J23:J38)</f>
        <v>34908</v>
      </c>
      <c r="K88" s="342">
        <f>SUM(K23:K38)</f>
        <v>15691683662</v>
      </c>
      <c r="L88" s="342">
        <f>SUM(L23:L38)</f>
        <v>38415</v>
      </c>
      <c r="M88" s="342">
        <f t="shared" ref="M88:N88" si="3">SUM(M23:M38)</f>
        <v>61553</v>
      </c>
      <c r="N88" s="342">
        <f t="shared" si="3"/>
        <v>29369496230</v>
      </c>
      <c r="O88" s="342">
        <f>SUM(O23:O38)</f>
        <v>63</v>
      </c>
      <c r="P88" s="342">
        <f>SUM(P23:P38)</f>
        <v>72120000</v>
      </c>
      <c r="Q88" s="342">
        <f>SUM(Q23:Q38)</f>
        <v>1143</v>
      </c>
      <c r="R88" s="360">
        <f>SUM(R23:R38)</f>
        <v>467135000</v>
      </c>
    </row>
    <row r="89" spans="1:18" x14ac:dyDescent="0.3">
      <c r="A89" s="553" t="s">
        <v>481</v>
      </c>
      <c r="B89" s="554"/>
      <c r="C89" s="554"/>
      <c r="D89" s="555"/>
      <c r="E89" s="341">
        <f>SUM(E39:E46)</f>
        <v>1640</v>
      </c>
      <c r="F89" s="341">
        <f t="shared" ref="F89:G89" si="4">SUM(F39:F46)</f>
        <v>2337</v>
      </c>
      <c r="G89" s="341">
        <f t="shared" si="4"/>
        <v>710601390</v>
      </c>
      <c r="H89" s="342">
        <f>SUM(H39:H46)</f>
        <v>205</v>
      </c>
      <c r="I89" s="342">
        <f>SUM(I39:I46)</f>
        <v>204870000</v>
      </c>
      <c r="J89" s="342">
        <f>SUM(J39:J46)</f>
        <v>16254</v>
      </c>
      <c r="K89" s="342">
        <f>SUM(K39:K46)</f>
        <v>8331278971</v>
      </c>
      <c r="L89" s="342">
        <f>SUM(L39:L46)</f>
        <v>20365</v>
      </c>
      <c r="M89" s="342">
        <f t="shared" ref="M89:N89" si="5">SUM(M39:M46)</f>
        <v>33128</v>
      </c>
      <c r="N89" s="342">
        <f t="shared" si="5"/>
        <v>8879466180</v>
      </c>
      <c r="O89" s="342">
        <f>SUM(O39:O46)</f>
        <v>59</v>
      </c>
      <c r="P89" s="342">
        <f>SUM(P39:P46)</f>
        <v>159544000</v>
      </c>
      <c r="Q89" s="342">
        <f>SUM(Q39:Q46)</f>
        <v>761</v>
      </c>
      <c r="R89" s="360">
        <f>SUM(R39:R46)</f>
        <v>278415000</v>
      </c>
    </row>
    <row r="90" spans="1:18" x14ac:dyDescent="0.3">
      <c r="A90" s="553" t="s">
        <v>482</v>
      </c>
      <c r="B90" s="554"/>
      <c r="C90" s="554"/>
      <c r="D90" s="555"/>
      <c r="E90" s="341">
        <f>SUM(E47:E56)</f>
        <v>2246</v>
      </c>
      <c r="F90" s="341">
        <f t="shared" ref="F90:G90" si="6">SUM(F47:F56)</f>
        <v>3817</v>
      </c>
      <c r="G90" s="341">
        <f t="shared" si="6"/>
        <v>4550982861</v>
      </c>
      <c r="H90" s="342">
        <f>SUM(H47:H56)</f>
        <v>8</v>
      </c>
      <c r="I90" s="342">
        <f>SUM(I47:I56)</f>
        <v>1750000</v>
      </c>
      <c r="J90" s="342">
        <f>SUM(J47:J56)</f>
        <v>12842</v>
      </c>
      <c r="K90" s="342">
        <f>SUM(K47:K56)</f>
        <v>5597453476</v>
      </c>
      <c r="L90" s="342">
        <f>SUM(L47:L56)</f>
        <v>11870</v>
      </c>
      <c r="M90" s="342">
        <f t="shared" ref="M90:N90" si="7">SUM(M47:M56)</f>
        <v>18694</v>
      </c>
      <c r="N90" s="342">
        <f t="shared" si="7"/>
        <v>4798907190</v>
      </c>
      <c r="O90" s="342">
        <f>SUM(O47:O56)</f>
        <v>2</v>
      </c>
      <c r="P90" s="342">
        <f>SUM(P47:P56)</f>
        <v>1400000</v>
      </c>
      <c r="Q90" s="342">
        <f>SUM(Q47:Q56)</f>
        <v>456</v>
      </c>
      <c r="R90" s="360">
        <f>SUM(R47:R56)</f>
        <v>175825000</v>
      </c>
    </row>
    <row r="91" spans="1:18" x14ac:dyDescent="0.3">
      <c r="A91" s="553" t="s">
        <v>483</v>
      </c>
      <c r="B91" s="554"/>
      <c r="C91" s="554"/>
      <c r="D91" s="555"/>
      <c r="E91" s="341">
        <f>SUM(E57:E67)</f>
        <v>2847</v>
      </c>
      <c r="F91" s="341">
        <f t="shared" ref="F91:G91" si="8">SUM(F57:F67)</f>
        <v>4219</v>
      </c>
      <c r="G91" s="341">
        <f t="shared" si="8"/>
        <v>5023255528</v>
      </c>
      <c r="H91" s="342">
        <f>SUM(H57:H67)</f>
        <v>92</v>
      </c>
      <c r="I91" s="342">
        <f>SUM(I57:I67)</f>
        <v>100230000</v>
      </c>
      <c r="J91" s="342">
        <f>SUM(J57:J67)</f>
        <v>25304</v>
      </c>
      <c r="K91" s="342">
        <f>SUM(K57:K67)</f>
        <v>9797716781</v>
      </c>
      <c r="L91" s="342">
        <f>SUM(L57:L67)</f>
        <v>21838</v>
      </c>
      <c r="M91" s="342">
        <f t="shared" ref="M91:N91" si="9">SUM(M57:M67)</f>
        <v>35538</v>
      </c>
      <c r="N91" s="342">
        <f t="shared" si="9"/>
        <v>9285989140</v>
      </c>
      <c r="O91" s="342">
        <f>SUM(O57:O67)</f>
        <v>15</v>
      </c>
      <c r="P91" s="342">
        <f>SUM(P57:P67)</f>
        <v>9585000</v>
      </c>
      <c r="Q91" s="342">
        <f>SUM(Q57:Q67)</f>
        <v>3373</v>
      </c>
      <c r="R91" s="360">
        <f>SUM(R57:R67)</f>
        <v>1394074026</v>
      </c>
    </row>
    <row r="92" spans="1:18" x14ac:dyDescent="0.3">
      <c r="A92" s="553" t="s">
        <v>484</v>
      </c>
      <c r="B92" s="554"/>
      <c r="C92" s="554"/>
      <c r="D92" s="555"/>
      <c r="E92" s="341">
        <f>SUM(E68:E80)</f>
        <v>2112</v>
      </c>
      <c r="F92" s="341">
        <f t="shared" ref="F92:G92" si="10">SUM(F68:F80)</f>
        <v>3189</v>
      </c>
      <c r="G92" s="341">
        <f t="shared" si="10"/>
        <v>2229525429</v>
      </c>
      <c r="H92" s="342">
        <f>SUM(H68:H80)</f>
        <v>336</v>
      </c>
      <c r="I92" s="342">
        <f>SUM(I68:I80)</f>
        <v>358242000</v>
      </c>
      <c r="J92" s="342">
        <f>SUM(J68:J80)</f>
        <v>35929</v>
      </c>
      <c r="K92" s="342">
        <f>SUM(K68:K80)</f>
        <v>15351803040</v>
      </c>
      <c r="L92" s="342">
        <f>SUM(L68:L80)</f>
        <v>32057</v>
      </c>
      <c r="M92" s="342">
        <f t="shared" ref="M92:N92" si="11">SUM(M68:M80)</f>
        <v>52511</v>
      </c>
      <c r="N92" s="342">
        <f t="shared" si="11"/>
        <v>14455685890</v>
      </c>
      <c r="O92" s="342">
        <f>SUM(O68:O80)</f>
        <v>52</v>
      </c>
      <c r="P92" s="342">
        <f>SUM(P68:P80)</f>
        <v>76690000</v>
      </c>
      <c r="Q92" s="342">
        <f>SUM(Q68:Q80)</f>
        <v>4045</v>
      </c>
      <c r="R92" s="360">
        <f>SUM(R68:R80)</f>
        <v>1756866100</v>
      </c>
    </row>
    <row r="93" spans="1:18" ht="15" thickBot="1" x14ac:dyDescent="0.35">
      <c r="A93" s="556" t="s">
        <v>485</v>
      </c>
      <c r="B93" s="557"/>
      <c r="C93" s="557"/>
      <c r="D93" s="558"/>
      <c r="E93" s="361">
        <f>SUM(E81:E86)</f>
        <v>880</v>
      </c>
      <c r="F93" s="361">
        <f t="shared" ref="F93:G93" si="12">SUM(F81:F86)</f>
        <v>1101</v>
      </c>
      <c r="G93" s="361">
        <f t="shared" si="12"/>
        <v>389247661</v>
      </c>
      <c r="H93" s="356">
        <f>SUM(H81:H86)</f>
        <v>102</v>
      </c>
      <c r="I93" s="356">
        <f>SUM(I81:I86)</f>
        <v>102930000</v>
      </c>
      <c r="J93" s="356">
        <f>SUM(J81:J86)</f>
        <v>22956</v>
      </c>
      <c r="K93" s="356">
        <f>SUM(K81:K86)</f>
        <v>8780481157</v>
      </c>
      <c r="L93" s="356">
        <f>SUM(L81:L86)</f>
        <v>27522</v>
      </c>
      <c r="M93" s="356">
        <f t="shared" ref="M93:N93" si="13">SUM(M81:M86)</f>
        <v>46346</v>
      </c>
      <c r="N93" s="356">
        <f t="shared" si="13"/>
        <v>12695870580</v>
      </c>
      <c r="O93" s="356">
        <f>SUM(O81:O86)</f>
        <v>16</v>
      </c>
      <c r="P93" s="356">
        <f>SUM(P81:P86)</f>
        <v>21740000</v>
      </c>
      <c r="Q93" s="356">
        <f>SUM(Q81:Q86)</f>
        <v>2294</v>
      </c>
      <c r="R93" s="362">
        <f>SUM(R81:R86)</f>
        <v>931882850</v>
      </c>
    </row>
  </sheetData>
  <mergeCells count="17">
    <mergeCell ref="A88:D88"/>
    <mergeCell ref="A1:A2"/>
    <mergeCell ref="B1:B2"/>
    <mergeCell ref="C1:C2"/>
    <mergeCell ref="D1:D2"/>
    <mergeCell ref="J1:K1"/>
    <mergeCell ref="L1:N1"/>
    <mergeCell ref="O1:P1"/>
    <mergeCell ref="Q1:R1"/>
    <mergeCell ref="A87:D87"/>
    <mergeCell ref="E1:G1"/>
    <mergeCell ref="H1:I1"/>
    <mergeCell ref="A89:D89"/>
    <mergeCell ref="A90:D90"/>
    <mergeCell ref="A91:D91"/>
    <mergeCell ref="A92:D92"/>
    <mergeCell ref="A93:D9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4A0B8-2B34-423C-AA40-850EC7058E25}">
  <dimension ref="A1:D8"/>
  <sheetViews>
    <sheetView workbookViewId="0">
      <selection sqref="A1:G2"/>
    </sheetView>
  </sheetViews>
  <sheetFormatPr baseColWidth="10" defaultRowHeight="14.4" x14ac:dyDescent="0.3"/>
  <cols>
    <col min="1" max="1" width="16.88671875" customWidth="1"/>
  </cols>
  <sheetData>
    <row r="1" spans="1:4" ht="28.5" customHeight="1" x14ac:dyDescent="0.3">
      <c r="A1" s="566" t="s">
        <v>486</v>
      </c>
      <c r="B1" s="566"/>
      <c r="C1" s="566"/>
      <c r="D1" s="566"/>
    </row>
    <row r="2" spans="1:4" x14ac:dyDescent="0.3">
      <c r="A2" s="567" t="s">
        <v>487</v>
      </c>
      <c r="B2" s="567" t="s">
        <v>488</v>
      </c>
      <c r="C2" s="567"/>
      <c r="D2" s="567" t="s">
        <v>489</v>
      </c>
    </row>
    <row r="3" spans="1:4" x14ac:dyDescent="0.3">
      <c r="A3" s="567"/>
      <c r="B3" s="365" t="s">
        <v>41</v>
      </c>
      <c r="C3" s="365" t="s">
        <v>490</v>
      </c>
      <c r="D3" s="568"/>
    </row>
    <row r="4" spans="1:4" x14ac:dyDescent="0.3">
      <c r="A4" s="366" t="s">
        <v>491</v>
      </c>
      <c r="B4" s="367">
        <v>183430</v>
      </c>
      <c r="C4" s="367">
        <v>21150</v>
      </c>
      <c r="D4" s="367">
        <v>204580</v>
      </c>
    </row>
    <row r="5" spans="1:4" x14ac:dyDescent="0.3">
      <c r="A5" s="366" t="s">
        <v>492</v>
      </c>
      <c r="B5" s="367">
        <v>300028</v>
      </c>
      <c r="C5" s="367">
        <v>25007</v>
      </c>
      <c r="D5" s="367">
        <v>325035</v>
      </c>
    </row>
    <row r="6" spans="1:4" x14ac:dyDescent="0.3">
      <c r="A6" s="366" t="s">
        <v>493</v>
      </c>
      <c r="B6" s="367">
        <v>37</v>
      </c>
      <c r="C6" s="367">
        <v>3</v>
      </c>
      <c r="D6" s="367">
        <v>40</v>
      </c>
    </row>
    <row r="7" spans="1:4" x14ac:dyDescent="0.3">
      <c r="A7" s="368" t="s">
        <v>489</v>
      </c>
      <c r="B7" s="369">
        <v>483495</v>
      </c>
      <c r="C7" s="369">
        <v>46160</v>
      </c>
      <c r="D7" s="369">
        <v>529655</v>
      </c>
    </row>
    <row r="8" spans="1:4" x14ac:dyDescent="0.3">
      <c r="A8" s="569" t="s">
        <v>494</v>
      </c>
      <c r="B8" s="570"/>
      <c r="C8" s="570"/>
      <c r="D8" s="570"/>
    </row>
  </sheetData>
  <mergeCells count="5">
    <mergeCell ref="A1:D1"/>
    <mergeCell ref="A2:A3"/>
    <mergeCell ref="B2:C2"/>
    <mergeCell ref="D2:D3"/>
    <mergeCell ref="A8:D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1DFC8-A590-402C-9D88-9018DA29F86B}">
  <dimension ref="A1:J36"/>
  <sheetViews>
    <sheetView workbookViewId="0">
      <selection sqref="A1:G2"/>
    </sheetView>
  </sheetViews>
  <sheetFormatPr baseColWidth="10" defaultColWidth="11.44140625" defaultRowHeight="14.4" x14ac:dyDescent="0.3"/>
  <cols>
    <col min="1" max="1" width="49.5546875" customWidth="1"/>
    <col min="2" max="2" width="18.33203125" customWidth="1"/>
    <col min="3" max="3" width="18" customWidth="1"/>
    <col min="4" max="4" width="22.88671875" customWidth="1"/>
    <col min="8" max="9" width="18.88671875" bestFit="1" customWidth="1"/>
    <col min="10" max="10" width="16.88671875" bestFit="1" customWidth="1"/>
  </cols>
  <sheetData>
    <row r="1" spans="1:10" ht="18" x14ac:dyDescent="0.35">
      <c r="A1" s="571" t="s">
        <v>503</v>
      </c>
      <c r="B1" s="571"/>
      <c r="C1" s="571"/>
      <c r="D1" s="571"/>
    </row>
    <row r="2" spans="1:10" x14ac:dyDescent="0.3">
      <c r="A2" s="572" t="s">
        <v>504</v>
      </c>
      <c r="B2" s="372" t="s">
        <v>505</v>
      </c>
      <c r="C2" s="372" t="s">
        <v>505</v>
      </c>
      <c r="D2" s="372" t="s">
        <v>506</v>
      </c>
    </row>
    <row r="3" spans="1:10" ht="15" thickBot="1" x14ac:dyDescent="0.35">
      <c r="A3" s="573"/>
      <c r="B3" s="374" t="s">
        <v>507</v>
      </c>
      <c r="C3" s="374" t="s">
        <v>508</v>
      </c>
      <c r="D3" s="374" t="s">
        <v>509</v>
      </c>
    </row>
    <row r="4" spans="1:10" ht="15" thickTop="1" x14ac:dyDescent="0.3">
      <c r="A4" s="375" t="s">
        <v>16</v>
      </c>
      <c r="B4" s="376">
        <f>B5+B16+B28</f>
        <v>175892753999.21042</v>
      </c>
      <c r="C4" s="376">
        <f t="shared" ref="C4:D4" si="0">C5+C16+C28</f>
        <v>199399908462.16043</v>
      </c>
      <c r="D4" s="376">
        <f t="shared" si="0"/>
        <v>197369269812.45999</v>
      </c>
      <c r="H4" s="377"/>
      <c r="I4" s="377"/>
      <c r="J4" s="377"/>
    </row>
    <row r="5" spans="1:10" x14ac:dyDescent="0.3">
      <c r="A5" s="378" t="s">
        <v>510</v>
      </c>
      <c r="B5" s="376">
        <f>SUM(B6:B9)</f>
        <v>175530389281.12042</v>
      </c>
      <c r="C5" s="376">
        <f t="shared" ref="C5:D5" si="1">SUM(C6:C9)</f>
        <v>198640451584.69043</v>
      </c>
      <c r="D5" s="376">
        <f t="shared" si="1"/>
        <v>196609812935.57999</v>
      </c>
      <c r="H5" s="377"/>
      <c r="I5" s="377"/>
    </row>
    <row r="6" spans="1:10" x14ac:dyDescent="0.3">
      <c r="A6" s="379" t="s">
        <v>511</v>
      </c>
      <c r="B6" s="380"/>
      <c r="C6" s="380"/>
      <c r="D6" s="380"/>
      <c r="H6" s="381"/>
    </row>
    <row r="7" spans="1:10" x14ac:dyDescent="0.3">
      <c r="A7" s="379" t="s">
        <v>512</v>
      </c>
      <c r="B7" s="380"/>
      <c r="C7" s="380"/>
      <c r="D7" s="380"/>
      <c r="H7" s="381"/>
    </row>
    <row r="8" spans="1:10" x14ac:dyDescent="0.3">
      <c r="A8" s="379" t="s">
        <v>513</v>
      </c>
      <c r="B8" s="380">
        <v>186004673.7498067</v>
      </c>
      <c r="C8" s="380">
        <v>186004673.7498067</v>
      </c>
      <c r="D8" s="380">
        <v>155366028.57999998</v>
      </c>
    </row>
    <row r="9" spans="1:10" x14ac:dyDescent="0.3">
      <c r="A9" s="379" t="s">
        <v>514</v>
      </c>
      <c r="B9" s="376">
        <f>B10</f>
        <v>175344384607.37061</v>
      </c>
      <c r="C9" s="376">
        <f t="shared" ref="C9:D9" si="2">C10</f>
        <v>198454446910.94061</v>
      </c>
      <c r="D9" s="376">
        <f t="shared" si="2"/>
        <v>196454446907</v>
      </c>
    </row>
    <row r="10" spans="1:10" x14ac:dyDescent="0.3">
      <c r="A10" s="382" t="s">
        <v>515</v>
      </c>
      <c r="B10" s="376">
        <f>SUM(B11:B12)</f>
        <v>175344384607.37061</v>
      </c>
      <c r="C10" s="376">
        <f t="shared" ref="C10:D10" si="3">SUM(C11:C12)</f>
        <v>198454446910.94061</v>
      </c>
      <c r="D10" s="376">
        <f t="shared" si="3"/>
        <v>196454446907</v>
      </c>
    </row>
    <row r="11" spans="1:10" x14ac:dyDescent="0.3">
      <c r="A11" s="383" t="s">
        <v>516</v>
      </c>
      <c r="B11" s="380">
        <v>55690439222.340599</v>
      </c>
      <c r="C11" s="380">
        <v>55690439222.340599</v>
      </c>
      <c r="D11" s="380">
        <v>53690439219.5</v>
      </c>
    </row>
    <row r="12" spans="1:10" x14ac:dyDescent="0.3">
      <c r="A12" s="383" t="s">
        <v>517</v>
      </c>
      <c r="B12" s="380">
        <v>119653945385.03</v>
      </c>
      <c r="C12" s="380">
        <v>142764007688.60001</v>
      </c>
      <c r="D12" s="380">
        <v>142764007687.5</v>
      </c>
    </row>
    <row r="13" spans="1:10" x14ac:dyDescent="0.3">
      <c r="A13" s="383" t="s">
        <v>518</v>
      </c>
      <c r="B13" s="378"/>
      <c r="C13" s="378"/>
      <c r="D13" s="378"/>
    </row>
    <row r="14" spans="1:10" x14ac:dyDescent="0.3">
      <c r="A14" s="382" t="s">
        <v>519</v>
      </c>
      <c r="B14" s="378"/>
      <c r="C14" s="378"/>
      <c r="D14" s="378"/>
    </row>
    <row r="15" spans="1:10" x14ac:dyDescent="0.3">
      <c r="A15" s="382" t="s">
        <v>520</v>
      </c>
      <c r="B15" s="378"/>
      <c r="C15" s="378"/>
      <c r="D15" s="384"/>
    </row>
    <row r="16" spans="1:10" x14ac:dyDescent="0.3">
      <c r="A16" s="378" t="s">
        <v>521</v>
      </c>
      <c r="B16" s="376">
        <f>B20</f>
        <v>362364718.08999997</v>
      </c>
      <c r="C16" s="376">
        <f t="shared" ref="C16:D16" si="4">C20</f>
        <v>362364718.08999997</v>
      </c>
      <c r="D16" s="376">
        <f t="shared" si="4"/>
        <v>362364717.5</v>
      </c>
    </row>
    <row r="17" spans="1:4" x14ac:dyDescent="0.3">
      <c r="A17" s="379" t="s">
        <v>522</v>
      </c>
      <c r="B17" s="378"/>
      <c r="C17" s="378"/>
      <c r="D17" s="378"/>
    </row>
    <row r="18" spans="1:4" x14ac:dyDescent="0.3">
      <c r="A18" s="379" t="s">
        <v>523</v>
      </c>
      <c r="B18" s="378"/>
      <c r="C18" s="378"/>
      <c r="D18" s="378"/>
    </row>
    <row r="19" spans="1:4" x14ac:dyDescent="0.3">
      <c r="A19" s="379" t="s">
        <v>524</v>
      </c>
      <c r="B19" s="378"/>
      <c r="C19" s="378"/>
      <c r="D19" s="378"/>
    </row>
    <row r="20" spans="1:4" x14ac:dyDescent="0.3">
      <c r="A20" s="379" t="s">
        <v>525</v>
      </c>
      <c r="B20" s="376">
        <f>B23</f>
        <v>362364718.08999997</v>
      </c>
      <c r="C20" s="376">
        <f t="shared" ref="C20:D20" si="5">C23</f>
        <v>362364718.08999997</v>
      </c>
      <c r="D20" s="376">
        <f t="shared" si="5"/>
        <v>362364717.5</v>
      </c>
    </row>
    <row r="21" spans="1:4" x14ac:dyDescent="0.3">
      <c r="A21" s="382" t="s">
        <v>526</v>
      </c>
      <c r="B21" s="378"/>
      <c r="C21" s="378"/>
      <c r="D21" s="378"/>
    </row>
    <row r="22" spans="1:4" x14ac:dyDescent="0.3">
      <c r="A22" s="383" t="s">
        <v>527</v>
      </c>
      <c r="B22" s="378"/>
      <c r="C22" s="378"/>
      <c r="D22" s="378"/>
    </row>
    <row r="23" spans="1:4" x14ac:dyDescent="0.3">
      <c r="A23" s="383" t="s">
        <v>528</v>
      </c>
      <c r="B23" s="380">
        <v>362364718.08999997</v>
      </c>
      <c r="C23" s="380">
        <v>362364718.08999997</v>
      </c>
      <c r="D23" s="380">
        <v>362364717.5</v>
      </c>
    </row>
    <row r="24" spans="1:4" x14ac:dyDescent="0.3">
      <c r="A24" s="383" t="s">
        <v>529</v>
      </c>
      <c r="B24" s="378"/>
      <c r="C24" s="378"/>
      <c r="D24" s="378"/>
    </row>
    <row r="25" spans="1:4" x14ac:dyDescent="0.3">
      <c r="A25" s="382" t="s">
        <v>530</v>
      </c>
      <c r="B25" s="378"/>
      <c r="C25" s="378"/>
      <c r="D25" s="378"/>
    </row>
    <row r="26" spans="1:4" x14ac:dyDescent="0.3">
      <c r="A26" s="382" t="s">
        <v>531</v>
      </c>
      <c r="B26" s="378"/>
      <c r="C26" s="378"/>
      <c r="D26" s="378"/>
    </row>
    <row r="27" spans="1:4" x14ac:dyDescent="0.3">
      <c r="A27" s="379" t="s">
        <v>532</v>
      </c>
      <c r="B27" s="378"/>
      <c r="C27" s="378"/>
      <c r="D27" s="378"/>
    </row>
    <row r="28" spans="1:4" x14ac:dyDescent="0.3">
      <c r="A28" s="375" t="s">
        <v>533</v>
      </c>
      <c r="B28" s="385">
        <f>SUM(B29:B31)</f>
        <v>0</v>
      </c>
      <c r="C28" s="376">
        <f t="shared" ref="C28:D28" si="6">SUM(C29:C31)</f>
        <v>397092159.37999994</v>
      </c>
      <c r="D28" s="376">
        <f t="shared" si="6"/>
        <v>397092159.37999994</v>
      </c>
    </row>
    <row r="29" spans="1:4" x14ac:dyDescent="0.3">
      <c r="A29" s="379" t="s">
        <v>534</v>
      </c>
      <c r="B29" s="386"/>
      <c r="C29" s="378"/>
      <c r="D29" s="378"/>
    </row>
    <row r="30" spans="1:4" x14ac:dyDescent="0.3">
      <c r="A30" s="379" t="s">
        <v>535</v>
      </c>
      <c r="B30" s="386"/>
      <c r="C30" s="378"/>
      <c r="D30" s="378"/>
    </row>
    <row r="31" spans="1:4" x14ac:dyDescent="0.3">
      <c r="A31" s="379" t="s">
        <v>536</v>
      </c>
      <c r="B31" s="386">
        <v>0</v>
      </c>
      <c r="C31" s="380">
        <v>397092159.37999994</v>
      </c>
      <c r="D31" s="380">
        <v>397092159.37999994</v>
      </c>
    </row>
    <row r="34" spans="2:4" x14ac:dyDescent="0.3">
      <c r="B34" s="387"/>
      <c r="C34" s="387"/>
      <c r="D34" s="387"/>
    </row>
    <row r="35" spans="2:4" x14ac:dyDescent="0.3">
      <c r="B35" s="387"/>
      <c r="C35" s="387"/>
      <c r="D35" s="387"/>
    </row>
    <row r="36" spans="2:4" x14ac:dyDescent="0.3">
      <c r="B36" s="381"/>
      <c r="C36" s="381"/>
      <c r="D36" s="381"/>
    </row>
  </sheetData>
  <mergeCells count="2">
    <mergeCell ref="A1:D1"/>
    <mergeCell ref="A2:A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98FD7-71C0-450B-9932-89AE21E1C93B}">
  <dimension ref="A1:N29"/>
  <sheetViews>
    <sheetView workbookViewId="0">
      <selection sqref="A1:G2"/>
    </sheetView>
  </sheetViews>
  <sheetFormatPr baseColWidth="10" defaultRowHeight="14.4" x14ac:dyDescent="0.3"/>
  <cols>
    <col min="1" max="1" width="41.44140625" customWidth="1"/>
    <col min="2" max="2" width="18.44140625" customWidth="1"/>
    <col min="3" max="3" width="16.6640625" customWidth="1"/>
    <col min="4" max="4" width="17.109375" customWidth="1"/>
    <col min="5" max="5" width="6" customWidth="1"/>
    <col min="6" max="6" width="20" customWidth="1"/>
    <col min="7" max="7" width="20.5546875" customWidth="1"/>
    <col min="9" max="9" width="15.44140625" customWidth="1"/>
    <col min="12" max="12" width="22.88671875" customWidth="1"/>
    <col min="13" max="14" width="18.88671875" bestFit="1" customWidth="1"/>
  </cols>
  <sheetData>
    <row r="1" spans="1:14" ht="18" x14ac:dyDescent="0.35">
      <c r="A1" s="571" t="s">
        <v>503</v>
      </c>
      <c r="B1" s="571"/>
      <c r="C1" s="571"/>
      <c r="D1" s="571"/>
      <c r="E1" s="571"/>
      <c r="F1" s="571"/>
      <c r="G1" s="571"/>
      <c r="H1" s="571"/>
      <c r="I1" s="571"/>
      <c r="J1" s="571"/>
    </row>
    <row r="2" spans="1:14" ht="15" customHeight="1" x14ac:dyDescent="0.3">
      <c r="A2" s="574" t="s">
        <v>537</v>
      </c>
      <c r="B2" s="389" t="s">
        <v>505</v>
      </c>
      <c r="C2" s="389" t="s">
        <v>505</v>
      </c>
      <c r="D2" s="389" t="s">
        <v>538</v>
      </c>
      <c r="E2" s="388"/>
      <c r="F2" s="576" t="s">
        <v>539</v>
      </c>
      <c r="G2" s="576"/>
      <c r="H2" s="576"/>
      <c r="I2" s="576"/>
      <c r="J2" s="576"/>
    </row>
    <row r="3" spans="1:14" ht="29.4" thickBot="1" x14ac:dyDescent="0.35">
      <c r="A3" s="575"/>
      <c r="B3" s="391" t="s">
        <v>507</v>
      </c>
      <c r="C3" s="391" t="s">
        <v>508</v>
      </c>
      <c r="D3" s="391" t="s">
        <v>509</v>
      </c>
      <c r="E3" s="390"/>
      <c r="F3" s="373" t="s">
        <v>540</v>
      </c>
      <c r="G3" s="391" t="s">
        <v>541</v>
      </c>
      <c r="H3" s="391" t="s">
        <v>542</v>
      </c>
      <c r="I3" s="390" t="s">
        <v>543</v>
      </c>
      <c r="J3" s="391" t="s">
        <v>544</v>
      </c>
    </row>
    <row r="4" spans="1:14" ht="15" thickTop="1" x14ac:dyDescent="0.3">
      <c r="B4" s="378"/>
      <c r="C4" s="378"/>
      <c r="D4" s="378"/>
      <c r="E4" s="378"/>
      <c r="F4" s="375"/>
      <c r="G4" s="378"/>
      <c r="H4" s="378"/>
      <c r="I4" s="378"/>
      <c r="J4" s="378"/>
    </row>
    <row r="5" spans="1:14" x14ac:dyDescent="0.3">
      <c r="A5" s="392" t="s">
        <v>16</v>
      </c>
      <c r="B5" s="376">
        <f>B12+B20</f>
        <v>175892753999.21042</v>
      </c>
      <c r="C5" s="376">
        <f>C12+C20</f>
        <v>199399908462.16043</v>
      </c>
      <c r="D5" s="376">
        <f>D12+D20</f>
        <v>190100410458</v>
      </c>
      <c r="E5" s="378"/>
      <c r="F5" s="376">
        <f>F12+F20</f>
        <v>190100410458</v>
      </c>
      <c r="G5" s="376">
        <f>G12+G20</f>
        <v>141625907482</v>
      </c>
      <c r="H5" s="380"/>
      <c r="I5" s="376">
        <f>I12+I20</f>
        <v>48474502975.999992</v>
      </c>
      <c r="J5" s="375"/>
      <c r="L5" s="381"/>
      <c r="M5" s="377"/>
      <c r="N5" s="377"/>
    </row>
    <row r="6" spans="1:14" x14ac:dyDescent="0.3">
      <c r="A6" t="s">
        <v>545</v>
      </c>
      <c r="B6" s="378"/>
      <c r="C6" s="378"/>
      <c r="D6" s="378"/>
      <c r="E6" s="378"/>
      <c r="F6" s="375"/>
      <c r="G6" s="378"/>
      <c r="H6" s="380"/>
      <c r="I6" s="378"/>
      <c r="J6" s="378"/>
      <c r="L6" s="381"/>
      <c r="M6" s="377"/>
      <c r="N6" s="377"/>
    </row>
    <row r="7" spans="1:14" x14ac:dyDescent="0.3">
      <c r="A7" t="s">
        <v>546</v>
      </c>
      <c r="B7" s="378"/>
      <c r="C7" s="380"/>
      <c r="D7" s="393"/>
      <c r="E7" s="378"/>
      <c r="F7" s="394"/>
      <c r="G7" s="378"/>
      <c r="H7" s="378"/>
      <c r="I7" s="393"/>
      <c r="J7" s="378"/>
    </row>
    <row r="8" spans="1:14" x14ac:dyDescent="0.3">
      <c r="A8" t="s">
        <v>547</v>
      </c>
      <c r="B8" s="378"/>
      <c r="C8" s="380"/>
      <c r="D8" s="380"/>
      <c r="E8" s="378"/>
      <c r="F8" s="395"/>
      <c r="G8" s="378"/>
      <c r="H8" s="378"/>
      <c r="I8" s="380"/>
      <c r="J8" s="378"/>
    </row>
    <row r="9" spans="1:14" x14ac:dyDescent="0.3">
      <c r="A9" t="s">
        <v>548</v>
      </c>
      <c r="B9" s="378"/>
      <c r="C9" s="378"/>
      <c r="D9" s="378"/>
      <c r="E9" s="378"/>
      <c r="F9" s="375"/>
      <c r="G9" s="378"/>
      <c r="H9" s="378"/>
      <c r="I9" s="378"/>
      <c r="J9" s="378"/>
    </row>
    <row r="10" spans="1:14" x14ac:dyDescent="0.3">
      <c r="A10" t="s">
        <v>549</v>
      </c>
      <c r="B10" s="378"/>
      <c r="C10" s="378"/>
      <c r="D10" s="378"/>
      <c r="E10" s="378"/>
      <c r="F10" s="375"/>
      <c r="G10" s="378"/>
      <c r="H10" s="378"/>
      <c r="I10" s="378"/>
      <c r="J10" s="378"/>
    </row>
    <row r="11" spans="1:14" x14ac:dyDescent="0.3">
      <c r="A11" t="s">
        <v>550</v>
      </c>
      <c r="B11" s="378"/>
      <c r="C11" s="378"/>
      <c r="D11" s="378"/>
      <c r="E11" s="378"/>
      <c r="F11" s="375"/>
      <c r="G11" s="378"/>
      <c r="H11" s="378"/>
      <c r="I11" s="378"/>
      <c r="J11" s="378"/>
    </row>
    <row r="12" spans="1:14" x14ac:dyDescent="0.3">
      <c r="A12" t="s">
        <v>551</v>
      </c>
      <c r="B12" s="376">
        <f>B14</f>
        <v>175530389281.12042</v>
      </c>
      <c r="C12" s="376">
        <f>C14</f>
        <v>199037543744.07043</v>
      </c>
      <c r="D12" s="376">
        <f>D14</f>
        <v>189784388909</v>
      </c>
      <c r="E12" s="378"/>
      <c r="F12" s="376">
        <f>G12+I12</f>
        <v>189784388909</v>
      </c>
      <c r="G12" s="376">
        <f>G14</f>
        <v>141309885933</v>
      </c>
      <c r="H12" s="393"/>
      <c r="I12" s="376">
        <f>I14</f>
        <v>48474502975.999992</v>
      </c>
      <c r="J12" s="380"/>
    </row>
    <row r="13" spans="1:14" x14ac:dyDescent="0.3">
      <c r="A13" s="396" t="s">
        <v>552</v>
      </c>
      <c r="B13" s="380"/>
      <c r="C13" s="380"/>
      <c r="D13" s="380"/>
      <c r="E13" s="393"/>
      <c r="F13" s="376"/>
      <c r="G13" s="380"/>
      <c r="H13" s="393"/>
      <c r="I13" s="380"/>
      <c r="J13" s="380"/>
    </row>
    <row r="14" spans="1:14" x14ac:dyDescent="0.3">
      <c r="A14" s="396" t="s">
        <v>553</v>
      </c>
      <c r="B14" s="380">
        <v>175530389281.12042</v>
      </c>
      <c r="C14" s="380">
        <v>199037543744.07043</v>
      </c>
      <c r="D14" s="380">
        <v>189784388909</v>
      </c>
      <c r="E14" s="379"/>
      <c r="F14" s="376">
        <f>G14+I14</f>
        <v>189784388909</v>
      </c>
      <c r="G14" s="380">
        <f>D14-I14</f>
        <v>141309885933</v>
      </c>
      <c r="H14" s="380"/>
      <c r="I14" s="380">
        <v>48474502975.999992</v>
      </c>
      <c r="J14" s="380"/>
    </row>
    <row r="15" spans="1:14" x14ac:dyDescent="0.3">
      <c r="A15" s="396" t="s">
        <v>554</v>
      </c>
      <c r="B15" s="380"/>
      <c r="C15" s="380"/>
      <c r="D15" s="380"/>
      <c r="E15" s="379"/>
      <c r="F15" s="395"/>
      <c r="G15" s="380"/>
      <c r="H15" s="380"/>
      <c r="I15" s="380"/>
      <c r="J15" s="380"/>
    </row>
    <row r="16" spans="1:14" x14ac:dyDescent="0.3">
      <c r="A16" s="396" t="s">
        <v>555</v>
      </c>
      <c r="B16" s="380"/>
      <c r="C16" s="380"/>
      <c r="D16" s="380"/>
      <c r="E16" s="379"/>
      <c r="F16" s="395"/>
      <c r="G16" s="380"/>
      <c r="H16" s="380"/>
      <c r="I16" s="380"/>
      <c r="J16" s="380"/>
    </row>
    <row r="17" spans="1:10" x14ac:dyDescent="0.3">
      <c r="A17" s="396" t="s">
        <v>556</v>
      </c>
      <c r="B17" s="380"/>
      <c r="C17" s="380"/>
      <c r="D17" s="380"/>
      <c r="E17" s="379"/>
      <c r="F17" s="395"/>
      <c r="G17" s="380"/>
      <c r="H17" s="380"/>
      <c r="I17" s="380"/>
      <c r="J17" s="380"/>
    </row>
    <row r="18" spans="1:10" x14ac:dyDescent="0.3">
      <c r="A18" s="396" t="s">
        <v>557</v>
      </c>
      <c r="B18" s="380"/>
      <c r="C18" s="380"/>
      <c r="D18" s="380"/>
      <c r="E18" s="379"/>
      <c r="F18" s="395"/>
      <c r="G18" s="380"/>
      <c r="H18" s="380"/>
      <c r="I18" s="380"/>
      <c r="J18" s="380"/>
    </row>
    <row r="19" spans="1:10" x14ac:dyDescent="0.3">
      <c r="A19" s="396" t="s">
        <v>558</v>
      </c>
      <c r="B19" s="380"/>
      <c r="C19" s="380"/>
      <c r="D19" s="380"/>
      <c r="E19" s="379"/>
      <c r="F19" s="395"/>
      <c r="G19" s="380"/>
      <c r="H19" s="380"/>
      <c r="I19" s="380"/>
      <c r="J19" s="380"/>
    </row>
    <row r="20" spans="1:10" x14ac:dyDescent="0.3">
      <c r="A20" t="s">
        <v>559</v>
      </c>
      <c r="B20" s="376">
        <f>B22</f>
        <v>362364718.08999997</v>
      </c>
      <c r="C20" s="376">
        <f>C22</f>
        <v>362364718.08999997</v>
      </c>
      <c r="D20" s="376">
        <f>D22</f>
        <v>316021549</v>
      </c>
      <c r="E20" s="375"/>
      <c r="F20" s="376">
        <f>F22</f>
        <v>316021549</v>
      </c>
      <c r="G20" s="376">
        <f>G22</f>
        <v>316021549</v>
      </c>
      <c r="H20" s="380"/>
      <c r="I20" s="380"/>
      <c r="J20" s="380"/>
    </row>
    <row r="21" spans="1:10" x14ac:dyDescent="0.3">
      <c r="A21" s="396" t="s">
        <v>560</v>
      </c>
      <c r="B21" s="380"/>
      <c r="C21" s="380"/>
      <c r="D21" s="380"/>
      <c r="E21" s="379"/>
      <c r="F21" s="395"/>
      <c r="G21" s="380"/>
      <c r="H21" s="380"/>
      <c r="I21" s="380"/>
      <c r="J21" s="380"/>
    </row>
    <row r="22" spans="1:10" x14ac:dyDescent="0.3">
      <c r="A22" s="396" t="s">
        <v>561</v>
      </c>
      <c r="B22" s="380">
        <v>362364718.08999997</v>
      </c>
      <c r="C22" s="380">
        <v>362364718.08999997</v>
      </c>
      <c r="D22" s="380">
        <v>316021549</v>
      </c>
      <c r="E22" s="379"/>
      <c r="F22" s="376">
        <f>G22</f>
        <v>316021549</v>
      </c>
      <c r="G22" s="380">
        <f>D22</f>
        <v>316021549</v>
      </c>
      <c r="H22" s="380"/>
      <c r="I22" s="380"/>
      <c r="J22" s="380"/>
    </row>
    <row r="23" spans="1:10" x14ac:dyDescent="0.3">
      <c r="A23" s="396" t="s">
        <v>562</v>
      </c>
      <c r="B23" s="379"/>
      <c r="C23" s="379"/>
      <c r="D23" s="379"/>
      <c r="E23" s="379"/>
      <c r="F23" s="380"/>
      <c r="G23" s="380"/>
      <c r="H23" s="380"/>
      <c r="I23" s="380"/>
      <c r="J23" s="380"/>
    </row>
    <row r="24" spans="1:10" x14ac:dyDescent="0.3">
      <c r="A24" s="396" t="s">
        <v>563</v>
      </c>
      <c r="B24" s="379"/>
      <c r="C24" s="379"/>
      <c r="D24" s="379"/>
      <c r="E24" s="379"/>
      <c r="F24" s="378"/>
      <c r="G24" s="378"/>
      <c r="H24" s="378"/>
      <c r="I24" s="378"/>
      <c r="J24" s="378"/>
    </row>
    <row r="25" spans="1:10" x14ac:dyDescent="0.3">
      <c r="A25" s="396" t="s">
        <v>564</v>
      </c>
      <c r="B25" s="379"/>
      <c r="C25" s="379"/>
      <c r="D25" s="379"/>
      <c r="E25" s="379"/>
      <c r="F25" s="384"/>
      <c r="G25" s="378"/>
      <c r="H25" s="378"/>
      <c r="I25" s="378"/>
      <c r="J25" s="378"/>
    </row>
    <row r="26" spans="1:10" x14ac:dyDescent="0.3">
      <c r="A26" t="s">
        <v>565</v>
      </c>
      <c r="F26" s="397"/>
    </row>
    <row r="27" spans="1:10" x14ac:dyDescent="0.3">
      <c r="A27" t="s">
        <v>566</v>
      </c>
    </row>
    <row r="28" spans="1:10" ht="15" thickBot="1" x14ac:dyDescent="0.35">
      <c r="A28" s="398"/>
      <c r="B28" s="398"/>
      <c r="C28" s="398"/>
      <c r="D28" s="398"/>
      <c r="E28" s="398"/>
      <c r="F28" s="398"/>
      <c r="G28" s="398"/>
      <c r="H28" s="398"/>
      <c r="I28" s="398"/>
      <c r="J28" s="398"/>
    </row>
    <row r="29" spans="1:10" ht="15" thickTop="1" x14ac:dyDescent="0.3"/>
  </sheetData>
  <mergeCells count="3">
    <mergeCell ref="A1:J1"/>
    <mergeCell ref="A2:A3"/>
    <mergeCell ref="F2:J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355A0-4B17-42B9-A7A6-AC1BEB4E810A}">
  <sheetPr>
    <tabColor rgb="FFCFAC65"/>
  </sheetPr>
  <dimension ref="A1:Q96"/>
  <sheetViews>
    <sheetView showGridLines="0" zoomScale="80" zoomScaleNormal="80" zoomScaleSheetLayoutView="100" workbookViewId="0">
      <selection activeCell="A5" sqref="A5:D5"/>
    </sheetView>
  </sheetViews>
  <sheetFormatPr baseColWidth="10" defaultColWidth="10.88671875" defaultRowHeight="15.6" x14ac:dyDescent="0.3"/>
  <cols>
    <col min="1" max="1" width="31" style="27" customWidth="1"/>
    <col min="2" max="2" width="32" style="27" customWidth="1"/>
    <col min="3" max="6" width="31" style="27" customWidth="1"/>
    <col min="7" max="16384" width="10.88671875" style="27"/>
  </cols>
  <sheetData>
    <row r="1" spans="1:6" ht="15" customHeight="1" x14ac:dyDescent="0.3"/>
    <row r="2" spans="1:6" ht="15" customHeight="1" x14ac:dyDescent="0.3"/>
    <row r="3" spans="1:6" ht="15" customHeight="1" x14ac:dyDescent="0.3"/>
    <row r="4" spans="1:6" ht="15" customHeight="1" x14ac:dyDescent="0.3"/>
    <row r="5" spans="1:6" ht="42.6" customHeight="1" x14ac:dyDescent="0.3">
      <c r="A5" s="423" t="s">
        <v>80</v>
      </c>
      <c r="B5" s="423"/>
      <c r="C5" s="423"/>
      <c r="D5" s="423"/>
      <c r="E5" s="33"/>
      <c r="F5" s="33"/>
    </row>
    <row r="6" spans="1:6" ht="9.9" customHeight="1" x14ac:dyDescent="0.3">
      <c r="A6" s="219"/>
      <c r="B6" s="219"/>
      <c r="C6" s="219"/>
      <c r="D6" s="219"/>
      <c r="E6" s="33"/>
      <c r="F6" s="33"/>
    </row>
    <row r="7" spans="1:6" ht="16.2" customHeight="1" x14ac:dyDescent="0.3">
      <c r="A7" s="220" t="s">
        <v>89</v>
      </c>
      <c r="B7" s="219"/>
      <c r="C7" s="219"/>
      <c r="D7" s="219"/>
      <c r="E7" s="33"/>
      <c r="F7" s="33"/>
    </row>
    <row r="8" spans="1:6" ht="9.9" customHeight="1" x14ac:dyDescent="0.3">
      <c r="A8" s="190"/>
      <c r="B8" s="190"/>
      <c r="C8" s="190"/>
      <c r="D8" s="190"/>
      <c r="E8" s="64"/>
      <c r="F8" s="64"/>
    </row>
    <row r="9" spans="1:6" x14ac:dyDescent="0.3">
      <c r="A9" s="438" t="s">
        <v>91</v>
      </c>
      <c r="B9" s="438"/>
      <c r="C9" s="438"/>
      <c r="D9" s="438"/>
      <c r="E9" s="64"/>
      <c r="F9" s="64"/>
    </row>
    <row r="10" spans="1:6" ht="9.9" customHeight="1" x14ac:dyDescent="0.3">
      <c r="A10" s="190"/>
      <c r="B10" s="190"/>
      <c r="C10" s="190"/>
      <c r="D10" s="190"/>
      <c r="E10" s="64"/>
      <c r="F10" s="64"/>
    </row>
    <row r="11" spans="1:6" ht="87.9" customHeight="1" x14ac:dyDescent="0.3">
      <c r="A11" s="441" t="s">
        <v>88</v>
      </c>
      <c r="B11" s="441"/>
      <c r="C11" s="441"/>
      <c r="D11" s="441"/>
      <c r="E11" s="64"/>
      <c r="F11" s="64"/>
    </row>
    <row r="12" spans="1:6" ht="9.9" customHeight="1" x14ac:dyDescent="0.3">
      <c r="A12" s="255"/>
      <c r="B12" s="255"/>
      <c r="C12" s="255"/>
      <c r="D12" s="255"/>
      <c r="E12" s="64"/>
      <c r="F12" s="64"/>
    </row>
    <row r="13" spans="1:6" ht="105" customHeight="1" x14ac:dyDescent="0.3">
      <c r="A13" s="442" t="s">
        <v>275</v>
      </c>
      <c r="B13" s="442"/>
      <c r="C13" s="442"/>
      <c r="D13" s="442"/>
      <c r="E13" s="64"/>
      <c r="F13" s="64"/>
    </row>
    <row r="14" spans="1:6" ht="9.9" customHeight="1" x14ac:dyDescent="0.3">
      <c r="A14" s="256"/>
      <c r="B14" s="256"/>
      <c r="C14" s="256"/>
      <c r="D14" s="256"/>
      <c r="E14" s="64"/>
      <c r="F14" s="64"/>
    </row>
    <row r="15" spans="1:6" ht="80.099999999999994" customHeight="1" x14ac:dyDescent="0.3">
      <c r="A15" s="438" t="s">
        <v>112</v>
      </c>
      <c r="B15" s="438"/>
      <c r="C15" s="438"/>
      <c r="D15" s="438"/>
      <c r="E15" s="64"/>
      <c r="F15" s="64"/>
    </row>
    <row r="16" spans="1:6" ht="9.9" customHeight="1" x14ac:dyDescent="0.3">
      <c r="A16" s="190"/>
      <c r="B16" s="190"/>
      <c r="C16" s="190"/>
      <c r="D16" s="190"/>
      <c r="E16" s="64"/>
      <c r="F16" s="64"/>
    </row>
    <row r="17" spans="1:17" ht="20.399999999999999" customHeight="1" x14ac:dyDescent="0.3">
      <c r="A17" s="443" t="s">
        <v>90</v>
      </c>
      <c r="B17" s="443"/>
      <c r="C17" s="443"/>
      <c r="D17" s="443"/>
      <c r="E17" s="64"/>
      <c r="F17" s="64"/>
    </row>
    <row r="18" spans="1:17" ht="20.100000000000001" customHeight="1" x14ac:dyDescent="0.3">
      <c r="A18" s="54" t="s">
        <v>26</v>
      </c>
    </row>
    <row r="19" spans="1:17" ht="120" customHeight="1" x14ac:dyDescent="0.3">
      <c r="A19" s="444" t="s">
        <v>314</v>
      </c>
      <c r="B19" s="444"/>
      <c r="C19" s="444"/>
      <c r="D19" s="444"/>
      <c r="F19" s="64"/>
    </row>
    <row r="20" spans="1:17" ht="20.100000000000001" customHeight="1" x14ac:dyDescent="0.3">
      <c r="A20" s="54" t="s">
        <v>87</v>
      </c>
    </row>
    <row r="21" spans="1:17" ht="5.0999999999999996" customHeight="1" x14ac:dyDescent="0.3"/>
    <row r="22" spans="1:17" ht="18" customHeight="1" x14ac:dyDescent="0.3">
      <c r="A22" s="438" t="s">
        <v>300</v>
      </c>
      <c r="B22" s="438"/>
      <c r="C22" s="438"/>
      <c r="D22" s="438"/>
      <c r="E22" s="64"/>
      <c r="F22" s="64"/>
      <c r="G22" s="64"/>
      <c r="H22" s="64"/>
      <c r="I22" s="64"/>
      <c r="J22" s="64"/>
      <c r="K22" s="64"/>
      <c r="L22" s="64"/>
      <c r="M22" s="64"/>
      <c r="N22" s="64"/>
      <c r="O22" s="64"/>
      <c r="P22" s="64"/>
      <c r="Q22" s="64"/>
    </row>
    <row r="23" spans="1:17" ht="5.0999999999999996" customHeight="1" x14ac:dyDescent="0.3">
      <c r="A23" s="190"/>
      <c r="B23" s="190"/>
      <c r="C23" s="190"/>
      <c r="D23" s="190"/>
      <c r="E23" s="64"/>
      <c r="F23" s="64"/>
      <c r="G23" s="64"/>
      <c r="H23" s="64"/>
      <c r="I23" s="64"/>
      <c r="J23" s="64"/>
      <c r="K23" s="64"/>
      <c r="L23" s="64"/>
      <c r="M23" s="64"/>
      <c r="N23" s="64"/>
      <c r="O23" s="64"/>
      <c r="P23" s="64"/>
      <c r="Q23" s="64"/>
    </row>
    <row r="24" spans="1:17" ht="34.5" customHeight="1" x14ac:dyDescent="0.3">
      <c r="A24" s="439" t="s">
        <v>301</v>
      </c>
      <c r="B24" s="439"/>
      <c r="C24" s="439"/>
      <c r="D24" s="439"/>
      <c r="E24" s="64"/>
      <c r="F24" s="64"/>
      <c r="G24" s="64"/>
      <c r="H24" s="64"/>
      <c r="I24" s="64"/>
      <c r="J24" s="64"/>
      <c r="K24" s="64"/>
      <c r="L24" s="64"/>
      <c r="M24" s="64"/>
      <c r="N24" s="64"/>
      <c r="O24" s="64"/>
      <c r="P24" s="64"/>
      <c r="Q24" s="64"/>
    </row>
    <row r="25" spans="1:17" ht="9.9" customHeight="1" x14ac:dyDescent="0.3">
      <c r="A25" s="190"/>
      <c r="B25" s="190"/>
      <c r="C25" s="190"/>
      <c r="D25" s="190"/>
      <c r="E25" s="64"/>
      <c r="F25" s="64"/>
      <c r="G25" s="64"/>
      <c r="H25" s="64"/>
      <c r="I25" s="64"/>
      <c r="J25" s="64"/>
      <c r="K25" s="64"/>
      <c r="L25" s="64"/>
      <c r="M25" s="64"/>
      <c r="N25" s="64"/>
      <c r="O25" s="64"/>
      <c r="P25" s="64"/>
      <c r="Q25" s="64"/>
    </row>
    <row r="26" spans="1:17" ht="20.100000000000001" customHeight="1" x14ac:dyDescent="0.3">
      <c r="A26" s="440" t="s">
        <v>257</v>
      </c>
      <c r="B26" s="440"/>
      <c r="C26" s="440"/>
      <c r="D26" s="440"/>
    </row>
    <row r="27" spans="1:17" ht="18" customHeight="1" x14ac:dyDescent="0.3">
      <c r="A27" s="27" t="s">
        <v>258</v>
      </c>
    </row>
    <row r="28" spans="1:17" ht="18" customHeight="1" x14ac:dyDescent="0.3">
      <c r="A28" s="27" t="s">
        <v>113</v>
      </c>
    </row>
    <row r="29" spans="1:17" ht="32.1" customHeight="1" x14ac:dyDescent="0.3">
      <c r="A29" s="438" t="s">
        <v>114</v>
      </c>
      <c r="B29" s="438"/>
      <c r="C29" s="438"/>
      <c r="D29" s="438"/>
    </row>
    <row r="30" spans="1:17" ht="9.9" customHeight="1" x14ac:dyDescent="0.3"/>
    <row r="31" spans="1:17" ht="20.100000000000001" customHeight="1" x14ac:dyDescent="0.3">
      <c r="A31" s="440" t="s">
        <v>259</v>
      </c>
      <c r="B31" s="440"/>
      <c r="C31" s="440"/>
      <c r="D31" s="440"/>
    </row>
    <row r="32" spans="1:17" ht="18" customHeight="1" x14ac:dyDescent="0.3">
      <c r="A32" s="27" t="s">
        <v>302</v>
      </c>
    </row>
    <row r="33" spans="1:6" ht="18" customHeight="1" x14ac:dyDescent="0.3">
      <c r="A33" s="27" t="s">
        <v>113</v>
      </c>
    </row>
    <row r="34" spans="1:6" ht="32.1" customHeight="1" x14ac:dyDescent="0.3">
      <c r="A34" s="438" t="s">
        <v>114</v>
      </c>
      <c r="B34" s="438"/>
      <c r="C34" s="438"/>
      <c r="D34" s="438"/>
    </row>
    <row r="35" spans="1:6" ht="9.9" customHeight="1" x14ac:dyDescent="0.3"/>
    <row r="36" spans="1:6" ht="35.1" customHeight="1" x14ac:dyDescent="0.3">
      <c r="A36" s="437" t="s">
        <v>260</v>
      </c>
      <c r="B36" s="437"/>
      <c r="C36" s="437"/>
      <c r="D36" s="437"/>
    </row>
    <row r="37" spans="1:6" ht="18" customHeight="1" x14ac:dyDescent="0.3">
      <c r="A37" s="27" t="s">
        <v>115</v>
      </c>
    </row>
    <row r="38" spans="1:6" ht="18" customHeight="1" x14ac:dyDescent="0.3">
      <c r="A38" s="438" t="s">
        <v>116</v>
      </c>
      <c r="B38" s="438"/>
      <c r="C38" s="438"/>
      <c r="D38" s="438"/>
    </row>
    <row r="39" spans="1:6" ht="9.9" customHeight="1" x14ac:dyDescent="0.3">
      <c r="A39" s="27" t="s">
        <v>86</v>
      </c>
    </row>
    <row r="40" spans="1:6" ht="20.100000000000001" customHeight="1" x14ac:dyDescent="0.3">
      <c r="A40" s="437" t="s">
        <v>261</v>
      </c>
      <c r="B40" s="437"/>
      <c r="C40" s="437"/>
      <c r="D40" s="437"/>
    </row>
    <row r="41" spans="1:6" ht="18" customHeight="1" x14ac:dyDescent="0.3">
      <c r="A41" s="27" t="s">
        <v>115</v>
      </c>
    </row>
    <row r="42" spans="1:6" ht="32.1" customHeight="1" x14ac:dyDescent="0.3">
      <c r="A42" s="438" t="s">
        <v>315</v>
      </c>
      <c r="B42" s="438"/>
      <c r="C42" s="438"/>
      <c r="D42" s="438"/>
    </row>
    <row r="43" spans="1:6" ht="9.9" customHeight="1" x14ac:dyDescent="0.3"/>
    <row r="44" spans="1:6" ht="33" customHeight="1" x14ac:dyDescent="0.3">
      <c r="A44" s="439" t="s">
        <v>303</v>
      </c>
      <c r="B44" s="439"/>
      <c r="C44" s="439"/>
      <c r="D44" s="439"/>
    </row>
    <row r="45" spans="1:6" ht="9.9" customHeight="1" x14ac:dyDescent="0.3"/>
    <row r="46" spans="1:6" ht="20.100000000000001" customHeight="1" x14ac:dyDescent="0.35">
      <c r="A46" s="437" t="s">
        <v>262</v>
      </c>
      <c r="B46" s="437"/>
      <c r="C46" s="437"/>
      <c r="D46" s="437"/>
      <c r="E46" s="2"/>
      <c r="F46" s="33"/>
    </row>
    <row r="47" spans="1:6" ht="18" customHeight="1" x14ac:dyDescent="0.3">
      <c r="A47" s="27" t="s">
        <v>223</v>
      </c>
    </row>
    <row r="48" spans="1:6" ht="18" customHeight="1" x14ac:dyDescent="0.3">
      <c r="A48" s="27" t="s">
        <v>117</v>
      </c>
    </row>
    <row r="49" spans="1:6" ht="9.9" customHeight="1" x14ac:dyDescent="0.3"/>
    <row r="50" spans="1:6" ht="35.1" customHeight="1" x14ac:dyDescent="0.3">
      <c r="A50" s="437" t="s">
        <v>263</v>
      </c>
      <c r="B50" s="437"/>
      <c r="C50" s="437"/>
      <c r="D50" s="437"/>
    </row>
    <row r="51" spans="1:6" ht="48" customHeight="1" x14ac:dyDescent="0.3">
      <c r="A51" s="438" t="s">
        <v>224</v>
      </c>
      <c r="B51" s="438"/>
      <c r="C51" s="438"/>
      <c r="D51" s="438"/>
    </row>
    <row r="52" spans="1:6" ht="18" customHeight="1" x14ac:dyDescent="0.3">
      <c r="A52" s="27" t="s">
        <v>118</v>
      </c>
    </row>
    <row r="53" spans="1:6" ht="9.9" customHeight="1" x14ac:dyDescent="0.3"/>
    <row r="54" spans="1:6" ht="35.1" customHeight="1" x14ac:dyDescent="0.3">
      <c r="A54" s="437" t="s">
        <v>264</v>
      </c>
      <c r="B54" s="437"/>
      <c r="C54" s="437"/>
      <c r="D54" s="437"/>
      <c r="E54" s="3"/>
      <c r="F54" s="3"/>
    </row>
    <row r="55" spans="1:6" ht="48" customHeight="1" x14ac:dyDescent="0.3">
      <c r="A55" s="438" t="s">
        <v>225</v>
      </c>
      <c r="B55" s="438"/>
      <c r="C55" s="438"/>
      <c r="D55" s="438"/>
    </row>
    <row r="56" spans="1:6" ht="30" customHeight="1" x14ac:dyDescent="0.3">
      <c r="A56" s="438" t="s">
        <v>226</v>
      </c>
      <c r="B56" s="438"/>
      <c r="C56" s="438"/>
      <c r="D56" s="438"/>
    </row>
    <row r="57" spans="1:6" ht="9.9" customHeight="1" x14ac:dyDescent="0.3"/>
    <row r="58" spans="1:6" ht="20.100000000000001" customHeight="1" x14ac:dyDescent="0.3">
      <c r="A58" s="437" t="s">
        <v>265</v>
      </c>
      <c r="B58" s="437"/>
      <c r="C58" s="437"/>
      <c r="D58" s="437"/>
      <c r="E58" s="33"/>
      <c r="F58" s="33"/>
    </row>
    <row r="59" spans="1:6" ht="18" customHeight="1" x14ac:dyDescent="0.3">
      <c r="A59" s="27" t="s">
        <v>227</v>
      </c>
    </row>
    <row r="60" spans="1:6" ht="18" customHeight="1" x14ac:dyDescent="0.3">
      <c r="A60" s="27" t="s">
        <v>119</v>
      </c>
    </row>
    <row r="61" spans="1:6" ht="9.9" customHeight="1" x14ac:dyDescent="0.3"/>
    <row r="62" spans="1:6" ht="17.399999999999999" x14ac:dyDescent="0.3">
      <c r="A62" s="437" t="s">
        <v>266</v>
      </c>
      <c r="B62" s="437"/>
      <c r="C62" s="437"/>
      <c r="D62" s="437"/>
    </row>
    <row r="63" spans="1:6" ht="18" customHeight="1" x14ac:dyDescent="0.3">
      <c r="A63" s="27" t="s">
        <v>163</v>
      </c>
    </row>
    <row r="64" spans="1:6" ht="18" customHeight="1" x14ac:dyDescent="0.3">
      <c r="A64" s="27" t="s">
        <v>164</v>
      </c>
    </row>
    <row r="65" spans="1:4" ht="9.9" customHeight="1" x14ac:dyDescent="0.3"/>
    <row r="66" spans="1:4" ht="19.8" x14ac:dyDescent="0.3">
      <c r="A66" s="65" t="s">
        <v>92</v>
      </c>
    </row>
    <row r="67" spans="1:4" ht="84.9" customHeight="1" x14ac:dyDescent="0.3">
      <c r="A67" s="438" t="s">
        <v>304</v>
      </c>
      <c r="B67" s="438"/>
      <c r="C67" s="438"/>
      <c r="D67" s="438"/>
    </row>
    <row r="68" spans="1:4" ht="9.9" customHeight="1" x14ac:dyDescent="0.3">
      <c r="A68" s="190"/>
      <c r="B68" s="190"/>
      <c r="C68" s="190"/>
      <c r="D68" s="190"/>
    </row>
    <row r="69" spans="1:4" ht="20.100000000000001" customHeight="1" x14ac:dyDescent="0.3">
      <c r="A69" s="438" t="s">
        <v>95</v>
      </c>
      <c r="B69" s="438"/>
      <c r="C69" s="438"/>
      <c r="D69" s="438"/>
    </row>
    <row r="70" spans="1:4" ht="18" customHeight="1" x14ac:dyDescent="0.3">
      <c r="A70" s="33" t="s">
        <v>93</v>
      </c>
      <c r="C70" s="66" t="s">
        <v>94</v>
      </c>
      <c r="D70" s="67"/>
    </row>
    <row r="71" spans="1:4" ht="18" customHeight="1" x14ac:dyDescent="0.3">
      <c r="A71" s="33" t="s">
        <v>102</v>
      </c>
      <c r="C71" s="66" t="s">
        <v>101</v>
      </c>
      <c r="D71" s="67"/>
    </row>
    <row r="72" spans="1:4" ht="18" customHeight="1" x14ac:dyDescent="0.3">
      <c r="A72" s="33" t="s">
        <v>267</v>
      </c>
      <c r="C72" s="66" t="s">
        <v>178</v>
      </c>
    </row>
    <row r="73" spans="1:4" ht="9.9" customHeight="1" x14ac:dyDescent="0.3">
      <c r="A73" s="33"/>
      <c r="C73" s="66"/>
    </row>
    <row r="74" spans="1:4" ht="36.75" customHeight="1" x14ac:dyDescent="0.3">
      <c r="A74" s="438" t="s">
        <v>316</v>
      </c>
      <c r="B74" s="438"/>
      <c r="C74" s="438"/>
      <c r="D74" s="438"/>
    </row>
    <row r="75" spans="1:4" ht="18" customHeight="1" x14ac:dyDescent="0.3">
      <c r="A75" s="27" t="s">
        <v>276</v>
      </c>
      <c r="B75" s="186"/>
    </row>
    <row r="76" spans="1:4" ht="18" customHeight="1" x14ac:dyDescent="0.3">
      <c r="A76" s="27" t="s">
        <v>277</v>
      </c>
      <c r="B76" s="186"/>
    </row>
    <row r="77" spans="1:4" ht="18" customHeight="1" x14ac:dyDescent="0.3">
      <c r="A77" s="27" t="s">
        <v>278</v>
      </c>
      <c r="B77" s="186"/>
    </row>
    <row r="78" spans="1:4" ht="18" customHeight="1" x14ac:dyDescent="0.3">
      <c r="A78" s="27" t="s">
        <v>279</v>
      </c>
      <c r="B78" s="186"/>
    </row>
    <row r="79" spans="1:4" ht="9.9" customHeight="1" x14ac:dyDescent="0.3">
      <c r="B79" s="186"/>
    </row>
    <row r="80" spans="1:4" ht="18" customHeight="1" x14ac:dyDescent="0.3">
      <c r="A80" s="27" t="s">
        <v>305</v>
      </c>
      <c r="B80" s="186"/>
    </row>
    <row r="81" spans="1:4" ht="18" customHeight="1" x14ac:dyDescent="0.3">
      <c r="A81" s="27" t="s">
        <v>306</v>
      </c>
      <c r="B81" s="186" t="s">
        <v>309</v>
      </c>
      <c r="C81" s="66" t="s">
        <v>310</v>
      </c>
    </row>
    <row r="82" spans="1:4" ht="18" customHeight="1" x14ac:dyDescent="0.3">
      <c r="A82" s="186" t="s">
        <v>307</v>
      </c>
      <c r="B82" s="186" t="s">
        <v>331</v>
      </c>
      <c r="C82" s="66" t="s">
        <v>332</v>
      </c>
    </row>
    <row r="83" spans="1:4" ht="9.9" customHeight="1" x14ac:dyDescent="0.3">
      <c r="A83" s="186"/>
      <c r="B83" s="186"/>
      <c r="C83" s="66"/>
    </row>
    <row r="84" spans="1:4" ht="18" customHeight="1" x14ac:dyDescent="0.3">
      <c r="A84" s="257" t="s">
        <v>317</v>
      </c>
      <c r="B84" s="186"/>
    </row>
    <row r="85" spans="1:4" ht="32.1" customHeight="1" x14ac:dyDescent="0.3">
      <c r="A85" s="433" t="s">
        <v>228</v>
      </c>
      <c r="B85" s="433"/>
      <c r="C85" s="433"/>
      <c r="D85" s="433"/>
    </row>
    <row r="86" spans="1:4" ht="32.1" customHeight="1" x14ac:dyDescent="0.3">
      <c r="A86" s="433" t="s">
        <v>318</v>
      </c>
      <c r="B86" s="433"/>
      <c r="C86" s="433"/>
      <c r="D86" s="433"/>
    </row>
    <row r="87" spans="1:4" ht="9.9" customHeight="1" x14ac:dyDescent="0.3"/>
    <row r="88" spans="1:4" ht="17.399999999999999" x14ac:dyDescent="0.3">
      <c r="A88" s="258" t="s">
        <v>319</v>
      </c>
      <c r="B88" s="195"/>
      <c r="C88" s="195"/>
    </row>
    <row r="89" spans="1:4" ht="9.9" customHeight="1" x14ac:dyDescent="0.3">
      <c r="A89" s="195"/>
      <c r="B89" s="195"/>
      <c r="C89" s="195"/>
    </row>
    <row r="90" spans="1:4" ht="55.5" customHeight="1" x14ac:dyDescent="0.3">
      <c r="A90" s="259" t="s">
        <v>327</v>
      </c>
      <c r="B90" s="434" t="s">
        <v>320</v>
      </c>
      <c r="C90" s="435"/>
    </row>
    <row r="91" spans="1:4" x14ac:dyDescent="0.3">
      <c r="A91" s="268" t="s">
        <v>167</v>
      </c>
      <c r="B91" s="128" t="s">
        <v>321</v>
      </c>
      <c r="C91" s="260" t="s">
        <v>329</v>
      </c>
    </row>
    <row r="92" spans="1:4" x14ac:dyDescent="0.3">
      <c r="A92" s="263" t="s">
        <v>328</v>
      </c>
      <c r="B92" s="261" t="s">
        <v>322</v>
      </c>
      <c r="C92" s="262" t="s">
        <v>330</v>
      </c>
    </row>
    <row r="93" spans="1:4" x14ac:dyDescent="0.3">
      <c r="A93" s="263" t="s">
        <v>308</v>
      </c>
      <c r="B93" s="261" t="s">
        <v>323</v>
      </c>
      <c r="C93" s="264" t="s">
        <v>324</v>
      </c>
    </row>
    <row r="94" spans="1:4" x14ac:dyDescent="0.35">
      <c r="A94" s="265" t="s">
        <v>169</v>
      </c>
      <c r="B94" s="266" t="s">
        <v>325</v>
      </c>
      <c r="C94" s="267" t="s">
        <v>326</v>
      </c>
    </row>
    <row r="95" spans="1:4" x14ac:dyDescent="0.3">
      <c r="D95" s="91"/>
    </row>
    <row r="96" spans="1:4" x14ac:dyDescent="0.3">
      <c r="A96" s="436" t="s">
        <v>120</v>
      </c>
      <c r="B96" s="436"/>
      <c r="C96" s="436"/>
      <c r="D96" s="436"/>
    </row>
  </sheetData>
  <mergeCells count="33">
    <mergeCell ref="A31:D31"/>
    <mergeCell ref="A5:D5"/>
    <mergeCell ref="A9:D9"/>
    <mergeCell ref="A11:D11"/>
    <mergeCell ref="A13:D13"/>
    <mergeCell ref="A15:D15"/>
    <mergeCell ref="A17:D17"/>
    <mergeCell ref="A19:D19"/>
    <mergeCell ref="A22:D22"/>
    <mergeCell ref="A24:D24"/>
    <mergeCell ref="A26:D26"/>
    <mergeCell ref="A29:D29"/>
    <mergeCell ref="A56:D56"/>
    <mergeCell ref="A34:D34"/>
    <mergeCell ref="A36:D36"/>
    <mergeCell ref="A38:D38"/>
    <mergeCell ref="A40:D40"/>
    <mergeCell ref="A42:D42"/>
    <mergeCell ref="A44:D44"/>
    <mergeCell ref="A46:D46"/>
    <mergeCell ref="A50:D50"/>
    <mergeCell ref="A51:D51"/>
    <mergeCell ref="A54:D54"/>
    <mergeCell ref="A55:D55"/>
    <mergeCell ref="A86:D86"/>
    <mergeCell ref="B90:C90"/>
    <mergeCell ref="A96:D96"/>
    <mergeCell ref="A58:D58"/>
    <mergeCell ref="A62:D62"/>
    <mergeCell ref="A67:D67"/>
    <mergeCell ref="A69:D69"/>
    <mergeCell ref="A74:D74"/>
    <mergeCell ref="A85:D85"/>
  </mergeCells>
  <hyperlinks>
    <hyperlink ref="C71" r:id="rId1" xr:uid="{1C36731A-ACD5-4BC8-A6CC-5A1CC5B15A15}"/>
    <hyperlink ref="C72" r:id="rId2" xr:uid="{0AFB37DA-9817-48B3-BE86-1927F5CA9451}"/>
    <hyperlink ref="C94" r:id="rId3" xr:uid="{C6249E78-47D8-4160-8D57-2047CE2938C4}"/>
  </hyperlinks>
  <printOptions horizontalCentered="1"/>
  <pageMargins left="0.31496062992125984" right="0.31496062992125984" top="0.35433070866141736" bottom="0.35433070866141736" header="0.11811023622047245" footer="0.11811023622047245"/>
  <pageSetup scale="65" orientation="portrait" r:id="rId4"/>
  <headerFooter>
    <oddFooter>&amp;L&amp;"Palatino Linotype,Normal"Ejecución programática y presupuestaria&amp;C&amp;"Palatino Linotype,Negrita"Fodesaf&amp;R&amp;"Palatino Linotype,Normal"&amp;10&amp;P</oddFooter>
  </headerFooter>
  <rowBreaks count="1" manualBreakCount="1">
    <brk id="43" max="3" man="1"/>
  </rowBreaks>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K232"/>
  <sheetViews>
    <sheetView showGridLines="0" zoomScale="80" zoomScaleNormal="80" zoomScaleSheetLayoutView="100" workbookViewId="0">
      <selection sqref="A1:H2"/>
    </sheetView>
  </sheetViews>
  <sheetFormatPr baseColWidth="10" defaultColWidth="11.44140625" defaultRowHeight="15.6" x14ac:dyDescent="0.3"/>
  <cols>
    <col min="1" max="1" width="29.109375" style="27" customWidth="1"/>
    <col min="2" max="2" width="21" style="27" customWidth="1"/>
    <col min="3" max="3" width="18.6640625" style="27" customWidth="1"/>
    <col min="4" max="4" width="17.88671875" style="27" customWidth="1"/>
    <col min="5" max="5" width="24" style="27" hidden="1" customWidth="1"/>
    <col min="6" max="6" width="19.44140625" style="27" customWidth="1"/>
    <col min="7" max="7" width="4.5546875" style="27" hidden="1" customWidth="1"/>
    <col min="8" max="8" width="18.88671875" style="27" customWidth="1"/>
    <col min="9" max="9" width="28.109375" style="27" customWidth="1"/>
    <col min="10" max="10" width="20" style="27" bestFit="1" customWidth="1"/>
    <col min="11" max="16384" width="11.44140625" style="27"/>
  </cols>
  <sheetData>
    <row r="1" spans="1:8" ht="18" customHeight="1" x14ac:dyDescent="0.3">
      <c r="A1" s="515" t="s">
        <v>121</v>
      </c>
      <c r="B1" s="515"/>
      <c r="C1" s="515"/>
      <c r="D1" s="515"/>
      <c r="E1" s="515"/>
      <c r="F1" s="515"/>
      <c r="G1" s="515"/>
      <c r="H1" s="515"/>
    </row>
    <row r="2" spans="1:8" ht="18" customHeight="1" x14ac:dyDescent="0.3">
      <c r="A2" s="515"/>
      <c r="B2" s="515"/>
      <c r="C2" s="515"/>
      <c r="D2" s="515"/>
      <c r="E2" s="515"/>
      <c r="F2" s="515"/>
      <c r="G2" s="515"/>
      <c r="H2" s="515"/>
    </row>
    <row r="3" spans="1:8" ht="18" customHeight="1" x14ac:dyDescent="0.3">
      <c r="A3" s="519" t="s">
        <v>145</v>
      </c>
      <c r="B3" s="519"/>
      <c r="C3" s="519"/>
      <c r="D3" s="519"/>
      <c r="E3" s="519"/>
      <c r="F3" s="519"/>
      <c r="G3" s="519"/>
      <c r="H3" s="519"/>
    </row>
    <row r="4" spans="1:8" ht="15" customHeight="1" thickBot="1" x14ac:dyDescent="0.35">
      <c r="A4" s="192"/>
      <c r="B4" s="192"/>
      <c r="C4" s="192"/>
      <c r="D4" s="192"/>
      <c r="E4" s="192"/>
      <c r="F4" s="192"/>
      <c r="G4" s="192"/>
      <c r="H4" s="192"/>
    </row>
    <row r="5" spans="1:8" ht="18" customHeight="1" x14ac:dyDescent="0.3">
      <c r="A5" s="52"/>
      <c r="B5" s="126" t="s">
        <v>22</v>
      </c>
      <c r="C5" s="504" t="s">
        <v>282</v>
      </c>
      <c r="D5" s="505"/>
      <c r="E5" s="505"/>
      <c r="F5" s="506"/>
      <c r="G5" s="208"/>
    </row>
    <row r="6" spans="1:8" x14ac:dyDescent="0.3">
      <c r="A6" s="53"/>
      <c r="B6" s="127" t="s">
        <v>33</v>
      </c>
      <c r="C6" s="456" t="s">
        <v>283</v>
      </c>
      <c r="D6" s="507"/>
      <c r="E6" s="507"/>
      <c r="F6" s="508"/>
      <c r="G6" s="208"/>
      <c r="H6" s="3"/>
    </row>
    <row r="7" spans="1:8" ht="16.2" thickBot="1" x14ac:dyDescent="0.35">
      <c r="A7" s="53"/>
      <c r="B7" s="130" t="s">
        <v>34</v>
      </c>
      <c r="C7" s="509" t="s">
        <v>344</v>
      </c>
      <c r="D7" s="510"/>
      <c r="E7" s="510"/>
      <c r="F7" s="511"/>
      <c r="G7" s="208"/>
      <c r="H7" s="3"/>
    </row>
    <row r="8" spans="1:8" s="2" customFormat="1" ht="15" customHeight="1" x14ac:dyDescent="0.35"/>
    <row r="9" spans="1:8" ht="21.9" customHeight="1" x14ac:dyDescent="0.3">
      <c r="A9" s="486" t="s">
        <v>35</v>
      </c>
      <c r="B9" s="486"/>
      <c r="C9" s="486"/>
      <c r="D9" s="486"/>
      <c r="E9" s="486"/>
      <c r="F9" s="486"/>
      <c r="G9" s="486"/>
      <c r="H9" s="486"/>
    </row>
    <row r="10" spans="1:8" ht="15" customHeight="1" x14ac:dyDescent="0.3">
      <c r="A10" s="7"/>
      <c r="B10" s="7"/>
      <c r="C10" s="7"/>
      <c r="D10" s="7"/>
      <c r="E10" s="7"/>
      <c r="F10" s="7"/>
      <c r="G10" s="7"/>
      <c r="H10" s="7"/>
    </row>
    <row r="11" spans="1:8" ht="72" customHeight="1" x14ac:dyDescent="0.3">
      <c r="A11" s="438" t="s">
        <v>293</v>
      </c>
      <c r="B11" s="438"/>
      <c r="C11" s="438"/>
      <c r="D11" s="438"/>
      <c r="E11" s="438"/>
      <c r="F11" s="438"/>
      <c r="G11" s="438"/>
      <c r="H11" s="438"/>
    </row>
    <row r="12" spans="1:8" ht="15" customHeight="1" x14ac:dyDescent="0.3">
      <c r="A12" s="7"/>
      <c r="B12" s="7"/>
      <c r="C12" s="7"/>
      <c r="D12" s="7"/>
      <c r="E12" s="7"/>
      <c r="F12" s="7"/>
      <c r="G12" s="7"/>
      <c r="H12" s="7"/>
    </row>
    <row r="13" spans="1:8" x14ac:dyDescent="0.3">
      <c r="A13" s="517" t="s">
        <v>36</v>
      </c>
      <c r="B13" s="517"/>
      <c r="C13" s="517"/>
      <c r="D13" s="517"/>
      <c r="E13" s="517"/>
      <c r="F13" s="517"/>
      <c r="G13" s="517"/>
      <c r="H13" s="517"/>
    </row>
    <row r="14" spans="1:8" ht="15" customHeight="1" x14ac:dyDescent="0.3">
      <c r="A14" s="517" t="s">
        <v>19</v>
      </c>
      <c r="B14" s="517"/>
      <c r="C14" s="517"/>
      <c r="D14" s="517"/>
      <c r="E14" s="517"/>
      <c r="F14" s="517"/>
      <c r="G14" s="517"/>
      <c r="H14" s="517"/>
    </row>
    <row r="15" spans="1:8" ht="16.95" customHeight="1" x14ac:dyDescent="0.3">
      <c r="A15" s="80" t="s">
        <v>17</v>
      </c>
      <c r="B15" s="79" t="s">
        <v>18</v>
      </c>
      <c r="C15" s="79" t="s">
        <v>0</v>
      </c>
      <c r="D15" s="79" t="s">
        <v>2</v>
      </c>
      <c r="E15" s="79" t="s">
        <v>336</v>
      </c>
      <c r="F15" s="79" t="s">
        <v>1</v>
      </c>
      <c r="G15" s="79" t="s">
        <v>335</v>
      </c>
      <c r="H15" s="80" t="s">
        <v>4</v>
      </c>
    </row>
    <row r="16" spans="1:8" ht="16.95" customHeight="1" x14ac:dyDescent="0.3">
      <c r="A16" s="72" t="s">
        <v>16</v>
      </c>
      <c r="B16" s="75"/>
      <c r="C16" s="236">
        <v>126216</v>
      </c>
      <c r="D16" s="236">
        <v>75793</v>
      </c>
      <c r="E16" s="236">
        <f>SUM(E18:E25)</f>
        <v>105826</v>
      </c>
      <c r="F16" s="236">
        <v>187498</v>
      </c>
      <c r="G16" s="236">
        <f>SUM(G18:G25)</f>
        <v>0</v>
      </c>
      <c r="H16" s="236">
        <v>189539</v>
      </c>
    </row>
    <row r="17" spans="1:9" ht="15" customHeight="1" x14ac:dyDescent="0.3">
      <c r="A17" s="8"/>
      <c r="B17" s="9"/>
      <c r="C17" s="237"/>
      <c r="D17" s="237"/>
      <c r="E17" s="237"/>
      <c r="F17" s="237"/>
      <c r="G17" s="237"/>
      <c r="H17" s="237"/>
    </row>
    <row r="18" spans="1:9" ht="15" customHeight="1" x14ac:dyDescent="0.35">
      <c r="A18" s="42" t="s">
        <v>284</v>
      </c>
      <c r="B18" s="233" t="s">
        <v>289</v>
      </c>
      <c r="C18" s="237">
        <v>24473</v>
      </c>
      <c r="D18" s="237">
        <v>26134</v>
      </c>
      <c r="E18" s="237">
        <v>69279</v>
      </c>
      <c r="F18" s="237">
        <v>69279</v>
      </c>
      <c r="G18" s="283"/>
      <c r="H18" s="237">
        <v>69279</v>
      </c>
    </row>
    <row r="19" spans="1:9" ht="15" customHeight="1" x14ac:dyDescent="0.35">
      <c r="A19" s="42" t="s">
        <v>285</v>
      </c>
      <c r="B19" s="233" t="s">
        <v>290</v>
      </c>
      <c r="C19" s="237">
        <v>1338</v>
      </c>
      <c r="D19" s="237">
        <v>1371</v>
      </c>
      <c r="E19" s="237">
        <v>1377</v>
      </c>
      <c r="F19" s="237">
        <v>1377</v>
      </c>
      <c r="G19" s="284"/>
      <c r="H19" s="237">
        <v>1377</v>
      </c>
    </row>
    <row r="20" spans="1:9" ht="15" customHeight="1" x14ac:dyDescent="0.35">
      <c r="A20" s="42" t="s">
        <v>286</v>
      </c>
      <c r="B20" s="233" t="s">
        <v>334</v>
      </c>
      <c r="C20" s="237">
        <v>2</v>
      </c>
      <c r="D20" s="237">
        <v>86</v>
      </c>
      <c r="E20" s="237">
        <v>122</v>
      </c>
      <c r="F20" s="237">
        <v>122</v>
      </c>
      <c r="G20" s="285"/>
      <c r="H20" s="237">
        <v>122</v>
      </c>
    </row>
    <row r="21" spans="1:9" ht="15" customHeight="1" x14ac:dyDescent="0.35">
      <c r="A21" s="512" t="s">
        <v>287</v>
      </c>
      <c r="B21" s="233" t="s">
        <v>291</v>
      </c>
      <c r="C21" s="237">
        <v>24535</v>
      </c>
      <c r="D21" s="237">
        <v>23427</v>
      </c>
      <c r="E21" s="237">
        <v>17524</v>
      </c>
      <c r="F21" s="237">
        <v>17524</v>
      </c>
      <c r="G21" s="283"/>
      <c r="H21" s="237">
        <v>24857</v>
      </c>
    </row>
    <row r="22" spans="1:9" ht="16.95" customHeight="1" x14ac:dyDescent="0.35">
      <c r="A22" s="512"/>
      <c r="B22" s="233" t="s">
        <v>290</v>
      </c>
      <c r="C22" s="237">
        <v>16014</v>
      </c>
      <c r="D22" s="237">
        <v>15351</v>
      </c>
      <c r="E22" s="237">
        <v>17524</v>
      </c>
      <c r="F22" s="237">
        <v>11533</v>
      </c>
      <c r="H22" s="237">
        <v>16224</v>
      </c>
    </row>
    <row r="23" spans="1:9" ht="16.95" customHeight="1" x14ac:dyDescent="0.35">
      <c r="A23" s="42" t="s">
        <v>288</v>
      </c>
      <c r="B23" s="234" t="s">
        <v>290</v>
      </c>
      <c r="C23" s="237">
        <v>2616</v>
      </c>
      <c r="D23" s="237">
        <v>6070</v>
      </c>
      <c r="E23" s="237"/>
      <c r="F23" s="237">
        <v>6177</v>
      </c>
      <c r="G23" s="237"/>
      <c r="H23" s="237">
        <v>6177</v>
      </c>
      <c r="I23" s="237"/>
    </row>
    <row r="24" spans="1:9" ht="16.95" customHeight="1" x14ac:dyDescent="0.35">
      <c r="A24" s="512" t="s">
        <v>177</v>
      </c>
      <c r="B24" s="234" t="s">
        <v>292</v>
      </c>
      <c r="C24" s="237">
        <v>144105</v>
      </c>
      <c r="D24" s="237">
        <v>133048</v>
      </c>
      <c r="E24" s="283"/>
      <c r="F24" s="237">
        <v>215446</v>
      </c>
      <c r="G24" s="283"/>
      <c r="H24" s="237">
        <v>217200</v>
      </c>
    </row>
    <row r="25" spans="1:9" ht="16.95" customHeight="1" x14ac:dyDescent="0.35">
      <c r="A25" s="513"/>
      <c r="B25" s="234" t="s">
        <v>290</v>
      </c>
      <c r="C25" s="237">
        <v>94453</v>
      </c>
      <c r="D25" s="237">
        <v>85171</v>
      </c>
      <c r="E25" s="238"/>
      <c r="F25" s="237">
        <v>136273</v>
      </c>
      <c r="G25" s="238"/>
      <c r="H25" s="237">
        <v>137297</v>
      </c>
    </row>
    <row r="26" spans="1:9" x14ac:dyDescent="0.3">
      <c r="A26" s="123" t="s">
        <v>161</v>
      </c>
      <c r="B26" s="221" t="s">
        <v>162</v>
      </c>
      <c r="C26" s="122"/>
      <c r="D26" s="122"/>
      <c r="E26" s="122"/>
      <c r="F26" s="122"/>
      <c r="G26" s="122"/>
      <c r="H26" s="122"/>
    </row>
    <row r="27" spans="1:9" ht="35.1" customHeight="1" x14ac:dyDescent="0.3">
      <c r="A27" s="497" t="s">
        <v>294</v>
      </c>
      <c r="B27" s="498"/>
      <c r="C27" s="498"/>
      <c r="D27" s="498"/>
      <c r="E27" s="498"/>
      <c r="F27" s="498"/>
      <c r="G27" s="498"/>
      <c r="H27" s="499"/>
    </row>
    <row r="28" spans="1:9" s="101" customFormat="1" ht="195" customHeight="1" x14ac:dyDescent="0.3">
      <c r="A28" s="482" t="s">
        <v>359</v>
      </c>
      <c r="B28" s="483"/>
      <c r="C28" s="483"/>
      <c r="D28" s="483"/>
      <c r="E28" s="483"/>
      <c r="F28" s="483"/>
      <c r="G28" s="483"/>
      <c r="H28" s="484"/>
    </row>
    <row r="29" spans="1:9" x14ac:dyDescent="0.3">
      <c r="A29" s="28"/>
      <c r="B29" s="28"/>
      <c r="C29" s="28"/>
      <c r="D29" s="29"/>
      <c r="E29" s="29"/>
      <c r="F29" s="29"/>
      <c r="G29" s="301"/>
      <c r="H29" s="30"/>
    </row>
    <row r="30" spans="1:9" x14ac:dyDescent="0.3">
      <c r="A30" s="517" t="s">
        <v>37</v>
      </c>
      <c r="B30" s="517"/>
      <c r="C30" s="517"/>
      <c r="D30" s="517"/>
      <c r="E30" s="517"/>
      <c r="F30" s="517"/>
      <c r="G30" s="517"/>
      <c r="H30" s="517"/>
    </row>
    <row r="31" spans="1:9" ht="15" customHeight="1" x14ac:dyDescent="0.3">
      <c r="A31" s="517" t="s">
        <v>20</v>
      </c>
      <c r="B31" s="517"/>
      <c r="C31" s="517"/>
      <c r="D31" s="517"/>
      <c r="E31" s="517"/>
      <c r="F31" s="517"/>
      <c r="G31" s="517"/>
      <c r="H31" s="517"/>
      <c r="I31" s="31"/>
    </row>
    <row r="32" spans="1:9" ht="16.95" customHeight="1" x14ac:dyDescent="0.3">
      <c r="A32" s="468" t="s">
        <v>17</v>
      </c>
      <c r="B32" s="516"/>
      <c r="C32" s="79" t="s">
        <v>0</v>
      </c>
      <c r="D32" s="79" t="s">
        <v>2</v>
      </c>
      <c r="E32" s="79" t="s">
        <v>336</v>
      </c>
      <c r="F32" s="79" t="s">
        <v>1</v>
      </c>
      <c r="G32" s="79" t="s">
        <v>335</v>
      </c>
      <c r="H32" s="80" t="s">
        <v>4</v>
      </c>
    </row>
    <row r="33" spans="1:11" ht="16.95" customHeight="1" x14ac:dyDescent="0.3">
      <c r="A33" s="518" t="s">
        <v>16</v>
      </c>
      <c r="B33" s="518"/>
      <c r="C33" s="86">
        <f>+SUM(C35:C42)</f>
        <v>8047311293.0299997</v>
      </c>
      <c r="D33" s="86">
        <f>+SUM(D35:D42)</f>
        <v>13690895686.1</v>
      </c>
      <c r="E33" s="86">
        <f t="shared" ref="E33" si="0">+SUM(E35:E41)</f>
        <v>19021203433.639999</v>
      </c>
      <c r="F33" s="86">
        <f>+SUM(F35:F42)</f>
        <v>14873630868.639999</v>
      </c>
      <c r="G33" s="86">
        <f>+SUM(G35:G42)</f>
        <v>36611837847.770004</v>
      </c>
      <c r="H33" s="86">
        <f>+SUM(H35:H42)</f>
        <v>36611837847.770004</v>
      </c>
    </row>
    <row r="34" spans="1:11" ht="15" customHeight="1" x14ac:dyDescent="0.3">
      <c r="A34" s="514"/>
      <c r="B34" s="514"/>
      <c r="C34" s="10"/>
      <c r="D34" s="10"/>
      <c r="E34" s="10"/>
      <c r="F34" s="10"/>
      <c r="G34" s="10"/>
      <c r="H34" s="10"/>
    </row>
    <row r="35" spans="1:11" ht="16.95" customHeight="1" x14ac:dyDescent="0.3">
      <c r="A35" s="514" t="s">
        <v>284</v>
      </c>
      <c r="B35" s="514"/>
      <c r="C35" s="70">
        <v>1911942843.03</v>
      </c>
      <c r="D35" s="70">
        <v>3906250751.0999999</v>
      </c>
      <c r="E35" s="70">
        <v>6372774048.6400003</v>
      </c>
      <c r="F35" s="70">
        <v>6372774048.6400003</v>
      </c>
      <c r="G35" s="70">
        <v>12190967642.77</v>
      </c>
      <c r="H35" s="70">
        <f>+C35+D35+F35</f>
        <v>12190967642.77</v>
      </c>
      <c r="I35" s="294"/>
      <c r="J35" s="31"/>
      <c r="K35" s="31"/>
    </row>
    <row r="36" spans="1:11" ht="16.95" customHeight="1" x14ac:dyDescent="0.25">
      <c r="A36" s="514" t="s">
        <v>285</v>
      </c>
      <c r="B36" s="514"/>
      <c r="C36" s="70">
        <v>133800000</v>
      </c>
      <c r="D36" s="70">
        <f t="shared" ref="D36:D39" si="1">+E36-C36</f>
        <v>137300000</v>
      </c>
      <c r="E36" s="70">
        <v>271100000</v>
      </c>
      <c r="F36" s="70">
        <f t="shared" ref="F36:F39" si="2">+G36-E36</f>
        <v>133618000</v>
      </c>
      <c r="G36" s="290">
        <v>404718000</v>
      </c>
      <c r="H36" s="70">
        <f t="shared" ref="H36:H42" si="3">+C36+D36+F36</f>
        <v>404718000</v>
      </c>
      <c r="I36" s="295"/>
      <c r="J36" s="31"/>
      <c r="K36" s="31"/>
    </row>
    <row r="37" spans="1:11" ht="16.95" customHeight="1" x14ac:dyDescent="0.25">
      <c r="A37" s="514" t="s">
        <v>286</v>
      </c>
      <c r="B37" s="514"/>
      <c r="C37" s="70">
        <v>320000</v>
      </c>
      <c r="D37" s="70">
        <f>+E37-C37</f>
        <v>18480000</v>
      </c>
      <c r="E37" s="70">
        <v>18800000</v>
      </c>
      <c r="F37" s="70">
        <f>+G37-E37</f>
        <v>35405000</v>
      </c>
      <c r="G37" s="291">
        <v>54205000</v>
      </c>
      <c r="H37" s="70">
        <f t="shared" si="3"/>
        <v>54205000</v>
      </c>
      <c r="J37" s="31"/>
      <c r="K37" s="31"/>
    </row>
    <row r="38" spans="1:11" ht="16.95" customHeight="1" x14ac:dyDescent="0.3">
      <c r="A38" s="514" t="s">
        <v>287</v>
      </c>
      <c r="B38" s="514"/>
      <c r="C38" s="70">
        <v>2167343449.9999995</v>
      </c>
      <c r="D38" s="70">
        <f t="shared" si="1"/>
        <v>2141679935.0000005</v>
      </c>
      <c r="E38" s="70">
        <v>4309023385</v>
      </c>
      <c r="F38" s="70">
        <f t="shared" si="2"/>
        <v>2102453233</v>
      </c>
      <c r="G38" s="70">
        <v>6411476618</v>
      </c>
      <c r="H38" s="70">
        <f t="shared" si="3"/>
        <v>6411476618</v>
      </c>
      <c r="J38" s="31"/>
      <c r="K38" s="31"/>
    </row>
    <row r="39" spans="1:11" ht="16.95" customHeight="1" x14ac:dyDescent="0.25">
      <c r="A39" s="514" t="s">
        <v>288</v>
      </c>
      <c r="B39" s="514"/>
      <c r="C39" s="70">
        <v>174005000</v>
      </c>
      <c r="D39" s="70">
        <f t="shared" si="1"/>
        <v>634221000</v>
      </c>
      <c r="E39" s="70">
        <v>808226000</v>
      </c>
      <c r="F39" s="70">
        <f t="shared" si="2"/>
        <v>420341000</v>
      </c>
      <c r="G39" s="292">
        <v>1228567000</v>
      </c>
      <c r="H39" s="70">
        <f t="shared" si="3"/>
        <v>1228567000</v>
      </c>
      <c r="J39" s="31"/>
      <c r="K39" s="31"/>
    </row>
    <row r="40" spans="1:11" ht="16.95" customHeight="1" x14ac:dyDescent="0.25">
      <c r="A40" s="514" t="s">
        <v>337</v>
      </c>
      <c r="B40" s="514"/>
      <c r="C40" s="70">
        <v>0</v>
      </c>
      <c r="D40" s="70">
        <f>+E40-C40</f>
        <v>0</v>
      </c>
      <c r="E40" s="70">
        <v>0</v>
      </c>
      <c r="F40" s="70">
        <f>+G40-E40</f>
        <v>1944587</v>
      </c>
      <c r="G40" s="292">
        <v>1944587</v>
      </c>
      <c r="H40" s="70">
        <f>+C40+D40+F40</f>
        <v>1944587</v>
      </c>
      <c r="J40" s="31"/>
      <c r="K40" s="31"/>
    </row>
    <row r="41" spans="1:11" ht="16.95" customHeight="1" x14ac:dyDescent="0.3">
      <c r="A41" s="514" t="s">
        <v>177</v>
      </c>
      <c r="B41" s="514"/>
      <c r="C41" s="70">
        <v>2885255000</v>
      </c>
      <c r="D41" s="70">
        <v>4356025000</v>
      </c>
      <c r="E41" s="70">
        <f>+C41+D41</f>
        <v>7241280000</v>
      </c>
      <c r="F41" s="70">
        <v>4024011000</v>
      </c>
      <c r="G41" s="70">
        <v>11265291000</v>
      </c>
      <c r="H41" s="70">
        <f t="shared" si="3"/>
        <v>11265291000</v>
      </c>
      <c r="J41" s="31"/>
      <c r="K41" s="31"/>
    </row>
    <row r="42" spans="1:11" ht="16.95" customHeight="1" thickBot="1" x14ac:dyDescent="0.3">
      <c r="A42" s="287" t="s">
        <v>345</v>
      </c>
      <c r="B42" s="287"/>
      <c r="C42" s="289">
        <v>774645000</v>
      </c>
      <c r="D42" s="289">
        <v>2496939000</v>
      </c>
      <c r="E42" s="289">
        <f>+C42+D42</f>
        <v>3271584000</v>
      </c>
      <c r="F42" s="289">
        <v>1783084000</v>
      </c>
      <c r="G42" s="293">
        <v>5054668000</v>
      </c>
      <c r="H42" s="289">
        <f t="shared" si="3"/>
        <v>5054668000</v>
      </c>
      <c r="J42" s="31"/>
      <c r="K42" s="31"/>
    </row>
    <row r="43" spans="1:11" ht="15" customHeight="1" x14ac:dyDescent="0.25">
      <c r="A43" s="145" t="s">
        <v>161</v>
      </c>
      <c r="B43" s="146" t="s">
        <v>346</v>
      </c>
      <c r="C43" s="286"/>
      <c r="D43" s="286"/>
      <c r="E43" s="286"/>
      <c r="F43" s="286"/>
      <c r="G43" s="288"/>
      <c r="H43" s="286"/>
    </row>
    <row r="44" spans="1:11" ht="35.1" customHeight="1" x14ac:dyDescent="0.3">
      <c r="A44" s="497" t="s">
        <v>294</v>
      </c>
      <c r="B44" s="498"/>
      <c r="C44" s="498"/>
      <c r="D44" s="498"/>
      <c r="E44" s="498"/>
      <c r="F44" s="498"/>
      <c r="G44" s="498"/>
      <c r="H44" s="498"/>
      <c r="I44" s="302"/>
    </row>
    <row r="45" spans="1:11" s="101" customFormat="1" ht="17.25" customHeight="1" x14ac:dyDescent="0.3">
      <c r="A45" s="490"/>
      <c r="B45" s="490"/>
      <c r="C45" s="490"/>
      <c r="D45" s="490"/>
      <c r="E45" s="490"/>
      <c r="F45" s="490"/>
      <c r="G45" s="490"/>
      <c r="H45" s="490"/>
    </row>
    <row r="46" spans="1:11" ht="75" customHeight="1" x14ac:dyDescent="0.3">
      <c r="A46" s="482" t="s">
        <v>350</v>
      </c>
      <c r="B46" s="483"/>
      <c r="C46" s="483"/>
      <c r="D46" s="483"/>
      <c r="E46" s="483"/>
      <c r="F46" s="483"/>
      <c r="G46" s="483"/>
      <c r="H46" s="484"/>
      <c r="I46" s="300"/>
    </row>
    <row r="47" spans="1:11" x14ac:dyDescent="0.3">
      <c r="A47" s="445" t="s">
        <v>38</v>
      </c>
      <c r="B47" s="445"/>
      <c r="C47" s="445"/>
      <c r="D47" s="445"/>
      <c r="E47" s="445"/>
      <c r="F47" s="445"/>
      <c r="G47" s="445"/>
      <c r="H47" s="445"/>
    </row>
    <row r="48" spans="1:11" ht="31.5" customHeight="1" x14ac:dyDescent="0.3">
      <c r="A48" s="469" t="s">
        <v>39</v>
      </c>
      <c r="B48" s="469"/>
      <c r="C48" s="469"/>
      <c r="D48" s="469"/>
      <c r="E48" s="469"/>
      <c r="F48" s="469"/>
      <c r="G48" s="469"/>
      <c r="H48" s="469"/>
    </row>
    <row r="49" spans="1:8" ht="35.4" customHeight="1" x14ac:dyDescent="0.3">
      <c r="A49" s="468" t="s">
        <v>23</v>
      </c>
      <c r="B49" s="468"/>
      <c r="C49" s="79" t="s">
        <v>40</v>
      </c>
      <c r="D49" s="80" t="s">
        <v>41</v>
      </c>
      <c r="E49" s="80"/>
      <c r="F49" s="81" t="s">
        <v>43</v>
      </c>
      <c r="G49" s="80"/>
      <c r="H49" s="80" t="s">
        <v>24</v>
      </c>
    </row>
    <row r="50" spans="1:8" ht="27.9" customHeight="1" x14ac:dyDescent="0.3">
      <c r="A50" s="494" t="s">
        <v>28</v>
      </c>
      <c r="B50" s="500"/>
      <c r="C50" s="14" t="s">
        <v>355</v>
      </c>
      <c r="D50" s="14"/>
      <c r="E50" s="18"/>
      <c r="F50" s="18"/>
      <c r="G50" s="24"/>
      <c r="H50" s="15" t="s">
        <v>357</v>
      </c>
    </row>
    <row r="51" spans="1:8" ht="27.9" customHeight="1" x14ac:dyDescent="0.3">
      <c r="A51" s="494" t="s">
        <v>29</v>
      </c>
      <c r="B51" s="494"/>
      <c r="C51" s="14" t="s">
        <v>355</v>
      </c>
      <c r="D51" s="14"/>
      <c r="E51" s="14"/>
      <c r="F51" s="14"/>
      <c r="G51" s="281"/>
      <c r="H51" s="16" t="s">
        <v>357</v>
      </c>
    </row>
    <row r="52" spans="1:8" ht="27.9" customHeight="1" x14ac:dyDescent="0.3">
      <c r="A52" s="501" t="s">
        <v>27</v>
      </c>
      <c r="B52" s="501"/>
      <c r="C52" s="14" t="s">
        <v>355</v>
      </c>
      <c r="D52" s="14"/>
      <c r="E52" s="14"/>
      <c r="F52" s="14"/>
      <c r="G52" s="281"/>
      <c r="H52" s="16" t="s">
        <v>358</v>
      </c>
    </row>
    <row r="53" spans="1:8" ht="27.9" customHeight="1" x14ac:dyDescent="0.3">
      <c r="A53" s="502" t="s">
        <v>30</v>
      </c>
      <c r="B53" s="502"/>
      <c r="C53" s="14"/>
      <c r="D53" s="14" t="s">
        <v>355</v>
      </c>
      <c r="E53" s="14"/>
      <c r="F53" s="14"/>
      <c r="G53" s="282"/>
      <c r="H53" s="17"/>
    </row>
    <row r="54" spans="1:8" ht="16.95" customHeight="1" x14ac:dyDescent="0.3">
      <c r="A54" s="503" t="s">
        <v>42</v>
      </c>
      <c r="B54" s="503"/>
      <c r="C54" s="503"/>
      <c r="D54" s="503"/>
      <c r="E54" s="503"/>
      <c r="F54" s="503"/>
      <c r="G54" s="503"/>
      <c r="H54" s="503"/>
    </row>
    <row r="55" spans="1:8" ht="50.1" customHeight="1" x14ac:dyDescent="0.3">
      <c r="A55" s="495" t="s">
        <v>76</v>
      </c>
      <c r="B55" s="495"/>
      <c r="C55" s="495"/>
      <c r="D55" s="495"/>
      <c r="E55" s="495"/>
      <c r="F55" s="495"/>
      <c r="G55" s="495"/>
      <c r="H55" s="495"/>
    </row>
    <row r="56" spans="1:8" ht="15" customHeight="1" x14ac:dyDescent="0.3">
      <c r="A56" s="50"/>
      <c r="B56" s="50"/>
      <c r="C56" s="50"/>
      <c r="D56" s="50"/>
      <c r="E56" s="50"/>
      <c r="F56" s="50"/>
      <c r="G56" s="50"/>
      <c r="H56" s="50"/>
    </row>
    <row r="57" spans="1:8" x14ac:dyDescent="0.3">
      <c r="A57" s="445" t="s">
        <v>44</v>
      </c>
      <c r="B57" s="445"/>
      <c r="C57" s="445"/>
      <c r="D57" s="445"/>
      <c r="E57" s="445"/>
      <c r="F57" s="445"/>
      <c r="G57" s="445"/>
      <c r="H57" s="445"/>
    </row>
    <row r="58" spans="1:8" x14ac:dyDescent="0.3">
      <c r="A58" s="445" t="s">
        <v>25</v>
      </c>
      <c r="B58" s="445"/>
      <c r="C58" s="445"/>
      <c r="D58" s="445"/>
      <c r="E58" s="445"/>
      <c r="F58" s="445"/>
      <c r="G58" s="445"/>
      <c r="H58" s="445"/>
    </row>
    <row r="59" spans="1:8" ht="32.4" customHeight="1" x14ac:dyDescent="0.3">
      <c r="A59" s="468" t="s">
        <v>23</v>
      </c>
      <c r="B59" s="468"/>
      <c r="C59" s="79" t="s">
        <v>40</v>
      </c>
      <c r="D59" s="80" t="s">
        <v>41</v>
      </c>
      <c r="E59" s="80"/>
      <c r="F59" s="81" t="s">
        <v>75</v>
      </c>
      <c r="G59" s="80"/>
      <c r="H59" s="80" t="s">
        <v>24</v>
      </c>
    </row>
    <row r="60" spans="1:8" s="57" customFormat="1" ht="30" customHeight="1" x14ac:dyDescent="0.3">
      <c r="A60" s="493" t="s">
        <v>31</v>
      </c>
      <c r="B60" s="493"/>
      <c r="C60" s="18"/>
      <c r="D60" s="18"/>
      <c r="E60" s="24"/>
      <c r="F60" s="24" t="s">
        <v>355</v>
      </c>
      <c r="G60" s="24"/>
      <c r="H60" s="34"/>
    </row>
    <row r="61" spans="1:8" s="57" customFormat="1" ht="30" customHeight="1" x14ac:dyDescent="0.3">
      <c r="A61" s="494" t="s">
        <v>32</v>
      </c>
      <c r="B61" s="494"/>
      <c r="C61" s="25"/>
      <c r="D61" s="25"/>
      <c r="E61" s="26"/>
      <c r="F61" s="26" t="s">
        <v>355</v>
      </c>
      <c r="G61" s="26"/>
      <c r="H61" s="35"/>
    </row>
    <row r="62" spans="1:8" s="57" customFormat="1" ht="30" customHeight="1" x14ac:dyDescent="0.3">
      <c r="A62" s="496" t="s">
        <v>295</v>
      </c>
      <c r="B62" s="496"/>
      <c r="C62" s="246"/>
      <c r="D62" s="246"/>
      <c r="E62" s="247"/>
      <c r="F62" s="247" t="s">
        <v>355</v>
      </c>
      <c r="G62" s="247"/>
      <c r="H62" s="35"/>
    </row>
    <row r="63" spans="1:8" x14ac:dyDescent="0.3">
      <c r="A63" s="123" t="s">
        <v>161</v>
      </c>
      <c r="B63" s="221" t="s">
        <v>162</v>
      </c>
      <c r="C63" s="122"/>
      <c r="D63" s="122"/>
      <c r="E63" s="122"/>
      <c r="F63" s="122"/>
      <c r="G63" s="122"/>
      <c r="H63" s="122"/>
    </row>
    <row r="64" spans="1:8" ht="35.1" customHeight="1" x14ac:dyDescent="0.3">
      <c r="A64" s="497" t="s">
        <v>296</v>
      </c>
      <c r="B64" s="498"/>
      <c r="C64" s="498"/>
      <c r="D64" s="498"/>
      <c r="E64" s="498"/>
      <c r="F64" s="498"/>
      <c r="G64" s="498"/>
      <c r="H64" s="499"/>
    </row>
    <row r="65" spans="1:8" ht="50.1" customHeight="1" x14ac:dyDescent="0.3">
      <c r="A65" s="495" t="s">
        <v>356</v>
      </c>
      <c r="B65" s="495"/>
      <c r="C65" s="495"/>
      <c r="D65" s="495"/>
      <c r="E65" s="495"/>
      <c r="F65" s="495"/>
      <c r="G65" s="495"/>
      <c r="H65" s="495"/>
    </row>
    <row r="66" spans="1:8" ht="9.9" customHeight="1" x14ac:dyDescent="0.3">
      <c r="F66" s="36"/>
    </row>
    <row r="67" spans="1:8" ht="30" customHeight="1" x14ac:dyDescent="0.3">
      <c r="A67" s="83" t="s">
        <v>45</v>
      </c>
      <c r="B67" s="456" t="s">
        <v>353</v>
      </c>
      <c r="C67" s="457"/>
      <c r="D67" s="458" t="s">
        <v>48</v>
      </c>
      <c r="E67" s="459"/>
      <c r="F67" s="460"/>
      <c r="G67" s="460"/>
      <c r="H67" s="461"/>
    </row>
    <row r="68" spans="1:8" ht="27.9" customHeight="1" x14ac:dyDescent="0.3">
      <c r="A68" s="83" t="s">
        <v>46</v>
      </c>
      <c r="B68" s="456" t="s">
        <v>354</v>
      </c>
      <c r="C68" s="457"/>
      <c r="D68" s="462"/>
      <c r="E68" s="463"/>
      <c r="F68" s="463"/>
      <c r="G68" s="463"/>
      <c r="H68" s="464"/>
    </row>
    <row r="69" spans="1:8" ht="30.75" customHeight="1" x14ac:dyDescent="0.3">
      <c r="A69" s="83" t="s">
        <v>47</v>
      </c>
      <c r="B69" s="456" t="s">
        <v>344</v>
      </c>
      <c r="C69" s="457"/>
      <c r="D69" s="465"/>
      <c r="E69" s="466"/>
      <c r="F69" s="466"/>
      <c r="G69" s="466"/>
      <c r="H69" s="467"/>
    </row>
    <row r="70" spans="1:8" x14ac:dyDescent="0.35">
      <c r="A70" s="2"/>
      <c r="B70" s="208"/>
      <c r="C70" s="208"/>
      <c r="D70" s="209"/>
      <c r="E70" s="209"/>
      <c r="F70" s="209"/>
      <c r="G70" s="209"/>
      <c r="H70" s="209"/>
    </row>
    <row r="71" spans="1:8" ht="21.9" customHeight="1" x14ac:dyDescent="0.3">
      <c r="A71" s="486" t="s">
        <v>49</v>
      </c>
      <c r="B71" s="486"/>
      <c r="C71" s="486"/>
      <c r="D71" s="486"/>
      <c r="E71" s="486"/>
      <c r="F71" s="486"/>
      <c r="G71" s="486"/>
      <c r="H71" s="486"/>
    </row>
    <row r="72" spans="1:8" ht="9.9" customHeight="1" x14ac:dyDescent="0.3"/>
    <row r="73" spans="1:8" ht="117.6" customHeight="1" x14ac:dyDescent="0.3">
      <c r="A73" s="438" t="s">
        <v>237</v>
      </c>
      <c r="B73" s="438"/>
      <c r="C73" s="438"/>
      <c r="D73" s="438"/>
      <c r="E73" s="438"/>
      <c r="F73" s="438"/>
      <c r="G73" s="438"/>
      <c r="H73" s="438"/>
    </row>
    <row r="74" spans="1:8" ht="9.9" customHeight="1" x14ac:dyDescent="0.3"/>
    <row r="75" spans="1:8" x14ac:dyDescent="0.3">
      <c r="A75" s="445" t="s">
        <v>50</v>
      </c>
      <c r="B75" s="445"/>
      <c r="C75" s="445"/>
      <c r="D75" s="445"/>
      <c r="E75" s="445"/>
      <c r="F75" s="445"/>
      <c r="G75" s="445"/>
      <c r="H75" s="445"/>
    </row>
    <row r="76" spans="1:8" x14ac:dyDescent="0.3">
      <c r="A76" s="445" t="s">
        <v>232</v>
      </c>
      <c r="B76" s="445"/>
      <c r="C76" s="445"/>
      <c r="D76" s="445"/>
      <c r="E76" s="445"/>
      <c r="F76" s="445"/>
      <c r="G76" s="445"/>
      <c r="H76" s="445"/>
    </row>
    <row r="77" spans="1:8" x14ac:dyDescent="0.3">
      <c r="A77" s="445" t="s">
        <v>51</v>
      </c>
      <c r="B77" s="445"/>
      <c r="C77" s="445"/>
      <c r="D77" s="445"/>
      <c r="E77" s="445"/>
      <c r="F77" s="445"/>
      <c r="G77" s="445"/>
      <c r="H77" s="445"/>
    </row>
    <row r="78" spans="1:8" ht="54" customHeight="1" x14ac:dyDescent="0.3">
      <c r="A78" s="84" t="s">
        <v>58</v>
      </c>
      <c r="B78" s="84" t="s">
        <v>191</v>
      </c>
      <c r="C78" s="84" t="s">
        <v>64</v>
      </c>
      <c r="D78" s="84" t="s">
        <v>61</v>
      </c>
      <c r="E78" s="84"/>
      <c r="F78" s="84" t="s">
        <v>62</v>
      </c>
      <c r="G78" s="84"/>
      <c r="H78" s="84" t="s">
        <v>151</v>
      </c>
    </row>
    <row r="79" spans="1:8" ht="18" customHeight="1" x14ac:dyDescent="0.3">
      <c r="A79" s="72" t="s">
        <v>16</v>
      </c>
      <c r="B79" s="73">
        <f>+SUM(B81:B85)</f>
        <v>175706749325.46057</v>
      </c>
      <c r="C79" s="74">
        <f>+SUM(C81:C87)</f>
        <v>100</v>
      </c>
      <c r="D79" s="75"/>
      <c r="E79" s="75"/>
      <c r="F79" s="75"/>
      <c r="G79" s="75"/>
      <c r="H79" s="75"/>
    </row>
    <row r="80" spans="1:8" s="2" customFormat="1" ht="9.9" customHeight="1" x14ac:dyDescent="0.35"/>
    <row r="81" spans="1:9" s="58" customFormat="1" ht="105" x14ac:dyDescent="0.3">
      <c r="A81" s="162" t="s">
        <v>59</v>
      </c>
      <c r="B81" s="163">
        <v>125946702992.45998</v>
      </c>
      <c r="C81" s="166">
        <f>+B81/$B$79*100</f>
        <v>71.680059801897329</v>
      </c>
      <c r="D81" s="215" t="s">
        <v>343</v>
      </c>
      <c r="E81" s="169"/>
      <c r="F81" s="169"/>
      <c r="G81" s="169"/>
      <c r="H81" s="169" t="s">
        <v>341</v>
      </c>
      <c r="I81" s="27"/>
    </row>
    <row r="82" spans="1:9" s="58" customFormat="1" ht="26.25" customHeight="1" x14ac:dyDescent="0.3">
      <c r="A82" s="162" t="s">
        <v>216</v>
      </c>
      <c r="B82" s="163">
        <v>0</v>
      </c>
      <c r="C82" s="166">
        <f>+B82/$B$79*100</f>
        <v>0</v>
      </c>
      <c r="D82" s="215"/>
      <c r="E82" s="215"/>
      <c r="F82" s="169"/>
      <c r="G82" s="169"/>
      <c r="H82" s="169"/>
      <c r="I82" s="27"/>
    </row>
    <row r="83" spans="1:9" s="58" customFormat="1" ht="90" x14ac:dyDescent="0.3">
      <c r="A83" s="162" t="s">
        <v>245</v>
      </c>
      <c r="B83" s="163">
        <v>49760046333.000603</v>
      </c>
      <c r="C83" s="166">
        <f>+B83/$B$79*100</f>
        <v>28.319940198102671</v>
      </c>
      <c r="D83" s="215" t="s">
        <v>342</v>
      </c>
      <c r="E83" s="215"/>
      <c r="F83" s="169"/>
      <c r="G83" s="169"/>
      <c r="H83" s="169" t="s">
        <v>341</v>
      </c>
      <c r="I83" s="27"/>
    </row>
    <row r="84" spans="1:9" s="58" customFormat="1" ht="18" customHeight="1" x14ac:dyDescent="0.3">
      <c r="A84" s="162" t="s">
        <v>140</v>
      </c>
      <c r="B84" s="163">
        <v>0</v>
      </c>
      <c r="C84" s="166">
        <f t="shared" ref="C84:C85" si="4">+B84/$B$79*100</f>
        <v>0</v>
      </c>
      <c r="D84" s="169"/>
      <c r="E84" s="169"/>
      <c r="F84" s="169"/>
      <c r="G84" s="169"/>
      <c r="H84" s="169"/>
      <c r="I84" s="214"/>
    </row>
    <row r="85" spans="1:9" s="58" customFormat="1" ht="18" customHeight="1" x14ac:dyDescent="0.3">
      <c r="A85" s="162" t="s">
        <v>141</v>
      </c>
      <c r="B85" s="163">
        <v>0</v>
      </c>
      <c r="C85" s="166">
        <f t="shared" si="4"/>
        <v>0</v>
      </c>
      <c r="D85" s="169"/>
      <c r="E85" s="169"/>
      <c r="F85" s="169"/>
      <c r="G85" s="169"/>
      <c r="H85" s="169"/>
      <c r="I85" s="216"/>
    </row>
    <row r="86" spans="1:9" s="58" customFormat="1" ht="18" customHeight="1" x14ac:dyDescent="0.3">
      <c r="A86" s="162" t="s">
        <v>142</v>
      </c>
      <c r="B86" s="163">
        <v>0</v>
      </c>
      <c r="C86" s="166">
        <f t="shared" ref="C86:C87" si="5">+B86/$B$79*100</f>
        <v>0</v>
      </c>
      <c r="D86" s="169"/>
      <c r="E86" s="169"/>
      <c r="F86" s="169"/>
      <c r="G86" s="169"/>
      <c r="H86" s="169"/>
    </row>
    <row r="87" spans="1:9" ht="18" customHeight="1" x14ac:dyDescent="0.35">
      <c r="A87" s="162" t="s">
        <v>143</v>
      </c>
      <c r="B87" s="163">
        <v>0</v>
      </c>
      <c r="C87" s="166">
        <f t="shared" si="5"/>
        <v>0</v>
      </c>
      <c r="D87" s="172"/>
      <c r="E87" s="172"/>
      <c r="F87" s="172"/>
      <c r="G87" s="172"/>
      <c r="H87" s="172"/>
    </row>
    <row r="88" spans="1:9" ht="18" customHeight="1" x14ac:dyDescent="0.3">
      <c r="A88" s="165" t="s">
        <v>144</v>
      </c>
      <c r="B88" s="167">
        <v>0</v>
      </c>
      <c r="C88" s="168">
        <f>+B88/$B$79*100</f>
        <v>0</v>
      </c>
      <c r="D88" s="173"/>
      <c r="E88" s="173"/>
      <c r="F88" s="173"/>
      <c r="G88" s="173"/>
      <c r="H88" s="173"/>
    </row>
    <row r="89" spans="1:9" ht="18" customHeight="1" x14ac:dyDescent="0.3">
      <c r="A89" s="124" t="s">
        <v>161</v>
      </c>
      <c r="B89" s="194" t="s">
        <v>348</v>
      </c>
      <c r="C89" s="124"/>
      <c r="D89" s="124"/>
      <c r="E89" s="124"/>
      <c r="F89" s="124"/>
      <c r="G89" s="124"/>
      <c r="H89" s="124"/>
    </row>
    <row r="90" spans="1:9" ht="35.1" customHeight="1" x14ac:dyDescent="0.3">
      <c r="A90" s="491" t="s">
        <v>215</v>
      </c>
      <c r="B90" s="485"/>
      <c r="C90" s="485"/>
      <c r="D90" s="485"/>
      <c r="E90" s="485"/>
      <c r="F90" s="485"/>
      <c r="G90" s="485"/>
      <c r="H90" s="492"/>
    </row>
    <row r="91" spans="1:9" ht="62.4" customHeight="1" x14ac:dyDescent="0.3">
      <c r="A91" s="487" t="s">
        <v>347</v>
      </c>
      <c r="B91" s="488"/>
      <c r="C91" s="488"/>
      <c r="D91" s="488"/>
      <c r="E91" s="488"/>
      <c r="F91" s="488"/>
      <c r="G91" s="488"/>
      <c r="H91" s="489"/>
    </row>
    <row r="92" spans="1:9" ht="15" customHeight="1" x14ac:dyDescent="0.3">
      <c r="A92" s="303"/>
      <c r="B92" s="39"/>
      <c r="C92" s="20"/>
    </row>
    <row r="93" spans="1:9" x14ac:dyDescent="0.3">
      <c r="A93" s="445" t="s">
        <v>65</v>
      </c>
      <c r="B93" s="445"/>
      <c r="C93" s="445"/>
      <c r="D93" s="445"/>
      <c r="E93" s="445"/>
      <c r="F93" s="445"/>
      <c r="G93" s="445"/>
      <c r="H93" s="445"/>
    </row>
    <row r="94" spans="1:9" x14ac:dyDescent="0.3">
      <c r="A94" s="445" t="s">
        <v>146</v>
      </c>
      <c r="B94" s="445"/>
      <c r="C94" s="445"/>
      <c r="D94" s="445"/>
      <c r="E94" s="445"/>
      <c r="F94" s="445"/>
      <c r="G94" s="445"/>
      <c r="H94" s="445"/>
    </row>
    <row r="95" spans="1:9" x14ac:dyDescent="0.3">
      <c r="A95" s="445" t="s">
        <v>51</v>
      </c>
      <c r="B95" s="445"/>
      <c r="C95" s="445"/>
      <c r="D95" s="445"/>
      <c r="E95" s="445"/>
      <c r="F95" s="445"/>
      <c r="G95" s="445"/>
      <c r="H95" s="445"/>
    </row>
    <row r="96" spans="1:9" ht="109.2" x14ac:dyDescent="0.3">
      <c r="A96" s="118" t="s">
        <v>53</v>
      </c>
      <c r="B96" s="118" t="s">
        <v>148</v>
      </c>
      <c r="C96" s="79" t="s">
        <v>0</v>
      </c>
      <c r="D96" s="79" t="s">
        <v>2</v>
      </c>
      <c r="E96" s="79" t="s">
        <v>336</v>
      </c>
      <c r="F96" s="79" t="s">
        <v>1</v>
      </c>
      <c r="G96" s="79" t="s">
        <v>335</v>
      </c>
      <c r="H96" s="79" t="s">
        <v>4</v>
      </c>
    </row>
    <row r="97" spans="1:9" x14ac:dyDescent="0.3">
      <c r="A97" s="72" t="s">
        <v>16</v>
      </c>
      <c r="B97" s="85"/>
      <c r="C97" s="86">
        <f>+C99</f>
        <v>14808895777.16</v>
      </c>
      <c r="D97" s="86">
        <f t="shared" ref="D97" si="6">+D99</f>
        <v>14808895777.000006</v>
      </c>
      <c r="E97" s="86"/>
      <c r="F97" s="86">
        <f>+F99</f>
        <v>14808895779.339993</v>
      </c>
      <c r="G97" s="86"/>
      <c r="H97" s="73">
        <f>+H99</f>
        <v>44426687333.5</v>
      </c>
    </row>
    <row r="98" spans="1:9" ht="9.9" customHeight="1" x14ac:dyDescent="0.3">
      <c r="A98" s="8"/>
      <c r="B98" s="40"/>
      <c r="C98" s="10"/>
      <c r="D98" s="10"/>
      <c r="E98" s="10"/>
      <c r="F98" s="10"/>
      <c r="G98" s="10"/>
      <c r="H98" s="41"/>
    </row>
    <row r="99" spans="1:9" x14ac:dyDescent="0.3">
      <c r="A99" s="479" t="s">
        <v>159</v>
      </c>
      <c r="B99" s="479"/>
      <c r="C99" s="87">
        <f>+C100+C106</f>
        <v>14808895777.16</v>
      </c>
      <c r="D99" s="87">
        <f>+D100+D106</f>
        <v>14808895777.000006</v>
      </c>
      <c r="E99" s="87"/>
      <c r="F99" s="87">
        <f>+F100+F106</f>
        <v>14808895779.339993</v>
      </c>
      <c r="G99" s="87"/>
      <c r="H99" s="88">
        <f>+H100+H106</f>
        <v>44426687333.5</v>
      </c>
      <c r="I99" s="91"/>
    </row>
    <row r="100" spans="1:9" x14ac:dyDescent="0.3">
      <c r="A100" s="147" t="s">
        <v>196</v>
      </c>
      <c r="B100" s="150" t="s">
        <v>192</v>
      </c>
      <c r="C100" s="182">
        <f>+C101</f>
        <v>14778698717.33</v>
      </c>
      <c r="D100" s="182">
        <f>+D101</f>
        <v>14778698717.000006</v>
      </c>
      <c r="E100" s="182"/>
      <c r="F100" s="182">
        <f>+F101</f>
        <v>14778698719.669992</v>
      </c>
      <c r="G100" s="182"/>
      <c r="H100" s="183">
        <f>+H101</f>
        <v>44336096154</v>
      </c>
      <c r="I100" s="91"/>
    </row>
    <row r="101" spans="1:9" x14ac:dyDescent="0.3">
      <c r="A101" s="147" t="s">
        <v>195</v>
      </c>
      <c r="B101" s="150" t="s">
        <v>165</v>
      </c>
      <c r="C101" s="11">
        <f>+C102</f>
        <v>14778698717.33</v>
      </c>
      <c r="D101" s="11">
        <f>+D102</f>
        <v>14778698717.000006</v>
      </c>
      <c r="E101" s="11"/>
      <c r="F101" s="11">
        <f>+F102</f>
        <v>14778698719.669992</v>
      </c>
      <c r="G101" s="11"/>
      <c r="H101" s="60">
        <f>+H102</f>
        <v>44336096154</v>
      </c>
      <c r="I101" s="91"/>
    </row>
    <row r="102" spans="1:9" x14ac:dyDescent="0.3">
      <c r="A102" s="147" t="s">
        <v>194</v>
      </c>
      <c r="B102" s="150" t="s">
        <v>193</v>
      </c>
      <c r="C102" s="11">
        <f>SUM(C103:C105)</f>
        <v>14778698717.33</v>
      </c>
      <c r="D102" s="11">
        <f>SUM(D103:D105)</f>
        <v>14778698717.000006</v>
      </c>
      <c r="E102" s="11"/>
      <c r="F102" s="11">
        <f>SUM(F103:F105)</f>
        <v>14778698719.669992</v>
      </c>
      <c r="G102" s="11">
        <f>SUM(G103:G105)</f>
        <v>44336096154</v>
      </c>
      <c r="H102" s="60">
        <f>SUM(H103:H105)</f>
        <v>44336096154</v>
      </c>
      <c r="I102" s="91"/>
    </row>
    <row r="103" spans="1:9" x14ac:dyDescent="0.3">
      <c r="A103" s="269" t="s">
        <v>339</v>
      </c>
      <c r="B103" s="270" t="s">
        <v>177</v>
      </c>
      <c r="C103" s="271">
        <v>4146670528</v>
      </c>
      <c r="D103" s="271">
        <f>E103-C103</f>
        <v>4146670528</v>
      </c>
      <c r="E103" s="271">
        <v>8293341056</v>
      </c>
      <c r="F103" s="271">
        <f>G103-C103-D103</f>
        <v>4146670528</v>
      </c>
      <c r="G103" s="271">
        <v>12440011584</v>
      </c>
      <c r="H103" s="272">
        <f t="shared" ref="H103" si="7">+C103+D103+F103</f>
        <v>12440011584</v>
      </c>
      <c r="I103" s="91"/>
    </row>
    <row r="104" spans="1:9" x14ac:dyDescent="0.3">
      <c r="A104" s="269" t="s">
        <v>339</v>
      </c>
      <c r="B104" s="270" t="s">
        <v>288</v>
      </c>
      <c r="C104" s="271">
        <v>494199407</v>
      </c>
      <c r="D104" s="271">
        <f>E104-C104</f>
        <v>494199407</v>
      </c>
      <c r="E104" s="271">
        <v>988398814</v>
      </c>
      <c r="F104" s="271">
        <f>G104-C104-D104</f>
        <v>494199408</v>
      </c>
      <c r="G104" s="271">
        <v>1482598222</v>
      </c>
      <c r="H104" s="272">
        <f>+C104+D104+F104</f>
        <v>1482598222</v>
      </c>
      <c r="I104" s="91"/>
    </row>
    <row r="105" spans="1:9" x14ac:dyDescent="0.3">
      <c r="A105" s="269" t="s">
        <v>197</v>
      </c>
      <c r="B105" s="270" t="s">
        <v>212</v>
      </c>
      <c r="C105" s="271">
        <v>10137828782.33</v>
      </c>
      <c r="D105" s="271">
        <f>E105-C105</f>
        <v>10137828782.000006</v>
      </c>
      <c r="E105" s="271">
        <v>20275657564.330006</v>
      </c>
      <c r="F105" s="271">
        <f>G105-C105-D105</f>
        <v>10137828783.669992</v>
      </c>
      <c r="G105" s="271">
        <v>30413486348</v>
      </c>
      <c r="H105" s="272">
        <f t="shared" ref="H105:H109" si="8">+C105+D105+F105</f>
        <v>30413486348</v>
      </c>
      <c r="I105" s="91"/>
    </row>
    <row r="106" spans="1:9" x14ac:dyDescent="0.3">
      <c r="A106" s="147" t="s">
        <v>268</v>
      </c>
      <c r="B106" s="150" t="s">
        <v>269</v>
      </c>
      <c r="C106" s="182">
        <f>+C107</f>
        <v>30197059.829999998</v>
      </c>
      <c r="D106" s="182">
        <f t="shared" ref="D106:D108" si="9">+D107</f>
        <v>30197060</v>
      </c>
      <c r="E106" s="182"/>
      <c r="F106" s="182">
        <f>+F107</f>
        <v>30197059.670000002</v>
      </c>
      <c r="G106" s="182"/>
      <c r="H106" s="183">
        <f>+H107</f>
        <v>90591179.5</v>
      </c>
      <c r="I106" s="91"/>
    </row>
    <row r="107" spans="1:9" x14ac:dyDescent="0.3">
      <c r="A107" s="147" t="s">
        <v>270</v>
      </c>
      <c r="B107" s="150" t="s">
        <v>166</v>
      </c>
      <c r="C107" s="11">
        <f>+C108</f>
        <v>30197059.829999998</v>
      </c>
      <c r="D107" s="11">
        <f t="shared" si="9"/>
        <v>30197060</v>
      </c>
      <c r="E107" s="11"/>
      <c r="F107" s="11">
        <f>+F108</f>
        <v>30197059.670000002</v>
      </c>
      <c r="G107" s="11"/>
      <c r="H107" s="60">
        <f>+H108</f>
        <v>90591179.5</v>
      </c>
      <c r="I107" s="91"/>
    </row>
    <row r="108" spans="1:9" x14ac:dyDescent="0.3">
      <c r="A108" s="147" t="s">
        <v>271</v>
      </c>
      <c r="B108" s="150" t="s">
        <v>272</v>
      </c>
      <c r="C108" s="11">
        <f>+C109</f>
        <v>30197059.829999998</v>
      </c>
      <c r="D108" s="11">
        <f t="shared" si="9"/>
        <v>30197060</v>
      </c>
      <c r="E108" s="11"/>
      <c r="F108" s="11">
        <f>+F109</f>
        <v>30197059.670000002</v>
      </c>
      <c r="G108" s="11"/>
      <c r="H108" s="60">
        <f>+H109</f>
        <v>90591179.5</v>
      </c>
      <c r="I108" s="91"/>
    </row>
    <row r="109" spans="1:9" x14ac:dyDescent="0.3">
      <c r="A109" s="269" t="s">
        <v>273</v>
      </c>
      <c r="B109" s="270" t="s">
        <v>274</v>
      </c>
      <c r="C109" s="271">
        <v>30197059.829999998</v>
      </c>
      <c r="D109" s="271">
        <f>E109-C109</f>
        <v>30197060</v>
      </c>
      <c r="E109" s="271">
        <v>60394119.829999998</v>
      </c>
      <c r="F109" s="271">
        <f>G109-C109-D109</f>
        <v>30197059.670000002</v>
      </c>
      <c r="G109" s="271">
        <v>90591179.5</v>
      </c>
      <c r="H109" s="272">
        <f t="shared" si="8"/>
        <v>90591179.5</v>
      </c>
      <c r="I109" s="91"/>
    </row>
    <row r="110" spans="1:9" ht="9.9" customHeight="1" x14ac:dyDescent="0.3">
      <c r="A110" s="104"/>
      <c r="B110" s="38"/>
      <c r="C110" s="47"/>
      <c r="D110" s="47"/>
      <c r="E110" s="47"/>
      <c r="F110" s="47"/>
      <c r="G110" s="47"/>
      <c r="H110" s="105"/>
    </row>
    <row r="111" spans="1:9" x14ac:dyDescent="0.3">
      <c r="A111" s="145" t="s">
        <v>161</v>
      </c>
      <c r="B111" s="146" t="s">
        <v>348</v>
      </c>
      <c r="C111" s="145"/>
      <c r="D111" s="145"/>
      <c r="E111" s="145"/>
      <c r="F111" s="145"/>
      <c r="G111" s="145"/>
      <c r="H111" s="145"/>
    </row>
    <row r="112" spans="1:9" ht="35.1" customHeight="1" x14ac:dyDescent="0.3">
      <c r="A112" s="485" t="s">
        <v>238</v>
      </c>
      <c r="B112" s="485"/>
      <c r="C112" s="485"/>
      <c r="D112" s="485"/>
      <c r="E112" s="485"/>
      <c r="F112" s="485"/>
      <c r="G112" s="485"/>
      <c r="H112" s="485"/>
    </row>
    <row r="113" spans="1:10" ht="76.2" customHeight="1" x14ac:dyDescent="0.3">
      <c r="A113" s="490" t="s">
        <v>349</v>
      </c>
      <c r="B113" s="490"/>
      <c r="C113" s="490"/>
      <c r="D113" s="490"/>
      <c r="E113" s="490"/>
      <c r="F113" s="490"/>
      <c r="G113" s="490"/>
      <c r="H113" s="490"/>
    </row>
    <row r="114" spans="1:10" ht="9.9" customHeight="1" x14ac:dyDescent="0.3">
      <c r="A114" s="303"/>
      <c r="B114" s="39"/>
      <c r="C114" s="20"/>
    </row>
    <row r="115" spans="1:10" x14ac:dyDescent="0.3">
      <c r="A115" s="445" t="s">
        <v>68</v>
      </c>
      <c r="B115" s="445"/>
      <c r="C115" s="445"/>
      <c r="D115" s="445"/>
      <c r="E115" s="445"/>
      <c r="F115" s="445"/>
      <c r="G115" s="445"/>
      <c r="H115" s="445"/>
    </row>
    <row r="116" spans="1:10" ht="32.25" customHeight="1" x14ac:dyDescent="0.3">
      <c r="A116" s="469" t="s">
        <v>122</v>
      </c>
      <c r="B116" s="469"/>
      <c r="C116" s="469"/>
      <c r="D116" s="469"/>
      <c r="E116" s="469"/>
      <c r="F116" s="469"/>
      <c r="G116" s="469"/>
      <c r="H116" s="469"/>
    </row>
    <row r="117" spans="1:10" x14ac:dyDescent="0.3">
      <c r="A117" s="445" t="s">
        <v>51</v>
      </c>
      <c r="B117" s="445"/>
      <c r="C117" s="445"/>
      <c r="D117" s="445"/>
      <c r="E117" s="445"/>
      <c r="F117" s="445"/>
      <c r="G117" s="445"/>
      <c r="H117" s="445"/>
    </row>
    <row r="118" spans="1:10" ht="33" customHeight="1" x14ac:dyDescent="0.3">
      <c r="A118" s="118" t="s">
        <v>53</v>
      </c>
      <c r="B118" s="118" t="s">
        <v>189</v>
      </c>
      <c r="C118" s="79" t="s">
        <v>0</v>
      </c>
      <c r="D118" s="79" t="s">
        <v>2</v>
      </c>
      <c r="E118" s="79" t="s">
        <v>336</v>
      </c>
      <c r="F118" s="79" t="s">
        <v>1</v>
      </c>
      <c r="G118" s="79" t="s">
        <v>335</v>
      </c>
      <c r="H118" s="79" t="s">
        <v>4</v>
      </c>
    </row>
    <row r="119" spans="1:10" x14ac:dyDescent="0.3">
      <c r="A119" s="72" t="s">
        <v>16</v>
      </c>
      <c r="B119" s="85"/>
      <c r="C119" s="304">
        <f>+C121+C141</f>
        <v>8047311293.0299997</v>
      </c>
      <c r="D119" s="304">
        <f>+D121+D141</f>
        <v>13690895686.1</v>
      </c>
      <c r="E119" s="304">
        <f t="shared" ref="E119:G119" si="10">+E121+E141</f>
        <v>22292787433.639999</v>
      </c>
      <c r="F119" s="304">
        <f>+F121+F141</f>
        <v>14873630868.639999</v>
      </c>
      <c r="G119" s="73">
        <f t="shared" si="10"/>
        <v>36611837847.770004</v>
      </c>
      <c r="H119" s="304">
        <f>+H121+H141</f>
        <v>36611837847.770004</v>
      </c>
    </row>
    <row r="120" spans="1:10" ht="9.9" customHeight="1" x14ac:dyDescent="0.3">
      <c r="A120" s="8"/>
      <c r="B120" s="40"/>
      <c r="C120" s="305"/>
      <c r="D120" s="305"/>
      <c r="E120" s="305"/>
      <c r="F120" s="305"/>
      <c r="G120" s="10"/>
      <c r="H120" s="305"/>
    </row>
    <row r="121" spans="1:10" ht="18" customHeight="1" x14ac:dyDescent="0.3">
      <c r="A121" s="479" t="s">
        <v>160</v>
      </c>
      <c r="B121" s="479"/>
      <c r="C121" s="306">
        <f>+C122+C123+C124+C125+C126+C127+C128+C136+C138+C139</f>
        <v>8047311293.0299997</v>
      </c>
      <c r="D121" s="306">
        <f t="shared" ref="D121:G121" si="11">+D122+D123+D124+D125+D126+D127+D128+D136+D138+D139</f>
        <v>13690895686.1</v>
      </c>
      <c r="E121" s="306">
        <f t="shared" si="11"/>
        <v>22292787433.639999</v>
      </c>
      <c r="F121" s="306">
        <f>+F122+F123+F124+F125+F126+F127+F128+F136+F138+F139</f>
        <v>14873630868.639999</v>
      </c>
      <c r="G121" s="88">
        <f t="shared" si="11"/>
        <v>36611837847.770004</v>
      </c>
      <c r="H121" s="306">
        <f>+H122+H123+H124+H125+H126+H127+H128+H136+H138+H139</f>
        <v>36611837847.770004</v>
      </c>
      <c r="I121" s="31"/>
      <c r="J121" s="31"/>
    </row>
    <row r="122" spans="1:10" ht="15" customHeight="1" x14ac:dyDescent="0.3">
      <c r="A122" s="147">
        <v>0</v>
      </c>
      <c r="B122" s="150" t="s">
        <v>182</v>
      </c>
      <c r="C122" s="11">
        <v>0</v>
      </c>
      <c r="D122" s="11">
        <v>0</v>
      </c>
      <c r="E122" s="11"/>
      <c r="F122" s="11">
        <v>0</v>
      </c>
      <c r="G122" s="11"/>
      <c r="H122" s="184">
        <f>+C122+D122+F122</f>
        <v>0</v>
      </c>
    </row>
    <row r="123" spans="1:10" ht="15" customHeight="1" x14ac:dyDescent="0.3">
      <c r="A123" s="147">
        <v>1</v>
      </c>
      <c r="B123" s="150" t="s">
        <v>168</v>
      </c>
      <c r="C123" s="11">
        <v>0</v>
      </c>
      <c r="D123" s="46">
        <v>0</v>
      </c>
      <c r="E123" s="46"/>
      <c r="F123" s="46">
        <v>0</v>
      </c>
      <c r="G123" s="46"/>
      <c r="H123" s="184">
        <f t="shared" ref="H123:H139" si="12">+C123+D123+F123</f>
        <v>0</v>
      </c>
    </row>
    <row r="124" spans="1:10" ht="15" customHeight="1" x14ac:dyDescent="0.3">
      <c r="A124" s="147">
        <v>2</v>
      </c>
      <c r="B124" s="150" t="s">
        <v>183</v>
      </c>
      <c r="C124" s="11">
        <v>0</v>
      </c>
      <c r="D124" s="11">
        <v>0</v>
      </c>
      <c r="E124" s="11"/>
      <c r="F124" s="11">
        <v>0</v>
      </c>
      <c r="G124" s="11"/>
      <c r="H124" s="184">
        <f t="shared" si="12"/>
        <v>0</v>
      </c>
    </row>
    <row r="125" spans="1:10" ht="15" customHeight="1" x14ac:dyDescent="0.3">
      <c r="A125" s="147">
        <v>3</v>
      </c>
      <c r="B125" s="150" t="s">
        <v>184</v>
      </c>
      <c r="C125" s="11">
        <v>0</v>
      </c>
      <c r="D125" s="11">
        <v>0</v>
      </c>
      <c r="E125" s="11"/>
      <c r="F125" s="11">
        <v>0</v>
      </c>
      <c r="G125" s="11"/>
      <c r="H125" s="184">
        <f t="shared" si="12"/>
        <v>0</v>
      </c>
    </row>
    <row r="126" spans="1:10" ht="15" customHeight="1" x14ac:dyDescent="0.3">
      <c r="A126" s="147">
        <v>4</v>
      </c>
      <c r="B126" s="150" t="s">
        <v>185</v>
      </c>
      <c r="C126" s="11">
        <v>0</v>
      </c>
      <c r="D126" s="11">
        <v>0</v>
      </c>
      <c r="E126" s="11"/>
      <c r="F126" s="11">
        <v>0</v>
      </c>
      <c r="G126" s="11"/>
      <c r="H126" s="184">
        <f t="shared" si="12"/>
        <v>0</v>
      </c>
    </row>
    <row r="127" spans="1:10" ht="15" customHeight="1" x14ac:dyDescent="0.3">
      <c r="A127" s="147">
        <v>5</v>
      </c>
      <c r="B127" s="150" t="s">
        <v>186</v>
      </c>
      <c r="C127" s="11">
        <v>0</v>
      </c>
      <c r="D127" s="11">
        <v>0</v>
      </c>
      <c r="E127" s="11"/>
      <c r="F127" s="11">
        <v>0</v>
      </c>
      <c r="G127" s="11"/>
      <c r="H127" s="184">
        <f t="shared" si="12"/>
        <v>0</v>
      </c>
    </row>
    <row r="128" spans="1:10" ht="15" customHeight="1" x14ac:dyDescent="0.3">
      <c r="A128" s="147">
        <v>6</v>
      </c>
      <c r="B128" s="150" t="s">
        <v>165</v>
      </c>
      <c r="C128" s="182">
        <f>+SUM(C129:C135)</f>
        <v>8047311293.0299997</v>
      </c>
      <c r="D128" s="182">
        <f t="shared" ref="D128:G128" si="13">+SUM(D129:D135)</f>
        <v>13690895686.1</v>
      </c>
      <c r="E128" s="182">
        <f t="shared" si="13"/>
        <v>22292787433.639999</v>
      </c>
      <c r="F128" s="182">
        <f t="shared" si="13"/>
        <v>14871686281.639999</v>
      </c>
      <c r="G128" s="182">
        <f t="shared" si="13"/>
        <v>36609893260.770004</v>
      </c>
      <c r="H128" s="182">
        <f>+SUM(H129:H135)</f>
        <v>36609893260.770004</v>
      </c>
    </row>
    <row r="129" spans="1:10" ht="15" customHeight="1" x14ac:dyDescent="0.3">
      <c r="A129" s="269"/>
      <c r="B129" s="277" t="s">
        <v>239</v>
      </c>
      <c r="C129" s="271">
        <f t="shared" ref="C129:G133" si="14">+C35</f>
        <v>1911942843.03</v>
      </c>
      <c r="D129" s="271">
        <f t="shared" si="14"/>
        <v>3906250751.0999999</v>
      </c>
      <c r="E129" s="271">
        <f t="shared" si="14"/>
        <v>6372774048.6400003</v>
      </c>
      <c r="F129" s="271">
        <f t="shared" si="14"/>
        <v>6372774048.6400003</v>
      </c>
      <c r="G129" s="271">
        <f t="shared" si="14"/>
        <v>12190967642.77</v>
      </c>
      <c r="H129" s="278">
        <f>+C129+D129+F129</f>
        <v>12190967642.77</v>
      </c>
      <c r="J129" s="299"/>
    </row>
    <row r="130" spans="1:10" ht="15" customHeight="1" x14ac:dyDescent="0.3">
      <c r="A130" s="269"/>
      <c r="B130" s="277" t="s">
        <v>240</v>
      </c>
      <c r="C130" s="271">
        <f t="shared" si="14"/>
        <v>133800000</v>
      </c>
      <c r="D130" s="271">
        <f t="shared" si="14"/>
        <v>137300000</v>
      </c>
      <c r="E130" s="271">
        <f t="shared" si="14"/>
        <v>271100000</v>
      </c>
      <c r="F130" s="271">
        <f t="shared" si="14"/>
        <v>133618000</v>
      </c>
      <c r="G130" s="271">
        <f t="shared" si="14"/>
        <v>404718000</v>
      </c>
      <c r="H130" s="278">
        <f t="shared" si="12"/>
        <v>404718000</v>
      </c>
    </row>
    <row r="131" spans="1:10" ht="15" customHeight="1" x14ac:dyDescent="0.3">
      <c r="A131" s="269"/>
      <c r="B131" s="277" t="s">
        <v>338</v>
      </c>
      <c r="C131" s="271">
        <f t="shared" si="14"/>
        <v>320000</v>
      </c>
      <c r="D131" s="271">
        <f t="shared" si="14"/>
        <v>18480000</v>
      </c>
      <c r="E131" s="271">
        <f t="shared" si="14"/>
        <v>18800000</v>
      </c>
      <c r="F131" s="271">
        <f t="shared" si="14"/>
        <v>35405000</v>
      </c>
      <c r="G131" s="271">
        <f t="shared" si="14"/>
        <v>54205000</v>
      </c>
      <c r="H131" s="278">
        <f t="shared" si="12"/>
        <v>54205000</v>
      </c>
    </row>
    <row r="132" spans="1:10" ht="15" customHeight="1" x14ac:dyDescent="0.3">
      <c r="A132" s="269"/>
      <c r="B132" s="277" t="s">
        <v>241</v>
      </c>
      <c r="C132" s="271">
        <f t="shared" si="14"/>
        <v>2167343449.9999995</v>
      </c>
      <c r="D132" s="271">
        <f t="shared" si="14"/>
        <v>2141679935.0000005</v>
      </c>
      <c r="E132" s="271">
        <f t="shared" si="14"/>
        <v>4309023385</v>
      </c>
      <c r="F132" s="271">
        <f t="shared" si="14"/>
        <v>2102453233</v>
      </c>
      <c r="G132" s="271">
        <f t="shared" si="14"/>
        <v>6411476618</v>
      </c>
      <c r="H132" s="278">
        <f t="shared" si="12"/>
        <v>6411476618</v>
      </c>
    </row>
    <row r="133" spans="1:10" ht="15" customHeight="1" x14ac:dyDescent="0.3">
      <c r="A133" s="269"/>
      <c r="B133" s="277" t="s">
        <v>242</v>
      </c>
      <c r="C133" s="271">
        <f t="shared" si="14"/>
        <v>174005000</v>
      </c>
      <c r="D133" s="271">
        <f t="shared" si="14"/>
        <v>634221000</v>
      </c>
      <c r="E133" s="271">
        <f t="shared" si="14"/>
        <v>808226000</v>
      </c>
      <c r="F133" s="271">
        <f t="shared" si="14"/>
        <v>420341000</v>
      </c>
      <c r="G133" s="271">
        <f t="shared" si="14"/>
        <v>1228567000</v>
      </c>
      <c r="H133" s="278">
        <f t="shared" si="12"/>
        <v>1228567000</v>
      </c>
    </row>
    <row r="134" spans="1:10" ht="15" customHeight="1" x14ac:dyDescent="0.3">
      <c r="A134" s="269"/>
      <c r="B134" s="277" t="s">
        <v>243</v>
      </c>
      <c r="C134" s="271">
        <f t="shared" ref="C134:G135" si="15">+C41</f>
        <v>2885255000</v>
      </c>
      <c r="D134" s="271">
        <f t="shared" si="15"/>
        <v>4356025000</v>
      </c>
      <c r="E134" s="271">
        <f t="shared" si="15"/>
        <v>7241280000</v>
      </c>
      <c r="F134" s="271">
        <f t="shared" si="15"/>
        <v>4024011000</v>
      </c>
      <c r="G134" s="271">
        <f t="shared" si="15"/>
        <v>11265291000</v>
      </c>
      <c r="H134" s="278">
        <f t="shared" si="12"/>
        <v>11265291000</v>
      </c>
    </row>
    <row r="135" spans="1:10" ht="15" customHeight="1" x14ac:dyDescent="0.3">
      <c r="A135" s="269"/>
      <c r="B135" s="277" t="s">
        <v>243</v>
      </c>
      <c r="C135" s="271">
        <f t="shared" si="15"/>
        <v>774645000</v>
      </c>
      <c r="D135" s="271">
        <f t="shared" si="15"/>
        <v>2496939000</v>
      </c>
      <c r="E135" s="271">
        <f t="shared" si="15"/>
        <v>3271584000</v>
      </c>
      <c r="F135" s="271">
        <f t="shared" si="15"/>
        <v>1783084000</v>
      </c>
      <c r="G135" s="271">
        <f t="shared" si="15"/>
        <v>5054668000</v>
      </c>
      <c r="H135" s="278">
        <f>+C135+D135+F135</f>
        <v>5054668000</v>
      </c>
    </row>
    <row r="136" spans="1:10" ht="15" customHeight="1" x14ac:dyDescent="0.3">
      <c r="A136" s="147">
        <v>7</v>
      </c>
      <c r="B136" s="150" t="s">
        <v>166</v>
      </c>
      <c r="C136" s="182">
        <f>+C137</f>
        <v>0</v>
      </c>
      <c r="D136" s="182">
        <f t="shared" ref="D136" si="16">+D137</f>
        <v>0</v>
      </c>
      <c r="E136" s="182"/>
      <c r="F136" s="182">
        <f>+F137</f>
        <v>1944587</v>
      </c>
      <c r="G136" s="182">
        <f>+G137</f>
        <v>1944587</v>
      </c>
      <c r="H136" s="184">
        <f t="shared" si="12"/>
        <v>1944587</v>
      </c>
    </row>
    <row r="137" spans="1:10" ht="15" customHeight="1" x14ac:dyDescent="0.3">
      <c r="A137" s="269"/>
      <c r="B137" s="277" t="s">
        <v>244</v>
      </c>
      <c r="C137" s="271">
        <f>+C40</f>
        <v>0</v>
      </c>
      <c r="D137" s="271">
        <f>+D40</f>
        <v>0</v>
      </c>
      <c r="E137" s="271">
        <f>+E40</f>
        <v>0</v>
      </c>
      <c r="F137" s="271">
        <f>+F40</f>
        <v>1944587</v>
      </c>
      <c r="G137" s="271">
        <f>+G40</f>
        <v>1944587</v>
      </c>
      <c r="H137" s="278">
        <f t="shared" si="12"/>
        <v>1944587</v>
      </c>
    </row>
    <row r="138" spans="1:10" ht="15" customHeight="1" x14ac:dyDescent="0.3">
      <c r="A138" s="147">
        <v>8</v>
      </c>
      <c r="B138" s="150" t="s">
        <v>187</v>
      </c>
      <c r="C138" s="11">
        <v>0</v>
      </c>
      <c r="D138" s="11">
        <v>0</v>
      </c>
      <c r="E138" s="11"/>
      <c r="F138" s="11">
        <v>0</v>
      </c>
      <c r="G138" s="11"/>
      <c r="H138" s="184">
        <f t="shared" si="12"/>
        <v>0</v>
      </c>
    </row>
    <row r="139" spans="1:10" ht="15" customHeight="1" x14ac:dyDescent="0.3">
      <c r="A139" s="147">
        <v>9</v>
      </c>
      <c r="B139" s="150" t="s">
        <v>188</v>
      </c>
      <c r="C139" s="11">
        <v>0</v>
      </c>
      <c r="D139" s="11">
        <v>0</v>
      </c>
      <c r="E139" s="11"/>
      <c r="F139" s="11">
        <v>0</v>
      </c>
      <c r="G139" s="11"/>
      <c r="H139" s="184">
        <f t="shared" si="12"/>
        <v>0</v>
      </c>
    </row>
    <row r="140" spans="1:10" ht="9.9" customHeight="1" x14ac:dyDescent="0.3">
      <c r="A140" s="207"/>
      <c r="B140" s="40"/>
      <c r="C140" s="11"/>
      <c r="D140" s="11"/>
      <c r="E140" s="11"/>
      <c r="F140" s="11"/>
      <c r="G140" s="11"/>
      <c r="H140" s="43"/>
    </row>
    <row r="141" spans="1:10" ht="18" customHeight="1" x14ac:dyDescent="0.3">
      <c r="A141" s="479" t="s">
        <v>201</v>
      </c>
      <c r="B141" s="479"/>
      <c r="C141" s="88">
        <f t="shared" ref="C141:F142" si="17">+C142</f>
        <v>0</v>
      </c>
      <c r="D141" s="88">
        <f t="shared" si="17"/>
        <v>0</v>
      </c>
      <c r="E141" s="88"/>
      <c r="F141" s="88">
        <f t="shared" si="17"/>
        <v>0</v>
      </c>
      <c r="G141" s="88"/>
      <c r="H141" s="88">
        <f>+SUM(H142:H143)</f>
        <v>0</v>
      </c>
    </row>
    <row r="142" spans="1:10" ht="15" customHeight="1" x14ac:dyDescent="0.3">
      <c r="A142" s="147">
        <v>6</v>
      </c>
      <c r="B142" s="150" t="s">
        <v>165</v>
      </c>
      <c r="C142" s="44">
        <f t="shared" si="17"/>
        <v>0</v>
      </c>
      <c r="D142" s="44">
        <f t="shared" si="17"/>
        <v>0</v>
      </c>
      <c r="E142" s="44"/>
      <c r="F142" s="44">
        <f t="shared" si="17"/>
        <v>0</v>
      </c>
      <c r="G142" s="44"/>
      <c r="H142" s="217">
        <f>+H143</f>
        <v>0</v>
      </c>
    </row>
    <row r="143" spans="1:10" ht="15" customHeight="1" x14ac:dyDescent="0.3">
      <c r="A143" s="273" t="s">
        <v>200</v>
      </c>
      <c r="B143" s="274" t="s">
        <v>199</v>
      </c>
      <c r="C143" s="275">
        <v>0</v>
      </c>
      <c r="D143" s="275">
        <v>0</v>
      </c>
      <c r="E143" s="275"/>
      <c r="F143" s="275">
        <v>0</v>
      </c>
      <c r="G143" s="275"/>
      <c r="H143" s="276">
        <f>+C143+D143+F143</f>
        <v>0</v>
      </c>
    </row>
    <row r="144" spans="1:10" ht="15" customHeight="1" x14ac:dyDescent="0.3">
      <c r="A144" s="480" t="s">
        <v>56</v>
      </c>
      <c r="B144" s="481"/>
      <c r="C144" s="481"/>
      <c r="D144" s="481"/>
      <c r="E144" s="481"/>
      <c r="F144" s="481"/>
      <c r="G144" s="481"/>
      <c r="H144" s="481"/>
    </row>
    <row r="145" spans="1:10" ht="15" customHeight="1" x14ac:dyDescent="0.3">
      <c r="A145" s="123" t="s">
        <v>161</v>
      </c>
      <c r="B145" s="122" t="s">
        <v>348</v>
      </c>
      <c r="C145" s="122"/>
      <c r="D145" s="122"/>
      <c r="E145" s="122"/>
      <c r="F145" s="122"/>
      <c r="G145" s="122"/>
      <c r="H145" s="122"/>
    </row>
    <row r="146" spans="1:10" ht="95.25" customHeight="1" x14ac:dyDescent="0.3">
      <c r="A146" s="485" t="s">
        <v>213</v>
      </c>
      <c r="B146" s="485"/>
      <c r="C146" s="485"/>
      <c r="D146" s="485"/>
      <c r="E146" s="485"/>
      <c r="F146" s="485"/>
      <c r="G146" s="485"/>
      <c r="H146" s="485"/>
    </row>
    <row r="147" spans="1:10" ht="76.8" customHeight="1" x14ac:dyDescent="0.3">
      <c r="A147" s="482" t="s">
        <v>350</v>
      </c>
      <c r="B147" s="483"/>
      <c r="C147" s="483"/>
      <c r="D147" s="483"/>
      <c r="E147" s="483"/>
      <c r="F147" s="483"/>
      <c r="G147" s="483"/>
      <c r="H147" s="484"/>
    </row>
    <row r="148" spans="1:10" x14ac:dyDescent="0.3">
      <c r="A148" s="42"/>
      <c r="B148" s="40"/>
    </row>
    <row r="149" spans="1:10" x14ac:dyDescent="0.3">
      <c r="A149" s="445" t="s">
        <v>70</v>
      </c>
      <c r="B149" s="445"/>
      <c r="C149" s="445"/>
      <c r="D149" s="445"/>
      <c r="E149" s="445"/>
      <c r="F149" s="445"/>
      <c r="G149" s="445"/>
      <c r="H149" s="445"/>
      <c r="I149" s="143"/>
    </row>
    <row r="150" spans="1:10" ht="14.4" customHeight="1" x14ac:dyDescent="0.3">
      <c r="A150" s="445" t="s">
        <v>71</v>
      </c>
      <c r="B150" s="445"/>
      <c r="C150" s="445"/>
      <c r="D150" s="445"/>
      <c r="E150" s="445"/>
      <c r="F150" s="445"/>
      <c r="G150" s="445"/>
      <c r="H150" s="445"/>
    </row>
    <row r="151" spans="1:10" x14ac:dyDescent="0.3">
      <c r="A151" s="445" t="s">
        <v>51</v>
      </c>
      <c r="B151" s="445"/>
      <c r="C151" s="445"/>
      <c r="D151" s="445"/>
      <c r="E151" s="445"/>
      <c r="F151" s="445"/>
      <c r="G151" s="445"/>
      <c r="H151" s="445"/>
    </row>
    <row r="152" spans="1:10" x14ac:dyDescent="0.3">
      <c r="A152" s="79" t="s">
        <v>69</v>
      </c>
      <c r="B152" s="79" t="s">
        <v>0</v>
      </c>
      <c r="C152" s="79" t="s">
        <v>2</v>
      </c>
      <c r="D152" s="79" t="s">
        <v>3</v>
      </c>
      <c r="E152" s="79"/>
      <c r="F152" s="79" t="s">
        <v>4</v>
      </c>
      <c r="G152" s="80"/>
      <c r="H152" s="103"/>
    </row>
    <row r="153" spans="1:10" ht="18" customHeight="1" x14ac:dyDescent="0.3">
      <c r="A153" s="125" t="s">
        <v>72</v>
      </c>
      <c r="B153" s="307">
        <v>0</v>
      </c>
      <c r="C153" s="308">
        <f>+B157</f>
        <v>6761584484.1300001</v>
      </c>
      <c r="D153" s="308">
        <f>+C157</f>
        <v>7879584575.0300045</v>
      </c>
      <c r="E153" s="308"/>
      <c r="F153" s="309">
        <v>0</v>
      </c>
      <c r="G153" s="107"/>
      <c r="H153" s="153"/>
    </row>
    <row r="154" spans="1:10" ht="18" customHeight="1" x14ac:dyDescent="0.3">
      <c r="A154" s="125" t="s">
        <v>73</v>
      </c>
      <c r="B154" s="308">
        <f>+C99</f>
        <v>14808895777.16</v>
      </c>
      <c r="C154" s="308">
        <f>+D99</f>
        <v>14808895777.000006</v>
      </c>
      <c r="D154" s="308">
        <f>+F99</f>
        <v>14808895779.339993</v>
      </c>
      <c r="E154" s="308"/>
      <c r="F154" s="309">
        <f>+B154+C154+D154</f>
        <v>44426687333.5</v>
      </c>
      <c r="G154" s="107"/>
      <c r="H154" s="153"/>
      <c r="I154" s="153"/>
    </row>
    <row r="155" spans="1:10" ht="18" customHeight="1" x14ac:dyDescent="0.3">
      <c r="A155" s="89" t="s">
        <v>99</v>
      </c>
      <c r="B155" s="310">
        <f>+B153+B154</f>
        <v>14808895777.16</v>
      </c>
      <c r="C155" s="310">
        <f>+C153+C154</f>
        <v>21570480261.130005</v>
      </c>
      <c r="D155" s="310">
        <f>+D153+D154</f>
        <v>22688480354.369995</v>
      </c>
      <c r="E155" s="310"/>
      <c r="F155" s="310">
        <f>+F153+F154</f>
        <v>44426687333.5</v>
      </c>
      <c r="G155" s="90"/>
      <c r="H155" s="153"/>
      <c r="I155" s="153"/>
      <c r="J155" s="31"/>
    </row>
    <row r="156" spans="1:10" ht="18" customHeight="1" x14ac:dyDescent="0.3">
      <c r="A156" s="125" t="s">
        <v>150</v>
      </c>
      <c r="B156" s="308">
        <f>+C121</f>
        <v>8047311293.0299997</v>
      </c>
      <c r="C156" s="308">
        <f>+D121</f>
        <v>13690895686.1</v>
      </c>
      <c r="D156" s="308">
        <f>+F121</f>
        <v>14873630868.639999</v>
      </c>
      <c r="E156" s="308"/>
      <c r="F156" s="309">
        <f>+SUM(B156:D156)</f>
        <v>36611837847.770004</v>
      </c>
      <c r="G156" s="107"/>
      <c r="H156" s="153"/>
      <c r="I156" s="153"/>
      <c r="J156" s="31"/>
    </row>
    <row r="157" spans="1:10" ht="18" customHeight="1" x14ac:dyDescent="0.3">
      <c r="A157" s="89" t="s">
        <v>100</v>
      </c>
      <c r="B157" s="311">
        <f>+B155-B156</f>
        <v>6761584484.1300001</v>
      </c>
      <c r="C157" s="310">
        <f>+C155-C156</f>
        <v>7879584575.0300045</v>
      </c>
      <c r="D157" s="310">
        <f>+D155-D156</f>
        <v>7814849485.7299957</v>
      </c>
      <c r="E157" s="310"/>
      <c r="F157" s="310">
        <f>+F155-F156</f>
        <v>7814849485.7299957</v>
      </c>
      <c r="G157" s="90"/>
      <c r="H157" s="59"/>
      <c r="I157" s="31"/>
    </row>
    <row r="158" spans="1:10" x14ac:dyDescent="0.3">
      <c r="A158" s="120" t="s">
        <v>161</v>
      </c>
      <c r="B158" s="119" t="s">
        <v>340</v>
      </c>
      <c r="C158" s="212"/>
      <c r="D158" s="212"/>
      <c r="E158" s="212"/>
      <c r="F158" s="212"/>
      <c r="G158" s="155"/>
      <c r="I158" s="91"/>
    </row>
    <row r="159" spans="1:10" ht="18" customHeight="1" x14ac:dyDescent="0.3">
      <c r="A159" s="477" t="s">
        <v>190</v>
      </c>
      <c r="B159" s="478"/>
      <c r="C159" s="478"/>
      <c r="D159" s="478"/>
      <c r="E159" s="478"/>
      <c r="F159" s="478"/>
      <c r="G159" s="280"/>
      <c r="H159" s="114"/>
      <c r="I159" s="91"/>
    </row>
    <row r="160" spans="1:10" ht="39.9" customHeight="1" x14ac:dyDescent="0.3">
      <c r="A160" s="474" t="s">
        <v>214</v>
      </c>
      <c r="B160" s="475"/>
      <c r="C160" s="475"/>
      <c r="D160" s="475"/>
      <c r="E160" s="475"/>
      <c r="F160" s="475"/>
      <c r="G160" s="475"/>
      <c r="H160" s="476"/>
      <c r="I160" s="91"/>
    </row>
    <row r="161" spans="1:9" ht="18" customHeight="1" x14ac:dyDescent="0.3">
      <c r="A161" s="474" t="s">
        <v>123</v>
      </c>
      <c r="B161" s="475"/>
      <c r="C161" s="475"/>
      <c r="D161" s="475"/>
      <c r="E161" s="475"/>
      <c r="F161" s="475"/>
      <c r="G161" s="475"/>
      <c r="H161" s="476"/>
      <c r="I161" s="91"/>
    </row>
    <row r="162" spans="1:9" ht="18" customHeight="1" x14ac:dyDescent="0.3">
      <c r="A162" s="474" t="s">
        <v>153</v>
      </c>
      <c r="B162" s="475"/>
      <c r="C162" s="475"/>
      <c r="D162" s="475"/>
      <c r="E162" s="475"/>
      <c r="F162" s="475"/>
      <c r="G162" s="475"/>
      <c r="H162" s="476"/>
      <c r="I162" s="91"/>
    </row>
    <row r="163" spans="1:9" ht="18" customHeight="1" x14ac:dyDescent="0.3">
      <c r="A163" s="474" t="s">
        <v>126</v>
      </c>
      <c r="B163" s="475"/>
      <c r="C163" s="475"/>
      <c r="D163" s="475"/>
      <c r="E163" s="475"/>
      <c r="F163" s="475"/>
      <c r="G163" s="475"/>
      <c r="H163" s="476"/>
      <c r="I163" s="91"/>
    </row>
    <row r="164" spans="1:9" ht="18" customHeight="1" x14ac:dyDescent="0.3">
      <c r="A164" s="471" t="s">
        <v>152</v>
      </c>
      <c r="B164" s="472"/>
      <c r="C164" s="472"/>
      <c r="D164" s="472"/>
      <c r="E164" s="472"/>
      <c r="F164" s="472"/>
      <c r="G164" s="472"/>
      <c r="H164" s="473"/>
      <c r="I164" s="91"/>
    </row>
    <row r="165" spans="1:9" ht="15" customHeight="1" x14ac:dyDescent="0.3">
      <c r="A165" s="92" t="s">
        <v>124</v>
      </c>
      <c r="B165" s="93"/>
      <c r="C165" s="93"/>
      <c r="D165" s="93"/>
      <c r="E165" s="93"/>
      <c r="F165" s="93"/>
      <c r="G165" s="93"/>
      <c r="H165" s="94"/>
      <c r="I165" s="91"/>
    </row>
    <row r="166" spans="1:9" s="101" customFormat="1" ht="50.1" customHeight="1" x14ac:dyDescent="0.3">
      <c r="A166" s="452" t="s">
        <v>125</v>
      </c>
      <c r="B166" s="453"/>
      <c r="C166" s="453"/>
      <c r="D166" s="453"/>
      <c r="E166" s="453"/>
      <c r="F166" s="453"/>
      <c r="G166" s="453"/>
      <c r="H166" s="454"/>
      <c r="I166" s="102"/>
    </row>
    <row r="167" spans="1:9" ht="15" customHeight="1" x14ac:dyDescent="0.35">
      <c r="A167" s="2"/>
      <c r="B167" s="2"/>
      <c r="C167" s="2"/>
      <c r="D167" s="2"/>
      <c r="E167" s="2"/>
      <c r="F167" s="2"/>
      <c r="G167" s="2"/>
      <c r="H167" s="2"/>
    </row>
    <row r="168" spans="1:9" ht="15" customHeight="1" x14ac:dyDescent="0.3">
      <c r="B168" s="445" t="s">
        <v>127</v>
      </c>
      <c r="C168" s="445"/>
      <c r="D168" s="445"/>
      <c r="E168" s="296"/>
      <c r="F168" s="297"/>
      <c r="G168" s="297"/>
      <c r="H168" s="33"/>
    </row>
    <row r="169" spans="1:9" ht="33" customHeight="1" x14ac:dyDescent="0.3">
      <c r="B169" s="469" t="s">
        <v>128</v>
      </c>
      <c r="C169" s="469"/>
      <c r="D169" s="469"/>
      <c r="E169" s="298"/>
      <c r="F169" s="298"/>
      <c r="G169" s="298"/>
      <c r="H169" s="33"/>
    </row>
    <row r="170" spans="1:9" ht="15" customHeight="1" x14ac:dyDescent="0.3">
      <c r="B170" s="445" t="s">
        <v>51</v>
      </c>
      <c r="C170" s="445"/>
      <c r="D170" s="445"/>
      <c r="E170" s="208"/>
      <c r="F170" s="33"/>
      <c r="G170" s="33"/>
      <c r="H170" s="33"/>
    </row>
    <row r="171" spans="1:9" ht="18" customHeight="1" x14ac:dyDescent="0.35">
      <c r="B171" s="468" t="s">
        <v>69</v>
      </c>
      <c r="C171" s="468"/>
      <c r="D171" s="80" t="s">
        <v>81</v>
      </c>
      <c r="E171" s="80"/>
      <c r="F171" s="2"/>
      <c r="G171" s="2"/>
      <c r="H171" s="103"/>
    </row>
    <row r="172" spans="1:9" ht="18" customHeight="1" x14ac:dyDescent="0.35">
      <c r="B172" s="446" t="s">
        <v>202</v>
      </c>
      <c r="C172" s="446"/>
      <c r="D172" s="80"/>
      <c r="E172" s="80"/>
      <c r="F172" s="2"/>
      <c r="G172" s="2"/>
      <c r="H172" s="103"/>
    </row>
    <row r="173" spans="1:9" ht="18" customHeight="1" x14ac:dyDescent="0.35">
      <c r="B173" s="106" t="s">
        <v>129</v>
      </c>
      <c r="D173" s="39">
        <v>0</v>
      </c>
      <c r="E173" s="39"/>
      <c r="F173" s="2"/>
      <c r="G173" s="2"/>
      <c r="H173" s="103"/>
    </row>
    <row r="174" spans="1:9" ht="18" customHeight="1" x14ac:dyDescent="0.35">
      <c r="B174" s="106" t="s">
        <v>130</v>
      </c>
      <c r="D174" s="39">
        <v>0</v>
      </c>
      <c r="E174" s="39"/>
      <c r="F174" s="2"/>
      <c r="G174" s="2"/>
      <c r="H174" s="103"/>
    </row>
    <row r="175" spans="1:9" ht="18" customHeight="1" x14ac:dyDescent="0.35">
      <c r="B175" s="447" t="s">
        <v>16</v>
      </c>
      <c r="C175" s="447"/>
      <c r="D175" s="90">
        <f>+D173+D174</f>
        <v>0</v>
      </c>
      <c r="E175" s="90"/>
      <c r="F175" s="2"/>
      <c r="G175" s="2"/>
      <c r="H175" s="103"/>
    </row>
    <row r="176" spans="1:9" ht="18" customHeight="1" x14ac:dyDescent="0.3">
      <c r="B176" s="106"/>
      <c r="D176" s="39"/>
      <c r="E176" s="39"/>
      <c r="F176" s="107"/>
      <c r="G176" s="107"/>
      <c r="H176" s="103"/>
    </row>
    <row r="177" spans="1:8" ht="18" customHeight="1" x14ac:dyDescent="0.3">
      <c r="B177" s="446" t="s">
        <v>203</v>
      </c>
      <c r="C177" s="446"/>
      <c r="D177" s="80" t="s">
        <v>81</v>
      </c>
      <c r="E177" s="80"/>
      <c r="F177" s="107"/>
      <c r="G177" s="107"/>
      <c r="H177" s="103"/>
    </row>
    <row r="178" spans="1:8" ht="18" customHeight="1" x14ac:dyDescent="0.3">
      <c r="B178" s="106" t="s">
        <v>129</v>
      </c>
      <c r="D178" s="39">
        <v>0</v>
      </c>
      <c r="E178" s="39"/>
      <c r="F178" s="107"/>
      <c r="G178" s="107"/>
      <c r="H178" s="103"/>
    </row>
    <row r="179" spans="1:8" ht="18" customHeight="1" x14ac:dyDescent="0.3">
      <c r="B179" s="106" t="s">
        <v>204</v>
      </c>
      <c r="D179" s="39">
        <v>0</v>
      </c>
      <c r="E179" s="39"/>
      <c r="F179" s="107"/>
      <c r="G179" s="107"/>
      <c r="H179" s="103"/>
    </row>
    <row r="180" spans="1:8" ht="18" customHeight="1" x14ac:dyDescent="0.3">
      <c r="B180" s="447" t="s">
        <v>205</v>
      </c>
      <c r="C180" s="447"/>
      <c r="D180" s="90">
        <f>+D178+D179</f>
        <v>0</v>
      </c>
      <c r="E180" s="90"/>
      <c r="F180" s="107"/>
      <c r="G180" s="107"/>
      <c r="H180" s="103"/>
    </row>
    <row r="181" spans="1:8" ht="18" customHeight="1" x14ac:dyDescent="0.3">
      <c r="B181" s="106"/>
      <c r="D181" s="107"/>
      <c r="E181" s="107"/>
      <c r="F181" s="107"/>
      <c r="G181" s="107"/>
      <c r="H181" s="103"/>
    </row>
    <row r="182" spans="1:8" ht="18" customHeight="1" x14ac:dyDescent="0.3">
      <c r="B182" s="446" t="s">
        <v>206</v>
      </c>
      <c r="C182" s="446"/>
      <c r="D182" s="80" t="s">
        <v>81</v>
      </c>
      <c r="E182" s="80"/>
      <c r="F182" s="107"/>
      <c r="G182" s="107"/>
      <c r="H182" s="103"/>
    </row>
    <row r="183" spans="1:8" ht="18" customHeight="1" x14ac:dyDescent="0.3">
      <c r="B183" s="106" t="s">
        <v>129</v>
      </c>
      <c r="D183" s="39">
        <f>+D173-D178</f>
        <v>0</v>
      </c>
      <c r="E183" s="39"/>
      <c r="F183" s="107"/>
      <c r="G183" s="107"/>
      <c r="H183" s="103"/>
    </row>
    <row r="184" spans="1:8" ht="18" customHeight="1" x14ac:dyDescent="0.3">
      <c r="B184" s="106" t="s">
        <v>130</v>
      </c>
      <c r="D184" s="39">
        <f>+D174-D179</f>
        <v>0</v>
      </c>
      <c r="E184" s="39"/>
      <c r="F184" s="107"/>
      <c r="G184" s="107"/>
      <c r="H184" s="103"/>
    </row>
    <row r="185" spans="1:8" ht="18" customHeight="1" x14ac:dyDescent="0.3">
      <c r="B185" s="447" t="s">
        <v>207</v>
      </c>
      <c r="C185" s="447"/>
      <c r="D185" s="157">
        <f>+D183+D184</f>
        <v>0</v>
      </c>
      <c r="E185" s="90"/>
      <c r="F185" s="107"/>
      <c r="G185" s="107"/>
      <c r="H185" s="103"/>
    </row>
    <row r="186" spans="1:8" ht="15" customHeight="1" x14ac:dyDescent="0.3">
      <c r="B186" s="158" t="s">
        <v>208</v>
      </c>
      <c r="C186" s="121"/>
      <c r="D186" s="155"/>
      <c r="E186" s="155"/>
      <c r="F186" s="155"/>
      <c r="G186" s="155"/>
      <c r="H186" s="32">
        <f>+D178-H189</f>
        <v>0</v>
      </c>
    </row>
    <row r="187" spans="1:8" ht="15" customHeight="1" x14ac:dyDescent="0.3">
      <c r="B187" s="197"/>
      <c r="C187" s="198"/>
      <c r="D187" s="155"/>
      <c r="E187" s="155"/>
      <c r="F187" s="155"/>
      <c r="G187" s="155"/>
      <c r="H187" s="32"/>
    </row>
    <row r="188" spans="1:8" ht="15" customHeight="1" x14ac:dyDescent="0.3">
      <c r="A188" s="79" t="s">
        <v>53</v>
      </c>
      <c r="B188" s="79" t="s">
        <v>234</v>
      </c>
      <c r="C188" s="79" t="s">
        <v>0</v>
      </c>
      <c r="D188" s="79" t="s">
        <v>2</v>
      </c>
      <c r="E188" s="79"/>
      <c r="F188" s="79" t="s">
        <v>3</v>
      </c>
      <c r="G188" s="79"/>
      <c r="H188" s="79" t="s">
        <v>4</v>
      </c>
    </row>
    <row r="189" spans="1:8" ht="15" customHeight="1" x14ac:dyDescent="0.3">
      <c r="A189" s="199" t="s">
        <v>233</v>
      </c>
      <c r="B189" s="200"/>
      <c r="C189" s="201">
        <f>+SUM(C190:C199)</f>
        <v>0</v>
      </c>
      <c r="D189" s="201">
        <f>+SUM(D190:D199)</f>
        <v>0</v>
      </c>
      <c r="E189" s="201"/>
      <c r="F189" s="201">
        <f>+SUM(F190:F199)</f>
        <v>0</v>
      </c>
      <c r="G189" s="201"/>
      <c r="H189" s="201">
        <f>+SUM(H190:H199)</f>
        <v>0</v>
      </c>
    </row>
    <row r="190" spans="1:8" ht="15" customHeight="1" x14ac:dyDescent="0.3">
      <c r="A190" s="147">
        <v>0</v>
      </c>
      <c r="B190" s="150" t="s">
        <v>182</v>
      </c>
      <c r="C190" s="11">
        <v>0</v>
      </c>
      <c r="D190" s="11">
        <v>0</v>
      </c>
      <c r="E190" s="11"/>
      <c r="F190" s="11">
        <v>0</v>
      </c>
      <c r="G190" s="11"/>
      <c r="H190" s="43">
        <f>+C190+D190+F190</f>
        <v>0</v>
      </c>
    </row>
    <row r="191" spans="1:8" ht="15" customHeight="1" x14ac:dyDescent="0.3">
      <c r="A191" s="147">
        <v>1</v>
      </c>
      <c r="B191" s="150" t="s">
        <v>168</v>
      </c>
      <c r="C191" s="11">
        <v>0</v>
      </c>
      <c r="D191" s="46">
        <v>0</v>
      </c>
      <c r="E191" s="46"/>
      <c r="F191" s="46">
        <v>0</v>
      </c>
      <c r="G191" s="46"/>
      <c r="H191" s="43">
        <f t="shared" ref="H191:H199" si="18">+C191+D191+F191</f>
        <v>0</v>
      </c>
    </row>
    <row r="192" spans="1:8" ht="15" customHeight="1" x14ac:dyDescent="0.3">
      <c r="A192" s="147">
        <v>2</v>
      </c>
      <c r="B192" s="150" t="s">
        <v>183</v>
      </c>
      <c r="C192" s="11">
        <v>0</v>
      </c>
      <c r="D192" s="11">
        <v>0</v>
      </c>
      <c r="E192" s="11"/>
      <c r="F192" s="11">
        <v>0</v>
      </c>
      <c r="G192" s="11"/>
      <c r="H192" s="43">
        <f t="shared" si="18"/>
        <v>0</v>
      </c>
    </row>
    <row r="193" spans="1:8" ht="15" customHeight="1" x14ac:dyDescent="0.3">
      <c r="A193" s="147">
        <v>3</v>
      </c>
      <c r="B193" s="150" t="s">
        <v>184</v>
      </c>
      <c r="C193" s="11">
        <v>0</v>
      </c>
      <c r="D193" s="11">
        <v>0</v>
      </c>
      <c r="E193" s="11"/>
      <c r="F193" s="11">
        <v>0</v>
      </c>
      <c r="G193" s="11"/>
      <c r="H193" s="43">
        <f t="shared" si="18"/>
        <v>0</v>
      </c>
    </row>
    <row r="194" spans="1:8" ht="15" customHeight="1" x14ac:dyDescent="0.3">
      <c r="A194" s="147">
        <v>4</v>
      </c>
      <c r="B194" s="150" t="s">
        <v>185</v>
      </c>
      <c r="C194" s="11">
        <v>0</v>
      </c>
      <c r="D194" s="11">
        <v>0</v>
      </c>
      <c r="E194" s="11"/>
      <c r="F194" s="11">
        <v>0</v>
      </c>
      <c r="G194" s="11"/>
      <c r="H194" s="43">
        <f t="shared" si="18"/>
        <v>0</v>
      </c>
    </row>
    <row r="195" spans="1:8" ht="15" customHeight="1" x14ac:dyDescent="0.3">
      <c r="A195" s="147">
        <v>5</v>
      </c>
      <c r="B195" s="150" t="s">
        <v>186</v>
      </c>
      <c r="C195" s="11">
        <v>0</v>
      </c>
      <c r="D195" s="11">
        <v>0</v>
      </c>
      <c r="E195" s="11"/>
      <c r="F195" s="11">
        <v>0</v>
      </c>
      <c r="G195" s="11"/>
      <c r="H195" s="43">
        <f t="shared" si="18"/>
        <v>0</v>
      </c>
    </row>
    <row r="196" spans="1:8" ht="15" customHeight="1" x14ac:dyDescent="0.3">
      <c r="A196" s="147">
        <v>6</v>
      </c>
      <c r="B196" s="150" t="s">
        <v>165</v>
      </c>
      <c r="C196" s="11">
        <v>0</v>
      </c>
      <c r="D196" s="11">
        <v>0</v>
      </c>
      <c r="E196" s="11"/>
      <c r="F196" s="11">
        <v>0</v>
      </c>
      <c r="G196" s="11"/>
      <c r="H196" s="43">
        <f t="shared" si="18"/>
        <v>0</v>
      </c>
    </row>
    <row r="197" spans="1:8" ht="15" customHeight="1" x14ac:dyDescent="0.3">
      <c r="A197" s="147">
        <v>7</v>
      </c>
      <c r="B197" s="150" t="s">
        <v>166</v>
      </c>
      <c r="C197" s="11">
        <v>0</v>
      </c>
      <c r="D197" s="11">
        <v>0</v>
      </c>
      <c r="E197" s="11"/>
      <c r="F197" s="11">
        <v>0</v>
      </c>
      <c r="G197" s="11"/>
      <c r="H197" s="43">
        <f t="shared" si="18"/>
        <v>0</v>
      </c>
    </row>
    <row r="198" spans="1:8" ht="15" customHeight="1" x14ac:dyDescent="0.3">
      <c r="A198" s="147">
        <v>8</v>
      </c>
      <c r="B198" s="150" t="s">
        <v>187</v>
      </c>
      <c r="C198" s="11">
        <v>0</v>
      </c>
      <c r="D198" s="11">
        <v>0</v>
      </c>
      <c r="E198" s="11"/>
      <c r="F198" s="11">
        <v>0</v>
      </c>
      <c r="G198" s="11"/>
      <c r="H198" s="43">
        <f t="shared" si="18"/>
        <v>0</v>
      </c>
    </row>
    <row r="199" spans="1:8" ht="15" customHeight="1" x14ac:dyDescent="0.3">
      <c r="A199" s="202">
        <v>9</v>
      </c>
      <c r="B199" s="203" t="s">
        <v>188</v>
      </c>
      <c r="C199" s="13">
        <v>0</v>
      </c>
      <c r="D199" s="13">
        <v>0</v>
      </c>
      <c r="E199" s="13"/>
      <c r="F199" s="13">
        <v>0</v>
      </c>
      <c r="G199" s="13"/>
      <c r="H199" s="204">
        <f t="shared" si="18"/>
        <v>0</v>
      </c>
    </row>
    <row r="200" spans="1:8" ht="15" customHeight="1" x14ac:dyDescent="0.3">
      <c r="A200" s="470" t="s">
        <v>208</v>
      </c>
      <c r="B200" s="470"/>
      <c r="C200" s="470"/>
      <c r="D200" s="470"/>
      <c r="E200" s="470"/>
      <c r="F200" s="470"/>
      <c r="G200" s="470"/>
      <c r="H200" s="470"/>
    </row>
    <row r="201" spans="1:8" ht="15" customHeight="1" x14ac:dyDescent="0.3">
      <c r="A201" s="92" t="s">
        <v>124</v>
      </c>
      <c r="B201" s="93"/>
      <c r="C201" s="93"/>
      <c r="D201" s="93"/>
      <c r="E201" s="93"/>
      <c r="F201" s="93"/>
      <c r="G201" s="93"/>
      <c r="H201" s="94"/>
    </row>
    <row r="202" spans="1:8" ht="50.1" customHeight="1" x14ac:dyDescent="0.3">
      <c r="A202" s="452" t="s">
        <v>125</v>
      </c>
      <c r="B202" s="453"/>
      <c r="C202" s="453"/>
      <c r="D202" s="453"/>
      <c r="E202" s="453"/>
      <c r="F202" s="453"/>
      <c r="G202" s="453"/>
      <c r="H202" s="454"/>
    </row>
    <row r="203" spans="1:8" ht="15" customHeight="1" x14ac:dyDescent="0.35">
      <c r="A203" s="2"/>
      <c r="B203" s="2"/>
      <c r="C203" s="2"/>
      <c r="D203" s="2"/>
      <c r="E203" s="2"/>
      <c r="F203" s="2"/>
      <c r="G203" s="2"/>
      <c r="H203" s="2"/>
    </row>
    <row r="204" spans="1:8" ht="35.1" customHeight="1" x14ac:dyDescent="0.3">
      <c r="A204" s="109" t="s">
        <v>74</v>
      </c>
      <c r="B204" s="456" t="s">
        <v>351</v>
      </c>
      <c r="C204" s="457"/>
      <c r="D204" s="458" t="s">
        <v>48</v>
      </c>
      <c r="E204" s="459"/>
      <c r="F204" s="460"/>
      <c r="G204" s="460"/>
      <c r="H204" s="461"/>
    </row>
    <row r="205" spans="1:8" ht="35.1" customHeight="1" x14ac:dyDescent="0.3">
      <c r="A205" s="110" t="s">
        <v>46</v>
      </c>
      <c r="B205" s="456" t="s">
        <v>352</v>
      </c>
      <c r="C205" s="457"/>
      <c r="D205" s="462"/>
      <c r="E205" s="463"/>
      <c r="F205" s="463"/>
      <c r="G205" s="463"/>
      <c r="H205" s="464"/>
    </row>
    <row r="206" spans="1:8" ht="35.1" customHeight="1" x14ac:dyDescent="0.3">
      <c r="A206" s="111" t="s">
        <v>47</v>
      </c>
      <c r="B206" s="456" t="s">
        <v>348</v>
      </c>
      <c r="C206" s="457"/>
      <c r="D206" s="465"/>
      <c r="E206" s="466"/>
      <c r="F206" s="466"/>
      <c r="G206" s="466"/>
      <c r="H206" s="467"/>
    </row>
    <row r="207" spans="1:8" x14ac:dyDescent="0.3">
      <c r="A207" s="455" t="s">
        <v>120</v>
      </c>
      <c r="B207" s="455"/>
      <c r="C207" s="455"/>
      <c r="D207" s="455"/>
      <c r="E207" s="455"/>
      <c r="F207" s="455"/>
      <c r="G207" s="455"/>
      <c r="H207" s="455"/>
    </row>
    <row r="208" spans="1:8" x14ac:dyDescent="0.3">
      <c r="A208" s="211"/>
      <c r="B208" s="211"/>
      <c r="C208" s="211"/>
      <c r="D208" s="211"/>
      <c r="E208" s="211"/>
      <c r="F208" s="211"/>
      <c r="G208" s="211"/>
      <c r="H208" s="211"/>
    </row>
    <row r="209" spans="1:8" x14ac:dyDescent="0.3">
      <c r="A209" s="449" t="s">
        <v>147</v>
      </c>
      <c r="B209" s="450"/>
      <c r="C209" s="450"/>
      <c r="D209" s="450"/>
      <c r="E209" s="450"/>
      <c r="F209" s="450"/>
      <c r="G209" s="450"/>
      <c r="H209" s="451"/>
    </row>
    <row r="210" spans="1:8" x14ac:dyDescent="0.3">
      <c r="A210" s="95" t="s">
        <v>131</v>
      </c>
      <c r="H210" s="96"/>
    </row>
    <row r="211" spans="1:8" x14ac:dyDescent="0.3">
      <c r="A211" s="97"/>
      <c r="H211" s="96"/>
    </row>
    <row r="212" spans="1:8" ht="33" customHeight="1" thickBot="1" x14ac:dyDescent="0.35">
      <c r="A212" s="160" t="s">
        <v>209</v>
      </c>
      <c r="B212" s="159">
        <v>0</v>
      </c>
      <c r="H212" s="96"/>
    </row>
    <row r="213" spans="1:8" ht="16.2" thickTop="1" x14ac:dyDescent="0.3">
      <c r="A213" s="97"/>
      <c r="H213" s="96"/>
    </row>
    <row r="214" spans="1:8" x14ac:dyDescent="0.3">
      <c r="A214" s="95" t="s">
        <v>138</v>
      </c>
      <c r="D214" s="33" t="s">
        <v>174</v>
      </c>
      <c r="E214" s="33"/>
      <c r="H214" s="96"/>
    </row>
    <row r="215" spans="1:8" x14ac:dyDescent="0.3">
      <c r="A215" s="97" t="s">
        <v>132</v>
      </c>
      <c r="B215" s="31">
        <f>+B79</f>
        <v>175706749325.46057</v>
      </c>
      <c r="D215" s="438" t="s">
        <v>170</v>
      </c>
      <c r="E215" s="438"/>
      <c r="F215" s="438"/>
      <c r="G215" s="438"/>
      <c r="H215" s="448"/>
    </row>
    <row r="216" spans="1:8" x14ac:dyDescent="0.3">
      <c r="A216" s="97" t="s">
        <v>139</v>
      </c>
      <c r="B216" s="48">
        <f>+H99</f>
        <v>44426687333.5</v>
      </c>
      <c r="D216" s="438"/>
      <c r="E216" s="438"/>
      <c r="F216" s="438"/>
      <c r="G216" s="438"/>
      <c r="H216" s="448"/>
    </row>
    <row r="217" spans="1:8" ht="16.2" thickBot="1" x14ac:dyDescent="0.35">
      <c r="A217" s="314" t="s">
        <v>133</v>
      </c>
      <c r="B217" s="138">
        <f>+B215-B216</f>
        <v>131280061991.96057</v>
      </c>
      <c r="D217" s="27" t="s">
        <v>171</v>
      </c>
      <c r="H217" s="140">
        <f>+H99</f>
        <v>44426687333.5</v>
      </c>
    </row>
    <row r="218" spans="1:8" ht="16.2" thickTop="1" x14ac:dyDescent="0.3">
      <c r="A218" s="97"/>
      <c r="D218" s="27" t="s">
        <v>172</v>
      </c>
      <c r="H218" s="141">
        <f>+H121</f>
        <v>36611837847.770004</v>
      </c>
    </row>
    <row r="219" spans="1:8" ht="16.2" thickBot="1" x14ac:dyDescent="0.35">
      <c r="A219" s="95" t="s">
        <v>134</v>
      </c>
      <c r="D219" s="33" t="s">
        <v>173</v>
      </c>
      <c r="E219" s="33"/>
      <c r="F219" s="33"/>
      <c r="G219" s="33"/>
      <c r="H219" s="142">
        <f>+H218/H217</f>
        <v>0.82409560660992165</v>
      </c>
    </row>
    <row r="220" spans="1:8" ht="30.6" thickTop="1" x14ac:dyDescent="0.3">
      <c r="A220" s="313" t="s">
        <v>135</v>
      </c>
      <c r="B220" s="31">
        <f>+H33</f>
        <v>36611837847.770004</v>
      </c>
      <c r="H220" s="96"/>
    </row>
    <row r="221" spans="1:8" ht="30" x14ac:dyDescent="0.3">
      <c r="A221" s="313" t="s">
        <v>136</v>
      </c>
      <c r="B221" s="48">
        <f>+H121</f>
        <v>36611837847.770004</v>
      </c>
      <c r="D221" s="438" t="s">
        <v>175</v>
      </c>
      <c r="E221" s="438"/>
      <c r="F221" s="438"/>
      <c r="G221" s="438"/>
      <c r="H221" s="448"/>
    </row>
    <row r="222" spans="1:8" ht="16.2" thickBot="1" x14ac:dyDescent="0.35">
      <c r="A222" s="314" t="s">
        <v>137</v>
      </c>
      <c r="B222" s="139">
        <f>+B220-B221</f>
        <v>0</v>
      </c>
      <c r="D222" s="438"/>
      <c r="E222" s="438"/>
      <c r="F222" s="438"/>
      <c r="G222" s="438"/>
      <c r="H222" s="448"/>
    </row>
    <row r="223" spans="1:8" ht="16.2" thickTop="1" x14ac:dyDescent="0.35">
      <c r="A223" s="97"/>
      <c r="B223" s="2"/>
      <c r="D223" s="57" t="s">
        <v>176</v>
      </c>
      <c r="E223" s="57"/>
      <c r="F223" s="190"/>
      <c r="G223" s="190"/>
      <c r="H223" s="312">
        <f>+B79</f>
        <v>175706749325.46057</v>
      </c>
    </row>
    <row r="224" spans="1:8" x14ac:dyDescent="0.35">
      <c r="A224" s="97"/>
      <c r="B224" s="2"/>
      <c r="D224" s="57" t="s">
        <v>172</v>
      </c>
      <c r="E224" s="57"/>
      <c r="F224" s="190"/>
      <c r="G224" s="190"/>
      <c r="H224" s="141">
        <f>+H121</f>
        <v>36611837847.770004</v>
      </c>
    </row>
    <row r="225" spans="1:8" ht="16.2" thickBot="1" x14ac:dyDescent="0.4">
      <c r="A225" s="97"/>
      <c r="B225" s="2"/>
      <c r="D225" s="190"/>
      <c r="E225" s="190"/>
      <c r="F225" s="190"/>
      <c r="G225" s="190"/>
      <c r="H225" s="142">
        <f>+H224/H223</f>
        <v>0.20836898974184603</v>
      </c>
    </row>
    <row r="226" spans="1:8" ht="16.2" thickTop="1" x14ac:dyDescent="0.3">
      <c r="A226" s="98"/>
      <c r="B226" s="99"/>
      <c r="C226" s="99"/>
      <c r="D226" s="99"/>
      <c r="E226" s="99"/>
      <c r="F226" s="99"/>
      <c r="G226" s="99"/>
      <c r="H226" s="100"/>
    </row>
    <row r="229" spans="1:8" x14ac:dyDescent="0.3">
      <c r="B229" s="294"/>
    </row>
    <row r="230" spans="1:8" x14ac:dyDescent="0.3">
      <c r="H230" s="294"/>
    </row>
    <row r="231" spans="1:8" x14ac:dyDescent="0.3">
      <c r="H231" s="294"/>
    </row>
    <row r="232" spans="1:8" x14ac:dyDescent="0.3">
      <c r="H232" s="294"/>
    </row>
  </sheetData>
  <mergeCells count="100">
    <mergeCell ref="A1:H2"/>
    <mergeCell ref="A46:H46"/>
    <mergeCell ref="A32:B32"/>
    <mergeCell ref="A13:H13"/>
    <mergeCell ref="A14:H14"/>
    <mergeCell ref="A28:H28"/>
    <mergeCell ref="A33:B33"/>
    <mergeCell ref="A34:B34"/>
    <mergeCell ref="A35:B35"/>
    <mergeCell ref="A36:B36"/>
    <mergeCell ref="A39:B39"/>
    <mergeCell ref="A41:B41"/>
    <mergeCell ref="A30:H30"/>
    <mergeCell ref="A31:H31"/>
    <mergeCell ref="A3:H3"/>
    <mergeCell ref="A47:H47"/>
    <mergeCell ref="A9:H9"/>
    <mergeCell ref="C5:F5"/>
    <mergeCell ref="C6:F6"/>
    <mergeCell ref="C7:F7"/>
    <mergeCell ref="A21:A22"/>
    <mergeCell ref="A24:A25"/>
    <mergeCell ref="A37:B37"/>
    <mergeCell ref="A38:B38"/>
    <mergeCell ref="A11:H11"/>
    <mergeCell ref="A27:H27"/>
    <mergeCell ref="A44:H44"/>
    <mergeCell ref="A40:B40"/>
    <mergeCell ref="A45:H45"/>
    <mergeCell ref="A57:H57"/>
    <mergeCell ref="A58:H58"/>
    <mergeCell ref="A48:H48"/>
    <mergeCell ref="A49:B49"/>
    <mergeCell ref="A50:B50"/>
    <mergeCell ref="A51:B51"/>
    <mergeCell ref="A52:B52"/>
    <mergeCell ref="A53:B53"/>
    <mergeCell ref="A54:H54"/>
    <mergeCell ref="A55:H55"/>
    <mergeCell ref="B69:C69"/>
    <mergeCell ref="D67:H69"/>
    <mergeCell ref="A59:B59"/>
    <mergeCell ref="A60:B60"/>
    <mergeCell ref="A61:B61"/>
    <mergeCell ref="A65:H65"/>
    <mergeCell ref="B67:C67"/>
    <mergeCell ref="B68:C68"/>
    <mergeCell ref="A62:B62"/>
    <mergeCell ref="A64:H64"/>
    <mergeCell ref="A71:H71"/>
    <mergeCell ref="A115:H115"/>
    <mergeCell ref="A116:H116"/>
    <mergeCell ref="A117:H117"/>
    <mergeCell ref="A75:H75"/>
    <mergeCell ref="A76:H76"/>
    <mergeCell ref="A77:H77"/>
    <mergeCell ref="A91:H91"/>
    <mergeCell ref="A93:H93"/>
    <mergeCell ref="A94:H94"/>
    <mergeCell ref="A95:H95"/>
    <mergeCell ref="A113:H113"/>
    <mergeCell ref="A99:B99"/>
    <mergeCell ref="A90:H90"/>
    <mergeCell ref="A112:H112"/>
    <mergeCell ref="A73:H73"/>
    <mergeCell ref="A121:B121"/>
    <mergeCell ref="A141:B141"/>
    <mergeCell ref="A144:H144"/>
    <mergeCell ref="A147:H147"/>
    <mergeCell ref="A146:H146"/>
    <mergeCell ref="A164:H164"/>
    <mergeCell ref="A149:H149"/>
    <mergeCell ref="A150:H150"/>
    <mergeCell ref="A151:H151"/>
    <mergeCell ref="A160:H160"/>
    <mergeCell ref="A161:H161"/>
    <mergeCell ref="A162:H162"/>
    <mergeCell ref="A163:H163"/>
    <mergeCell ref="A159:F159"/>
    <mergeCell ref="D221:H222"/>
    <mergeCell ref="A209:H209"/>
    <mergeCell ref="A166:H166"/>
    <mergeCell ref="A202:H202"/>
    <mergeCell ref="A207:H207"/>
    <mergeCell ref="B204:C204"/>
    <mergeCell ref="D204:H206"/>
    <mergeCell ref="B205:C205"/>
    <mergeCell ref="B206:C206"/>
    <mergeCell ref="B172:C172"/>
    <mergeCell ref="B175:C175"/>
    <mergeCell ref="B171:C171"/>
    <mergeCell ref="B185:C185"/>
    <mergeCell ref="B169:D169"/>
    <mergeCell ref="A200:H200"/>
    <mergeCell ref="B168:D168"/>
    <mergeCell ref="B170:D170"/>
    <mergeCell ref="B177:C177"/>
    <mergeCell ref="B180:C180"/>
    <mergeCell ref="B182:C182"/>
    <mergeCell ref="D215:H216"/>
  </mergeCells>
  <phoneticPr fontId="9" type="noConversion"/>
  <conditionalFormatting sqref="B222">
    <cfRule type="cellIs" dxfId="23" priority="4" operator="equal">
      <formula>0</formula>
    </cfRule>
    <cfRule type="cellIs" dxfId="22" priority="5" operator="lessThan">
      <formula>0</formula>
    </cfRule>
    <cfRule type="cellIs" dxfId="21" priority="6" operator="greaterThan">
      <formula>0</formula>
    </cfRule>
  </conditionalFormatting>
  <conditionalFormatting sqref="H186">
    <cfRule type="cellIs" dxfId="20" priority="1" operator="equal">
      <formula>0</formula>
    </cfRule>
    <cfRule type="cellIs" dxfId="19" priority="2" operator="lessThan">
      <formula>0</formula>
    </cfRule>
    <cfRule type="cellIs" dxfId="18" priority="3" operator="greaterThan">
      <formula>0</formula>
    </cfRule>
  </conditionalFormatting>
  <dataValidations count="1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204:H206" xr:uid="{FB5B08A2-AC66-44B2-AD4C-16F22EE7D80A}"/>
    <dataValidation allowBlank="1" showInputMessage="1" showErrorMessage="1" promptTitle="Advertencia" prompt="Esta tabla se completa únicamente con los ingresos y egresos del período 2024. Se recomienda leer cuidadosamente las indicaciones señaladas en la parte inferior de la tabla. " sqref="A150:H150" xr:uid="{4A154B9A-0966-4831-AC84-A0429032B75C}"/>
    <dataValidation allowBlank="1" showInputMessage="1" showErrorMessage="1" promptTitle="Advertencia" prompt="Se recomienda leer cuidadosamente las indicaciones dispuestas en la parte inferior de esta tabla. " sqref="A153" xr:uid="{0F873C55-DE63-4CB7-BBE9-F21F7F377184}"/>
    <dataValidation allowBlank="1" showInputMessage="1" showErrorMessage="1" promptTitle="Advertencia" prompt="Debe coincidir con el monto reportado en la Liquidación Prespuestaria 2023, caso contrario se debe justificar en el espacio de observaciones. " sqref="D173:E177 D181:E181" xr:uid="{F37C8231-A659-425B-853B-80F2DAE8B7E7}"/>
    <dataValidation allowBlank="1" showInputMessage="1" showErrorMessage="1" promptTitle="Advertencia" prompt="Se debe indicar el nombre de la partida de acuerdo al Clasificador de los Ingresos del Sector Público." sqref="B96" xr:uid="{F09C3161-6CFA-49C1-8FEB-1417CF1E2FE4}"/>
    <dataValidation allowBlank="1" showInputMessage="1" showErrorMessage="1" promptTitle="Advertencia" prompt="El código debe ser el definido para la partida en particular y debe ser el código establecido en el Clasificador de los Ingresos del Sector Público. " sqref="A96 A118" xr:uid="{E37570B1-4B77-4A42-B116-BCB2835F1677}"/>
    <dataValidation allowBlank="1" showInputMessage="1" showErrorMessage="1" promptTitle="Advertencia" prompt="En este espacio se debe detallar el código correspondiente a la partida detallada y debe ser el código definido en el Clasificador de los Ingresos del Sector Público. " sqref="A190 A122 A100:A102" xr:uid="{23F4902A-2877-4B82-AE1B-A188314E62C6}"/>
    <dataValidation allowBlank="1" showInputMessage="1" showErrorMessage="1" promptTitle="Advertencia" prompt="El nombre de la partida debe ser de acuerdo al Clasificador de los Ingresos del Sector Público. " sqref="B190 B122 B100:B102" xr:uid="{1BBBAC00-D3AB-43DC-A55F-E540B6D06F63}"/>
    <dataValidation allowBlank="1" showInputMessage="1" showErrorMessage="1" promptTitle="Recordatorio" prompt="El superávit libre debe ser reintegrado a más tardar el 31 de marzo,_x000a_de acuerdo al  Decreto Nº 43189-MTSS, artículo 66. " sqref="B174:B176 B178:B181 B183:B185" xr:uid="{8BFBAA9A-BB33-4E41-8478-41B44456BB9F}"/>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6:H116" xr:uid="{80C03DEF-6B29-4E70-BF2F-105E4E97E2B5}"/>
    <dataValidation allowBlank="1" showInputMessage="1" showErrorMessage="1" promptTitle="Advertencia" prompt="NO incluir recursos de vigencias anteriores, para ese fin se completa tabla N°9" sqref="B81" xr:uid="{81036899-7B6D-4858-9108-BA705DCE4980}"/>
    <dataValidation allowBlank="1" showInputMessage="1" showErrorMessage="1" promptTitle="Advertencia" prompt="En enero no debe haber saldo inicial, si la UE cuenta con superávit, debe consignarse en la tabla 9." sqref="B153" xr:uid="{BB53B615-EAF2-4432-8B93-CC7294C55D13}"/>
    <dataValidation allowBlank="1" showInputMessage="1" showErrorMessage="1" promptTitle="Instrucción" prompt="En esta tabla únicamente se detallan los Ingresos ordinarios del ejercicio presupuestario 2024. No incluir recursos de vigencias anteriores (estos se deben detallar en tabla 9)" sqref="A94:H94" xr:uid="{CFD55E8C-9D5F-4F5A-9C82-AFB93CBA94EF}"/>
    <dataValidation allowBlank="1" showInputMessage="1" showErrorMessage="1" promptTitle="Advertencia" prompt="Esta tabla solo la deben completar la unidades ejecutoras que por Ley específica estén facultadas para estimar y re presupuestar superávits." sqref="B169 H169" xr:uid="{6CBCD5B0-5BE1-4D06-AF38-869B0D8356DB}"/>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7:H69" xr:uid="{3B9F3D4D-7FF9-4061-A2B9-09B555FCB0F9}"/>
  </dataValidations>
  <hyperlinks>
    <hyperlink ref="B96" r:id="rId1" xr:uid="{499B9670-00BC-42DE-AD34-F311B051BF9D}"/>
    <hyperlink ref="B118" r:id="rId2" display="Nombre de la Partida presupuestaria" xr:uid="{CA966660-67FD-4F24-B2FE-DA3416D730C9}"/>
    <hyperlink ref="A96" r:id="rId3" xr:uid="{91D6A97E-12A6-4B35-A3D7-457C1904EFDF}"/>
    <hyperlink ref="A118" r:id="rId4" xr:uid="{60B9FCEF-5595-4032-8AD2-A9A600AC6A47}"/>
  </hyperlinks>
  <printOptions horizontalCentered="1"/>
  <pageMargins left="0.31496062992125984" right="0.31496062992125984" top="1.1811023622047245" bottom="0.78740157480314965" header="0.78740157480314965" footer="0.39370078740157483"/>
  <pageSetup scale="61"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46" max="5" man="1"/>
    <brk id="69" max="16383" man="1"/>
    <brk id="113" max="5" man="1"/>
    <brk id="167" max="5" man="1"/>
  </rowBreaks>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A9D8-C6C6-40ED-B385-69ED49849A3C}">
  <sheetPr>
    <tabColor rgb="FFFF0000"/>
  </sheetPr>
  <dimension ref="A1:I228"/>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27" customWidth="1"/>
    <col min="2" max="2" width="29" style="27" customWidth="1"/>
    <col min="3" max="3" width="18.6640625" style="27" customWidth="1"/>
    <col min="4" max="4" width="18.5546875" style="27" customWidth="1"/>
    <col min="5" max="5" width="18.88671875" style="27" customWidth="1"/>
    <col min="6" max="6" width="21.88671875" style="27" customWidth="1"/>
    <col min="7" max="7" width="18.5546875" style="27" bestFit="1" customWidth="1"/>
    <col min="8" max="16384" width="11.44140625" style="27"/>
  </cols>
  <sheetData>
    <row r="1" spans="1:6" ht="18" customHeight="1" x14ac:dyDescent="0.3">
      <c r="A1" s="515" t="s">
        <v>121</v>
      </c>
      <c r="B1" s="515"/>
      <c r="C1" s="515"/>
      <c r="D1" s="515"/>
      <c r="E1" s="515"/>
      <c r="F1" s="515"/>
    </row>
    <row r="2" spans="1:6" ht="18" customHeight="1" x14ac:dyDescent="0.3">
      <c r="A2" s="515"/>
      <c r="B2" s="515"/>
      <c r="C2" s="515"/>
      <c r="D2" s="515"/>
      <c r="E2" s="515"/>
      <c r="F2" s="515"/>
    </row>
    <row r="3" spans="1:6" ht="18" customHeight="1" x14ac:dyDescent="0.3">
      <c r="A3" s="519" t="s">
        <v>154</v>
      </c>
      <c r="B3" s="519"/>
      <c r="C3" s="519"/>
      <c r="D3" s="519"/>
      <c r="E3" s="519"/>
      <c r="F3" s="519"/>
    </row>
    <row r="4" spans="1:6" ht="15" customHeight="1" thickBot="1" x14ac:dyDescent="0.35">
      <c r="A4" s="192"/>
      <c r="B4" s="192"/>
      <c r="C4" s="192"/>
      <c r="D4" s="192"/>
      <c r="E4" s="192"/>
      <c r="F4" s="192"/>
    </row>
    <row r="5" spans="1:6" ht="18" customHeight="1" x14ac:dyDescent="0.3">
      <c r="A5" s="52"/>
      <c r="B5" s="126" t="s">
        <v>22</v>
      </c>
      <c r="C5" s="504" t="str">
        <f>+'1T'!C5</f>
        <v>Programa Protección y Promoción Social</v>
      </c>
      <c r="D5" s="505"/>
      <c r="E5" s="506"/>
    </row>
    <row r="6" spans="1:6" ht="18" customHeight="1" x14ac:dyDescent="0.3">
      <c r="A6" s="53"/>
      <c r="B6" s="127" t="s">
        <v>33</v>
      </c>
      <c r="C6" s="456" t="str">
        <f>+'1T'!C6</f>
        <v>Instituto Mixto de Ayuda Social</v>
      </c>
      <c r="D6" s="507"/>
      <c r="E6" s="508"/>
      <c r="F6" s="3"/>
    </row>
    <row r="7" spans="1:6" ht="18" customHeight="1" thickBot="1" x14ac:dyDescent="0.35">
      <c r="A7" s="53"/>
      <c r="B7" s="130" t="s">
        <v>34</v>
      </c>
      <c r="C7" s="509" t="str">
        <f>+'1T'!C7</f>
        <v>Dirección de Desarrollo Social</v>
      </c>
      <c r="D7" s="510"/>
      <c r="E7" s="511"/>
      <c r="F7" s="3"/>
    </row>
    <row r="8" spans="1:6" ht="15" customHeight="1" x14ac:dyDescent="0.3"/>
    <row r="9" spans="1:6" ht="21.9" customHeight="1" x14ac:dyDescent="0.3">
      <c r="A9" s="486" t="s">
        <v>35</v>
      </c>
      <c r="B9" s="486"/>
      <c r="C9" s="486"/>
      <c r="D9" s="486"/>
      <c r="E9" s="486"/>
      <c r="F9" s="486"/>
    </row>
    <row r="10" spans="1:6" ht="17.399999999999999" x14ac:dyDescent="0.3">
      <c r="A10" s="7"/>
      <c r="B10" s="7"/>
      <c r="C10" s="7"/>
      <c r="D10" s="7"/>
      <c r="E10" s="7"/>
      <c r="F10" s="7"/>
    </row>
    <row r="11" spans="1:6" ht="50.25" customHeight="1" x14ac:dyDescent="0.3">
      <c r="A11" s="438" t="s">
        <v>293</v>
      </c>
      <c r="B11" s="438"/>
      <c r="C11" s="438"/>
      <c r="D11" s="438"/>
      <c r="E11" s="438"/>
      <c r="F11" s="438"/>
    </row>
    <row r="12" spans="1:6" ht="17.399999999999999" x14ac:dyDescent="0.3">
      <c r="A12" s="7"/>
      <c r="B12" s="7"/>
      <c r="C12" s="7"/>
      <c r="D12" s="7"/>
      <c r="E12" s="7"/>
      <c r="F12" s="7"/>
    </row>
    <row r="13" spans="1:6" ht="16.95" customHeight="1" x14ac:dyDescent="0.3">
      <c r="A13" s="517" t="s">
        <v>36</v>
      </c>
      <c r="B13" s="517"/>
      <c r="C13" s="517"/>
      <c r="D13" s="517"/>
      <c r="E13" s="517"/>
      <c r="F13" s="517"/>
    </row>
    <row r="14" spans="1:6" ht="16.95" customHeight="1" x14ac:dyDescent="0.3">
      <c r="A14" s="517" t="s">
        <v>19</v>
      </c>
      <c r="B14" s="517"/>
      <c r="C14" s="517"/>
      <c r="D14" s="517"/>
      <c r="E14" s="517"/>
      <c r="F14" s="517"/>
    </row>
    <row r="15" spans="1:6" ht="16.95" customHeight="1" x14ac:dyDescent="0.3">
      <c r="A15" s="193" t="s">
        <v>17</v>
      </c>
      <c r="B15" s="78" t="s">
        <v>18</v>
      </c>
      <c r="C15" s="78" t="s">
        <v>5</v>
      </c>
      <c r="D15" s="78" t="s">
        <v>6</v>
      </c>
      <c r="E15" s="78" t="s">
        <v>7</v>
      </c>
      <c r="F15" s="193" t="s">
        <v>8</v>
      </c>
    </row>
    <row r="16" spans="1:6" ht="16.95" customHeight="1" x14ac:dyDescent="0.3">
      <c r="A16" s="72" t="s">
        <v>16</v>
      </c>
      <c r="B16" s="75"/>
      <c r="C16" s="236">
        <v>188025</v>
      </c>
      <c r="D16" s="236">
        <v>195654</v>
      </c>
      <c r="E16" s="236">
        <v>197187</v>
      </c>
      <c r="F16" s="236">
        <v>164694</v>
      </c>
    </row>
    <row r="17" spans="1:6" ht="15" customHeight="1" x14ac:dyDescent="0.3">
      <c r="A17" s="8"/>
      <c r="B17" s="9"/>
      <c r="C17" s="237"/>
      <c r="D17" s="237"/>
      <c r="E17" s="237"/>
      <c r="F17" s="237"/>
    </row>
    <row r="18" spans="1:6" ht="15" customHeight="1" x14ac:dyDescent="0.35">
      <c r="A18" s="42" t="s">
        <v>284</v>
      </c>
      <c r="B18" s="233" t="s">
        <v>289</v>
      </c>
      <c r="C18" s="237">
        <v>71394</v>
      </c>
      <c r="D18" s="237">
        <v>66744</v>
      </c>
      <c r="E18" s="237">
        <v>67258</v>
      </c>
      <c r="F18" s="237">
        <v>75306</v>
      </c>
    </row>
    <row r="19" spans="1:6" ht="15" customHeight="1" x14ac:dyDescent="0.35">
      <c r="A19" s="42" t="s">
        <v>285</v>
      </c>
      <c r="B19" s="233" t="s">
        <v>290</v>
      </c>
      <c r="C19" s="237">
        <v>1337</v>
      </c>
      <c r="D19" s="237">
        <v>1339</v>
      </c>
      <c r="E19" s="237">
        <v>1345</v>
      </c>
      <c r="F19" s="237">
        <v>1351</v>
      </c>
    </row>
    <row r="20" spans="1:6" ht="15" customHeight="1" x14ac:dyDescent="0.35">
      <c r="A20" s="42" t="s">
        <v>286</v>
      </c>
      <c r="B20" s="233" t="s">
        <v>290</v>
      </c>
      <c r="C20" s="237">
        <v>166</v>
      </c>
      <c r="D20" s="237">
        <v>197</v>
      </c>
      <c r="E20" s="237">
        <v>204</v>
      </c>
      <c r="F20" s="237">
        <v>199</v>
      </c>
    </row>
    <row r="21" spans="1:6" ht="15" customHeight="1" x14ac:dyDescent="0.35">
      <c r="A21" s="512" t="s">
        <v>287</v>
      </c>
      <c r="B21" s="233" t="s">
        <v>291</v>
      </c>
      <c r="C21" s="237">
        <v>23024</v>
      </c>
      <c r="D21" s="237">
        <v>23337</v>
      </c>
      <c r="E21" s="237">
        <v>23263</v>
      </c>
      <c r="F21" s="237">
        <v>23642</v>
      </c>
    </row>
    <row r="22" spans="1:6" ht="16.95" customHeight="1" x14ac:dyDescent="0.35">
      <c r="A22" s="512"/>
      <c r="B22" s="233" t="s">
        <v>290</v>
      </c>
      <c r="C22" s="238">
        <v>14731</v>
      </c>
      <c r="D22" s="238">
        <v>14824</v>
      </c>
      <c r="E22" s="238">
        <v>14843</v>
      </c>
      <c r="F22" s="238">
        <v>15258</v>
      </c>
    </row>
    <row r="23" spans="1:6" ht="16.95" customHeight="1" x14ac:dyDescent="0.35">
      <c r="A23" s="42" t="s">
        <v>288</v>
      </c>
      <c r="B23" s="234" t="s">
        <v>290</v>
      </c>
      <c r="C23" s="238">
        <v>6076</v>
      </c>
      <c r="D23" s="238">
        <v>6069</v>
      </c>
      <c r="E23" s="238">
        <v>6136</v>
      </c>
      <c r="F23" s="238">
        <v>6258</v>
      </c>
    </row>
    <row r="24" spans="1:6" ht="16.95" customHeight="1" x14ac:dyDescent="0.35">
      <c r="A24" s="512" t="s">
        <v>177</v>
      </c>
      <c r="B24" s="234" t="s">
        <v>292</v>
      </c>
      <c r="C24" s="239">
        <v>221478</v>
      </c>
      <c r="D24" s="238">
        <v>236765</v>
      </c>
      <c r="E24" s="238">
        <v>238330</v>
      </c>
      <c r="F24" s="238">
        <v>241584</v>
      </c>
    </row>
    <row r="25" spans="1:6" ht="16.95" customHeight="1" x14ac:dyDescent="0.35">
      <c r="A25" s="513"/>
      <c r="B25" s="234" t="s">
        <v>290</v>
      </c>
      <c r="C25" s="238">
        <v>137143</v>
      </c>
      <c r="D25" s="238">
        <v>149224</v>
      </c>
      <c r="E25" s="238">
        <v>150831</v>
      </c>
      <c r="F25" s="238">
        <v>154089</v>
      </c>
    </row>
    <row r="26" spans="1:6" x14ac:dyDescent="0.3">
      <c r="A26" s="123" t="s">
        <v>161</v>
      </c>
      <c r="B26" s="221" t="s">
        <v>162</v>
      </c>
      <c r="C26" s="122"/>
      <c r="D26" s="122"/>
      <c r="E26" s="122"/>
      <c r="F26" s="122"/>
    </row>
    <row r="27" spans="1:6" ht="35.1" customHeight="1" x14ac:dyDescent="0.3">
      <c r="A27" s="497" t="s">
        <v>294</v>
      </c>
      <c r="B27" s="498"/>
      <c r="C27" s="498"/>
      <c r="D27" s="498"/>
      <c r="E27" s="498"/>
      <c r="F27" s="499"/>
    </row>
    <row r="28" spans="1:6" ht="305.25" customHeight="1" x14ac:dyDescent="0.3">
      <c r="A28" s="487" t="s">
        <v>367</v>
      </c>
      <c r="B28" s="488"/>
      <c r="C28" s="488"/>
      <c r="D28" s="488"/>
      <c r="E28" s="488"/>
      <c r="F28" s="489"/>
    </row>
    <row r="29" spans="1:6" ht="16.95" customHeight="1" x14ac:dyDescent="0.3">
      <c r="A29" s="28"/>
      <c r="B29" s="28"/>
      <c r="C29" s="28"/>
      <c r="D29" s="29"/>
      <c r="E29" s="29"/>
      <c r="F29" s="30"/>
    </row>
    <row r="30" spans="1:6" ht="16.95" customHeight="1" x14ac:dyDescent="0.3">
      <c r="A30" s="517" t="s">
        <v>37</v>
      </c>
      <c r="B30" s="517"/>
      <c r="C30" s="517"/>
      <c r="D30" s="517"/>
      <c r="E30" s="517"/>
      <c r="F30" s="517"/>
    </row>
    <row r="31" spans="1:6" ht="16.95" customHeight="1" x14ac:dyDescent="0.3">
      <c r="A31" s="517" t="s">
        <v>20</v>
      </c>
      <c r="B31" s="517"/>
      <c r="C31" s="517"/>
      <c r="D31" s="517"/>
      <c r="E31" s="517"/>
      <c r="F31" s="517"/>
    </row>
    <row r="32" spans="1:6" ht="15" customHeight="1" x14ac:dyDescent="0.3">
      <c r="A32" s="522" t="s">
        <v>17</v>
      </c>
      <c r="B32" s="523"/>
      <c r="C32" s="78" t="s">
        <v>5</v>
      </c>
      <c r="D32" s="78" t="s">
        <v>6</v>
      </c>
      <c r="E32" s="78" t="s">
        <v>7</v>
      </c>
      <c r="F32" s="193" t="s">
        <v>8</v>
      </c>
    </row>
    <row r="33" spans="1:6" ht="16.95" customHeight="1" x14ac:dyDescent="0.3">
      <c r="A33" s="518" t="s">
        <v>16</v>
      </c>
      <c r="B33" s="518"/>
      <c r="C33" s="86">
        <f>+SUM(C35:C43)</f>
        <v>15190468555.23</v>
      </c>
      <c r="D33" s="86">
        <f t="shared" ref="D33:F33" si="0">+SUM(D35:D43)</f>
        <v>15130277084.740002</v>
      </c>
      <c r="E33" s="86">
        <f t="shared" si="0"/>
        <v>15202006199.459999</v>
      </c>
      <c r="F33" s="86">
        <f t="shared" si="0"/>
        <v>45522751839.43</v>
      </c>
    </row>
    <row r="34" spans="1:6" ht="15" customHeight="1" x14ac:dyDescent="0.3">
      <c r="A34" s="514"/>
      <c r="B34" s="514"/>
      <c r="C34" s="10"/>
      <c r="D34" s="10"/>
      <c r="E34" s="10"/>
      <c r="F34" s="10"/>
    </row>
    <row r="35" spans="1:6" ht="16.95" customHeight="1" x14ac:dyDescent="0.3">
      <c r="A35" s="514" t="s">
        <v>284</v>
      </c>
      <c r="B35" s="514"/>
      <c r="C35" s="11">
        <v>6824314362.2300005</v>
      </c>
      <c r="D35" s="11">
        <v>6436919354.7399998</v>
      </c>
      <c r="E35" s="11">
        <v>6499807371.46</v>
      </c>
      <c r="F35" s="182">
        <f>+SUM(C35:E35)</f>
        <v>19761041088.43</v>
      </c>
    </row>
    <row r="36" spans="1:6" ht="16.95" customHeight="1" x14ac:dyDescent="0.3">
      <c r="A36" s="514" t="s">
        <v>285</v>
      </c>
      <c r="B36" s="514"/>
      <c r="C36" s="11">
        <v>133769000</v>
      </c>
      <c r="D36" s="11">
        <v>134195000</v>
      </c>
      <c r="E36" s="11">
        <v>134587000</v>
      </c>
      <c r="F36" s="182">
        <f t="shared" ref="F36:F42" si="1">+SUM(C36:E36)</f>
        <v>402551000</v>
      </c>
    </row>
    <row r="37" spans="1:6" ht="16.95" customHeight="1" x14ac:dyDescent="0.3">
      <c r="A37" s="514" t="s">
        <v>286</v>
      </c>
      <c r="B37" s="514"/>
      <c r="C37" s="11">
        <v>34015000</v>
      </c>
      <c r="D37" s="11">
        <v>39120000</v>
      </c>
      <c r="E37" s="11">
        <v>39707000</v>
      </c>
      <c r="F37" s="182">
        <f t="shared" si="1"/>
        <v>112842000</v>
      </c>
    </row>
    <row r="38" spans="1:6" ht="16.95" customHeight="1" x14ac:dyDescent="0.3">
      <c r="A38" s="514" t="s">
        <v>287</v>
      </c>
      <c r="B38" s="514"/>
      <c r="C38" s="11">
        <v>2086089795.999999</v>
      </c>
      <c r="D38" s="11">
        <v>2093503993.000001</v>
      </c>
      <c r="E38" s="11">
        <v>2085337524.9999981</v>
      </c>
      <c r="F38" s="182">
        <f t="shared" si="1"/>
        <v>6264931313.9999981</v>
      </c>
    </row>
    <row r="39" spans="1:6" ht="16.95" customHeight="1" x14ac:dyDescent="0.3">
      <c r="A39" s="514" t="s">
        <v>288</v>
      </c>
      <c r="B39" s="514"/>
      <c r="C39" s="12">
        <v>417954000</v>
      </c>
      <c r="D39" s="11">
        <v>411829000</v>
      </c>
      <c r="E39" s="11">
        <v>415341000</v>
      </c>
      <c r="F39" s="182">
        <f t="shared" si="1"/>
        <v>1245124000</v>
      </c>
    </row>
    <row r="40" spans="1:6" ht="16.95" customHeight="1" x14ac:dyDescent="0.3">
      <c r="A40" s="514" t="s">
        <v>337</v>
      </c>
      <c r="B40" s="514"/>
      <c r="C40" s="12">
        <v>8613396.9999999981</v>
      </c>
      <c r="D40" s="11">
        <v>54838737.000000007</v>
      </c>
      <c r="E40" s="11">
        <v>38549302.999999993</v>
      </c>
      <c r="F40" s="182">
        <f t="shared" si="1"/>
        <v>102001437</v>
      </c>
    </row>
    <row r="41" spans="1:6" ht="16.95" customHeight="1" x14ac:dyDescent="0.3">
      <c r="A41" s="514" t="s">
        <v>177</v>
      </c>
      <c r="B41" s="514"/>
      <c r="C41" s="12">
        <v>3916855000</v>
      </c>
      <c r="D41" s="11">
        <v>3990688000</v>
      </c>
      <c r="E41" s="11">
        <v>3985678000</v>
      </c>
      <c r="F41" s="182">
        <f t="shared" si="1"/>
        <v>11893221000</v>
      </c>
    </row>
    <row r="42" spans="1:6" ht="16.95" customHeight="1" thickBot="1" x14ac:dyDescent="0.35">
      <c r="A42" s="287" t="s">
        <v>345</v>
      </c>
      <c r="B42" s="287"/>
      <c r="C42" s="13">
        <v>1768858000</v>
      </c>
      <c r="D42" s="13">
        <v>1969183000</v>
      </c>
      <c r="E42" s="13">
        <v>2002999000</v>
      </c>
      <c r="F42" s="235">
        <f t="shared" si="1"/>
        <v>5741040000</v>
      </c>
    </row>
    <row r="43" spans="1:6" ht="16.95" customHeight="1" x14ac:dyDescent="0.3">
      <c r="A43" s="514"/>
      <c r="B43" s="514"/>
      <c r="C43" s="13"/>
      <c r="D43" s="13"/>
      <c r="E43" s="13"/>
      <c r="F43" s="235"/>
    </row>
    <row r="44" spans="1:6" ht="15" customHeight="1" x14ac:dyDescent="0.3">
      <c r="A44" s="123" t="s">
        <v>161</v>
      </c>
      <c r="B44" s="221" t="s">
        <v>162</v>
      </c>
      <c r="C44" s="122"/>
      <c r="D44" s="122"/>
      <c r="E44" s="122"/>
      <c r="F44" s="122"/>
    </row>
    <row r="45" spans="1:6" ht="35.1" customHeight="1" x14ac:dyDescent="0.3">
      <c r="A45" s="497" t="s">
        <v>294</v>
      </c>
      <c r="B45" s="498"/>
      <c r="C45" s="498"/>
      <c r="D45" s="498"/>
      <c r="E45" s="498"/>
      <c r="F45" s="499"/>
    </row>
    <row r="46" spans="1:6" ht="60.75" customHeight="1" x14ac:dyDescent="0.3">
      <c r="A46" s="487" t="s">
        <v>360</v>
      </c>
      <c r="B46" s="488"/>
      <c r="C46" s="488"/>
      <c r="D46" s="488"/>
      <c r="E46" s="488"/>
      <c r="F46" s="489"/>
    </row>
    <row r="47" spans="1:6" ht="15" customHeight="1" x14ac:dyDescent="0.3"/>
    <row r="48" spans="1:6" ht="16.95" customHeight="1" x14ac:dyDescent="0.3">
      <c r="A48" s="445" t="s">
        <v>38</v>
      </c>
      <c r="B48" s="445"/>
      <c r="C48" s="445"/>
      <c r="D48" s="445"/>
      <c r="E48" s="445"/>
      <c r="F48" s="445"/>
    </row>
    <row r="49" spans="1:7" ht="30" customHeight="1" x14ac:dyDescent="0.3">
      <c r="A49" s="469" t="s">
        <v>39</v>
      </c>
      <c r="B49" s="469"/>
      <c r="C49" s="469"/>
      <c r="D49" s="469"/>
      <c r="E49" s="469"/>
      <c r="F49" s="469"/>
    </row>
    <row r="50" spans="1:7" ht="31.2" x14ac:dyDescent="0.3">
      <c r="A50" s="468" t="s">
        <v>23</v>
      </c>
      <c r="B50" s="468"/>
      <c r="C50" s="79" t="s">
        <v>40</v>
      </c>
      <c r="D50" s="80" t="s">
        <v>41</v>
      </c>
      <c r="E50" s="81" t="s">
        <v>43</v>
      </c>
      <c r="F50" s="80" t="s">
        <v>24</v>
      </c>
    </row>
    <row r="51" spans="1:7" ht="30" customHeight="1" x14ac:dyDescent="0.3">
      <c r="A51" s="494" t="s">
        <v>28</v>
      </c>
      <c r="B51" s="500"/>
      <c r="C51" s="14" t="s">
        <v>355</v>
      </c>
      <c r="D51" s="14"/>
      <c r="E51" s="18"/>
      <c r="F51" s="15"/>
    </row>
    <row r="52" spans="1:7" ht="30" customHeight="1" x14ac:dyDescent="0.3">
      <c r="A52" s="494" t="s">
        <v>29</v>
      </c>
      <c r="B52" s="494"/>
      <c r="C52" s="14" t="s">
        <v>355</v>
      </c>
      <c r="D52" s="14"/>
      <c r="E52" s="14"/>
      <c r="F52" s="16"/>
    </row>
    <row r="53" spans="1:7" ht="30" customHeight="1" x14ac:dyDescent="0.3">
      <c r="A53" s="501" t="s">
        <v>27</v>
      </c>
      <c r="B53" s="501"/>
      <c r="C53" s="14" t="s">
        <v>355</v>
      </c>
      <c r="D53" s="14"/>
      <c r="E53" s="14"/>
      <c r="F53" s="16"/>
    </row>
    <row r="54" spans="1:7" ht="30" customHeight="1" x14ac:dyDescent="0.3">
      <c r="A54" s="502" t="s">
        <v>30</v>
      </c>
      <c r="B54" s="502"/>
      <c r="C54" s="14"/>
      <c r="D54" s="14" t="s">
        <v>355</v>
      </c>
      <c r="E54" s="14"/>
      <c r="F54" s="17"/>
    </row>
    <row r="55" spans="1:7" ht="16.95" customHeight="1" x14ac:dyDescent="0.3">
      <c r="A55" s="123" t="s">
        <v>161</v>
      </c>
      <c r="B55" s="221" t="s">
        <v>162</v>
      </c>
      <c r="C55" s="212"/>
      <c r="D55" s="212"/>
      <c r="E55" s="212"/>
      <c r="F55" s="212"/>
    </row>
    <row r="56" spans="1:7" ht="35.1" customHeight="1" x14ac:dyDescent="0.3">
      <c r="A56" s="497" t="s">
        <v>297</v>
      </c>
      <c r="B56" s="498"/>
      <c r="C56" s="498"/>
      <c r="D56" s="498"/>
      <c r="E56" s="498"/>
      <c r="F56" s="499"/>
    </row>
    <row r="57" spans="1:7" s="57" customFormat="1" ht="50.1" customHeight="1" x14ac:dyDescent="0.3">
      <c r="A57" s="520" t="s">
        <v>76</v>
      </c>
      <c r="B57" s="520"/>
      <c r="C57" s="520"/>
      <c r="D57" s="520"/>
      <c r="E57" s="520"/>
      <c r="F57" s="520"/>
      <c r="G57" s="27"/>
    </row>
    <row r="58" spans="1:7" s="57" customFormat="1" ht="15" customHeight="1" x14ac:dyDescent="0.3">
      <c r="A58" s="50"/>
      <c r="B58" s="50"/>
      <c r="C58" s="50"/>
      <c r="D58" s="50"/>
      <c r="E58" s="50"/>
      <c r="F58" s="50"/>
      <c r="G58" s="27"/>
    </row>
    <row r="59" spans="1:7" x14ac:dyDescent="0.3">
      <c r="A59" s="445" t="s">
        <v>44</v>
      </c>
      <c r="B59" s="445"/>
      <c r="C59" s="445"/>
      <c r="D59" s="445"/>
      <c r="E59" s="445"/>
      <c r="F59" s="445"/>
    </row>
    <row r="60" spans="1:7" x14ac:dyDescent="0.3">
      <c r="A60" s="445" t="s">
        <v>25</v>
      </c>
      <c r="B60" s="445"/>
      <c r="C60" s="445"/>
      <c r="D60" s="445"/>
      <c r="E60" s="445"/>
      <c r="F60" s="445"/>
    </row>
    <row r="61" spans="1:7" ht="30" x14ac:dyDescent="0.3">
      <c r="A61" s="522" t="s">
        <v>23</v>
      </c>
      <c r="B61" s="522"/>
      <c r="C61" s="78" t="s">
        <v>40</v>
      </c>
      <c r="D61" s="193" t="s">
        <v>41</v>
      </c>
      <c r="E61" s="82" t="s">
        <v>75</v>
      </c>
      <c r="F61" s="193" t="s">
        <v>24</v>
      </c>
    </row>
    <row r="62" spans="1:7" ht="30" customHeight="1" x14ac:dyDescent="0.3">
      <c r="A62" s="493" t="s">
        <v>31</v>
      </c>
      <c r="B62" s="493"/>
      <c r="C62" s="18"/>
      <c r="D62" s="18"/>
      <c r="E62" s="24" t="s">
        <v>355</v>
      </c>
      <c r="F62" s="34"/>
      <c r="G62" s="57"/>
    </row>
    <row r="63" spans="1:7" ht="30" customHeight="1" x14ac:dyDescent="0.3">
      <c r="A63" s="494" t="s">
        <v>32</v>
      </c>
      <c r="B63" s="494"/>
      <c r="C63" s="25"/>
      <c r="D63" s="25"/>
      <c r="E63" s="26" t="s">
        <v>355</v>
      </c>
      <c r="F63" s="35"/>
      <c r="G63" s="57"/>
    </row>
    <row r="64" spans="1:7" s="57" customFormat="1" ht="30" customHeight="1" x14ac:dyDescent="0.3">
      <c r="A64" s="496" t="s">
        <v>295</v>
      </c>
      <c r="B64" s="496"/>
      <c r="C64" s="246"/>
      <c r="D64" s="246"/>
      <c r="E64" s="247" t="s">
        <v>355</v>
      </c>
      <c r="F64" s="35"/>
    </row>
    <row r="65" spans="1:8" x14ac:dyDescent="0.3">
      <c r="A65" s="123" t="s">
        <v>161</v>
      </c>
      <c r="B65" s="221" t="s">
        <v>162</v>
      </c>
      <c r="C65" s="122"/>
      <c r="D65" s="122"/>
      <c r="E65" s="122"/>
      <c r="F65" s="122"/>
    </row>
    <row r="66" spans="1:8" ht="35.1" customHeight="1" x14ac:dyDescent="0.3">
      <c r="A66" s="497" t="s">
        <v>296</v>
      </c>
      <c r="B66" s="498"/>
      <c r="C66" s="498"/>
      <c r="D66" s="498"/>
      <c r="E66" s="498"/>
      <c r="F66" s="499"/>
    </row>
    <row r="67" spans="1:8" ht="50.1" customHeight="1" x14ac:dyDescent="0.3">
      <c r="A67" s="520" t="s">
        <v>356</v>
      </c>
      <c r="B67" s="520"/>
      <c r="C67" s="520"/>
      <c r="D67" s="520"/>
      <c r="E67" s="520"/>
      <c r="F67" s="520"/>
    </row>
    <row r="68" spans="1:8" ht="9.9" customHeight="1" x14ac:dyDescent="0.3">
      <c r="E68" s="36"/>
    </row>
    <row r="69" spans="1:8" ht="48" customHeight="1" x14ac:dyDescent="0.35">
      <c r="A69" s="83" t="s">
        <v>45</v>
      </c>
      <c r="B69" s="456" t="s">
        <v>353</v>
      </c>
      <c r="C69" s="457"/>
      <c r="D69" s="458" t="s">
        <v>48</v>
      </c>
      <c r="E69" s="460"/>
      <c r="F69" s="461"/>
      <c r="G69" s="2"/>
      <c r="H69" s="2"/>
    </row>
    <row r="70" spans="1:8" ht="27.9" customHeight="1" x14ac:dyDescent="0.35">
      <c r="A70" s="83" t="s">
        <v>46</v>
      </c>
      <c r="B70" s="456" t="s">
        <v>369</v>
      </c>
      <c r="C70" s="457"/>
      <c r="D70" s="462"/>
      <c r="E70" s="463"/>
      <c r="F70" s="464"/>
      <c r="G70" s="2"/>
      <c r="H70" s="2"/>
    </row>
    <row r="71" spans="1:8" ht="27.9" customHeight="1" x14ac:dyDescent="0.35">
      <c r="A71" s="83" t="s">
        <v>47</v>
      </c>
      <c r="B71" s="456" t="s">
        <v>344</v>
      </c>
      <c r="C71" s="457"/>
      <c r="D71" s="465"/>
      <c r="E71" s="466"/>
      <c r="F71" s="467"/>
      <c r="G71" s="2"/>
      <c r="H71" s="2"/>
    </row>
    <row r="73" spans="1:8" ht="21.9" customHeight="1" x14ac:dyDescent="0.3">
      <c r="A73" s="486" t="s">
        <v>49</v>
      </c>
      <c r="B73" s="486"/>
      <c r="C73" s="486"/>
      <c r="D73" s="486"/>
      <c r="E73" s="486"/>
      <c r="F73" s="486"/>
    </row>
    <row r="74" spans="1:8" ht="9.9" customHeight="1" x14ac:dyDescent="0.3"/>
    <row r="75" spans="1:8" ht="84.9" customHeight="1" x14ac:dyDescent="0.3">
      <c r="A75" s="438" t="s">
        <v>237</v>
      </c>
      <c r="B75" s="438"/>
      <c r="C75" s="438"/>
      <c r="D75" s="438"/>
      <c r="E75" s="438"/>
      <c r="F75" s="438"/>
    </row>
    <row r="76" spans="1:8" ht="9.9" customHeight="1" x14ac:dyDescent="0.3"/>
    <row r="77" spans="1:8" x14ac:dyDescent="0.3">
      <c r="A77" s="445" t="s">
        <v>50</v>
      </c>
      <c r="B77" s="445"/>
      <c r="C77" s="445"/>
      <c r="D77" s="445"/>
      <c r="E77" s="445"/>
      <c r="F77" s="445"/>
    </row>
    <row r="78" spans="1:8" x14ac:dyDescent="0.3">
      <c r="A78" s="445" t="s">
        <v>57</v>
      </c>
      <c r="B78" s="445"/>
      <c r="C78" s="445"/>
      <c r="D78" s="445"/>
      <c r="E78" s="445"/>
      <c r="F78" s="445"/>
    </row>
    <row r="79" spans="1:8" x14ac:dyDescent="0.3">
      <c r="A79" s="445" t="s">
        <v>51</v>
      </c>
      <c r="B79" s="445"/>
      <c r="C79" s="445"/>
      <c r="D79" s="445"/>
      <c r="E79" s="445"/>
      <c r="F79" s="445"/>
    </row>
    <row r="80" spans="1:8" ht="31.2" x14ac:dyDescent="0.3">
      <c r="A80" s="84" t="s">
        <v>58</v>
      </c>
      <c r="B80" s="84" t="s">
        <v>60</v>
      </c>
      <c r="C80" s="84" t="s">
        <v>64</v>
      </c>
      <c r="D80" s="84" t="s">
        <v>61</v>
      </c>
      <c r="E80" s="84" t="s">
        <v>62</v>
      </c>
      <c r="F80" s="84" t="s">
        <v>151</v>
      </c>
    </row>
    <row r="81" spans="1:9" ht="18" customHeight="1" x14ac:dyDescent="0.3">
      <c r="A81" s="72" t="s">
        <v>16</v>
      </c>
      <c r="B81" s="73">
        <f>+SUM(B83:B90)</f>
        <v>177706749325.46057</v>
      </c>
      <c r="C81" s="108">
        <f>+SUM(C83:C90)</f>
        <v>100</v>
      </c>
      <c r="D81" s="75"/>
      <c r="E81" s="75"/>
      <c r="F81" s="75"/>
    </row>
    <row r="82" spans="1:9" ht="9.9" customHeight="1" x14ac:dyDescent="0.3">
      <c r="A82" s="21"/>
      <c r="B82" s="22"/>
      <c r="C82" s="51"/>
      <c r="D82" s="20"/>
      <c r="E82" s="20"/>
      <c r="F82" s="20"/>
    </row>
    <row r="83" spans="1:9" ht="75" customHeight="1" x14ac:dyDescent="0.3">
      <c r="A83" s="21" t="s">
        <v>59</v>
      </c>
      <c r="B83" s="22">
        <v>125946702992.45998</v>
      </c>
      <c r="C83" s="51">
        <v>70.873336815021702</v>
      </c>
      <c r="D83" s="51" t="str">
        <f>'1T'!D81</f>
        <v>MTSS-DESAF-OF-622-2023, MTSS-DESAF-OF-684-2023, MTSS-DESAF-OF-567-2023 y MTSS-DESAF-OF-889-2023</v>
      </c>
      <c r="E83" s="215">
        <v>0</v>
      </c>
      <c r="F83" s="170" t="str">
        <f>'1T'!H81</f>
        <v>CGR- DFOE-BIS-1024</v>
      </c>
      <c r="G83" s="170">
        <v>0</v>
      </c>
      <c r="H83" s="170"/>
      <c r="I83" s="215">
        <v>0</v>
      </c>
    </row>
    <row r="84" spans="1:9" ht="29.25" customHeight="1" x14ac:dyDescent="0.3">
      <c r="A84" s="21" t="s">
        <v>217</v>
      </c>
      <c r="B84" s="22">
        <f>+'1T'!B82</f>
        <v>0</v>
      </c>
      <c r="C84" s="51">
        <f>+B84/$B$81*100</f>
        <v>0</v>
      </c>
      <c r="D84" s="169">
        <f>+'1T'!D82</f>
        <v>0</v>
      </c>
      <c r="E84" s="169">
        <f>+'1T'!F82</f>
        <v>0</v>
      </c>
      <c r="F84" s="169">
        <f>+'1T'!H82</f>
        <v>0</v>
      </c>
      <c r="G84" s="58"/>
    </row>
    <row r="85" spans="1:9" ht="64.5" customHeight="1" x14ac:dyDescent="0.3">
      <c r="A85" s="162" t="s">
        <v>245</v>
      </c>
      <c r="B85" s="22">
        <v>49760046333.000603</v>
      </c>
      <c r="C85" s="51">
        <f>+B85/$B$81*100</f>
        <v>28.001213528399919</v>
      </c>
      <c r="D85" s="215" t="s">
        <v>342</v>
      </c>
      <c r="E85" s="169"/>
      <c r="F85" s="215" t="s">
        <v>341</v>
      </c>
      <c r="G85" s="58"/>
    </row>
    <row r="86" spans="1:9" ht="15" customHeight="1" x14ac:dyDescent="0.3">
      <c r="A86" s="162" t="s">
        <v>140</v>
      </c>
      <c r="B86" s="22">
        <v>0</v>
      </c>
      <c r="C86" s="51">
        <f t="shared" ref="C86:C90" si="2">+B86/$B$81*100</f>
        <v>0</v>
      </c>
      <c r="D86" s="169"/>
      <c r="E86" s="169"/>
      <c r="F86" s="169"/>
      <c r="G86" s="58"/>
    </row>
    <row r="87" spans="1:9" ht="36.75" customHeight="1" x14ac:dyDescent="0.3">
      <c r="A87" s="174" t="s">
        <v>141</v>
      </c>
      <c r="B87" s="22">
        <v>2000000000</v>
      </c>
      <c r="C87" s="51">
        <f t="shared" si="2"/>
        <v>1.1254496565783807</v>
      </c>
      <c r="D87" s="315" t="s">
        <v>361</v>
      </c>
      <c r="E87" s="177"/>
      <c r="F87" s="177" t="s">
        <v>362</v>
      </c>
      <c r="G87" s="58"/>
    </row>
    <row r="88" spans="1:9" ht="15" customHeight="1" x14ac:dyDescent="0.3">
      <c r="A88" s="21" t="s">
        <v>142</v>
      </c>
      <c r="B88" s="22">
        <v>0</v>
      </c>
      <c r="C88" s="51">
        <f t="shared" si="2"/>
        <v>0</v>
      </c>
      <c r="D88" s="169"/>
      <c r="E88" s="169"/>
      <c r="F88" s="169"/>
    </row>
    <row r="89" spans="1:9" ht="15" customHeight="1" x14ac:dyDescent="0.3">
      <c r="A89" s="21" t="s">
        <v>143</v>
      </c>
      <c r="B89" s="22">
        <v>0</v>
      </c>
      <c r="C89" s="51">
        <f t="shared" si="2"/>
        <v>0</v>
      </c>
      <c r="D89" s="169"/>
      <c r="E89" s="169"/>
      <c r="F89" s="169"/>
    </row>
    <row r="90" spans="1:9" ht="15" customHeight="1" x14ac:dyDescent="0.3">
      <c r="A90" s="23" t="s">
        <v>144</v>
      </c>
      <c r="B90" s="22">
        <v>0</v>
      </c>
      <c r="C90" s="51">
        <f t="shared" si="2"/>
        <v>0</v>
      </c>
      <c r="D90" s="171"/>
      <c r="E90" s="171"/>
      <c r="F90" s="171"/>
    </row>
    <row r="91" spans="1:9" x14ac:dyDescent="0.3">
      <c r="A91" s="521" t="s">
        <v>42</v>
      </c>
      <c r="B91" s="521"/>
      <c r="C91" s="521"/>
      <c r="D91" s="521"/>
      <c r="E91" s="521"/>
      <c r="F91" s="521"/>
    </row>
    <row r="92" spans="1:9" ht="35.1" customHeight="1" x14ac:dyDescent="0.3">
      <c r="A92" s="491" t="s">
        <v>215</v>
      </c>
      <c r="B92" s="485"/>
      <c r="C92" s="485"/>
      <c r="D92" s="485"/>
      <c r="E92" s="485"/>
      <c r="F92" s="492"/>
    </row>
    <row r="93" spans="1:9" ht="66" customHeight="1" x14ac:dyDescent="0.3">
      <c r="A93" s="487" t="s">
        <v>363</v>
      </c>
      <c r="B93" s="488"/>
      <c r="C93" s="488"/>
      <c r="D93" s="488"/>
      <c r="E93" s="488"/>
      <c r="F93" s="489"/>
    </row>
    <row r="94" spans="1:9" ht="9.9" customHeight="1" x14ac:dyDescent="0.3">
      <c r="A94" s="21"/>
      <c r="B94" s="39"/>
      <c r="C94" s="20"/>
    </row>
    <row r="95" spans="1:9" x14ac:dyDescent="0.3">
      <c r="A95" s="445" t="s">
        <v>65</v>
      </c>
      <c r="B95" s="445"/>
      <c r="C95" s="445"/>
      <c r="D95" s="445"/>
      <c r="E95" s="445"/>
      <c r="F95" s="445"/>
    </row>
    <row r="96" spans="1:9" x14ac:dyDescent="0.3">
      <c r="A96" s="445" t="s">
        <v>146</v>
      </c>
      <c r="B96" s="445"/>
      <c r="C96" s="445"/>
      <c r="D96" s="445"/>
      <c r="E96" s="445"/>
      <c r="F96" s="445"/>
    </row>
    <row r="97" spans="1:7" x14ac:dyDescent="0.3">
      <c r="A97" s="445" t="s">
        <v>51</v>
      </c>
      <c r="B97" s="445"/>
      <c r="C97" s="445"/>
      <c r="D97" s="445"/>
      <c r="E97" s="445"/>
      <c r="F97" s="445"/>
    </row>
    <row r="98" spans="1:7" ht="33.75" customHeight="1" x14ac:dyDescent="0.3">
      <c r="A98" s="118" t="s">
        <v>53</v>
      </c>
      <c r="B98" s="118" t="s">
        <v>148</v>
      </c>
      <c r="C98" s="84" t="s">
        <v>5</v>
      </c>
      <c r="D98" s="84" t="s">
        <v>6</v>
      </c>
      <c r="E98" s="84" t="s">
        <v>7</v>
      </c>
      <c r="F98" s="84" t="s">
        <v>8</v>
      </c>
    </row>
    <row r="99" spans="1:7" ht="18" customHeight="1" x14ac:dyDescent="0.3">
      <c r="A99" s="72" t="s">
        <v>16</v>
      </c>
      <c r="B99" s="85"/>
      <c r="C99" s="86">
        <f>+C101</f>
        <v>14808895776.999998</v>
      </c>
      <c r="D99" s="86">
        <f>+D101</f>
        <v>14808895777.000002</v>
      </c>
      <c r="E99" s="86">
        <f>+E101</f>
        <v>14808895778.500006</v>
      </c>
      <c r="F99" s="73">
        <f>+F101</f>
        <v>44426687332.500008</v>
      </c>
    </row>
    <row r="100" spans="1:7" ht="9.9" customHeight="1" x14ac:dyDescent="0.3">
      <c r="A100" s="8"/>
      <c r="B100" s="40"/>
      <c r="C100" s="10"/>
      <c r="D100" s="10"/>
      <c r="E100" s="10"/>
      <c r="F100" s="41"/>
    </row>
    <row r="101" spans="1:7" ht="18" customHeight="1" x14ac:dyDescent="0.3">
      <c r="A101" s="479" t="s">
        <v>159</v>
      </c>
      <c r="B101" s="479"/>
      <c r="C101" s="87">
        <f>C102+C108</f>
        <v>14808895776.999998</v>
      </c>
      <c r="D101" s="87">
        <f t="shared" ref="D101:F101" si="3">D102+D108</f>
        <v>14808895777.000002</v>
      </c>
      <c r="E101" s="87">
        <f t="shared" si="3"/>
        <v>14808895778.500006</v>
      </c>
      <c r="F101" s="87">
        <f t="shared" si="3"/>
        <v>44426687332.500008</v>
      </c>
    </row>
    <row r="102" spans="1:7" x14ac:dyDescent="0.3">
      <c r="A102" s="147" t="s">
        <v>196</v>
      </c>
      <c r="B102" s="150" t="s">
        <v>192</v>
      </c>
      <c r="C102" s="182">
        <v>14778698716.999998</v>
      </c>
      <c r="D102" s="182">
        <v>14778698717.000002</v>
      </c>
      <c r="E102" s="182">
        <v>14778698719.000006</v>
      </c>
      <c r="F102" s="184">
        <f t="shared" ref="F102:F104" si="4">+C102+D102+E102</f>
        <v>44336096153.000008</v>
      </c>
      <c r="G102" s="185"/>
    </row>
    <row r="103" spans="1:7" x14ac:dyDescent="0.3">
      <c r="A103" s="147" t="s">
        <v>195</v>
      </c>
      <c r="B103" s="150" t="s">
        <v>165</v>
      </c>
      <c r="C103" s="11">
        <v>14778698716.999998</v>
      </c>
      <c r="D103" s="11">
        <v>14778698717.000002</v>
      </c>
      <c r="E103" s="11">
        <v>14778698719.000006</v>
      </c>
      <c r="F103" s="43">
        <f t="shared" si="4"/>
        <v>44336096153.000008</v>
      </c>
      <c r="G103" s="185"/>
    </row>
    <row r="104" spans="1:7" x14ac:dyDescent="0.3">
      <c r="A104" s="147" t="s">
        <v>194</v>
      </c>
      <c r="B104" s="150" t="s">
        <v>193</v>
      </c>
      <c r="C104" s="11">
        <v>14778698716.999998</v>
      </c>
      <c r="D104" s="11">
        <v>14778698717.000002</v>
      </c>
      <c r="E104" s="11">
        <v>14778698719.000006</v>
      </c>
      <c r="F104" s="43">
        <f t="shared" si="4"/>
        <v>44336096153.000008</v>
      </c>
    </row>
    <row r="105" spans="1:7" x14ac:dyDescent="0.3">
      <c r="A105" s="269" t="s">
        <v>339</v>
      </c>
      <c r="B105" s="270" t="s">
        <v>177</v>
      </c>
      <c r="C105" s="271">
        <v>4146670528</v>
      </c>
      <c r="D105" s="271">
        <v>4146670528</v>
      </c>
      <c r="E105" s="271">
        <v>4146670528</v>
      </c>
      <c r="F105" s="272">
        <v>12440011584</v>
      </c>
    </row>
    <row r="106" spans="1:7" x14ac:dyDescent="0.3">
      <c r="A106" s="316" t="s">
        <v>339</v>
      </c>
      <c r="B106" s="317" t="s">
        <v>288</v>
      </c>
      <c r="C106" s="318">
        <v>494199407</v>
      </c>
      <c r="D106" s="318">
        <v>494199407</v>
      </c>
      <c r="E106" s="318">
        <v>494199408</v>
      </c>
      <c r="F106" s="319">
        <v>1482598222</v>
      </c>
    </row>
    <row r="107" spans="1:7" x14ac:dyDescent="0.3">
      <c r="A107" s="316" t="s">
        <v>197</v>
      </c>
      <c r="B107" s="317" t="s">
        <v>212</v>
      </c>
      <c r="C107" s="320">
        <v>10137828781.999998</v>
      </c>
      <c r="D107" s="320">
        <v>10137828782.000002</v>
      </c>
      <c r="E107" s="320">
        <v>10137828783.000006</v>
      </c>
      <c r="F107" s="321">
        <v>30413486347.000008</v>
      </c>
    </row>
    <row r="108" spans="1:7" x14ac:dyDescent="0.3">
      <c r="A108" s="147" t="s">
        <v>268</v>
      </c>
      <c r="B108" s="150" t="s">
        <v>269</v>
      </c>
      <c r="C108" s="182">
        <v>30197060</v>
      </c>
      <c r="D108" s="11">
        <v>30197060</v>
      </c>
      <c r="E108" s="11">
        <v>30197059.500000015</v>
      </c>
      <c r="F108" s="43">
        <v>90591179.500000015</v>
      </c>
    </row>
    <row r="109" spans="1:7" x14ac:dyDescent="0.3">
      <c r="A109" s="269" t="s">
        <v>270</v>
      </c>
      <c r="B109" s="270" t="s">
        <v>166</v>
      </c>
      <c r="C109" s="271">
        <v>30197060</v>
      </c>
      <c r="D109" s="271">
        <v>30197060</v>
      </c>
      <c r="E109" s="271">
        <v>30197059.500000015</v>
      </c>
      <c r="F109" s="272">
        <v>90591179.500000015</v>
      </c>
    </row>
    <row r="110" spans="1:7" ht="27.6" x14ac:dyDescent="0.3">
      <c r="A110" s="269" t="s">
        <v>271</v>
      </c>
      <c r="B110" s="322" t="s">
        <v>272</v>
      </c>
      <c r="C110" s="271">
        <v>30197060</v>
      </c>
      <c r="D110" s="271">
        <v>30197060</v>
      </c>
      <c r="E110" s="271">
        <v>30197059.500000015</v>
      </c>
      <c r="F110" s="272">
        <v>90591179.500000015</v>
      </c>
    </row>
    <row r="111" spans="1:7" ht="27.6" x14ac:dyDescent="0.3">
      <c r="A111" s="269" t="s">
        <v>273</v>
      </c>
      <c r="B111" s="322" t="s">
        <v>274</v>
      </c>
      <c r="C111" s="271">
        <v>30197060</v>
      </c>
      <c r="D111" s="271">
        <v>30197060</v>
      </c>
      <c r="E111" s="271">
        <v>30197059.500000015</v>
      </c>
      <c r="F111" s="272">
        <v>90591179.500000015</v>
      </c>
    </row>
    <row r="112" spans="1:7" ht="9.9" customHeight="1" x14ac:dyDescent="0.3">
      <c r="A112" s="207"/>
      <c r="B112" s="40"/>
      <c r="C112" s="11"/>
      <c r="D112" s="11"/>
      <c r="E112" s="11"/>
      <c r="F112" s="43"/>
    </row>
    <row r="113" spans="1:6" x14ac:dyDescent="0.3">
      <c r="A113" s="521" t="s">
        <v>42</v>
      </c>
      <c r="B113" s="521"/>
      <c r="C113" s="521"/>
      <c r="D113" s="521"/>
      <c r="E113" s="521"/>
      <c r="F113" s="521"/>
    </row>
    <row r="114" spans="1:6" ht="35.1" customHeight="1" x14ac:dyDescent="0.3">
      <c r="A114" s="485" t="s">
        <v>238</v>
      </c>
      <c r="B114" s="485"/>
      <c r="C114" s="485"/>
      <c r="D114" s="485"/>
      <c r="E114" s="485"/>
      <c r="F114" s="485"/>
    </row>
    <row r="115" spans="1:6" ht="87.75" customHeight="1" x14ac:dyDescent="0.3">
      <c r="A115" s="520" t="s">
        <v>364</v>
      </c>
      <c r="B115" s="520"/>
      <c r="C115" s="520"/>
      <c r="D115" s="520"/>
      <c r="E115" s="520"/>
      <c r="F115" s="520"/>
    </row>
    <row r="116" spans="1:6" ht="9.9" customHeight="1" x14ac:dyDescent="0.3">
      <c r="A116" s="21"/>
      <c r="B116" s="39"/>
      <c r="C116" s="20"/>
    </row>
    <row r="117" spans="1:6" ht="15.9" customHeight="1" x14ac:dyDescent="0.3">
      <c r="A117" s="445" t="s">
        <v>68</v>
      </c>
      <c r="B117" s="445"/>
      <c r="C117" s="445"/>
      <c r="D117" s="445"/>
      <c r="E117" s="445"/>
      <c r="F117" s="445"/>
    </row>
    <row r="118" spans="1:6" ht="32.25" customHeight="1" x14ac:dyDescent="0.3">
      <c r="A118" s="469" t="s">
        <v>122</v>
      </c>
      <c r="B118" s="469"/>
      <c r="C118" s="469"/>
      <c r="D118" s="469"/>
      <c r="E118" s="469"/>
      <c r="F118" s="469"/>
    </row>
    <row r="119" spans="1:6" ht="15.9" customHeight="1" x14ac:dyDescent="0.3">
      <c r="A119" s="445" t="s">
        <v>51</v>
      </c>
      <c r="B119" s="445"/>
      <c r="C119" s="445"/>
      <c r="D119" s="445"/>
      <c r="E119" s="445"/>
      <c r="F119" s="445"/>
    </row>
    <row r="120" spans="1:6" ht="33" customHeight="1" x14ac:dyDescent="0.3">
      <c r="A120" s="118" t="s">
        <v>53</v>
      </c>
      <c r="B120" s="118" t="s">
        <v>189</v>
      </c>
      <c r="C120" s="84" t="s">
        <v>5</v>
      </c>
      <c r="D120" s="84" t="s">
        <v>6</v>
      </c>
      <c r="E120" s="84" t="s">
        <v>7</v>
      </c>
      <c r="F120" s="84" t="s">
        <v>8</v>
      </c>
    </row>
    <row r="121" spans="1:6" ht="18" customHeight="1" x14ac:dyDescent="0.3">
      <c r="A121" s="72" t="s">
        <v>16</v>
      </c>
      <c r="B121" s="85"/>
      <c r="C121" s="73">
        <f>+C123+C143</f>
        <v>15190468555.23</v>
      </c>
      <c r="D121" s="73">
        <f>+D123+D143</f>
        <v>15130277084.740002</v>
      </c>
      <c r="E121" s="73">
        <f>+E123+E143</f>
        <v>15202006199.459999</v>
      </c>
      <c r="F121" s="73">
        <f>+F123+F143</f>
        <v>45522751839.43</v>
      </c>
    </row>
    <row r="122" spans="1:6" ht="9.9" customHeight="1" x14ac:dyDescent="0.3">
      <c r="A122" s="8"/>
      <c r="B122" s="40"/>
      <c r="C122" s="10"/>
      <c r="D122" s="10"/>
      <c r="E122" s="10"/>
      <c r="F122" s="41"/>
    </row>
    <row r="123" spans="1:6" ht="18" customHeight="1" x14ac:dyDescent="0.3">
      <c r="A123" s="479" t="s">
        <v>160</v>
      </c>
      <c r="B123" s="479"/>
      <c r="C123" s="88">
        <f>+C124+C125+C126+C127+C128+C129+C130+C138+C140+C141</f>
        <v>15190468555.23</v>
      </c>
      <c r="D123" s="88">
        <f t="shared" ref="D123:F123" si="5">+D124+D125+D126+D127+D128+D129+D130+D138+D140+D141</f>
        <v>15130277084.740002</v>
      </c>
      <c r="E123" s="88">
        <f t="shared" si="5"/>
        <v>15202006199.459999</v>
      </c>
      <c r="F123" s="88">
        <f t="shared" si="5"/>
        <v>45522751839.43</v>
      </c>
    </row>
    <row r="124" spans="1:6" x14ac:dyDescent="0.3">
      <c r="A124" s="147">
        <v>0</v>
      </c>
      <c r="B124" s="150" t="s">
        <v>182</v>
      </c>
      <c r="C124" s="11">
        <v>0</v>
      </c>
      <c r="D124" s="11">
        <v>0</v>
      </c>
      <c r="E124" s="11">
        <v>0</v>
      </c>
      <c r="F124" s="184">
        <f>+C124+D124+E124</f>
        <v>0</v>
      </c>
    </row>
    <row r="125" spans="1:6" x14ac:dyDescent="0.3">
      <c r="A125" s="147">
        <v>1</v>
      </c>
      <c r="B125" s="150" t="s">
        <v>168</v>
      </c>
      <c r="C125" s="11">
        <v>0</v>
      </c>
      <c r="D125" s="46">
        <v>0</v>
      </c>
      <c r="E125" s="46">
        <v>0</v>
      </c>
      <c r="F125" s="184">
        <f t="shared" ref="F125:F141" si="6">+C125+D125+E125</f>
        <v>0</v>
      </c>
    </row>
    <row r="126" spans="1:6" x14ac:dyDescent="0.3">
      <c r="A126" s="147">
        <v>2</v>
      </c>
      <c r="B126" s="150" t="s">
        <v>183</v>
      </c>
      <c r="C126" s="11">
        <v>0</v>
      </c>
      <c r="D126" s="11">
        <v>0</v>
      </c>
      <c r="E126" s="11">
        <v>0</v>
      </c>
      <c r="F126" s="184">
        <f t="shared" si="6"/>
        <v>0</v>
      </c>
    </row>
    <row r="127" spans="1:6" x14ac:dyDescent="0.3">
      <c r="A127" s="147">
        <v>3</v>
      </c>
      <c r="B127" s="150" t="s">
        <v>184</v>
      </c>
      <c r="C127" s="11">
        <v>0</v>
      </c>
      <c r="D127" s="11">
        <v>0</v>
      </c>
      <c r="E127" s="11">
        <v>0</v>
      </c>
      <c r="F127" s="184">
        <f t="shared" si="6"/>
        <v>0</v>
      </c>
    </row>
    <row r="128" spans="1:6" x14ac:dyDescent="0.3">
      <c r="A128" s="147">
        <v>4</v>
      </c>
      <c r="B128" s="150" t="s">
        <v>185</v>
      </c>
      <c r="C128" s="11">
        <v>0</v>
      </c>
      <c r="D128" s="11">
        <v>0</v>
      </c>
      <c r="E128" s="11">
        <v>0</v>
      </c>
      <c r="F128" s="184">
        <f t="shared" si="6"/>
        <v>0</v>
      </c>
    </row>
    <row r="129" spans="1:6" x14ac:dyDescent="0.3">
      <c r="A129" s="147">
        <v>5</v>
      </c>
      <c r="B129" s="150" t="s">
        <v>186</v>
      </c>
      <c r="C129" s="11">
        <v>0</v>
      </c>
      <c r="D129" s="11">
        <v>0</v>
      </c>
      <c r="E129" s="11">
        <v>0</v>
      </c>
      <c r="F129" s="184">
        <f t="shared" si="6"/>
        <v>0</v>
      </c>
    </row>
    <row r="130" spans="1:6" x14ac:dyDescent="0.3">
      <c r="A130" s="147">
        <v>6</v>
      </c>
      <c r="B130" s="150" t="s">
        <v>165</v>
      </c>
      <c r="C130" s="182">
        <v>15181855158.23</v>
      </c>
      <c r="D130" s="182">
        <v>15075438347.740002</v>
      </c>
      <c r="E130" s="182">
        <v>15163456896.459999</v>
      </c>
      <c r="F130" s="184">
        <f t="shared" si="6"/>
        <v>45420750402.43</v>
      </c>
    </row>
    <row r="131" spans="1:6" x14ac:dyDescent="0.3">
      <c r="A131" s="269"/>
      <c r="B131" s="277" t="s">
        <v>239</v>
      </c>
      <c r="C131" s="271">
        <v>6824314362.2300005</v>
      </c>
      <c r="D131" s="271">
        <v>6436919354.7399998</v>
      </c>
      <c r="E131" s="271">
        <v>6499807371.46</v>
      </c>
      <c r="F131" s="278">
        <v>19761041088.43</v>
      </c>
    </row>
    <row r="132" spans="1:6" x14ac:dyDescent="0.3">
      <c r="A132" s="269"/>
      <c r="B132" s="277" t="s">
        <v>240</v>
      </c>
      <c r="C132" s="271">
        <v>133769000</v>
      </c>
      <c r="D132" s="271">
        <v>134195000</v>
      </c>
      <c r="E132" s="271">
        <v>134587000</v>
      </c>
      <c r="F132" s="278">
        <v>402551000</v>
      </c>
    </row>
    <row r="133" spans="1:6" x14ac:dyDescent="0.3">
      <c r="A133" s="269"/>
      <c r="B133" s="277" t="s">
        <v>338</v>
      </c>
      <c r="C133" s="271">
        <v>34015000</v>
      </c>
      <c r="D133" s="271">
        <v>39120000</v>
      </c>
      <c r="E133" s="271">
        <v>39707000</v>
      </c>
      <c r="F133" s="278">
        <v>112842000</v>
      </c>
    </row>
    <row r="134" spans="1:6" ht="26.4" x14ac:dyDescent="0.3">
      <c r="A134" s="269"/>
      <c r="B134" s="323" t="s">
        <v>241</v>
      </c>
      <c r="C134" s="271">
        <v>2086089795.999999</v>
      </c>
      <c r="D134" s="271">
        <v>2093503993.000001</v>
      </c>
      <c r="E134" s="271">
        <v>2085337524.9999981</v>
      </c>
      <c r="F134" s="278">
        <v>6264931313.9999981</v>
      </c>
    </row>
    <row r="135" spans="1:6" x14ac:dyDescent="0.3">
      <c r="A135" s="269"/>
      <c r="B135" s="277" t="s">
        <v>242</v>
      </c>
      <c r="C135" s="271">
        <v>417954000</v>
      </c>
      <c r="D135" s="271">
        <v>411829000</v>
      </c>
      <c r="E135" s="271">
        <v>415341000</v>
      </c>
      <c r="F135" s="278">
        <v>1245124000</v>
      </c>
    </row>
    <row r="136" spans="1:6" x14ac:dyDescent="0.3">
      <c r="A136" s="269"/>
      <c r="B136" s="277" t="s">
        <v>243</v>
      </c>
      <c r="C136" s="271">
        <v>3916855000</v>
      </c>
      <c r="D136" s="271">
        <v>3990688000</v>
      </c>
      <c r="E136" s="271">
        <v>3985678000</v>
      </c>
      <c r="F136" s="278">
        <v>11893221000</v>
      </c>
    </row>
    <row r="137" spans="1:6" x14ac:dyDescent="0.3">
      <c r="A137" s="269"/>
      <c r="B137" s="277" t="s">
        <v>243</v>
      </c>
      <c r="C137" s="271">
        <v>1768858000</v>
      </c>
      <c r="D137" s="271">
        <v>1969183000</v>
      </c>
      <c r="E137" s="271">
        <v>2002999000</v>
      </c>
      <c r="F137" s="278">
        <v>5741040000</v>
      </c>
    </row>
    <row r="138" spans="1:6" x14ac:dyDescent="0.3">
      <c r="A138" s="147">
        <v>7</v>
      </c>
      <c r="B138" s="150" t="s">
        <v>166</v>
      </c>
      <c r="C138" s="182">
        <v>8613396.9999999981</v>
      </c>
      <c r="D138" s="182">
        <v>54838737.000000007</v>
      </c>
      <c r="E138" s="182">
        <v>38549302.999999993</v>
      </c>
      <c r="F138" s="184">
        <v>102001437</v>
      </c>
    </row>
    <row r="139" spans="1:6" x14ac:dyDescent="0.3">
      <c r="A139" s="269"/>
      <c r="B139" s="277" t="s">
        <v>244</v>
      </c>
      <c r="C139" s="271">
        <v>8613396.9999999981</v>
      </c>
      <c r="D139" s="271">
        <v>54838737.000000007</v>
      </c>
      <c r="E139" s="271">
        <v>38549302.999999993</v>
      </c>
      <c r="F139" s="278">
        <v>102001437</v>
      </c>
    </row>
    <row r="140" spans="1:6" x14ac:dyDescent="0.3">
      <c r="A140" s="147">
        <v>8</v>
      </c>
      <c r="B140" s="150" t="s">
        <v>187</v>
      </c>
      <c r="C140" s="11">
        <v>0</v>
      </c>
      <c r="D140" s="11">
        <v>0</v>
      </c>
      <c r="E140" s="11">
        <v>0</v>
      </c>
      <c r="F140" s="184">
        <f t="shared" si="6"/>
        <v>0</v>
      </c>
    </row>
    <row r="141" spans="1:6" ht="15" customHeight="1" x14ac:dyDescent="0.3">
      <c r="A141" s="147">
        <v>9</v>
      </c>
      <c r="B141" s="150" t="s">
        <v>188</v>
      </c>
      <c r="C141" s="11">
        <v>0</v>
      </c>
      <c r="D141" s="11">
        <v>0</v>
      </c>
      <c r="E141" s="11">
        <v>0</v>
      </c>
      <c r="F141" s="184">
        <f t="shared" si="6"/>
        <v>0</v>
      </c>
    </row>
    <row r="142" spans="1:6" ht="9.9" customHeight="1" x14ac:dyDescent="0.3">
      <c r="A142" s="147"/>
      <c r="B142" s="148"/>
      <c r="C142" s="11"/>
      <c r="D142" s="11"/>
      <c r="E142" s="11"/>
      <c r="F142" s="43"/>
    </row>
    <row r="143" spans="1:6" ht="18" customHeight="1" x14ac:dyDescent="0.3">
      <c r="A143" s="479" t="s">
        <v>201</v>
      </c>
      <c r="B143" s="479"/>
      <c r="C143" s="88">
        <f t="shared" ref="C143:F144" si="7">+C144</f>
        <v>0</v>
      </c>
      <c r="D143" s="88">
        <f t="shared" si="7"/>
        <v>0</v>
      </c>
      <c r="E143" s="88">
        <f t="shared" si="7"/>
        <v>0</v>
      </c>
      <c r="F143" s="88">
        <f t="shared" si="7"/>
        <v>0</v>
      </c>
    </row>
    <row r="144" spans="1:6" x14ac:dyDescent="0.3">
      <c r="A144" s="147">
        <v>6</v>
      </c>
      <c r="B144" s="150" t="s">
        <v>165</v>
      </c>
      <c r="C144" s="44">
        <f t="shared" si="7"/>
        <v>0</v>
      </c>
      <c r="D144" s="44">
        <f t="shared" si="7"/>
        <v>0</v>
      </c>
      <c r="E144" s="44">
        <f t="shared" si="7"/>
        <v>0</v>
      </c>
      <c r="F144" s="31">
        <f t="shared" si="7"/>
        <v>0</v>
      </c>
    </row>
    <row r="145" spans="1:7" x14ac:dyDescent="0.3">
      <c r="A145" s="273" t="s">
        <v>200</v>
      </c>
      <c r="B145" s="274" t="s">
        <v>199</v>
      </c>
      <c r="C145" s="275">
        <v>0</v>
      </c>
      <c r="D145" s="275">
        <v>0</v>
      </c>
      <c r="E145" s="275">
        <v>0</v>
      </c>
      <c r="F145" s="276">
        <f>+C145+D145+E145</f>
        <v>0</v>
      </c>
    </row>
    <row r="146" spans="1:7" ht="15" customHeight="1" x14ac:dyDescent="0.3">
      <c r="A146" s="481" t="s">
        <v>56</v>
      </c>
      <c r="B146" s="481"/>
      <c r="C146" s="481"/>
      <c r="D146" s="481"/>
      <c r="E146" s="481"/>
      <c r="F146" s="481"/>
    </row>
    <row r="147" spans="1:7" ht="15" customHeight="1" x14ac:dyDescent="0.3">
      <c r="A147" s="521" t="s">
        <v>42</v>
      </c>
      <c r="B147" s="521"/>
      <c r="C147" s="521"/>
      <c r="D147" s="521"/>
      <c r="E147" s="521"/>
      <c r="F147" s="521"/>
    </row>
    <row r="148" spans="1:7" ht="75" customHeight="1" x14ac:dyDescent="0.3">
      <c r="A148" s="485" t="s">
        <v>213</v>
      </c>
      <c r="B148" s="485"/>
      <c r="C148" s="485"/>
      <c r="D148" s="485"/>
      <c r="E148" s="485"/>
      <c r="F148" s="485"/>
    </row>
    <row r="149" spans="1:7" ht="50.1" customHeight="1" x14ac:dyDescent="0.3">
      <c r="A149" s="520" t="s">
        <v>103</v>
      </c>
      <c r="B149" s="520"/>
      <c r="C149" s="520"/>
      <c r="D149" s="520"/>
      <c r="E149" s="520"/>
      <c r="F149" s="520"/>
    </row>
    <row r="150" spans="1:7" ht="18" customHeight="1" x14ac:dyDescent="0.3">
      <c r="A150" s="42"/>
      <c r="B150" s="40"/>
    </row>
    <row r="151" spans="1:7" x14ac:dyDescent="0.3">
      <c r="A151" s="445" t="s">
        <v>70</v>
      </c>
      <c r="B151" s="445"/>
      <c r="C151" s="445"/>
      <c r="D151" s="445"/>
      <c r="E151" s="445"/>
      <c r="F151" s="445"/>
    </row>
    <row r="152" spans="1:7" x14ac:dyDescent="0.3">
      <c r="A152" s="445" t="s">
        <v>71</v>
      </c>
      <c r="B152" s="445"/>
      <c r="C152" s="445"/>
      <c r="D152" s="445"/>
      <c r="E152" s="445"/>
      <c r="F152" s="445"/>
    </row>
    <row r="153" spans="1:7" x14ac:dyDescent="0.3">
      <c r="A153" s="445" t="s">
        <v>51</v>
      </c>
      <c r="B153" s="445"/>
      <c r="C153" s="445"/>
      <c r="D153" s="445"/>
      <c r="E153" s="445"/>
      <c r="F153" s="445"/>
    </row>
    <row r="154" spans="1:7" ht="18" customHeight="1" x14ac:dyDescent="0.3">
      <c r="A154" s="84" t="s">
        <v>69</v>
      </c>
      <c r="B154" s="84" t="s">
        <v>5</v>
      </c>
      <c r="C154" s="84" t="s">
        <v>6</v>
      </c>
      <c r="D154" s="84" t="s">
        <v>7</v>
      </c>
      <c r="E154" s="84" t="s">
        <v>8</v>
      </c>
      <c r="F154" s="153"/>
    </row>
    <row r="155" spans="1:7" ht="18" customHeight="1" x14ac:dyDescent="0.3">
      <c r="A155" s="125" t="s">
        <v>72</v>
      </c>
      <c r="B155" s="149">
        <f>+'1T'!F157</f>
        <v>7814849485.7299957</v>
      </c>
      <c r="C155" s="39">
        <f>+B159</f>
        <v>7433276707.4999962</v>
      </c>
      <c r="D155" s="39">
        <f>+C159</f>
        <v>7111895399.7599983</v>
      </c>
      <c r="E155" s="107">
        <v>7814849485.7299957</v>
      </c>
      <c r="F155" s="59"/>
    </row>
    <row r="156" spans="1:7" ht="18" customHeight="1" x14ac:dyDescent="0.3">
      <c r="A156" s="125" t="s">
        <v>73</v>
      </c>
      <c r="B156" s="39">
        <f>+C101</f>
        <v>14808895776.999998</v>
      </c>
      <c r="C156" s="39">
        <f>+D101</f>
        <v>14808895777.000002</v>
      </c>
      <c r="D156" s="39">
        <f>+E101</f>
        <v>14808895778.500006</v>
      </c>
      <c r="E156" s="107">
        <v>44426687332.500008</v>
      </c>
      <c r="F156" s="59"/>
    </row>
    <row r="157" spans="1:7" ht="18" customHeight="1" x14ac:dyDescent="0.3">
      <c r="A157" s="89" t="s">
        <v>99</v>
      </c>
      <c r="B157" s="90">
        <f>+B155+B156</f>
        <v>22623745262.729996</v>
      </c>
      <c r="C157" s="90">
        <f>+C155+C156</f>
        <v>22242172484.5</v>
      </c>
      <c r="D157" s="90">
        <f>+D155+D156</f>
        <v>21920791178.260002</v>
      </c>
      <c r="E157" s="90">
        <v>52241536818.230003</v>
      </c>
      <c r="F157" s="59"/>
    </row>
    <row r="158" spans="1:7" ht="18" customHeight="1" x14ac:dyDescent="0.3">
      <c r="A158" s="125" t="s">
        <v>150</v>
      </c>
      <c r="B158" s="39">
        <f>+C123</f>
        <v>15190468555.23</v>
      </c>
      <c r="C158" s="39">
        <f>+D123</f>
        <v>15130277084.740002</v>
      </c>
      <c r="D158" s="39">
        <f>+E123</f>
        <v>15202006199.459999</v>
      </c>
      <c r="E158" s="107">
        <v>45522751839.43</v>
      </c>
      <c r="F158" s="59"/>
    </row>
    <row r="159" spans="1:7" ht="18" customHeight="1" x14ac:dyDescent="0.3">
      <c r="A159" s="89" t="s">
        <v>100</v>
      </c>
      <c r="B159" s="117">
        <f>+B157-B158</f>
        <v>7433276707.4999962</v>
      </c>
      <c r="C159" s="90">
        <f>+C157-C158</f>
        <v>7111895399.7599983</v>
      </c>
      <c r="D159" s="90">
        <f>+D157-D158</f>
        <v>6718784978.8000031</v>
      </c>
      <c r="E159" s="90">
        <v>6718784978.8000031</v>
      </c>
      <c r="F159" s="59"/>
      <c r="G159" s="152"/>
    </row>
    <row r="160" spans="1:7" x14ac:dyDescent="0.3">
      <c r="A160" s="503" t="s">
        <v>42</v>
      </c>
      <c r="B160" s="503"/>
      <c r="C160" s="503"/>
      <c r="D160" s="503"/>
      <c r="E160" s="503"/>
      <c r="F160" s="32"/>
    </row>
    <row r="161" spans="1:6" ht="18" customHeight="1" x14ac:dyDescent="0.3">
      <c r="A161" s="477" t="s">
        <v>190</v>
      </c>
      <c r="B161" s="478"/>
      <c r="C161" s="478"/>
      <c r="D161" s="478"/>
      <c r="E161" s="478"/>
      <c r="F161" s="114"/>
    </row>
    <row r="162" spans="1:6" ht="60.75" customHeight="1" x14ac:dyDescent="0.3">
      <c r="A162" s="474" t="s">
        <v>214</v>
      </c>
      <c r="B162" s="475"/>
      <c r="C162" s="475"/>
      <c r="D162" s="475"/>
      <c r="E162" s="475"/>
      <c r="F162" s="476"/>
    </row>
    <row r="163" spans="1:6" ht="18" customHeight="1" x14ac:dyDescent="0.3">
      <c r="A163" s="474" t="s">
        <v>123</v>
      </c>
      <c r="B163" s="475"/>
      <c r="C163" s="475"/>
      <c r="D163" s="475"/>
      <c r="E163" s="475"/>
      <c r="F163" s="476"/>
    </row>
    <row r="164" spans="1:6" ht="18" customHeight="1" x14ac:dyDescent="0.3">
      <c r="A164" s="474" t="s">
        <v>153</v>
      </c>
      <c r="B164" s="475"/>
      <c r="C164" s="475"/>
      <c r="D164" s="475"/>
      <c r="E164" s="475"/>
      <c r="F164" s="476"/>
    </row>
    <row r="165" spans="1:6" ht="18" customHeight="1" x14ac:dyDescent="0.3">
      <c r="A165" s="474" t="s">
        <v>126</v>
      </c>
      <c r="B165" s="475"/>
      <c r="C165" s="475"/>
      <c r="D165" s="475"/>
      <c r="E165" s="475"/>
      <c r="F165" s="476"/>
    </row>
    <row r="166" spans="1:6" ht="18" customHeight="1" x14ac:dyDescent="0.3">
      <c r="A166" s="471" t="s">
        <v>152</v>
      </c>
      <c r="B166" s="472"/>
      <c r="C166" s="472"/>
      <c r="D166" s="472"/>
      <c r="E166" s="472"/>
      <c r="F166" s="473"/>
    </row>
    <row r="167" spans="1:6" x14ac:dyDescent="0.3">
      <c r="A167" s="92" t="s">
        <v>124</v>
      </c>
      <c r="B167" s="93"/>
      <c r="C167" s="93"/>
      <c r="D167" s="93"/>
      <c r="E167" s="93"/>
      <c r="F167" s="94"/>
    </row>
    <row r="168" spans="1:6" ht="50.1" customHeight="1" x14ac:dyDescent="0.3">
      <c r="A168" s="452" t="s">
        <v>125</v>
      </c>
      <c r="B168" s="453"/>
      <c r="C168" s="453"/>
      <c r="D168" s="453"/>
      <c r="E168" s="453"/>
      <c r="F168" s="454"/>
    </row>
    <row r="169" spans="1:6" x14ac:dyDescent="0.35">
      <c r="A169" s="50"/>
      <c r="B169" s="50"/>
      <c r="C169" s="50"/>
      <c r="D169" s="2"/>
      <c r="E169" s="2"/>
      <c r="F169" s="49"/>
    </row>
    <row r="170" spans="1:6" x14ac:dyDescent="0.35">
      <c r="A170" s="2"/>
      <c r="B170" s="445" t="s">
        <v>127</v>
      </c>
      <c r="C170" s="445"/>
      <c r="D170" s="445"/>
      <c r="E170" s="2"/>
      <c r="F170" s="2"/>
    </row>
    <row r="171" spans="1:6" ht="33" customHeight="1" x14ac:dyDescent="0.35">
      <c r="A171" s="2"/>
      <c r="B171" s="469" t="s">
        <v>128</v>
      </c>
      <c r="C171" s="469"/>
      <c r="D171" s="469"/>
      <c r="E171" s="2"/>
      <c r="F171" s="2"/>
    </row>
    <row r="172" spans="1:6" x14ac:dyDescent="0.35">
      <c r="A172" s="2"/>
      <c r="B172" s="445" t="s">
        <v>51</v>
      </c>
      <c r="C172" s="445"/>
      <c r="D172" s="445"/>
      <c r="E172" s="2"/>
      <c r="F172" s="2"/>
    </row>
    <row r="173" spans="1:6" ht="18" customHeight="1" x14ac:dyDescent="0.35">
      <c r="A173" s="2"/>
      <c r="B173" s="468" t="s">
        <v>69</v>
      </c>
      <c r="C173" s="468"/>
      <c r="D173" s="80" t="s">
        <v>82</v>
      </c>
      <c r="E173" s="2"/>
      <c r="F173" s="2"/>
    </row>
    <row r="174" spans="1:6" ht="18" customHeight="1" x14ac:dyDescent="0.35">
      <c r="A174" s="2"/>
      <c r="B174" s="446" t="s">
        <v>202</v>
      </c>
      <c r="C174" s="446"/>
      <c r="D174" s="80"/>
      <c r="E174" s="2"/>
      <c r="F174" s="2"/>
    </row>
    <row r="175" spans="1:6" x14ac:dyDescent="0.35">
      <c r="A175" s="2"/>
      <c r="B175" s="106" t="s">
        <v>129</v>
      </c>
      <c r="D175" s="39">
        <v>397092159.37999994</v>
      </c>
      <c r="E175" s="2"/>
      <c r="F175" s="2"/>
    </row>
    <row r="176" spans="1:6" x14ac:dyDescent="0.35">
      <c r="A176" s="2"/>
      <c r="B176" s="106" t="s">
        <v>130</v>
      </c>
      <c r="D176" s="39">
        <f>+'1T'!D184</f>
        <v>0</v>
      </c>
      <c r="E176" s="2"/>
      <c r="F176" s="2"/>
    </row>
    <row r="177" spans="1:6" x14ac:dyDescent="0.35">
      <c r="A177" s="2"/>
      <c r="B177" s="447" t="s">
        <v>16</v>
      </c>
      <c r="C177" s="447"/>
      <c r="D177" s="90">
        <f>+D175+D176</f>
        <v>397092159.37999994</v>
      </c>
      <c r="E177" s="2"/>
      <c r="F177" s="2"/>
    </row>
    <row r="178" spans="1:6" x14ac:dyDescent="0.35">
      <c r="A178" s="2"/>
      <c r="B178" s="106"/>
      <c r="D178" s="39"/>
      <c r="E178" s="2"/>
      <c r="F178" s="2"/>
    </row>
    <row r="179" spans="1:6" x14ac:dyDescent="0.35">
      <c r="A179" s="2"/>
      <c r="B179" s="446" t="s">
        <v>203</v>
      </c>
      <c r="C179" s="446"/>
      <c r="D179" s="80" t="s">
        <v>82</v>
      </c>
      <c r="E179" s="2"/>
      <c r="F179" s="2"/>
    </row>
    <row r="180" spans="1:6" x14ac:dyDescent="0.35">
      <c r="A180" s="2"/>
      <c r="B180" s="106" t="s">
        <v>129</v>
      </c>
      <c r="D180" s="39">
        <v>0</v>
      </c>
      <c r="E180" s="2"/>
      <c r="F180" s="2"/>
    </row>
    <row r="181" spans="1:6" x14ac:dyDescent="0.35">
      <c r="A181" s="2"/>
      <c r="B181" s="106" t="s">
        <v>204</v>
      </c>
      <c r="D181" s="39">
        <v>0</v>
      </c>
      <c r="E181" s="2"/>
      <c r="F181" s="2"/>
    </row>
    <row r="182" spans="1:6" x14ac:dyDescent="0.35">
      <c r="A182" s="2"/>
      <c r="B182" s="447" t="s">
        <v>205</v>
      </c>
      <c r="C182" s="447"/>
      <c r="D182" s="90">
        <f>+D180+D181</f>
        <v>0</v>
      </c>
      <c r="E182" s="2"/>
      <c r="F182" s="2"/>
    </row>
    <row r="183" spans="1:6" x14ac:dyDescent="0.35">
      <c r="A183" s="2"/>
      <c r="B183" s="106"/>
      <c r="D183" s="107"/>
      <c r="E183" s="2"/>
      <c r="F183" s="2"/>
    </row>
    <row r="184" spans="1:6" ht="18" customHeight="1" x14ac:dyDescent="0.35">
      <c r="A184" s="2"/>
      <c r="B184" s="446" t="s">
        <v>206</v>
      </c>
      <c r="C184" s="446"/>
      <c r="D184" s="80" t="s">
        <v>82</v>
      </c>
      <c r="E184" s="2"/>
      <c r="F184" s="2"/>
    </row>
    <row r="185" spans="1:6" x14ac:dyDescent="0.35">
      <c r="A185" s="2"/>
      <c r="B185" s="106" t="s">
        <v>129</v>
      </c>
      <c r="D185" s="39">
        <f>+D175-D180</f>
        <v>397092159.37999994</v>
      </c>
      <c r="E185" s="2"/>
      <c r="F185" s="2"/>
    </row>
    <row r="186" spans="1:6" x14ac:dyDescent="0.35">
      <c r="A186" s="2"/>
      <c r="B186" s="106" t="s">
        <v>130</v>
      </c>
      <c r="D186" s="39">
        <f>+D176-D181</f>
        <v>0</v>
      </c>
      <c r="E186" s="2"/>
      <c r="F186" s="2"/>
    </row>
    <row r="187" spans="1:6" ht="18" customHeight="1" x14ac:dyDescent="0.35">
      <c r="A187" s="2"/>
      <c r="B187" s="447" t="s">
        <v>207</v>
      </c>
      <c r="C187" s="447"/>
      <c r="D187" s="157">
        <f>+D185+D186</f>
        <v>397092159.37999994</v>
      </c>
      <c r="E187" s="2"/>
      <c r="F187" s="2"/>
    </row>
    <row r="188" spans="1:6" x14ac:dyDescent="0.35">
      <c r="A188" s="2"/>
      <c r="B188" s="158" t="s">
        <v>208</v>
      </c>
      <c r="C188" s="121"/>
      <c r="D188" s="155"/>
      <c r="E188" s="2"/>
      <c r="F188" s="32">
        <f>+D180-F197</f>
        <v>0</v>
      </c>
    </row>
    <row r="189" spans="1:6" x14ac:dyDescent="0.35">
      <c r="A189" s="2"/>
      <c r="B189" s="197"/>
      <c r="C189" s="198"/>
      <c r="D189" s="155"/>
      <c r="E189" s="2"/>
      <c r="F189" s="2"/>
    </row>
    <row r="190" spans="1:6" x14ac:dyDescent="0.3">
      <c r="A190" s="79" t="s">
        <v>53</v>
      </c>
      <c r="B190" s="79" t="s">
        <v>234</v>
      </c>
      <c r="C190" s="79" t="s">
        <v>5</v>
      </c>
      <c r="D190" s="79" t="s">
        <v>6</v>
      </c>
      <c r="E190" s="79" t="s">
        <v>7</v>
      </c>
      <c r="F190" s="79" t="s">
        <v>8</v>
      </c>
    </row>
    <row r="191" spans="1:6" x14ac:dyDescent="0.3">
      <c r="A191" s="199" t="s">
        <v>233</v>
      </c>
      <c r="B191" s="200"/>
      <c r="C191" s="201">
        <f>+SUM(C192:C201)</f>
        <v>0</v>
      </c>
      <c r="D191" s="201">
        <f>+SUM(D192:D201)</f>
        <v>0</v>
      </c>
      <c r="E191" s="201">
        <f>+SUM(E192:E201)</f>
        <v>0</v>
      </c>
      <c r="F191" s="201">
        <f>+SUM(F192:F201)</f>
        <v>0</v>
      </c>
    </row>
    <row r="192" spans="1:6" x14ac:dyDescent="0.3">
      <c r="A192" s="147">
        <v>0</v>
      </c>
      <c r="B192" s="150" t="s">
        <v>182</v>
      </c>
      <c r="C192" s="11">
        <v>0</v>
      </c>
      <c r="D192" s="11">
        <v>0</v>
      </c>
      <c r="E192" s="11">
        <v>0</v>
      </c>
      <c r="F192" s="43">
        <f>+C192+D192+E192</f>
        <v>0</v>
      </c>
    </row>
    <row r="193" spans="1:6" x14ac:dyDescent="0.3">
      <c r="A193" s="147">
        <v>1</v>
      </c>
      <c r="B193" s="150" t="s">
        <v>168</v>
      </c>
      <c r="C193" s="11">
        <v>0</v>
      </c>
      <c r="D193" s="46">
        <v>0</v>
      </c>
      <c r="E193" s="46">
        <v>0</v>
      </c>
      <c r="F193" s="43">
        <f t="shared" ref="F193:F201" si="8">+C193+D193+E193</f>
        <v>0</v>
      </c>
    </row>
    <row r="194" spans="1:6" x14ac:dyDescent="0.3">
      <c r="A194" s="147">
        <v>2</v>
      </c>
      <c r="B194" s="150" t="s">
        <v>183</v>
      </c>
      <c r="C194" s="11">
        <v>0</v>
      </c>
      <c r="D194" s="11">
        <v>0</v>
      </c>
      <c r="E194" s="11">
        <v>0</v>
      </c>
      <c r="F194" s="43">
        <f t="shared" si="8"/>
        <v>0</v>
      </c>
    </row>
    <row r="195" spans="1:6" x14ac:dyDescent="0.3">
      <c r="A195" s="147">
        <v>3</v>
      </c>
      <c r="B195" s="150" t="s">
        <v>184</v>
      </c>
      <c r="C195" s="11">
        <v>0</v>
      </c>
      <c r="D195" s="11">
        <v>0</v>
      </c>
      <c r="E195" s="11">
        <v>0</v>
      </c>
      <c r="F195" s="43">
        <f t="shared" si="8"/>
        <v>0</v>
      </c>
    </row>
    <row r="196" spans="1:6" x14ac:dyDescent="0.3">
      <c r="A196" s="147">
        <v>4</v>
      </c>
      <c r="B196" s="150" t="s">
        <v>185</v>
      </c>
      <c r="C196" s="11">
        <v>0</v>
      </c>
      <c r="D196" s="11">
        <v>0</v>
      </c>
      <c r="E196" s="11">
        <v>0</v>
      </c>
      <c r="F196" s="43">
        <f t="shared" si="8"/>
        <v>0</v>
      </c>
    </row>
    <row r="197" spans="1:6" x14ac:dyDescent="0.3">
      <c r="A197" s="147">
        <v>5</v>
      </c>
      <c r="B197" s="150" t="s">
        <v>186</v>
      </c>
      <c r="C197" s="11">
        <v>0</v>
      </c>
      <c r="D197" s="11">
        <v>0</v>
      </c>
      <c r="E197" s="11">
        <v>0</v>
      </c>
      <c r="F197" s="43">
        <f t="shared" si="8"/>
        <v>0</v>
      </c>
    </row>
    <row r="198" spans="1:6" x14ac:dyDescent="0.3">
      <c r="A198" s="147">
        <v>6</v>
      </c>
      <c r="B198" s="150" t="s">
        <v>165</v>
      </c>
      <c r="C198" s="11">
        <v>0</v>
      </c>
      <c r="D198" s="11">
        <v>0</v>
      </c>
      <c r="E198" s="11">
        <v>0</v>
      </c>
      <c r="F198" s="43">
        <f t="shared" si="8"/>
        <v>0</v>
      </c>
    </row>
    <row r="199" spans="1:6" x14ac:dyDescent="0.3">
      <c r="A199" s="147">
        <v>7</v>
      </c>
      <c r="B199" s="150" t="s">
        <v>166</v>
      </c>
      <c r="C199" s="11">
        <v>0</v>
      </c>
      <c r="D199" s="11">
        <v>0</v>
      </c>
      <c r="E199" s="11">
        <v>0</v>
      </c>
      <c r="F199" s="43">
        <f t="shared" si="8"/>
        <v>0</v>
      </c>
    </row>
    <row r="200" spans="1:6" x14ac:dyDescent="0.3">
      <c r="A200" s="147">
        <v>8</v>
      </c>
      <c r="B200" s="150" t="s">
        <v>187</v>
      </c>
      <c r="C200" s="11">
        <v>0</v>
      </c>
      <c r="D200" s="11">
        <v>0</v>
      </c>
      <c r="E200" s="11">
        <v>0</v>
      </c>
      <c r="F200" s="43">
        <f t="shared" si="8"/>
        <v>0</v>
      </c>
    </row>
    <row r="201" spans="1:6" x14ac:dyDescent="0.3">
      <c r="A201" s="202">
        <v>9</v>
      </c>
      <c r="B201" s="203" t="s">
        <v>188</v>
      </c>
      <c r="C201" s="13">
        <v>0</v>
      </c>
      <c r="D201" s="13">
        <v>0</v>
      </c>
      <c r="E201" s="13">
        <v>0</v>
      </c>
      <c r="F201" s="204">
        <f t="shared" si="8"/>
        <v>0</v>
      </c>
    </row>
    <row r="202" spans="1:6" x14ac:dyDescent="0.3">
      <c r="A202" s="470" t="s">
        <v>208</v>
      </c>
      <c r="B202" s="470"/>
      <c r="C202" s="470"/>
      <c r="D202" s="470"/>
      <c r="E202" s="470"/>
      <c r="F202" s="470"/>
    </row>
    <row r="203" spans="1:6" x14ac:dyDescent="0.3">
      <c r="A203" s="92" t="s">
        <v>124</v>
      </c>
      <c r="B203" s="93"/>
      <c r="C203" s="93"/>
      <c r="D203" s="93"/>
      <c r="E203" s="93"/>
      <c r="F203" s="94"/>
    </row>
    <row r="204" spans="1:6" ht="50.1" customHeight="1" x14ac:dyDescent="0.3">
      <c r="A204" s="452" t="s">
        <v>125</v>
      </c>
      <c r="B204" s="453"/>
      <c r="C204" s="453"/>
      <c r="D204" s="453"/>
      <c r="E204" s="453"/>
      <c r="F204" s="454"/>
    </row>
    <row r="205" spans="1:6" x14ac:dyDescent="0.3">
      <c r="A205" s="112"/>
      <c r="B205" s="210"/>
      <c r="C205" s="210"/>
      <c r="D205" s="112"/>
      <c r="E205" s="112"/>
      <c r="F205" s="113"/>
    </row>
    <row r="206" spans="1:6" ht="35.1" customHeight="1" x14ac:dyDescent="0.3">
      <c r="A206" s="109" t="s">
        <v>74</v>
      </c>
      <c r="B206" s="456" t="s">
        <v>370</v>
      </c>
      <c r="C206" s="457"/>
      <c r="D206" s="458" t="s">
        <v>48</v>
      </c>
      <c r="E206" s="460"/>
      <c r="F206" s="461"/>
    </row>
    <row r="207" spans="1:6" ht="35.1" customHeight="1" x14ac:dyDescent="0.3">
      <c r="A207" s="110" t="s">
        <v>46</v>
      </c>
      <c r="B207" s="456" t="s">
        <v>348</v>
      </c>
      <c r="C207" s="457"/>
      <c r="D207" s="462"/>
      <c r="E207" s="463"/>
      <c r="F207" s="464"/>
    </row>
    <row r="208" spans="1:6" ht="35.1" customHeight="1" x14ac:dyDescent="0.3">
      <c r="A208" s="111" t="s">
        <v>47</v>
      </c>
      <c r="B208" s="456" t="s">
        <v>371</v>
      </c>
      <c r="C208" s="457"/>
      <c r="D208" s="465"/>
      <c r="E208" s="466"/>
      <c r="F208" s="467"/>
    </row>
    <row r="209" spans="1:6" x14ac:dyDescent="0.3">
      <c r="A209" s="455" t="s">
        <v>120</v>
      </c>
      <c r="B209" s="455"/>
      <c r="C209" s="455"/>
      <c r="D209" s="455"/>
      <c r="E209" s="455"/>
      <c r="F209" s="455"/>
    </row>
    <row r="211" spans="1:6" x14ac:dyDescent="0.3">
      <c r="A211" s="449" t="s">
        <v>147</v>
      </c>
      <c r="B211" s="450"/>
      <c r="C211" s="450"/>
      <c r="D211" s="450"/>
      <c r="E211" s="450"/>
      <c r="F211" s="451"/>
    </row>
    <row r="212" spans="1:6" x14ac:dyDescent="0.3">
      <c r="A212" s="95" t="s">
        <v>131</v>
      </c>
      <c r="F212" s="96"/>
    </row>
    <row r="213" spans="1:6" x14ac:dyDescent="0.3">
      <c r="A213" s="97"/>
      <c r="F213" s="96"/>
    </row>
    <row r="214" spans="1:6" ht="16.2" thickBot="1" x14ac:dyDescent="0.35">
      <c r="A214" s="160" t="s">
        <v>209</v>
      </c>
      <c r="B214" s="159">
        <v>0</v>
      </c>
      <c r="F214" s="96"/>
    </row>
    <row r="215" spans="1:6" ht="16.2" thickTop="1" x14ac:dyDescent="0.3">
      <c r="A215" s="97"/>
      <c r="F215" s="96"/>
    </row>
    <row r="216" spans="1:6" x14ac:dyDescent="0.3">
      <c r="A216" s="95" t="s">
        <v>138</v>
      </c>
      <c r="D216" s="33" t="s">
        <v>174</v>
      </c>
      <c r="F216" s="96"/>
    </row>
    <row r="217" spans="1:6" x14ac:dyDescent="0.3">
      <c r="A217" s="97" t="s">
        <v>132</v>
      </c>
      <c r="B217" s="31">
        <f>+B81</f>
        <v>177706749325.46057</v>
      </c>
      <c r="D217" s="438" t="s">
        <v>170</v>
      </c>
      <c r="E217" s="438"/>
      <c r="F217" s="448"/>
    </row>
    <row r="218" spans="1:6" x14ac:dyDescent="0.3">
      <c r="A218" s="97" t="s">
        <v>139</v>
      </c>
      <c r="B218" s="48">
        <f>+F101</f>
        <v>44426687332.500008</v>
      </c>
      <c r="D218" s="438"/>
      <c r="E218" s="438"/>
      <c r="F218" s="448"/>
    </row>
    <row r="219" spans="1:6" ht="16.2" thickBot="1" x14ac:dyDescent="0.35">
      <c r="A219" s="97" t="s">
        <v>133</v>
      </c>
      <c r="B219" s="138">
        <f>+B217-B218</f>
        <v>133280061992.96057</v>
      </c>
      <c r="D219" s="27" t="s">
        <v>171</v>
      </c>
      <c r="F219" s="140">
        <f>+F101</f>
        <v>44426687332.500008</v>
      </c>
    </row>
    <row r="220" spans="1:6" ht="16.2" thickTop="1" x14ac:dyDescent="0.3">
      <c r="A220" s="97"/>
      <c r="D220" s="27" t="s">
        <v>172</v>
      </c>
      <c r="F220" s="141">
        <f>+F123</f>
        <v>45522751839.43</v>
      </c>
    </row>
    <row r="221" spans="1:6" ht="16.2" thickBot="1" x14ac:dyDescent="0.35">
      <c r="A221" s="95" t="s">
        <v>134</v>
      </c>
      <c r="D221" s="33" t="s">
        <v>173</v>
      </c>
      <c r="E221" s="33"/>
      <c r="F221" s="142">
        <f>+F220/F219</f>
        <v>1.024671308457612</v>
      </c>
    </row>
    <row r="222" spans="1:6" ht="16.2" thickTop="1" x14ac:dyDescent="0.3">
      <c r="A222" s="97" t="s">
        <v>135</v>
      </c>
      <c r="B222" s="31">
        <f>+F33</f>
        <v>45522751839.43</v>
      </c>
      <c r="F222" s="96"/>
    </row>
    <row r="223" spans="1:6" x14ac:dyDescent="0.3">
      <c r="A223" s="97" t="s">
        <v>136</v>
      </c>
      <c r="B223" s="48">
        <f>+F123</f>
        <v>45522751839.43</v>
      </c>
      <c r="D223" s="438" t="s">
        <v>175</v>
      </c>
      <c r="E223" s="438"/>
      <c r="F223" s="448"/>
    </row>
    <row r="224" spans="1:6" ht="16.2" thickBot="1" x14ac:dyDescent="0.35">
      <c r="A224" s="97" t="s">
        <v>137</v>
      </c>
      <c r="B224" s="139">
        <f>+B222-B223</f>
        <v>0</v>
      </c>
      <c r="D224" s="438"/>
      <c r="E224" s="438"/>
      <c r="F224" s="448"/>
    </row>
    <row r="225" spans="1:6" ht="16.2" thickTop="1" x14ac:dyDescent="0.35">
      <c r="A225" s="97"/>
      <c r="B225" s="2"/>
      <c r="D225" s="57" t="s">
        <v>176</v>
      </c>
      <c r="E225" s="190"/>
      <c r="F225" s="140">
        <f>+B81</f>
        <v>177706749325.46057</v>
      </c>
    </row>
    <row r="226" spans="1:6" x14ac:dyDescent="0.35">
      <c r="A226" s="97"/>
      <c r="B226" s="2"/>
      <c r="D226" s="57" t="s">
        <v>172</v>
      </c>
      <c r="E226" s="190"/>
      <c r="F226" s="141">
        <f>+F123</f>
        <v>45522751839.43</v>
      </c>
    </row>
    <row r="227" spans="1:6" ht="16.2" thickBot="1" x14ac:dyDescent="0.4">
      <c r="A227" s="97"/>
      <c r="B227" s="2"/>
      <c r="D227" s="190"/>
      <c r="E227" s="190"/>
      <c r="F227" s="142">
        <f>+F226/F225</f>
        <v>0.25616782712094671</v>
      </c>
    </row>
    <row r="228" spans="1:6" ht="16.2" thickTop="1" x14ac:dyDescent="0.3">
      <c r="A228" s="98"/>
      <c r="B228" s="99"/>
      <c r="C228" s="99"/>
      <c r="D228" s="99"/>
      <c r="E228" s="99"/>
      <c r="F228" s="100"/>
    </row>
  </sheetData>
  <mergeCells count="104">
    <mergeCell ref="A64:B64"/>
    <mergeCell ref="A66:F66"/>
    <mergeCell ref="A21:A22"/>
    <mergeCell ref="A24:A25"/>
    <mergeCell ref="A37:B37"/>
    <mergeCell ref="A38:B38"/>
    <mergeCell ref="A11:F11"/>
    <mergeCell ref="A27:F27"/>
    <mergeCell ref="A33:B33"/>
    <mergeCell ref="A34:B34"/>
    <mergeCell ref="A35:B35"/>
    <mergeCell ref="A36:B36"/>
    <mergeCell ref="A39:B39"/>
    <mergeCell ref="A28:F28"/>
    <mergeCell ref="A30:F30"/>
    <mergeCell ref="A31:F31"/>
    <mergeCell ref="A32:B32"/>
    <mergeCell ref="A114:F114"/>
    <mergeCell ref="A43:B43"/>
    <mergeCell ref="A46:F46"/>
    <mergeCell ref="A48:F48"/>
    <mergeCell ref="A50:B50"/>
    <mergeCell ref="A51:B51"/>
    <mergeCell ref="A52:B52"/>
    <mergeCell ref="A49:F49"/>
    <mergeCell ref="A53:B53"/>
    <mergeCell ref="A54:B54"/>
    <mergeCell ref="A57:F57"/>
    <mergeCell ref="A59:F59"/>
    <mergeCell ref="A60:F60"/>
    <mergeCell ref="A62:B62"/>
    <mergeCell ref="A63:B63"/>
    <mergeCell ref="A67:F67"/>
    <mergeCell ref="B69:C69"/>
    <mergeCell ref="D69:F71"/>
    <mergeCell ref="B70:C70"/>
    <mergeCell ref="B71:C71"/>
    <mergeCell ref="A73:F73"/>
    <mergeCell ref="A77:F77"/>
    <mergeCell ref="A78:F78"/>
    <mergeCell ref="A45:F45"/>
    <mergeCell ref="A1:F2"/>
    <mergeCell ref="A3:F3"/>
    <mergeCell ref="A9:F9"/>
    <mergeCell ref="A13:F13"/>
    <mergeCell ref="A14:F14"/>
    <mergeCell ref="C5:E5"/>
    <mergeCell ref="C6:E6"/>
    <mergeCell ref="C7:E7"/>
    <mergeCell ref="A61:B61"/>
    <mergeCell ref="A56:F56"/>
    <mergeCell ref="A40:B40"/>
    <mergeCell ref="A41:B41"/>
    <mergeCell ref="A79:F79"/>
    <mergeCell ref="A91:F91"/>
    <mergeCell ref="A75:F75"/>
    <mergeCell ref="A93:F93"/>
    <mergeCell ref="A95:F95"/>
    <mergeCell ref="A96:F96"/>
    <mergeCell ref="A97:F97"/>
    <mergeCell ref="A101:B101"/>
    <mergeCell ref="A113:F113"/>
    <mergeCell ref="A92:F92"/>
    <mergeCell ref="A115:F115"/>
    <mergeCell ref="A117:F117"/>
    <mergeCell ref="A118:F118"/>
    <mergeCell ref="A119:F119"/>
    <mergeCell ref="A123:B123"/>
    <mergeCell ref="A143:B143"/>
    <mergeCell ref="A146:F146"/>
    <mergeCell ref="A147:F147"/>
    <mergeCell ref="A149:F149"/>
    <mergeCell ref="A148:F148"/>
    <mergeCell ref="A151:F151"/>
    <mergeCell ref="A152:F152"/>
    <mergeCell ref="A153:F153"/>
    <mergeCell ref="A160:E160"/>
    <mergeCell ref="B206:C206"/>
    <mergeCell ref="D206:F208"/>
    <mergeCell ref="B207:C207"/>
    <mergeCell ref="B208:C208"/>
    <mergeCell ref="A161:E161"/>
    <mergeCell ref="A162:F162"/>
    <mergeCell ref="A163:F163"/>
    <mergeCell ref="A164:F164"/>
    <mergeCell ref="A165:F165"/>
    <mergeCell ref="A166:F166"/>
    <mergeCell ref="A168:F168"/>
    <mergeCell ref="B177:C177"/>
    <mergeCell ref="D223:F224"/>
    <mergeCell ref="A204:F204"/>
    <mergeCell ref="A211:F211"/>
    <mergeCell ref="A209:F209"/>
    <mergeCell ref="B170:D170"/>
    <mergeCell ref="B171:D171"/>
    <mergeCell ref="B172:D172"/>
    <mergeCell ref="B173:C173"/>
    <mergeCell ref="B174:C174"/>
    <mergeCell ref="A202:F202"/>
    <mergeCell ref="B179:C179"/>
    <mergeCell ref="B182:C182"/>
    <mergeCell ref="B184:C184"/>
    <mergeCell ref="B187:C187"/>
    <mergeCell ref="D217:F218"/>
  </mergeCells>
  <conditionalFormatting sqref="B224">
    <cfRule type="cellIs" dxfId="17" priority="7" operator="equal">
      <formula>0</formula>
    </cfRule>
    <cfRule type="cellIs" dxfId="16" priority="8" operator="lessThan">
      <formula>0</formula>
    </cfRule>
    <cfRule type="cellIs" dxfId="15" priority="9" operator="greaterThan">
      <formula>0</formula>
    </cfRule>
  </conditionalFormatting>
  <conditionalFormatting sqref="F188">
    <cfRule type="cellIs" dxfId="14" priority="1" operator="equal">
      <formula>0</formula>
    </cfRule>
    <cfRule type="cellIs" dxfId="13" priority="2" operator="lessThan">
      <formula>0</formula>
    </cfRule>
    <cfRule type="cellIs" dxfId="12"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55" xr:uid="{CF969F71-995F-4B11-AE41-F4E1C82E221E}"/>
    <dataValidation allowBlank="1" showInputMessage="1" showErrorMessage="1" promptTitle="Advertencia" prompt="El código debe ser el definido para la partida en particular y debe ser el código establecido en el Clasificador de los Ingresos del Sector Público. " sqref="A120 A98" xr:uid="{0AF7F841-525C-48B5-B9A2-0839AF02D0A4}"/>
    <dataValidation allowBlank="1" showInputMessage="1" showErrorMessage="1" promptTitle="Advertencia" prompt="El nombre de la partida debe ser de acuerdo al Clasificador de los Ingresos del Sector Público. " sqref="B102:B104 B192 B124" xr:uid="{AD06A62D-DB61-4FEB-9337-0381E4D155D5}"/>
    <dataValidation allowBlank="1" showInputMessage="1" showErrorMessage="1" promptTitle="Advertencia" prompt="En este espacio se debe detallar el código correspondiente a la partida detallada y debe ser el código definido en el Clasificador de los Ingresos del Sector Público. " sqref="A124 A192 A102:A104" xr:uid="{7BDE5B6C-EED5-4EC1-BCCD-DEB52593E0BA}"/>
    <dataValidation allowBlank="1" showInputMessage="1" showErrorMessage="1" promptTitle="Advertencia" prompt="Esta tabla se completa únicamente con los ingresos y egresos del período 2024. Se recomienda leer cuidadosamente las indicaciones señaladas en la parte inferior de la tabla. " sqref="A152:F152" xr:uid="{318E36F3-1E00-4BAD-AD1D-32854F9F76D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206:F208" xr:uid="{4B2B9B10-5E86-4D09-9B7B-03B0377E1BE0}"/>
    <dataValidation allowBlank="1" showInputMessage="1" showErrorMessage="1" promptTitle="Advertencia" prompt="Se debe indicar el nombre de la partida de acuerdo al Clasificador de los Ingresos del Sector Público." sqref="B98" xr:uid="{A5EAD1F4-D883-4CE0-9B0C-4701F75195E5}"/>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8:F118" xr:uid="{962B864B-62F6-416E-A9E9-9EDD84ED99FE}"/>
    <dataValidation allowBlank="1" showInputMessage="1" showErrorMessage="1" promptTitle="Advertencia" prompt="Esta tabla solo la deben completar la unidades ejecutoras que por Ley específica estén facultadas para estimar y re presupuestar superávits." sqref="B171" xr:uid="{DB879470-23D3-4ED4-BAA3-BCB9A1B6242E}"/>
    <dataValidation allowBlank="1" showInputMessage="1" showErrorMessage="1" promptTitle="Recordatorio" prompt="El superávit libre debe ser reintegrado a más tardar el 31 de marzo,_x000a_de acuerdo al  Decreto Nº 43189-MTSS, artículo 66. " sqref="B176:B178 B180:B183 B185:B187" xr:uid="{40DA16B0-338C-4496-9C7E-350FA4B8B406}"/>
    <dataValidation allowBlank="1" showInputMessage="1" showErrorMessage="1" promptTitle="Advertencia" prompt="Debe coincidir con el monto reportado en la Liquidación Prespuestaria 2023, caso contrario se debe justificar en el espacio de observaciones. " sqref="D183 D178:D179 D175:D176" xr:uid="{E2A7AF08-5B55-4A17-9F98-DE01F102542A}"/>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9:F71" xr:uid="{E400CA80-9265-40B0-A5F2-A66FB75208E5}"/>
  </dataValidations>
  <hyperlinks>
    <hyperlink ref="A120" r:id="rId1" xr:uid="{421F831B-0FB1-415F-9B4C-D2A0BE438CE1}"/>
    <hyperlink ref="B98" r:id="rId2" xr:uid="{F425F828-411C-472D-9AE3-454E8E772C50}"/>
    <hyperlink ref="A98" r:id="rId3" xr:uid="{64829EB5-664C-4FD4-B4C9-70BCC3AF9275}"/>
    <hyperlink ref="B120" r:id="rId4" display="Nombre de la Partida presupuestaria" xr:uid="{CEB97C6D-48EB-4CAD-BE9B-BB6D3FD995FE}"/>
  </hyperlinks>
  <printOptions horizontalCentered="1"/>
  <pageMargins left="0.31496062992125984" right="0.31496062992125984" top="1.1811023622047245" bottom="0.78740157480314965" header="0.78740157480314965" footer="0.39370078740157483"/>
  <pageSetup scale="59"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46" max="5" man="1"/>
    <brk id="72" max="5" man="1"/>
    <brk id="116" max="5" man="1"/>
    <brk id="168" max="5" man="1"/>
  </rowBreak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2D00-C5FC-48D1-8423-7FB1B4B4DF38}">
  <sheetPr>
    <tabColor rgb="FF182951"/>
  </sheetPr>
  <dimension ref="A1:F133"/>
  <sheetViews>
    <sheetView showGridLines="0" zoomScale="80" zoomScaleNormal="80" zoomScaleSheetLayoutView="96" workbookViewId="0">
      <selection sqref="A1:F2"/>
    </sheetView>
  </sheetViews>
  <sheetFormatPr baseColWidth="10" defaultColWidth="11.44140625" defaultRowHeight="15.6" x14ac:dyDescent="0.3"/>
  <cols>
    <col min="1" max="1" width="33.6640625" style="27" customWidth="1"/>
    <col min="2" max="2" width="51.88671875" style="27" customWidth="1"/>
    <col min="3" max="5" width="21.6640625" style="27" customWidth="1"/>
    <col min="6" max="6" width="20.6640625" style="27" customWidth="1"/>
    <col min="7" max="16384" width="11.44140625" style="27"/>
  </cols>
  <sheetData>
    <row r="1" spans="1:6" ht="18" customHeight="1" x14ac:dyDescent="0.3">
      <c r="A1" s="515" t="s">
        <v>121</v>
      </c>
      <c r="B1" s="515"/>
      <c r="C1" s="515"/>
      <c r="D1" s="515"/>
      <c r="E1" s="515"/>
      <c r="F1" s="515"/>
    </row>
    <row r="2" spans="1:6" ht="18" customHeight="1" x14ac:dyDescent="0.3">
      <c r="A2" s="515"/>
      <c r="B2" s="515"/>
      <c r="C2" s="515"/>
      <c r="D2" s="515"/>
      <c r="E2" s="515"/>
      <c r="F2" s="515"/>
    </row>
    <row r="3" spans="1:6" ht="18" customHeight="1" x14ac:dyDescent="0.3">
      <c r="A3" s="515" t="s">
        <v>155</v>
      </c>
      <c r="B3" s="515"/>
      <c r="C3" s="515"/>
      <c r="D3" s="515"/>
      <c r="E3" s="515"/>
      <c r="F3" s="206"/>
    </row>
    <row r="4" spans="1:6" ht="15" customHeight="1" thickBot="1" x14ac:dyDescent="0.35"/>
    <row r="5" spans="1:6" ht="18" customHeight="1" x14ac:dyDescent="0.3">
      <c r="B5" s="126" t="s">
        <v>22</v>
      </c>
      <c r="C5" s="504" t="str">
        <f>+'1T'!C5</f>
        <v>Programa Protección y Promoción Social</v>
      </c>
      <c r="D5" s="505"/>
      <c r="E5" s="506"/>
      <c r="F5" s="3"/>
    </row>
    <row r="6" spans="1:6" ht="18" customHeight="1" x14ac:dyDescent="0.3">
      <c r="B6" s="127" t="s">
        <v>33</v>
      </c>
      <c r="C6" s="456" t="str">
        <f>+'1T'!C6</f>
        <v>Instituto Mixto de Ayuda Social</v>
      </c>
      <c r="D6" s="507"/>
      <c r="E6" s="508"/>
      <c r="F6" s="3"/>
    </row>
    <row r="7" spans="1:6" ht="18" customHeight="1" thickBot="1" x14ac:dyDescent="0.35">
      <c r="B7" s="130" t="s">
        <v>34</v>
      </c>
      <c r="C7" s="509" t="str">
        <f>+'1T'!C7</f>
        <v>Dirección de Desarrollo Social</v>
      </c>
      <c r="D7" s="510"/>
      <c r="E7" s="511"/>
      <c r="F7" s="3"/>
    </row>
    <row r="8" spans="1:6" ht="15" customHeight="1" x14ac:dyDescent="0.3">
      <c r="A8" s="55"/>
      <c r="B8" s="3"/>
      <c r="C8" s="3"/>
      <c r="D8" s="3"/>
      <c r="E8" s="3"/>
      <c r="F8" s="3"/>
    </row>
    <row r="9" spans="1:6" ht="21.9" customHeight="1" x14ac:dyDescent="0.3">
      <c r="A9" s="486" t="s">
        <v>97</v>
      </c>
      <c r="B9" s="486"/>
      <c r="C9" s="486"/>
      <c r="D9" s="486"/>
      <c r="E9" s="486"/>
    </row>
    <row r="10" spans="1:6" ht="15" customHeight="1" x14ac:dyDescent="0.3"/>
    <row r="11" spans="1:6" x14ac:dyDescent="0.3">
      <c r="A11" s="517" t="s">
        <v>36</v>
      </c>
      <c r="B11" s="517"/>
      <c r="C11" s="517"/>
      <c r="D11" s="517"/>
      <c r="E11" s="517"/>
      <c r="F11" s="56"/>
    </row>
    <row r="12" spans="1:6" ht="15" customHeight="1" x14ac:dyDescent="0.3">
      <c r="A12" s="517" t="s">
        <v>19</v>
      </c>
      <c r="B12" s="517"/>
      <c r="C12" s="517"/>
      <c r="D12" s="517"/>
      <c r="E12" s="517"/>
      <c r="F12" s="56"/>
    </row>
    <row r="13" spans="1:6" x14ac:dyDescent="0.3">
      <c r="A13" s="80" t="s">
        <v>17</v>
      </c>
      <c r="B13" s="79" t="s">
        <v>18</v>
      </c>
      <c r="C13" s="80" t="s">
        <v>81</v>
      </c>
      <c r="D13" s="79" t="s">
        <v>82</v>
      </c>
      <c r="E13" s="79" t="s">
        <v>96</v>
      </c>
    </row>
    <row r="14" spans="1:6" ht="18" customHeight="1" x14ac:dyDescent="0.3">
      <c r="A14" s="72" t="s">
        <v>16</v>
      </c>
      <c r="B14" s="75"/>
      <c r="C14" s="236">
        <v>189539</v>
      </c>
      <c r="D14" s="236">
        <v>164694</v>
      </c>
      <c r="E14" s="236">
        <v>205670</v>
      </c>
    </row>
    <row r="15" spans="1:6" ht="15" customHeight="1" x14ac:dyDescent="0.3">
      <c r="A15" s="8"/>
      <c r="B15" s="9"/>
      <c r="C15" s="240"/>
      <c r="D15" s="240"/>
      <c r="E15" s="237"/>
    </row>
    <row r="16" spans="1:6" ht="15" customHeight="1" x14ac:dyDescent="0.35">
      <c r="A16" s="42" t="s">
        <v>284</v>
      </c>
      <c r="B16" s="233" t="s">
        <v>289</v>
      </c>
      <c r="C16" s="240">
        <v>69279</v>
      </c>
      <c r="D16" s="240">
        <v>75306</v>
      </c>
      <c r="E16" s="237">
        <v>73980</v>
      </c>
    </row>
    <row r="17" spans="1:6" ht="15" customHeight="1" x14ac:dyDescent="0.35">
      <c r="A17" s="42" t="s">
        <v>285</v>
      </c>
      <c r="B17" s="233" t="s">
        <v>290</v>
      </c>
      <c r="C17" s="240">
        <v>1377</v>
      </c>
      <c r="D17" s="240">
        <v>1351</v>
      </c>
      <c r="E17" s="237">
        <v>1404</v>
      </c>
    </row>
    <row r="18" spans="1:6" ht="15" customHeight="1" x14ac:dyDescent="0.35">
      <c r="A18" s="42" t="s">
        <v>286</v>
      </c>
      <c r="B18" s="233" t="s">
        <v>290</v>
      </c>
      <c r="C18" s="240">
        <v>122</v>
      </c>
      <c r="D18" s="240">
        <v>199</v>
      </c>
      <c r="E18" s="237">
        <v>200</v>
      </c>
    </row>
    <row r="19" spans="1:6" ht="15" customHeight="1" x14ac:dyDescent="0.35">
      <c r="A19" s="512" t="s">
        <v>287</v>
      </c>
      <c r="B19" s="233" t="s">
        <v>291</v>
      </c>
      <c r="C19" s="240">
        <v>24857</v>
      </c>
      <c r="D19" s="240">
        <v>23642</v>
      </c>
      <c r="E19" s="237">
        <v>26708</v>
      </c>
    </row>
    <row r="20" spans="1:6" ht="18" customHeight="1" x14ac:dyDescent="0.35">
      <c r="A20" s="512"/>
      <c r="B20" s="233" t="s">
        <v>290</v>
      </c>
      <c r="C20" s="238">
        <v>16224</v>
      </c>
      <c r="D20" s="238">
        <v>15258</v>
      </c>
      <c r="E20" s="241">
        <v>17490</v>
      </c>
    </row>
    <row r="21" spans="1:6" ht="18" customHeight="1" x14ac:dyDescent="0.35">
      <c r="A21" s="42" t="s">
        <v>288</v>
      </c>
      <c r="B21" s="234" t="s">
        <v>290</v>
      </c>
      <c r="C21" s="238">
        <v>6177</v>
      </c>
      <c r="D21" s="238">
        <v>6258</v>
      </c>
      <c r="E21" s="241">
        <v>6339</v>
      </c>
    </row>
    <row r="22" spans="1:6" ht="18" customHeight="1" x14ac:dyDescent="0.35">
      <c r="A22" s="512" t="s">
        <v>177</v>
      </c>
      <c r="B22" s="234" t="s">
        <v>292</v>
      </c>
      <c r="C22" s="238">
        <v>217200</v>
      </c>
      <c r="D22" s="238">
        <v>238330</v>
      </c>
      <c r="E22" s="241">
        <v>243525</v>
      </c>
    </row>
    <row r="23" spans="1:6" ht="18" customHeight="1" x14ac:dyDescent="0.35">
      <c r="A23" s="513"/>
      <c r="B23" s="234" t="s">
        <v>290</v>
      </c>
      <c r="C23" s="238">
        <v>137297</v>
      </c>
      <c r="D23" s="238">
        <v>154089</v>
      </c>
      <c r="E23" s="241">
        <v>155771</v>
      </c>
    </row>
    <row r="24" spans="1:6" s="249" customFormat="1" ht="15" customHeight="1" x14ac:dyDescent="0.3">
      <c r="A24" s="123" t="s">
        <v>161</v>
      </c>
      <c r="B24" s="221" t="s">
        <v>365</v>
      </c>
      <c r="C24" s="212"/>
      <c r="D24" s="212"/>
      <c r="E24" s="212"/>
      <c r="F24" s="248"/>
    </row>
    <row r="25" spans="1:6" ht="288" customHeight="1" x14ac:dyDescent="0.3">
      <c r="A25" s="520" t="s">
        <v>368</v>
      </c>
      <c r="B25" s="520"/>
      <c r="C25" s="520"/>
      <c r="D25" s="520"/>
      <c r="E25" s="520"/>
    </row>
    <row r="26" spans="1:6" ht="15" customHeight="1" x14ac:dyDescent="0.3">
      <c r="A26" s="28"/>
      <c r="B26" s="28"/>
      <c r="C26" s="28"/>
      <c r="D26" s="29"/>
      <c r="E26" s="29"/>
      <c r="F26" s="30"/>
    </row>
    <row r="27" spans="1:6" x14ac:dyDescent="0.3">
      <c r="A27" s="517" t="s">
        <v>37</v>
      </c>
      <c r="B27" s="517"/>
      <c r="C27" s="517"/>
      <c r="D27" s="517"/>
      <c r="E27" s="56"/>
      <c r="F27" s="191"/>
    </row>
    <row r="28" spans="1:6" ht="15" customHeight="1" x14ac:dyDescent="0.3">
      <c r="A28" s="517" t="s">
        <v>20</v>
      </c>
      <c r="B28" s="517"/>
      <c r="C28" s="517"/>
      <c r="D28" s="517"/>
      <c r="E28" s="56"/>
      <c r="F28" s="191"/>
    </row>
    <row r="29" spans="1:6" ht="15" customHeight="1" x14ac:dyDescent="0.3">
      <c r="A29" s="28"/>
      <c r="B29" s="28"/>
      <c r="C29" s="29"/>
      <c r="D29" s="29"/>
      <c r="E29" s="29"/>
      <c r="F29" s="31"/>
    </row>
    <row r="30" spans="1:6" ht="16.95" customHeight="1" x14ac:dyDescent="0.3">
      <c r="A30" s="115" t="s">
        <v>21</v>
      </c>
      <c r="B30" s="79" t="s">
        <v>81</v>
      </c>
      <c r="C30" s="79" t="s">
        <v>82</v>
      </c>
      <c r="D30" s="80" t="s">
        <v>9</v>
      </c>
      <c r="E30" s="191"/>
      <c r="F30" s="31"/>
    </row>
    <row r="31" spans="1:6" ht="16.95" customHeight="1" x14ac:dyDescent="0.3">
      <c r="A31" s="72" t="s">
        <v>16</v>
      </c>
      <c r="B31" s="86">
        <f>+SUM(B33:B40)</f>
        <v>36611837847.770004</v>
      </c>
      <c r="C31" s="86">
        <f t="shared" ref="C31:D31" si="0">+SUM(C33:C40)</f>
        <v>45522751839.43</v>
      </c>
      <c r="D31" s="86">
        <f t="shared" si="0"/>
        <v>82134589687.199997</v>
      </c>
      <c r="F31" s="31"/>
    </row>
    <row r="32" spans="1:6" ht="15" customHeight="1" x14ac:dyDescent="0.3">
      <c r="A32" s="242"/>
      <c r="B32" s="243"/>
      <c r="C32" s="243"/>
      <c r="D32" s="243"/>
      <c r="E32" s="191"/>
      <c r="F32" s="31"/>
    </row>
    <row r="33" spans="1:6" ht="18" customHeight="1" x14ac:dyDescent="0.3">
      <c r="A33" s="324" t="s">
        <v>284</v>
      </c>
      <c r="B33" s="70">
        <v>12190967642.77</v>
      </c>
      <c r="C33" s="46">
        <v>19761041088.43</v>
      </c>
      <c r="D33" s="182">
        <v>31952008731.200001</v>
      </c>
      <c r="E33" s="191"/>
      <c r="F33" s="31"/>
    </row>
    <row r="34" spans="1:6" ht="18" customHeight="1" x14ac:dyDescent="0.3">
      <c r="A34" s="324" t="s">
        <v>285</v>
      </c>
      <c r="B34" s="70">
        <v>404718000</v>
      </c>
      <c r="C34" s="46">
        <v>402551000</v>
      </c>
      <c r="D34" s="182">
        <v>807269000</v>
      </c>
      <c r="E34" s="191"/>
      <c r="F34" s="31"/>
    </row>
    <row r="35" spans="1:6" ht="18" customHeight="1" x14ac:dyDescent="0.3">
      <c r="A35" s="324" t="s">
        <v>286</v>
      </c>
      <c r="B35" s="70">
        <v>54205000</v>
      </c>
      <c r="C35" s="46">
        <v>112842000</v>
      </c>
      <c r="D35" s="182">
        <v>167047000</v>
      </c>
      <c r="E35" s="191"/>
      <c r="F35" s="31"/>
    </row>
    <row r="36" spans="1:6" ht="18" customHeight="1" x14ac:dyDescent="0.3">
      <c r="A36" s="324" t="s">
        <v>287</v>
      </c>
      <c r="B36" s="70">
        <v>6411476618</v>
      </c>
      <c r="C36" s="46">
        <v>6264931313.9999981</v>
      </c>
      <c r="D36" s="182">
        <v>12676407931.999998</v>
      </c>
      <c r="E36" s="191"/>
      <c r="F36" s="31"/>
    </row>
    <row r="37" spans="1:6" ht="18" customHeight="1" x14ac:dyDescent="0.35">
      <c r="A37" s="324" t="s">
        <v>288</v>
      </c>
      <c r="B37" s="70">
        <v>1228567000</v>
      </c>
      <c r="C37" s="46">
        <v>1245124000</v>
      </c>
      <c r="D37" s="182">
        <v>2473691000</v>
      </c>
      <c r="E37" s="2"/>
      <c r="F37" s="31"/>
    </row>
    <row r="38" spans="1:6" ht="18" customHeight="1" x14ac:dyDescent="0.35">
      <c r="A38" s="324" t="s">
        <v>337</v>
      </c>
      <c r="B38" s="70">
        <v>1944587</v>
      </c>
      <c r="C38" s="46">
        <v>102001437</v>
      </c>
      <c r="D38" s="182">
        <v>103946024</v>
      </c>
      <c r="E38" s="2"/>
      <c r="F38" s="31"/>
    </row>
    <row r="39" spans="1:6" ht="18" customHeight="1" x14ac:dyDescent="0.35">
      <c r="A39" s="324" t="s">
        <v>177</v>
      </c>
      <c r="B39" s="70">
        <v>11265291000</v>
      </c>
      <c r="C39" s="46">
        <v>11893221000</v>
      </c>
      <c r="D39" s="182">
        <v>23158512000</v>
      </c>
      <c r="E39" s="2"/>
      <c r="F39" s="31"/>
    </row>
    <row r="40" spans="1:6" ht="18" customHeight="1" thickBot="1" x14ac:dyDescent="0.4">
      <c r="A40" s="325" t="s">
        <v>345</v>
      </c>
      <c r="B40" s="70">
        <v>5054668000</v>
      </c>
      <c r="C40" s="46">
        <v>5741040000</v>
      </c>
      <c r="D40" s="182">
        <v>10795708000</v>
      </c>
      <c r="E40" s="2"/>
      <c r="F40" s="31"/>
    </row>
    <row r="41" spans="1:6" s="249" customFormat="1" ht="15" customHeight="1" x14ac:dyDescent="0.3">
      <c r="A41" s="123" t="s">
        <v>161</v>
      </c>
      <c r="B41" s="221" t="s">
        <v>348</v>
      </c>
      <c r="C41" s="212"/>
      <c r="D41" s="212"/>
      <c r="E41" s="250"/>
      <c r="F41" s="32"/>
    </row>
    <row r="42" spans="1:6" ht="62.25" customHeight="1" x14ac:dyDescent="0.35">
      <c r="A42" s="487" t="s">
        <v>111</v>
      </c>
      <c r="B42" s="488"/>
      <c r="C42" s="488"/>
      <c r="D42" s="489"/>
      <c r="E42" s="2"/>
      <c r="F42" s="49"/>
    </row>
    <row r="43" spans="1:6" ht="15" customHeight="1" x14ac:dyDescent="0.3">
      <c r="A43" s="50"/>
      <c r="B43" s="50"/>
      <c r="C43" s="50"/>
      <c r="D43" s="50"/>
      <c r="E43" s="31"/>
      <c r="F43" s="49"/>
    </row>
    <row r="44" spans="1:6" ht="15" customHeight="1" x14ac:dyDescent="0.3"/>
    <row r="45" spans="1:6" ht="21.9" customHeight="1" x14ac:dyDescent="0.3">
      <c r="A45" s="486" t="s">
        <v>98</v>
      </c>
      <c r="B45" s="486"/>
      <c r="C45" s="486"/>
      <c r="D45" s="486"/>
      <c r="E45" s="486"/>
      <c r="F45" s="225"/>
    </row>
    <row r="46" spans="1:6" ht="15" customHeight="1" x14ac:dyDescent="0.3"/>
    <row r="47" spans="1:6" x14ac:dyDescent="0.3">
      <c r="A47" s="445" t="s">
        <v>65</v>
      </c>
      <c r="B47" s="445"/>
      <c r="C47" s="445"/>
      <c r="D47" s="445"/>
      <c r="E47" s="445"/>
      <c r="F47" s="33"/>
    </row>
    <row r="48" spans="1:6" ht="31.5" customHeight="1" x14ac:dyDescent="0.3">
      <c r="A48" s="469" t="s">
        <v>66</v>
      </c>
      <c r="B48" s="469"/>
      <c r="C48" s="469"/>
      <c r="D48" s="469"/>
      <c r="E48" s="469"/>
      <c r="F48" s="33"/>
    </row>
    <row r="49" spans="1:6" x14ac:dyDescent="0.3">
      <c r="A49" s="445" t="s">
        <v>51</v>
      </c>
      <c r="B49" s="445"/>
      <c r="C49" s="445"/>
      <c r="D49" s="445"/>
      <c r="E49" s="445"/>
      <c r="F49" s="33"/>
    </row>
    <row r="50" spans="1:6" ht="18" customHeight="1" x14ac:dyDescent="0.3">
      <c r="A50" s="84" t="s">
        <v>53</v>
      </c>
      <c r="B50" s="84" t="s">
        <v>54</v>
      </c>
      <c r="C50" s="84" t="s">
        <v>81</v>
      </c>
      <c r="D50" s="84" t="s">
        <v>82</v>
      </c>
      <c r="E50" s="84" t="s">
        <v>9</v>
      </c>
    </row>
    <row r="51" spans="1:6" x14ac:dyDescent="0.3">
      <c r="A51" s="213" t="s">
        <v>16</v>
      </c>
      <c r="B51" s="85"/>
      <c r="C51" s="73">
        <f>+C53</f>
        <v>44426687333.5</v>
      </c>
      <c r="D51" s="73">
        <f>+D53</f>
        <v>44426687332.500008</v>
      </c>
      <c r="E51" s="73">
        <f>+E53</f>
        <v>88853374666</v>
      </c>
    </row>
    <row r="52" spans="1:6" ht="15" customHeight="1" x14ac:dyDescent="0.3">
      <c r="A52" s="8"/>
      <c r="B52" s="40"/>
      <c r="C52" s="10"/>
      <c r="D52" s="10"/>
      <c r="E52" s="10"/>
    </row>
    <row r="53" spans="1:6" x14ac:dyDescent="0.3">
      <c r="A53" s="479" t="s">
        <v>67</v>
      </c>
      <c r="B53" s="479"/>
      <c r="C53" s="88">
        <v>44426687333.5</v>
      </c>
      <c r="D53" s="88">
        <v>44426687332.500008</v>
      </c>
      <c r="E53" s="88">
        <v>88853374666</v>
      </c>
    </row>
    <row r="54" spans="1:6" ht="16.5" customHeight="1" x14ac:dyDescent="0.3">
      <c r="A54" s="326" t="s">
        <v>196</v>
      </c>
      <c r="B54" s="328" t="s">
        <v>192</v>
      </c>
      <c r="C54" s="182">
        <v>44336096154</v>
      </c>
      <c r="D54" s="182">
        <v>44336096153.000008</v>
      </c>
      <c r="E54" s="182">
        <v>88672192307</v>
      </c>
    </row>
    <row r="55" spans="1:6" ht="16.5" customHeight="1" x14ac:dyDescent="0.3">
      <c r="A55" s="326" t="s">
        <v>195</v>
      </c>
      <c r="B55" s="328" t="s">
        <v>165</v>
      </c>
      <c r="C55" s="11">
        <v>44336096154</v>
      </c>
      <c r="D55" s="11">
        <v>44336096153.000008</v>
      </c>
      <c r="E55" s="11">
        <v>88672192307</v>
      </c>
    </row>
    <row r="56" spans="1:6" ht="16.5" customHeight="1" x14ac:dyDescent="0.3">
      <c r="A56" s="326" t="s">
        <v>194</v>
      </c>
      <c r="B56" s="328" t="s">
        <v>193</v>
      </c>
      <c r="C56" s="11">
        <v>44336096154</v>
      </c>
      <c r="D56" s="11">
        <v>44336096153.000008</v>
      </c>
      <c r="E56" s="11">
        <v>88672192307</v>
      </c>
    </row>
    <row r="57" spans="1:6" ht="16.5" customHeight="1" x14ac:dyDescent="0.3">
      <c r="A57" s="326" t="s">
        <v>339</v>
      </c>
      <c r="B57" s="328" t="s">
        <v>177</v>
      </c>
      <c r="C57" s="271">
        <v>12440011584</v>
      </c>
      <c r="D57" s="271">
        <v>12440011584</v>
      </c>
      <c r="E57" s="271">
        <v>24880023168</v>
      </c>
    </row>
    <row r="58" spans="1:6" ht="16.5" customHeight="1" x14ac:dyDescent="0.3">
      <c r="A58" s="327" t="s">
        <v>339</v>
      </c>
      <c r="B58" s="328" t="s">
        <v>288</v>
      </c>
      <c r="C58" s="182">
        <v>1482598222</v>
      </c>
      <c r="D58" s="182">
        <v>1482598222</v>
      </c>
      <c r="E58" s="182">
        <v>2965196444</v>
      </c>
    </row>
    <row r="59" spans="1:6" ht="34.5" customHeight="1" x14ac:dyDescent="0.3">
      <c r="A59" s="327" t="s">
        <v>197</v>
      </c>
      <c r="B59" s="329" t="s">
        <v>212</v>
      </c>
      <c r="C59" s="11">
        <v>30413486348</v>
      </c>
      <c r="D59" s="11">
        <v>30413486347.000008</v>
      </c>
      <c r="E59" s="11">
        <v>60826972695.000008</v>
      </c>
    </row>
    <row r="60" spans="1:6" ht="16.5" customHeight="1" x14ac:dyDescent="0.3">
      <c r="A60" s="327" t="s">
        <v>268</v>
      </c>
      <c r="B60" s="328" t="s">
        <v>269</v>
      </c>
      <c r="C60" s="11">
        <v>90591179.5</v>
      </c>
      <c r="D60" s="11">
        <v>90591179.500000015</v>
      </c>
      <c r="E60" s="11">
        <v>181182359</v>
      </c>
    </row>
    <row r="61" spans="1:6" ht="16.5" customHeight="1" x14ac:dyDescent="0.3">
      <c r="A61" s="327" t="s">
        <v>270</v>
      </c>
      <c r="B61" s="328" t="s">
        <v>166</v>
      </c>
      <c r="C61" s="11">
        <v>90591179.5</v>
      </c>
      <c r="D61" s="11">
        <v>90591179.500000015</v>
      </c>
      <c r="E61" s="11">
        <v>181182359</v>
      </c>
    </row>
    <row r="62" spans="1:6" ht="16.5" customHeight="1" x14ac:dyDescent="0.3">
      <c r="A62" s="327" t="s">
        <v>271</v>
      </c>
      <c r="B62" s="328" t="s">
        <v>272</v>
      </c>
      <c r="C62" s="11">
        <v>90591179.5</v>
      </c>
      <c r="D62" s="11">
        <v>90591179.500000015</v>
      </c>
      <c r="E62" s="11">
        <v>181182359</v>
      </c>
    </row>
    <row r="63" spans="1:6" ht="37.5" customHeight="1" x14ac:dyDescent="0.3">
      <c r="A63" s="327" t="s">
        <v>273</v>
      </c>
      <c r="B63" s="329" t="s">
        <v>274</v>
      </c>
      <c r="C63" s="271">
        <v>90591179.5</v>
      </c>
      <c r="D63" s="271">
        <v>90591179.500000015</v>
      </c>
      <c r="E63" s="271">
        <v>181182359</v>
      </c>
    </row>
    <row r="64" spans="1:6" ht="9.9" customHeight="1" x14ac:dyDescent="0.3">
      <c r="A64" s="147"/>
      <c r="B64" s="150"/>
      <c r="C64" s="11"/>
      <c r="D64" s="11"/>
      <c r="E64" s="11"/>
    </row>
    <row r="65" spans="1:6" x14ac:dyDescent="0.3">
      <c r="A65" s="503" t="s">
        <v>366</v>
      </c>
      <c r="B65" s="503"/>
      <c r="C65" s="503"/>
      <c r="D65" s="503"/>
      <c r="E65" s="503"/>
    </row>
    <row r="66" spans="1:6" ht="50.1" customHeight="1" x14ac:dyDescent="0.3">
      <c r="A66" s="526" t="s">
        <v>104</v>
      </c>
      <c r="B66" s="527"/>
      <c r="C66" s="527"/>
      <c r="D66" s="527"/>
      <c r="E66" s="528"/>
    </row>
    <row r="67" spans="1:6" x14ac:dyDescent="0.3">
      <c r="A67" s="21"/>
      <c r="B67" s="39"/>
      <c r="C67" s="20"/>
    </row>
    <row r="68" spans="1:6" x14ac:dyDescent="0.3">
      <c r="A68" s="21"/>
      <c r="B68" s="39"/>
      <c r="C68" s="20"/>
    </row>
    <row r="69" spans="1:6" x14ac:dyDescent="0.3">
      <c r="A69" s="21"/>
      <c r="B69" s="39"/>
      <c r="C69" s="20"/>
    </row>
    <row r="70" spans="1:6" x14ac:dyDescent="0.3">
      <c r="A70" s="445" t="s">
        <v>68</v>
      </c>
      <c r="B70" s="445"/>
      <c r="C70" s="445"/>
      <c r="D70" s="445"/>
      <c r="E70" s="445"/>
      <c r="F70" s="33"/>
    </row>
    <row r="71" spans="1:6" ht="32.25" customHeight="1" x14ac:dyDescent="0.3">
      <c r="A71" s="469" t="s">
        <v>52</v>
      </c>
      <c r="B71" s="469"/>
      <c r="C71" s="469"/>
      <c r="D71" s="469"/>
      <c r="E71" s="469"/>
      <c r="F71" s="3"/>
    </row>
    <row r="72" spans="1:6" x14ac:dyDescent="0.3">
      <c r="A72" s="445" t="s">
        <v>51</v>
      </c>
      <c r="B72" s="445"/>
      <c r="C72" s="445"/>
      <c r="D72" s="445"/>
      <c r="E72" s="445"/>
      <c r="F72" s="33"/>
    </row>
    <row r="73" spans="1:6" ht="18" customHeight="1" x14ac:dyDescent="0.3">
      <c r="A73" s="84" t="s">
        <v>53</v>
      </c>
      <c r="B73" s="84" t="s">
        <v>54</v>
      </c>
      <c r="C73" s="84" t="s">
        <v>81</v>
      </c>
      <c r="D73" s="84" t="s">
        <v>82</v>
      </c>
      <c r="E73" s="84" t="s">
        <v>9</v>
      </c>
    </row>
    <row r="74" spans="1:6" x14ac:dyDescent="0.3">
      <c r="A74" s="213" t="s">
        <v>16</v>
      </c>
      <c r="B74" s="85"/>
      <c r="C74" s="73">
        <f>+C76+C96</f>
        <v>36611837847.770004</v>
      </c>
      <c r="D74" s="73">
        <f>+D76+D96</f>
        <v>45522751839.43</v>
      </c>
      <c r="E74" s="73">
        <f>+E76+E96</f>
        <v>82134589687.199997</v>
      </c>
    </row>
    <row r="75" spans="1:6" ht="15" customHeight="1" x14ac:dyDescent="0.3">
      <c r="A75" s="8"/>
      <c r="B75" s="40"/>
      <c r="C75" s="10"/>
      <c r="D75" s="10"/>
      <c r="E75" s="41"/>
    </row>
    <row r="76" spans="1:6" x14ac:dyDescent="0.3">
      <c r="A76" s="479" t="s">
        <v>55</v>
      </c>
      <c r="B76" s="479"/>
      <c r="C76" s="88">
        <f>C83+C91</f>
        <v>36611837847.770004</v>
      </c>
      <c r="D76" s="88">
        <f t="shared" ref="D76" si="1">D83+D91</f>
        <v>45522751839.43</v>
      </c>
      <c r="E76" s="88">
        <f>E83+E91</f>
        <v>82134589687.199997</v>
      </c>
    </row>
    <row r="77" spans="1:6" x14ac:dyDescent="0.3">
      <c r="A77" s="147">
        <v>0</v>
      </c>
      <c r="B77" s="150" t="s">
        <v>182</v>
      </c>
      <c r="C77" s="11">
        <f>+'1T'!H122</f>
        <v>0</v>
      </c>
      <c r="D77" s="11">
        <f>+'2T'!F124</f>
        <v>0</v>
      </c>
      <c r="E77" s="60">
        <f>+C77+D77</f>
        <v>0</v>
      </c>
    </row>
    <row r="78" spans="1:6" x14ac:dyDescent="0.3">
      <c r="A78" s="147">
        <v>1</v>
      </c>
      <c r="B78" s="150" t="s">
        <v>168</v>
      </c>
      <c r="C78" s="11">
        <f>+'1T'!H123</f>
        <v>0</v>
      </c>
      <c r="D78" s="11">
        <f>+'2T'!F125</f>
        <v>0</v>
      </c>
      <c r="E78" s="60">
        <f t="shared" ref="E78:E94" si="2">+C78+D78</f>
        <v>0</v>
      </c>
    </row>
    <row r="79" spans="1:6" x14ac:dyDescent="0.3">
      <c r="A79" s="147">
        <v>2</v>
      </c>
      <c r="B79" s="150" t="s">
        <v>183</v>
      </c>
      <c r="C79" s="11">
        <f>+'1T'!H124</f>
        <v>0</v>
      </c>
      <c r="D79" s="11">
        <f>+'2T'!F126</f>
        <v>0</v>
      </c>
      <c r="E79" s="60">
        <f t="shared" si="2"/>
        <v>0</v>
      </c>
    </row>
    <row r="80" spans="1:6" x14ac:dyDescent="0.3">
      <c r="A80" s="147">
        <v>3</v>
      </c>
      <c r="B80" s="150" t="s">
        <v>184</v>
      </c>
      <c r="C80" s="11">
        <f>+'1T'!H125</f>
        <v>0</v>
      </c>
      <c r="D80" s="11">
        <f>+'2T'!F127</f>
        <v>0</v>
      </c>
      <c r="E80" s="60">
        <f t="shared" si="2"/>
        <v>0</v>
      </c>
    </row>
    <row r="81" spans="1:5" x14ac:dyDescent="0.3">
      <c r="A81" s="147">
        <v>4</v>
      </c>
      <c r="B81" s="150" t="s">
        <v>185</v>
      </c>
      <c r="C81" s="11">
        <f>+'1T'!H126</f>
        <v>0</v>
      </c>
      <c r="D81" s="11">
        <f>+'2T'!F128</f>
        <v>0</v>
      </c>
      <c r="E81" s="60">
        <f t="shared" si="2"/>
        <v>0</v>
      </c>
    </row>
    <row r="82" spans="1:5" x14ac:dyDescent="0.3">
      <c r="A82" s="147">
        <v>5</v>
      </c>
      <c r="B82" s="150" t="s">
        <v>186</v>
      </c>
      <c r="C82" s="11">
        <f>+'1T'!H127</f>
        <v>0</v>
      </c>
      <c r="D82" s="11">
        <f>+'2T'!F129</f>
        <v>0</v>
      </c>
      <c r="E82" s="60">
        <f t="shared" si="2"/>
        <v>0</v>
      </c>
    </row>
    <row r="83" spans="1:5" x14ac:dyDescent="0.3">
      <c r="A83" s="147">
        <v>6</v>
      </c>
      <c r="B83" s="150" t="s">
        <v>165</v>
      </c>
      <c r="C83" s="182">
        <f>SUM(C84:C90)</f>
        <v>36609893260.770004</v>
      </c>
      <c r="D83" s="182">
        <f>SUM(D84:D90)</f>
        <v>45420750402.43</v>
      </c>
      <c r="E83" s="182">
        <f>SUM(E84:E90)</f>
        <v>82030643663.199997</v>
      </c>
    </row>
    <row r="84" spans="1:5" x14ac:dyDescent="0.3">
      <c r="A84" s="147"/>
      <c r="B84" s="270" t="s">
        <v>239</v>
      </c>
      <c r="C84" s="11">
        <v>12190967642.77</v>
      </c>
      <c r="D84" s="11">
        <v>19761041088.43</v>
      </c>
      <c r="E84" s="60">
        <v>31952008731.200001</v>
      </c>
    </row>
    <row r="85" spans="1:5" x14ac:dyDescent="0.3">
      <c r="A85" s="147"/>
      <c r="B85" s="270" t="s">
        <v>240</v>
      </c>
      <c r="C85" s="11">
        <v>404718000</v>
      </c>
      <c r="D85" s="11">
        <v>402551000</v>
      </c>
      <c r="E85" s="60">
        <v>807269000</v>
      </c>
    </row>
    <row r="86" spans="1:5" x14ac:dyDescent="0.3">
      <c r="A86" s="147"/>
      <c r="B86" s="270" t="s">
        <v>338</v>
      </c>
      <c r="C86" s="11">
        <v>54205000</v>
      </c>
      <c r="D86" s="11">
        <v>112842000</v>
      </c>
      <c r="E86" s="60">
        <v>167047000</v>
      </c>
    </row>
    <row r="87" spans="1:5" ht="28.5" customHeight="1" x14ac:dyDescent="0.3">
      <c r="A87" s="147"/>
      <c r="B87" s="322" t="s">
        <v>241</v>
      </c>
      <c r="C87" s="11">
        <v>6411476618</v>
      </c>
      <c r="D87" s="11">
        <v>6264931313.9999981</v>
      </c>
      <c r="E87" s="60">
        <v>12676407931.999998</v>
      </c>
    </row>
    <row r="88" spans="1:5" x14ac:dyDescent="0.3">
      <c r="A88" s="147"/>
      <c r="B88" s="270" t="s">
        <v>242</v>
      </c>
      <c r="C88" s="11">
        <v>1228567000</v>
      </c>
      <c r="D88" s="11">
        <v>1245124000</v>
      </c>
      <c r="E88" s="60">
        <v>2473691000</v>
      </c>
    </row>
    <row r="89" spans="1:5" x14ac:dyDescent="0.3">
      <c r="A89" s="147"/>
      <c r="B89" s="270" t="s">
        <v>243</v>
      </c>
      <c r="C89" s="11">
        <v>11265291000</v>
      </c>
      <c r="D89" s="11">
        <v>11893221000</v>
      </c>
      <c r="E89" s="60">
        <v>23158512000</v>
      </c>
    </row>
    <row r="90" spans="1:5" x14ac:dyDescent="0.3">
      <c r="A90" s="147"/>
      <c r="B90" s="270" t="s">
        <v>243</v>
      </c>
      <c r="C90" s="11">
        <v>5054668000</v>
      </c>
      <c r="D90" s="11">
        <v>5741040000</v>
      </c>
      <c r="E90" s="60">
        <v>10795708000</v>
      </c>
    </row>
    <row r="91" spans="1:5" x14ac:dyDescent="0.3">
      <c r="A91" s="147">
        <v>7</v>
      </c>
      <c r="B91" s="150" t="s">
        <v>166</v>
      </c>
      <c r="C91" s="182">
        <f>SUM(C92)</f>
        <v>1944587</v>
      </c>
      <c r="D91" s="182">
        <f>SUM(D92)</f>
        <v>102001437</v>
      </c>
      <c r="E91" s="182">
        <f>SUM(E92)</f>
        <v>103946024</v>
      </c>
    </row>
    <row r="92" spans="1:5" x14ac:dyDescent="0.3">
      <c r="A92" s="147"/>
      <c r="B92" s="277" t="s">
        <v>244</v>
      </c>
      <c r="C92" s="11">
        <v>1944587</v>
      </c>
      <c r="D92" s="11">
        <v>102001437</v>
      </c>
      <c r="E92" s="60">
        <v>103946024</v>
      </c>
    </row>
    <row r="93" spans="1:5" x14ac:dyDescent="0.3">
      <c r="A93" s="147">
        <v>8</v>
      </c>
      <c r="B93" s="150" t="s">
        <v>187</v>
      </c>
      <c r="C93" s="11">
        <v>0</v>
      </c>
      <c r="D93" s="11">
        <f>+'2T'!F140</f>
        <v>0</v>
      </c>
      <c r="E93" s="60">
        <f t="shared" si="2"/>
        <v>0</v>
      </c>
    </row>
    <row r="94" spans="1:5" ht="15" customHeight="1" x14ac:dyDescent="0.3">
      <c r="A94" s="147">
        <v>9</v>
      </c>
      <c r="B94" s="150" t="s">
        <v>188</v>
      </c>
      <c r="C94" s="11">
        <v>0</v>
      </c>
      <c r="D94" s="11">
        <f>+'2T'!F141</f>
        <v>0</v>
      </c>
      <c r="E94" s="60">
        <f t="shared" si="2"/>
        <v>0</v>
      </c>
    </row>
    <row r="95" spans="1:5" ht="9.9" customHeight="1" x14ac:dyDescent="0.3">
      <c r="A95" s="147"/>
      <c r="B95" s="150"/>
      <c r="C95" s="11"/>
      <c r="D95" s="11"/>
      <c r="E95" s="60"/>
    </row>
    <row r="96" spans="1:5" ht="17.25" customHeight="1" x14ac:dyDescent="0.3">
      <c r="A96" s="479" t="s">
        <v>201</v>
      </c>
      <c r="B96" s="479"/>
      <c r="C96" s="88">
        <f t="shared" ref="C96:E97" si="3">+C97</f>
        <v>0</v>
      </c>
      <c r="D96" s="88">
        <f t="shared" si="3"/>
        <v>0</v>
      </c>
      <c r="E96" s="88">
        <f t="shared" si="3"/>
        <v>0</v>
      </c>
    </row>
    <row r="97" spans="1:6" x14ac:dyDescent="0.3">
      <c r="A97" s="147">
        <v>6</v>
      </c>
      <c r="B97" s="150" t="s">
        <v>165</v>
      </c>
      <c r="C97" s="44">
        <f t="shared" si="3"/>
        <v>0</v>
      </c>
      <c r="D97" s="44">
        <f t="shared" si="3"/>
        <v>0</v>
      </c>
      <c r="E97" s="44">
        <f t="shared" si="3"/>
        <v>0</v>
      </c>
    </row>
    <row r="98" spans="1:6" x14ac:dyDescent="0.3">
      <c r="A98" s="273" t="s">
        <v>200</v>
      </c>
      <c r="B98" s="274" t="s">
        <v>199</v>
      </c>
      <c r="C98" s="275">
        <f>+'1T'!H143</f>
        <v>0</v>
      </c>
      <c r="D98" s="275">
        <f>+'2T'!F145</f>
        <v>0</v>
      </c>
      <c r="E98" s="275">
        <f>+C98+D98</f>
        <v>0</v>
      </c>
    </row>
    <row r="99" spans="1:6" ht="16.5" customHeight="1" x14ac:dyDescent="0.3">
      <c r="A99" s="524" t="s">
        <v>56</v>
      </c>
      <c r="B99" s="524"/>
      <c r="C99" s="524"/>
      <c r="D99" s="524"/>
      <c r="E99" s="524"/>
    </row>
    <row r="100" spans="1:6" x14ac:dyDescent="0.3">
      <c r="A100" s="525" t="s">
        <v>42</v>
      </c>
      <c r="B100" s="525"/>
      <c r="C100" s="525"/>
      <c r="D100" s="525"/>
      <c r="E100" s="525"/>
    </row>
    <row r="101" spans="1:6" x14ac:dyDescent="0.3">
      <c r="A101" s="42"/>
      <c r="B101" s="40"/>
    </row>
    <row r="102" spans="1:6" x14ac:dyDescent="0.3">
      <c r="A102" s="445" t="s">
        <v>70</v>
      </c>
      <c r="B102" s="445"/>
      <c r="C102" s="445"/>
      <c r="D102" s="445"/>
      <c r="E102" s="445"/>
      <c r="F102" s="208"/>
    </row>
    <row r="103" spans="1:6" x14ac:dyDescent="0.3">
      <c r="A103" s="445" t="s">
        <v>71</v>
      </c>
      <c r="B103" s="445"/>
      <c r="C103" s="445"/>
      <c r="D103" s="445"/>
      <c r="E103" s="445"/>
      <c r="F103" s="208"/>
    </row>
    <row r="104" spans="1:6" x14ac:dyDescent="0.3">
      <c r="A104" s="445" t="s">
        <v>51</v>
      </c>
      <c r="B104" s="445"/>
      <c r="C104" s="445"/>
      <c r="D104" s="445"/>
      <c r="E104" s="445"/>
      <c r="F104" s="208"/>
    </row>
    <row r="105" spans="1:6" ht="18" customHeight="1" x14ac:dyDescent="0.3">
      <c r="A105" s="84" t="s">
        <v>69</v>
      </c>
      <c r="B105" s="84" t="s">
        <v>81</v>
      </c>
      <c r="C105" s="84" t="s">
        <v>82</v>
      </c>
      <c r="D105" s="84" t="s">
        <v>9</v>
      </c>
      <c r="F105" s="19"/>
    </row>
    <row r="106" spans="1:6" x14ac:dyDescent="0.3">
      <c r="A106" s="106" t="s">
        <v>72</v>
      </c>
      <c r="B106" s="107">
        <v>0</v>
      </c>
      <c r="C106" s="107">
        <f>+B110</f>
        <v>7814849485.7299957</v>
      </c>
      <c r="D106" s="224">
        <v>0</v>
      </c>
      <c r="F106" s="59"/>
    </row>
    <row r="107" spans="1:6" x14ac:dyDescent="0.3">
      <c r="A107" s="106" t="s">
        <v>73</v>
      </c>
      <c r="B107" s="107">
        <f>+'1T'!F154</f>
        <v>44426687333.5</v>
      </c>
      <c r="C107" s="107">
        <f>+'2T'!E156</f>
        <v>44426687332.500008</v>
      </c>
      <c r="D107" s="107">
        <f>+B107+C107</f>
        <v>88853374666</v>
      </c>
      <c r="F107" s="19"/>
    </row>
    <row r="108" spans="1:6" x14ac:dyDescent="0.3">
      <c r="A108" s="106" t="s">
        <v>99</v>
      </c>
      <c r="B108" s="107">
        <f>+B106+B107</f>
        <v>44426687333.5</v>
      </c>
      <c r="C108" s="107">
        <f>+C106+C107</f>
        <v>52241536818.230003</v>
      </c>
      <c r="D108" s="107">
        <f>+D106+D107</f>
        <v>88853374666</v>
      </c>
      <c r="F108" s="19"/>
    </row>
    <row r="109" spans="1:6" x14ac:dyDescent="0.3">
      <c r="A109" s="106" t="s">
        <v>150</v>
      </c>
      <c r="B109" s="107">
        <f>+'1T'!F156</f>
        <v>36611837847.770004</v>
      </c>
      <c r="C109" s="107">
        <f>+'2T'!E158</f>
        <v>45522751839.43</v>
      </c>
      <c r="D109" s="107">
        <f>+B109+C109</f>
        <v>82134589687.200012</v>
      </c>
      <c r="F109" s="59"/>
    </row>
    <row r="110" spans="1:6" x14ac:dyDescent="0.3">
      <c r="A110" s="106" t="s">
        <v>100</v>
      </c>
      <c r="B110" s="107">
        <f>+B108-B109</f>
        <v>7814849485.7299957</v>
      </c>
      <c r="C110" s="107">
        <f>+C108-C109</f>
        <v>6718784978.8000031</v>
      </c>
      <c r="D110" s="107">
        <f>+D108-D109</f>
        <v>6718784978.7999878</v>
      </c>
      <c r="F110" s="59"/>
    </row>
    <row r="111" spans="1:6" ht="18" customHeight="1" x14ac:dyDescent="0.3">
      <c r="A111" s="503" t="s">
        <v>42</v>
      </c>
      <c r="B111" s="503"/>
      <c r="C111" s="503"/>
      <c r="D111" s="503"/>
      <c r="F111" s="32"/>
    </row>
    <row r="112" spans="1:6" x14ac:dyDescent="0.3">
      <c r="A112" s="50"/>
      <c r="B112" s="50"/>
      <c r="C112" s="50"/>
      <c r="D112" s="50"/>
    </row>
    <row r="113" spans="1:6" x14ac:dyDescent="0.3">
      <c r="A113" s="445" t="s">
        <v>127</v>
      </c>
      <c r="B113" s="445"/>
      <c r="C113" s="445"/>
      <c r="D113" s="445"/>
      <c r="F113" s="33"/>
    </row>
    <row r="114" spans="1:6" ht="17.25" customHeight="1" x14ac:dyDescent="0.3">
      <c r="A114" s="469" t="s">
        <v>128</v>
      </c>
      <c r="B114" s="469"/>
      <c r="C114" s="469"/>
      <c r="D114" s="469"/>
      <c r="F114" s="33"/>
    </row>
    <row r="115" spans="1:6" x14ac:dyDescent="0.3">
      <c r="A115" s="445" t="s">
        <v>51</v>
      </c>
      <c r="B115" s="445"/>
      <c r="C115" s="445"/>
      <c r="D115" s="445"/>
      <c r="F115" s="33"/>
    </row>
    <row r="116" spans="1:6" x14ac:dyDescent="0.3">
      <c r="A116" s="161" t="s">
        <v>69</v>
      </c>
      <c r="B116" s="161"/>
      <c r="C116" s="161" t="s">
        <v>81</v>
      </c>
      <c r="D116" s="161" t="s">
        <v>82</v>
      </c>
      <c r="F116" s="33"/>
    </row>
    <row r="117" spans="1:6" x14ac:dyDescent="0.3">
      <c r="A117" s="154" t="s">
        <v>202</v>
      </c>
      <c r="B117" s="154"/>
      <c r="C117" s="80"/>
      <c r="D117" s="80"/>
      <c r="F117" s="33"/>
    </row>
    <row r="118" spans="1:6" x14ac:dyDescent="0.3">
      <c r="A118" s="106" t="s">
        <v>129</v>
      </c>
      <c r="C118" s="39">
        <f>+'1T'!D173</f>
        <v>0</v>
      </c>
      <c r="D118" s="39">
        <f>+'2T'!D175</f>
        <v>397092159.37999994</v>
      </c>
      <c r="F118" s="33"/>
    </row>
    <row r="119" spans="1:6" x14ac:dyDescent="0.3">
      <c r="A119" s="106" t="s">
        <v>130</v>
      </c>
      <c r="C119" s="39">
        <f>+'1T'!D174</f>
        <v>0</v>
      </c>
      <c r="D119" s="39">
        <f>+'2T'!D176</f>
        <v>0</v>
      </c>
      <c r="F119" s="33"/>
    </row>
    <row r="120" spans="1:6" x14ac:dyDescent="0.3">
      <c r="A120" s="156" t="s">
        <v>16</v>
      </c>
      <c r="B120" s="156"/>
      <c r="C120" s="90">
        <f>+C118+C119</f>
        <v>0</v>
      </c>
      <c r="D120" s="90">
        <f>+D118+D119</f>
        <v>397092159.37999994</v>
      </c>
      <c r="F120" s="33"/>
    </row>
    <row r="121" spans="1:6" x14ac:dyDescent="0.3">
      <c r="A121" s="106"/>
      <c r="C121" s="39"/>
      <c r="D121" s="39"/>
      <c r="F121" s="33"/>
    </row>
    <row r="122" spans="1:6" x14ac:dyDescent="0.3">
      <c r="A122" s="154" t="s">
        <v>203</v>
      </c>
      <c r="B122" s="154"/>
      <c r="C122" s="80" t="s">
        <v>81</v>
      </c>
      <c r="D122" s="80" t="s">
        <v>82</v>
      </c>
      <c r="F122" s="33"/>
    </row>
    <row r="123" spans="1:6" x14ac:dyDescent="0.3">
      <c r="A123" s="106" t="s">
        <v>129</v>
      </c>
      <c r="C123" s="39">
        <f>+'1T'!D178</f>
        <v>0</v>
      </c>
      <c r="D123" s="39">
        <f>+'2T'!D180</f>
        <v>0</v>
      </c>
      <c r="F123" s="33"/>
    </row>
    <row r="124" spans="1:6" x14ac:dyDescent="0.3">
      <c r="A124" s="106" t="s">
        <v>204</v>
      </c>
      <c r="C124" s="39">
        <f>+'1T'!D179</f>
        <v>0</v>
      </c>
      <c r="D124" s="39">
        <f>+'2T'!D181</f>
        <v>0</v>
      </c>
      <c r="F124" s="103"/>
    </row>
    <row r="125" spans="1:6" x14ac:dyDescent="0.3">
      <c r="A125" s="156" t="s">
        <v>205</v>
      </c>
      <c r="B125" s="156"/>
      <c r="C125" s="90">
        <f>+C123+C124</f>
        <v>0</v>
      </c>
      <c r="D125" s="90">
        <f>+D123+D124</f>
        <v>0</v>
      </c>
      <c r="F125" s="59"/>
    </row>
    <row r="126" spans="1:6" x14ac:dyDescent="0.3">
      <c r="A126" s="106"/>
      <c r="C126" s="107"/>
      <c r="D126" s="107"/>
      <c r="F126" s="59"/>
    </row>
    <row r="127" spans="1:6" x14ac:dyDescent="0.3">
      <c r="A127" s="154" t="s">
        <v>206</v>
      </c>
      <c r="B127" s="154"/>
      <c r="C127" s="80" t="s">
        <v>81</v>
      </c>
      <c r="D127" s="80" t="s">
        <v>82</v>
      </c>
      <c r="F127" s="59"/>
    </row>
    <row r="128" spans="1:6" x14ac:dyDescent="0.3">
      <c r="A128" s="106" t="s">
        <v>129</v>
      </c>
      <c r="C128" s="39">
        <f>+'1T'!D183</f>
        <v>0</v>
      </c>
      <c r="D128" s="39">
        <f>+'2T'!D185</f>
        <v>397092159.37999994</v>
      </c>
      <c r="F128" s="59"/>
    </row>
    <row r="129" spans="1:6" x14ac:dyDescent="0.3">
      <c r="A129" s="106" t="s">
        <v>130</v>
      </c>
      <c r="C129" s="39">
        <f>+'1T'!D184</f>
        <v>0</v>
      </c>
      <c r="D129" s="39">
        <f>+'2T'!D186</f>
        <v>0</v>
      </c>
      <c r="F129" s="59"/>
    </row>
    <row r="130" spans="1:6" x14ac:dyDescent="0.3">
      <c r="A130" s="156" t="s">
        <v>207</v>
      </c>
      <c r="B130" s="156"/>
      <c r="C130" s="157">
        <f>+C128+C129</f>
        <v>0</v>
      </c>
      <c r="D130" s="157">
        <f>+D128+D129</f>
        <v>397092159.37999994</v>
      </c>
      <c r="F130" s="59"/>
    </row>
    <row r="131" spans="1:6" x14ac:dyDescent="0.35">
      <c r="A131" s="158" t="s">
        <v>208</v>
      </c>
      <c r="B131" s="121"/>
      <c r="C131" s="155"/>
      <c r="D131" s="2"/>
      <c r="F131" s="59"/>
    </row>
    <row r="133" spans="1:6" x14ac:dyDescent="0.3">
      <c r="A133" s="436" t="s">
        <v>120</v>
      </c>
      <c r="B133" s="436"/>
      <c r="C133" s="436"/>
      <c r="D133" s="436"/>
      <c r="E133" s="436"/>
      <c r="F133" s="436"/>
    </row>
  </sheetData>
  <mergeCells count="36">
    <mergeCell ref="C5:E5"/>
    <mergeCell ref="C6:E6"/>
    <mergeCell ref="C7:E7"/>
    <mergeCell ref="A1:F2"/>
    <mergeCell ref="A3:E3"/>
    <mergeCell ref="A11:E11"/>
    <mergeCell ref="A12:E12"/>
    <mergeCell ref="A96:B96"/>
    <mergeCell ref="A9:E9"/>
    <mergeCell ref="A76:B76"/>
    <mergeCell ref="A45:E45"/>
    <mergeCell ref="A65:E65"/>
    <mergeCell ref="A66:E66"/>
    <mergeCell ref="A48:E48"/>
    <mergeCell ref="A47:E47"/>
    <mergeCell ref="A49:E49"/>
    <mergeCell ref="A53:B53"/>
    <mergeCell ref="A19:A20"/>
    <mergeCell ref="A22:A23"/>
    <mergeCell ref="A133:F133"/>
    <mergeCell ref="A113:D113"/>
    <mergeCell ref="A114:D114"/>
    <mergeCell ref="A115:D115"/>
    <mergeCell ref="A111:D111"/>
    <mergeCell ref="A102:E102"/>
    <mergeCell ref="A103:E103"/>
    <mergeCell ref="A104:E104"/>
    <mergeCell ref="A25:E25"/>
    <mergeCell ref="A42:D42"/>
    <mergeCell ref="A71:E71"/>
    <mergeCell ref="A70:E70"/>
    <mergeCell ref="A72:E72"/>
    <mergeCell ref="A27:D27"/>
    <mergeCell ref="A28:D28"/>
    <mergeCell ref="A99:E99"/>
    <mergeCell ref="A100:E100"/>
  </mergeCells>
  <dataValidations count="7">
    <dataValidation allowBlank="1" showInputMessage="1" showErrorMessage="1" promptTitle="Advertencia" prompt="Se recomienda leer cuidadosamente las indicaciones dispuestas en la parte inferior de esta tabla. " sqref="A106" xr:uid="{09859F08-778B-4598-BDDA-80A4DD53EF8F}"/>
    <dataValidation allowBlank="1" showInputMessage="1" showErrorMessage="1" promptTitle="Advertencia" prompt="En este espacio se debe detallar el código correspondiente a la partida detallada y debe ser el código definido en el Clasificador de los Ingresos del Sector Público. " sqref="A77" xr:uid="{AD947173-A325-42CF-AFE7-A15AB1F6B3ED}"/>
    <dataValidation allowBlank="1" showInputMessage="1" showErrorMessage="1" promptTitle="Advertencia" prompt="El nombre de la partida debe ser de acuerdo al Clasificador de los Ingresos del Sector Público. " sqref="B77" xr:uid="{242FFEEF-1CDC-4E3D-813D-736B68F91C2A}"/>
    <dataValidation allowBlank="1" showInputMessage="1" showErrorMessage="1" promptTitle="Advertencia" prompt="Debe coincidir con el monto reportado en la Liquidación Prespuestaria 2023, caso contrario se debe justificar en el espacio de observaciones. " sqref="D126 C122 D121:D122" xr:uid="{76AEF9A3-5299-4D15-84FF-E473FCDCF70F}"/>
    <dataValidation allowBlank="1" showInputMessage="1" showErrorMessage="1" promptTitle="Recordatorio" prompt="El superávit libre debe ser reintegrado a más tardar el 31 de marzo,_x000a_de acuerdo al  Decreto Nº 43189-MTSS, artículo 66. " sqref="A119:A121 A123:A126 A128:A130" xr:uid="{706B3E1F-99AF-4633-A310-21BAF88EBA62}"/>
    <dataValidation allowBlank="1" showInputMessage="1" showErrorMessage="1" promptTitle="Advertencia" prompt="Esta tabla solo la deben completar la unidades ejecutoras que por Ley específica estén facultadas para estimar y re presupuestar superávits." sqref="A114" xr:uid="{87A2D66C-729D-4003-B172-A56D04E32B51}"/>
    <dataValidation allowBlank="1" showInputMessage="1" showErrorMessage="1" promptTitle="Advertencia" prompt="Esta tabla solo la deben completar la unidades ejecutoras que por Ley específica estén facultadas para estimar superávits." sqref="F122 D122" xr:uid="{F85F3EAE-D81C-4892-8F61-2994CABAE396}"/>
  </dataValidations>
  <printOptions horizontalCentered="1"/>
  <pageMargins left="0.31496062992125984" right="0.31496062992125984" top="1.1811023622047245" bottom="0.78740157480314965" header="0.78740157480314965" footer="0.39370078740157483"/>
  <pageSetup scale="47" orientation="portrait" r:id="rId1"/>
  <headerFooter>
    <oddFooter>&amp;L&amp;"Palatino Linotype,Normal"&amp;K979797&amp;D&amp;C&amp;"Palatino Linotype,Normal"&amp;K979797Reporte de Ejecución programática y presupuestaria (I trimestre)&amp;R&amp;"Palatino Linotype,Normal"&amp;K979797&amp;P</oddFooter>
  </headerFooter>
  <rowBreaks count="1" manualBreakCount="1">
    <brk id="43" max="5" man="1"/>
  </rowBreaks>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8631-8644-450F-80F5-FAD09F59A07E}">
  <sheetPr>
    <tabColor rgb="FF979797"/>
  </sheetPr>
  <dimension ref="A1:G225"/>
  <sheetViews>
    <sheetView showGridLines="0" zoomScale="80" zoomScaleNormal="80" zoomScaleSheetLayoutView="100" workbookViewId="0">
      <selection sqref="A1:F2"/>
    </sheetView>
  </sheetViews>
  <sheetFormatPr baseColWidth="10" defaultColWidth="11.44140625" defaultRowHeight="15.6" x14ac:dyDescent="0.3"/>
  <cols>
    <col min="1" max="1" width="36.6640625" style="27" customWidth="1"/>
    <col min="2" max="2" width="26.109375" style="27" customWidth="1"/>
    <col min="3" max="3" width="22.109375" style="27" customWidth="1"/>
    <col min="4" max="4" width="29.33203125" style="27" customWidth="1"/>
    <col min="5" max="5" width="24" style="27" customWidth="1"/>
    <col min="6" max="6" width="23.109375" style="27" customWidth="1"/>
    <col min="7" max="16384" width="11.44140625" style="27"/>
  </cols>
  <sheetData>
    <row r="1" spans="1:6" s="2" customFormat="1" ht="21.9" customHeight="1" x14ac:dyDescent="0.35">
      <c r="A1" s="515" t="s">
        <v>121</v>
      </c>
      <c r="B1" s="515"/>
      <c r="C1" s="515"/>
      <c r="D1" s="515"/>
      <c r="E1" s="515"/>
      <c r="F1" s="515"/>
    </row>
    <row r="2" spans="1:6" s="2" customFormat="1" ht="21.9" customHeight="1" x14ac:dyDescent="0.35">
      <c r="A2" s="515"/>
      <c r="B2" s="515"/>
      <c r="C2" s="515"/>
      <c r="D2" s="515"/>
      <c r="E2" s="515"/>
      <c r="F2" s="515"/>
    </row>
    <row r="3" spans="1:6" s="2" customFormat="1" ht="17.399999999999999" x14ac:dyDescent="0.35">
      <c r="A3" s="519" t="s">
        <v>156</v>
      </c>
      <c r="B3" s="519"/>
      <c r="C3" s="519"/>
      <c r="D3" s="519"/>
      <c r="E3" s="519"/>
      <c r="F3" s="519"/>
    </row>
    <row r="4" spans="1:6" ht="15" customHeight="1" thickBot="1" x14ac:dyDescent="0.35">
      <c r="A4" s="192"/>
      <c r="B4" s="192"/>
      <c r="C4" s="192"/>
      <c r="D4" s="192"/>
      <c r="E4" s="192"/>
      <c r="F4" s="192"/>
    </row>
    <row r="5" spans="1:6" ht="18" customHeight="1" x14ac:dyDescent="0.3">
      <c r="A5" s="52"/>
      <c r="B5" s="126" t="s">
        <v>22</v>
      </c>
      <c r="C5" s="504" t="str">
        <f>+'1T'!C5</f>
        <v>Programa Protección y Promoción Social</v>
      </c>
      <c r="D5" s="505"/>
      <c r="E5" s="506"/>
    </row>
    <row r="6" spans="1:6" ht="18" customHeight="1" x14ac:dyDescent="0.3">
      <c r="A6" s="53"/>
      <c r="B6" s="127" t="s">
        <v>33</v>
      </c>
      <c r="C6" s="456" t="str">
        <f>+'1T'!C6</f>
        <v>Instituto Mixto de Ayuda Social</v>
      </c>
      <c r="D6" s="507"/>
      <c r="E6" s="508"/>
      <c r="F6" s="3"/>
    </row>
    <row r="7" spans="1:6" ht="18" customHeight="1" thickBot="1" x14ac:dyDescent="0.35">
      <c r="A7" s="53"/>
      <c r="B7" s="130" t="s">
        <v>34</v>
      </c>
      <c r="C7" s="509" t="str">
        <f>+'1T'!C7</f>
        <v>Dirección de Desarrollo Social</v>
      </c>
      <c r="D7" s="510"/>
      <c r="E7" s="511"/>
      <c r="F7" s="3"/>
    </row>
    <row r="8" spans="1:6" ht="15" customHeight="1" x14ac:dyDescent="0.3">
      <c r="A8" s="4"/>
      <c r="B8" s="191"/>
      <c r="C8" s="191"/>
      <c r="D8" s="191"/>
      <c r="E8" s="191"/>
      <c r="F8" s="191"/>
    </row>
    <row r="9" spans="1:6" ht="21.9" customHeight="1" x14ac:dyDescent="0.3">
      <c r="A9" s="486" t="s">
        <v>35</v>
      </c>
      <c r="B9" s="486"/>
      <c r="C9" s="486"/>
      <c r="D9" s="486"/>
      <c r="E9" s="486"/>
      <c r="F9" s="486"/>
    </row>
    <row r="10" spans="1:6" ht="17.399999999999999" x14ac:dyDescent="0.3">
      <c r="A10" s="7"/>
      <c r="B10" s="7"/>
      <c r="C10" s="7"/>
      <c r="D10" s="7"/>
      <c r="E10" s="7"/>
      <c r="F10" s="7"/>
    </row>
    <row r="11" spans="1:6" ht="50.25" customHeight="1" x14ac:dyDescent="0.3">
      <c r="A11" s="438" t="s">
        <v>293</v>
      </c>
      <c r="B11" s="438"/>
      <c r="C11" s="438"/>
      <c r="D11" s="438"/>
      <c r="E11" s="438"/>
      <c r="F11" s="438"/>
    </row>
    <row r="12" spans="1:6" ht="17.399999999999999" x14ac:dyDescent="0.3">
      <c r="A12" s="7"/>
      <c r="B12" s="7"/>
      <c r="C12" s="7"/>
      <c r="D12" s="7"/>
      <c r="E12" s="7"/>
      <c r="F12" s="7"/>
    </row>
    <row r="13" spans="1:6" ht="16.95" customHeight="1" x14ac:dyDescent="0.3">
      <c r="A13" s="517" t="s">
        <v>36</v>
      </c>
      <c r="B13" s="517"/>
      <c r="C13" s="517"/>
      <c r="D13" s="517"/>
      <c r="E13" s="517"/>
      <c r="F13" s="517"/>
    </row>
    <row r="14" spans="1:6" ht="16.95" customHeight="1" x14ac:dyDescent="0.3">
      <c r="A14" s="517" t="s">
        <v>19</v>
      </c>
      <c r="B14" s="517"/>
      <c r="C14" s="517"/>
      <c r="D14" s="517"/>
      <c r="E14" s="517"/>
      <c r="F14" s="517"/>
    </row>
    <row r="15" spans="1:6" ht="16.95" customHeight="1" x14ac:dyDescent="0.3">
      <c r="A15" s="193" t="s">
        <v>17</v>
      </c>
      <c r="B15" s="78" t="s">
        <v>18</v>
      </c>
      <c r="C15" s="78" t="s">
        <v>11</v>
      </c>
      <c r="D15" s="78" t="s">
        <v>77</v>
      </c>
      <c r="E15" s="78" t="s">
        <v>78</v>
      </c>
      <c r="F15" s="193" t="s">
        <v>10</v>
      </c>
    </row>
    <row r="16" spans="1:6" ht="16.95" customHeight="1" x14ac:dyDescent="0.3">
      <c r="A16" s="72" t="s">
        <v>16</v>
      </c>
      <c r="B16" s="75"/>
      <c r="C16" s="236">
        <v>198468</v>
      </c>
      <c r="D16" s="236">
        <v>212502</v>
      </c>
      <c r="E16" s="236">
        <v>215059</v>
      </c>
      <c r="F16" s="236">
        <v>218097</v>
      </c>
    </row>
    <row r="17" spans="1:6" ht="15" customHeight="1" x14ac:dyDescent="0.3">
      <c r="A17" s="8"/>
      <c r="B17" s="9"/>
      <c r="C17" s="237"/>
      <c r="D17" s="237"/>
      <c r="E17" s="237"/>
      <c r="F17" s="237"/>
    </row>
    <row r="18" spans="1:6" ht="15" customHeight="1" x14ac:dyDescent="0.35">
      <c r="A18" s="42" t="s">
        <v>284</v>
      </c>
      <c r="B18" s="233" t="s">
        <v>289</v>
      </c>
      <c r="C18" s="237">
        <v>46114</v>
      </c>
      <c r="D18" s="237">
        <v>72919</v>
      </c>
      <c r="E18" s="237">
        <v>75261</v>
      </c>
      <c r="F18" s="237">
        <v>77675</v>
      </c>
    </row>
    <row r="19" spans="1:6" ht="15" customHeight="1" x14ac:dyDescent="0.35">
      <c r="A19" s="42" t="s">
        <v>285</v>
      </c>
      <c r="B19" s="233" t="s">
        <v>290</v>
      </c>
      <c r="C19" s="237">
        <v>1348</v>
      </c>
      <c r="D19" s="237">
        <v>1362</v>
      </c>
      <c r="E19" s="237">
        <v>1347</v>
      </c>
      <c r="F19" s="237">
        <v>1373</v>
      </c>
    </row>
    <row r="20" spans="1:6" ht="15" customHeight="1" x14ac:dyDescent="0.35">
      <c r="A20" s="42" t="s">
        <v>286</v>
      </c>
      <c r="B20" s="233" t="s">
        <v>290</v>
      </c>
      <c r="C20" s="237">
        <v>210</v>
      </c>
      <c r="D20" s="237">
        <v>219</v>
      </c>
      <c r="E20" s="237">
        <v>238</v>
      </c>
      <c r="F20" s="237">
        <v>244</v>
      </c>
    </row>
    <row r="21" spans="1:6" ht="15" customHeight="1" x14ac:dyDescent="0.35">
      <c r="A21" s="512" t="s">
        <v>287</v>
      </c>
      <c r="B21" s="233" t="s">
        <v>291</v>
      </c>
      <c r="C21" s="237">
        <v>23240</v>
      </c>
      <c r="D21" s="237">
        <v>23811</v>
      </c>
      <c r="E21" s="237">
        <v>24229</v>
      </c>
      <c r="F21" s="237">
        <v>25028</v>
      </c>
    </row>
    <row r="22" spans="1:6" ht="16.95" customHeight="1" x14ac:dyDescent="0.35">
      <c r="A22" s="512"/>
      <c r="B22" s="233" t="s">
        <v>290</v>
      </c>
      <c r="C22" s="238">
        <v>15335</v>
      </c>
      <c r="D22" s="238">
        <v>15670</v>
      </c>
      <c r="E22" s="238">
        <v>15896</v>
      </c>
      <c r="F22" s="238">
        <v>16354</v>
      </c>
    </row>
    <row r="23" spans="1:6" ht="16.95" customHeight="1" x14ac:dyDescent="0.35">
      <c r="A23" s="42" t="s">
        <v>288</v>
      </c>
      <c r="B23" s="234" t="s">
        <v>290</v>
      </c>
      <c r="C23" s="238">
        <v>6213</v>
      </c>
      <c r="D23" s="238">
        <v>6670</v>
      </c>
      <c r="E23" s="238">
        <v>6953</v>
      </c>
      <c r="F23" s="238">
        <v>7246</v>
      </c>
    </row>
    <row r="24" spans="1:6" ht="16.95" customHeight="1" x14ac:dyDescent="0.35">
      <c r="A24" s="512" t="s">
        <v>177</v>
      </c>
      <c r="B24" s="234" t="s">
        <v>292</v>
      </c>
      <c r="C24" s="239">
        <v>265521</v>
      </c>
      <c r="D24" s="238">
        <v>266542</v>
      </c>
      <c r="E24" s="238">
        <v>268607</v>
      </c>
      <c r="F24" s="238">
        <v>271042</v>
      </c>
    </row>
    <row r="25" spans="1:6" ht="16.95" customHeight="1" x14ac:dyDescent="0.35">
      <c r="A25" s="513"/>
      <c r="B25" s="234" t="s">
        <v>290</v>
      </c>
      <c r="C25" s="238">
        <v>162458</v>
      </c>
      <c r="D25" s="238">
        <v>163000</v>
      </c>
      <c r="E25" s="238">
        <v>164138</v>
      </c>
      <c r="F25" s="238">
        <v>165543</v>
      </c>
    </row>
    <row r="26" spans="1:6" x14ac:dyDescent="0.3">
      <c r="A26" s="123" t="s">
        <v>161</v>
      </c>
      <c r="B26" s="221" t="s">
        <v>162</v>
      </c>
      <c r="C26" s="122"/>
      <c r="D26" s="122"/>
      <c r="E26" s="122"/>
      <c r="F26" s="122"/>
    </row>
    <row r="27" spans="1:6" ht="43.5" customHeight="1" x14ac:dyDescent="0.3">
      <c r="A27" s="497" t="s">
        <v>294</v>
      </c>
      <c r="B27" s="498"/>
      <c r="C27" s="498"/>
      <c r="D27" s="498"/>
      <c r="E27" s="498"/>
      <c r="F27" s="499"/>
    </row>
    <row r="28" spans="1:6" s="1" customFormat="1" ht="298.2" customHeight="1" x14ac:dyDescent="0.3">
      <c r="A28" s="529" t="s">
        <v>378</v>
      </c>
      <c r="B28" s="530"/>
      <c r="C28" s="530"/>
      <c r="D28" s="530"/>
      <c r="E28" s="530"/>
      <c r="F28" s="531"/>
    </row>
    <row r="29" spans="1:6" ht="43.5" customHeight="1" x14ac:dyDescent="0.3">
      <c r="A29" s="28"/>
      <c r="B29" s="28"/>
      <c r="C29" s="28"/>
      <c r="D29" s="29"/>
      <c r="E29" s="29"/>
      <c r="F29" s="30"/>
    </row>
    <row r="30" spans="1:6" ht="16.95" customHeight="1" x14ac:dyDescent="0.3">
      <c r="A30" s="517" t="s">
        <v>37</v>
      </c>
      <c r="B30" s="517"/>
      <c r="C30" s="517"/>
      <c r="D30" s="517"/>
      <c r="E30" s="517"/>
      <c r="F30" s="517"/>
    </row>
    <row r="31" spans="1:6" ht="16.95" customHeight="1" x14ac:dyDescent="0.3">
      <c r="A31" s="517" t="s">
        <v>20</v>
      </c>
      <c r="B31" s="517"/>
      <c r="C31" s="517"/>
      <c r="D31" s="517"/>
      <c r="E31" s="517"/>
      <c r="F31" s="517"/>
    </row>
    <row r="32" spans="1:6" ht="15" customHeight="1" x14ac:dyDescent="0.3">
      <c r="A32" s="522" t="s">
        <v>17</v>
      </c>
      <c r="B32" s="523"/>
      <c r="C32" s="78" t="s">
        <v>11</v>
      </c>
      <c r="D32" s="78" t="s">
        <v>77</v>
      </c>
      <c r="E32" s="78" t="s">
        <v>78</v>
      </c>
      <c r="F32" s="193" t="s">
        <v>10</v>
      </c>
    </row>
    <row r="33" spans="1:6" ht="16.95" customHeight="1" x14ac:dyDescent="0.3">
      <c r="A33" s="518" t="s">
        <v>16</v>
      </c>
      <c r="B33" s="518"/>
      <c r="C33" s="86">
        <v>13539828708.390003</v>
      </c>
      <c r="D33" s="86">
        <v>16013417574.109997</v>
      </c>
      <c r="E33" s="86">
        <v>16448394757.099998</v>
      </c>
      <c r="F33" s="86">
        <v>46001641039.599998</v>
      </c>
    </row>
    <row r="34" spans="1:6" ht="15" customHeight="1" x14ac:dyDescent="0.3">
      <c r="A34" s="514"/>
      <c r="B34" s="514"/>
      <c r="C34" s="10"/>
      <c r="D34" s="10"/>
      <c r="E34" s="10"/>
      <c r="F34" s="10"/>
    </row>
    <row r="35" spans="1:6" ht="16.95" customHeight="1" x14ac:dyDescent="0.3">
      <c r="A35" s="514" t="s">
        <v>284</v>
      </c>
      <c r="B35" s="514"/>
      <c r="C35" s="10">
        <v>4732862544.3900013</v>
      </c>
      <c r="D35" s="11">
        <v>6677504496.1099958</v>
      </c>
      <c r="E35" s="11">
        <v>7023944169.0999956</v>
      </c>
      <c r="F35" s="182">
        <v>18434311209.599991</v>
      </c>
    </row>
    <row r="36" spans="1:6" ht="16.95" customHeight="1" x14ac:dyDescent="0.3">
      <c r="A36" s="514" t="s">
        <v>285</v>
      </c>
      <c r="B36" s="514"/>
      <c r="C36" s="11">
        <v>135647000</v>
      </c>
      <c r="D36" s="11">
        <v>136962000</v>
      </c>
      <c r="E36" s="11">
        <v>135169500</v>
      </c>
      <c r="F36" s="182">
        <v>407778500</v>
      </c>
    </row>
    <row r="37" spans="1:6" ht="16.95" customHeight="1" x14ac:dyDescent="0.3">
      <c r="A37" s="514" t="s">
        <v>286</v>
      </c>
      <c r="B37" s="514"/>
      <c r="C37" s="11">
        <v>42425995.99999997</v>
      </c>
      <c r="D37" s="11">
        <v>43316000</v>
      </c>
      <c r="E37" s="11">
        <v>50100000.00000003</v>
      </c>
      <c r="F37" s="182">
        <v>135841996</v>
      </c>
    </row>
    <row r="38" spans="1:6" ht="16.95" customHeight="1" x14ac:dyDescent="0.3">
      <c r="A38" s="514" t="s">
        <v>287</v>
      </c>
      <c r="B38" s="514"/>
      <c r="C38" s="11">
        <v>2083860739.0000019</v>
      </c>
      <c r="D38" s="11">
        <v>2157278439</v>
      </c>
      <c r="E38" s="11">
        <v>2197854072.0000038</v>
      </c>
      <c r="F38" s="182">
        <v>6438993250.0000057</v>
      </c>
    </row>
    <row r="39" spans="1:6" ht="16.95" customHeight="1" x14ac:dyDescent="0.3">
      <c r="A39" s="514" t="s">
        <v>288</v>
      </c>
      <c r="B39" s="514"/>
      <c r="C39" s="11">
        <v>495285000</v>
      </c>
      <c r="D39" s="11">
        <v>555458500</v>
      </c>
      <c r="E39" s="11">
        <v>562456200</v>
      </c>
      <c r="F39" s="182">
        <v>1613199700</v>
      </c>
    </row>
    <row r="40" spans="1:6" ht="16.95" customHeight="1" x14ac:dyDescent="0.3">
      <c r="A40" s="514" t="s">
        <v>337</v>
      </c>
      <c r="B40" s="514"/>
      <c r="C40" s="12">
        <v>32233428.99999997</v>
      </c>
      <c r="D40" s="11">
        <v>47243139</v>
      </c>
      <c r="E40" s="11">
        <v>33921816.00000003</v>
      </c>
      <c r="F40" s="182">
        <v>113398384</v>
      </c>
    </row>
    <row r="41" spans="1:6" ht="16.95" customHeight="1" x14ac:dyDescent="0.3">
      <c r="A41" s="514" t="s">
        <v>177</v>
      </c>
      <c r="B41" s="514"/>
      <c r="C41" s="11">
        <v>4003724000</v>
      </c>
      <c r="D41" s="11">
        <v>4276507000</v>
      </c>
      <c r="E41" s="11">
        <v>4312959000</v>
      </c>
      <c r="F41" s="182">
        <v>12593190000</v>
      </c>
    </row>
    <row r="42" spans="1:6" ht="16.95" customHeight="1" thickBot="1" x14ac:dyDescent="0.35">
      <c r="A42" s="287" t="s">
        <v>345</v>
      </c>
      <c r="B42" s="287"/>
      <c r="C42" s="330">
        <v>2013790000</v>
      </c>
      <c r="D42" s="13">
        <v>2119148000</v>
      </c>
      <c r="E42" s="13">
        <v>2131990000</v>
      </c>
      <c r="F42" s="235">
        <v>6264928000</v>
      </c>
    </row>
    <row r="43" spans="1:6" ht="15" customHeight="1" x14ac:dyDescent="0.3">
      <c r="A43" s="123" t="s">
        <v>161</v>
      </c>
      <c r="B43" s="146" t="s">
        <v>162</v>
      </c>
      <c r="C43" s="330"/>
      <c r="D43" s="330"/>
      <c r="E43" s="330"/>
      <c r="F43" s="330"/>
    </row>
    <row r="44" spans="1:6" ht="35.1" customHeight="1" x14ac:dyDescent="0.3">
      <c r="A44" s="497" t="s">
        <v>294</v>
      </c>
      <c r="B44" s="498"/>
      <c r="C44" s="498"/>
      <c r="D44" s="498"/>
      <c r="E44" s="498"/>
      <c r="F44" s="499"/>
    </row>
    <row r="45" spans="1:6" s="1" customFormat="1" ht="253.8" customHeight="1" x14ac:dyDescent="0.3">
      <c r="A45" s="529" t="s">
        <v>379</v>
      </c>
      <c r="B45" s="530"/>
      <c r="C45" s="530"/>
      <c r="D45" s="530"/>
      <c r="E45" s="530"/>
      <c r="F45" s="531"/>
    </row>
    <row r="46" spans="1:6" ht="9.9" customHeight="1" x14ac:dyDescent="0.3"/>
    <row r="47" spans="1:6" ht="16.95" customHeight="1" x14ac:dyDescent="0.3">
      <c r="A47" s="445" t="s">
        <v>38</v>
      </c>
      <c r="B47" s="445"/>
      <c r="C47" s="445"/>
      <c r="D47" s="445"/>
      <c r="E47" s="445"/>
      <c r="F47" s="445"/>
    </row>
    <row r="48" spans="1:6" ht="35.25" customHeight="1" x14ac:dyDescent="0.3">
      <c r="A48" s="469" t="s">
        <v>39</v>
      </c>
      <c r="B48" s="469"/>
      <c r="C48" s="469"/>
      <c r="D48" s="469"/>
      <c r="E48" s="469"/>
      <c r="F48" s="469"/>
    </row>
    <row r="49" spans="1:6" x14ac:dyDescent="0.3">
      <c r="A49" s="468" t="s">
        <v>23</v>
      </c>
      <c r="B49" s="468"/>
      <c r="C49" s="79" t="s">
        <v>40</v>
      </c>
      <c r="D49" s="80" t="s">
        <v>41</v>
      </c>
      <c r="E49" s="81" t="s">
        <v>43</v>
      </c>
      <c r="F49" s="80" t="s">
        <v>24</v>
      </c>
    </row>
    <row r="50" spans="1:6" ht="27.9" customHeight="1" x14ac:dyDescent="0.3">
      <c r="A50" s="494" t="s">
        <v>28</v>
      </c>
      <c r="B50" s="500"/>
      <c r="C50" s="14" t="s">
        <v>355</v>
      </c>
      <c r="D50" s="14"/>
      <c r="E50" s="18"/>
      <c r="F50" s="15"/>
    </row>
    <row r="51" spans="1:6" ht="27.9" customHeight="1" x14ac:dyDescent="0.3">
      <c r="A51" s="494" t="s">
        <v>29</v>
      </c>
      <c r="B51" s="494"/>
      <c r="C51" s="14" t="s">
        <v>355</v>
      </c>
      <c r="D51" s="14"/>
      <c r="E51" s="14"/>
      <c r="F51" s="16"/>
    </row>
    <row r="52" spans="1:6" ht="27.9" customHeight="1" x14ac:dyDescent="0.3">
      <c r="A52" s="501" t="s">
        <v>27</v>
      </c>
      <c r="B52" s="501"/>
      <c r="C52" s="14" t="s">
        <v>355</v>
      </c>
      <c r="D52" s="14"/>
      <c r="E52" s="14"/>
      <c r="F52" s="16"/>
    </row>
    <row r="53" spans="1:6" ht="27.9" customHeight="1" x14ac:dyDescent="0.3">
      <c r="A53" s="502" t="s">
        <v>30</v>
      </c>
      <c r="B53" s="502"/>
      <c r="C53" s="14"/>
      <c r="D53" s="14" t="s">
        <v>355</v>
      </c>
      <c r="E53" s="14"/>
      <c r="F53" s="17"/>
    </row>
    <row r="54" spans="1:6" ht="16.95" customHeight="1" x14ac:dyDescent="0.3">
      <c r="A54" s="123" t="s">
        <v>161</v>
      </c>
      <c r="B54" s="221" t="s">
        <v>162</v>
      </c>
      <c r="C54" s="212"/>
      <c r="D54" s="212"/>
      <c r="E54" s="212"/>
      <c r="F54" s="212"/>
    </row>
    <row r="55" spans="1:6" ht="35.1" customHeight="1" x14ac:dyDescent="0.3">
      <c r="A55" s="497" t="s">
        <v>297</v>
      </c>
      <c r="B55" s="498"/>
      <c r="C55" s="498"/>
      <c r="D55" s="498"/>
      <c r="E55" s="498"/>
      <c r="F55" s="499"/>
    </row>
    <row r="56" spans="1:6" s="251" customFormat="1" ht="50.1" customHeight="1" x14ac:dyDescent="0.3">
      <c r="A56" s="520" t="s">
        <v>105</v>
      </c>
      <c r="B56" s="520"/>
      <c r="C56" s="520"/>
      <c r="D56" s="520"/>
      <c r="E56" s="520"/>
      <c r="F56" s="520"/>
    </row>
    <row r="57" spans="1:6" s="57" customFormat="1" ht="15" customHeight="1" x14ac:dyDescent="0.3">
      <c r="A57" s="50"/>
      <c r="B57" s="50"/>
      <c r="C57" s="50"/>
      <c r="D57" s="50"/>
      <c r="E57" s="50"/>
      <c r="F57" s="50"/>
    </row>
    <row r="58" spans="1:6" x14ac:dyDescent="0.3">
      <c r="A58" s="445" t="s">
        <v>44</v>
      </c>
      <c r="B58" s="445"/>
      <c r="C58" s="445"/>
      <c r="D58" s="445"/>
      <c r="E58" s="445"/>
      <c r="F58" s="445"/>
    </row>
    <row r="59" spans="1:6" x14ac:dyDescent="0.3">
      <c r="A59" s="445" t="s">
        <v>25</v>
      </c>
      <c r="B59" s="445"/>
      <c r="C59" s="445"/>
      <c r="D59" s="445"/>
      <c r="E59" s="445"/>
      <c r="F59" s="445"/>
    </row>
    <row r="60" spans="1:6" x14ac:dyDescent="0.3">
      <c r="A60" s="522" t="s">
        <v>23</v>
      </c>
      <c r="B60" s="522"/>
      <c r="C60" s="78" t="s">
        <v>40</v>
      </c>
      <c r="D60" s="193" t="s">
        <v>41</v>
      </c>
      <c r="E60" s="82" t="s">
        <v>75</v>
      </c>
      <c r="F60" s="193" t="s">
        <v>24</v>
      </c>
    </row>
    <row r="61" spans="1:6" ht="27.9" customHeight="1" x14ac:dyDescent="0.3">
      <c r="A61" s="493" t="s">
        <v>31</v>
      </c>
      <c r="B61" s="493"/>
      <c r="C61" s="18"/>
      <c r="D61" s="18"/>
      <c r="E61" s="24" t="s">
        <v>355</v>
      </c>
      <c r="F61" s="34"/>
    </row>
    <row r="62" spans="1:6" ht="27.9" customHeight="1" x14ac:dyDescent="0.3">
      <c r="A62" s="494" t="s">
        <v>32</v>
      </c>
      <c r="B62" s="494"/>
      <c r="C62" s="25"/>
      <c r="D62" s="25"/>
      <c r="E62" s="26" t="s">
        <v>355</v>
      </c>
      <c r="F62" s="35"/>
    </row>
    <row r="63" spans="1:6" s="57" customFormat="1" ht="30" customHeight="1" x14ac:dyDescent="0.3">
      <c r="A63" s="496" t="s">
        <v>295</v>
      </c>
      <c r="B63" s="496"/>
      <c r="C63" s="246"/>
      <c r="D63" s="246"/>
      <c r="E63" s="247" t="s">
        <v>355</v>
      </c>
      <c r="F63" s="35"/>
    </row>
    <row r="64" spans="1:6" x14ac:dyDescent="0.3">
      <c r="A64" s="123" t="s">
        <v>161</v>
      </c>
      <c r="B64" s="221" t="s">
        <v>162</v>
      </c>
      <c r="C64" s="122"/>
      <c r="D64" s="122"/>
      <c r="E64" s="122"/>
      <c r="F64" s="122"/>
    </row>
    <row r="65" spans="1:6" ht="35.1" customHeight="1" x14ac:dyDescent="0.3">
      <c r="A65" s="497" t="s">
        <v>296</v>
      </c>
      <c r="B65" s="498"/>
      <c r="C65" s="498"/>
      <c r="D65" s="498"/>
      <c r="E65" s="498"/>
      <c r="F65" s="499"/>
    </row>
    <row r="66" spans="1:6" s="1" customFormat="1" ht="50.1" customHeight="1" x14ac:dyDescent="0.3">
      <c r="A66" s="520" t="s">
        <v>372</v>
      </c>
      <c r="B66" s="520"/>
      <c r="C66" s="520"/>
      <c r="D66" s="520"/>
      <c r="E66" s="520"/>
      <c r="F66" s="520"/>
    </row>
    <row r="67" spans="1:6" ht="9.9" customHeight="1" x14ac:dyDescent="0.3">
      <c r="E67" s="36"/>
    </row>
    <row r="68" spans="1:6" ht="30" customHeight="1" x14ac:dyDescent="0.3">
      <c r="A68" s="116" t="s">
        <v>45</v>
      </c>
      <c r="B68" s="507" t="s">
        <v>353</v>
      </c>
      <c r="C68" s="457"/>
      <c r="D68" s="458" t="s">
        <v>48</v>
      </c>
      <c r="E68" s="460"/>
      <c r="F68" s="461"/>
    </row>
    <row r="69" spans="1:6" ht="27.9" customHeight="1" x14ac:dyDescent="0.3">
      <c r="A69" s="76" t="s">
        <v>46</v>
      </c>
      <c r="B69" s="507" t="s">
        <v>369</v>
      </c>
      <c r="C69" s="457"/>
      <c r="D69" s="462"/>
      <c r="E69" s="463"/>
      <c r="F69" s="464"/>
    </row>
    <row r="70" spans="1:6" ht="27.9" customHeight="1" x14ac:dyDescent="0.3">
      <c r="A70" s="77" t="s">
        <v>47</v>
      </c>
      <c r="B70" s="507" t="s">
        <v>344</v>
      </c>
      <c r="C70" s="457"/>
      <c r="D70" s="465"/>
      <c r="E70" s="466"/>
      <c r="F70" s="467"/>
    </row>
    <row r="72" spans="1:6" ht="21.9" customHeight="1" x14ac:dyDescent="0.3">
      <c r="A72" s="486" t="s">
        <v>49</v>
      </c>
      <c r="B72" s="486"/>
      <c r="C72" s="486"/>
      <c r="D72" s="486"/>
      <c r="E72" s="486"/>
      <c r="F72" s="486"/>
    </row>
    <row r="73" spans="1:6" ht="9.9" customHeight="1" x14ac:dyDescent="0.3"/>
    <row r="74" spans="1:6" ht="84.9" customHeight="1" x14ac:dyDescent="0.3">
      <c r="A74" s="438" t="s">
        <v>237</v>
      </c>
      <c r="B74" s="438"/>
      <c r="C74" s="438"/>
      <c r="D74" s="438"/>
      <c r="E74" s="438"/>
      <c r="F74" s="438"/>
    </row>
    <row r="75" spans="1:6" ht="9.9" customHeight="1" x14ac:dyDescent="0.3"/>
    <row r="76" spans="1:6" ht="16.5" customHeight="1" x14ac:dyDescent="0.3">
      <c r="A76" s="445" t="s">
        <v>50</v>
      </c>
      <c r="B76" s="445"/>
      <c r="C76" s="445"/>
      <c r="D76" s="445"/>
      <c r="E76" s="445"/>
      <c r="F76" s="445"/>
    </row>
    <row r="77" spans="1:6" x14ac:dyDescent="0.3">
      <c r="A77" s="445" t="s">
        <v>57</v>
      </c>
      <c r="B77" s="445"/>
      <c r="C77" s="445"/>
      <c r="D77" s="445"/>
      <c r="E77" s="445"/>
      <c r="F77" s="445"/>
    </row>
    <row r="78" spans="1:6" x14ac:dyDescent="0.3">
      <c r="A78" s="445" t="s">
        <v>51</v>
      </c>
      <c r="B78" s="445"/>
      <c r="C78" s="445"/>
      <c r="D78" s="445"/>
      <c r="E78" s="445"/>
      <c r="F78" s="445"/>
    </row>
    <row r="79" spans="1:6" x14ac:dyDescent="0.3">
      <c r="A79" s="71" t="s">
        <v>58</v>
      </c>
      <c r="B79" s="71" t="s">
        <v>60</v>
      </c>
      <c r="C79" s="71" t="s">
        <v>64</v>
      </c>
      <c r="D79" s="71" t="s">
        <v>61</v>
      </c>
      <c r="E79" s="71" t="s">
        <v>62</v>
      </c>
      <c r="F79" s="71" t="s">
        <v>63</v>
      </c>
    </row>
    <row r="80" spans="1:6" ht="18" customHeight="1" x14ac:dyDescent="0.3">
      <c r="A80" s="72" t="s">
        <v>16</v>
      </c>
      <c r="B80" s="73">
        <f>+SUM(B82:B89)</f>
        <v>177706749325.46057</v>
      </c>
      <c r="C80" s="108">
        <f>+SUM(C82:C89)</f>
        <v>100</v>
      </c>
      <c r="D80" s="75"/>
      <c r="E80" s="75"/>
      <c r="F80" s="75"/>
    </row>
    <row r="81" spans="1:6" ht="9.9" customHeight="1" x14ac:dyDescent="0.3">
      <c r="A81" s="21"/>
      <c r="B81" s="22"/>
      <c r="C81" s="51"/>
      <c r="D81" s="20"/>
      <c r="E81" s="20"/>
      <c r="F81" s="20"/>
    </row>
    <row r="82" spans="1:6" ht="76.5" customHeight="1" x14ac:dyDescent="0.3">
      <c r="A82" s="21" t="s">
        <v>59</v>
      </c>
      <c r="B82" s="22">
        <f>+'1T'!B81</f>
        <v>125946702992.45998</v>
      </c>
      <c r="C82" s="51">
        <f>+B82/$B$80*100</f>
        <v>70.873336815021702</v>
      </c>
      <c r="D82" s="215" t="s">
        <v>343</v>
      </c>
      <c r="E82" s="169">
        <v>0</v>
      </c>
      <c r="F82" s="215" t="s">
        <v>341</v>
      </c>
    </row>
    <row r="83" spans="1:6" ht="18" customHeight="1" x14ac:dyDescent="0.3">
      <c r="A83" s="162" t="s">
        <v>217</v>
      </c>
      <c r="B83" s="163">
        <f>+'1T'!B82</f>
        <v>0</v>
      </c>
      <c r="C83" s="164">
        <f>+B83/$B$80*100</f>
        <v>0</v>
      </c>
      <c r="D83" s="169">
        <f>+'1T'!D82</f>
        <v>0</v>
      </c>
      <c r="E83" s="169">
        <f>+'1T'!F82</f>
        <v>0</v>
      </c>
      <c r="F83" s="169">
        <f>+'1T'!H82</f>
        <v>0</v>
      </c>
    </row>
    <row r="84" spans="1:6" ht="69" customHeight="1" x14ac:dyDescent="0.3">
      <c r="A84" s="162" t="s">
        <v>245</v>
      </c>
      <c r="B84" s="22">
        <v>49760046333.000603</v>
      </c>
      <c r="C84" s="164">
        <f>+B84/$B$80*100</f>
        <v>28.001213528399919</v>
      </c>
      <c r="D84" s="215" t="s">
        <v>342</v>
      </c>
      <c r="E84" s="169"/>
      <c r="F84" s="169" t="s">
        <v>341</v>
      </c>
    </row>
    <row r="85" spans="1:6" ht="18" customHeight="1" x14ac:dyDescent="0.3">
      <c r="A85" s="162" t="s">
        <v>140</v>
      </c>
      <c r="B85" s="163">
        <v>0</v>
      </c>
      <c r="C85" s="164">
        <f t="shared" ref="C85:C89" si="0">+B85/$B$80*100</f>
        <v>0</v>
      </c>
      <c r="D85" s="169"/>
      <c r="E85" s="169"/>
      <c r="F85" s="169"/>
    </row>
    <row r="86" spans="1:6" ht="52.5" customHeight="1" x14ac:dyDescent="0.3">
      <c r="A86" s="174" t="s">
        <v>141</v>
      </c>
      <c r="B86" s="175">
        <v>2000000000</v>
      </c>
      <c r="C86" s="176">
        <f t="shared" si="0"/>
        <v>1.1254496565783807</v>
      </c>
      <c r="D86" s="315" t="s">
        <v>361</v>
      </c>
      <c r="E86" s="177"/>
      <c r="F86" s="177" t="s">
        <v>362</v>
      </c>
    </row>
    <row r="87" spans="1:6" ht="18" customHeight="1" x14ac:dyDescent="0.3">
      <c r="A87" s="162" t="s">
        <v>142</v>
      </c>
      <c r="B87" s="163">
        <v>0</v>
      </c>
      <c r="C87" s="164">
        <f t="shared" si="0"/>
        <v>0</v>
      </c>
      <c r="D87" s="169"/>
      <c r="E87" s="169"/>
      <c r="F87" s="169"/>
    </row>
    <row r="88" spans="1:6" ht="18" customHeight="1" x14ac:dyDescent="0.3">
      <c r="A88" s="162" t="s">
        <v>143</v>
      </c>
      <c r="B88" s="163">
        <v>0</v>
      </c>
      <c r="C88" s="164">
        <f t="shared" si="0"/>
        <v>0</v>
      </c>
      <c r="D88" s="169"/>
      <c r="E88" s="169"/>
      <c r="F88" s="169"/>
    </row>
    <row r="89" spans="1:6" ht="18" customHeight="1" x14ac:dyDescent="0.3">
      <c r="A89" s="165" t="s">
        <v>144</v>
      </c>
      <c r="B89" s="163">
        <v>0</v>
      </c>
      <c r="C89" s="164">
        <f t="shared" si="0"/>
        <v>0</v>
      </c>
      <c r="D89" s="171"/>
      <c r="E89" s="171"/>
      <c r="F89" s="171"/>
    </row>
    <row r="90" spans="1:6" ht="15" customHeight="1" x14ac:dyDescent="0.3">
      <c r="A90" s="521" t="s">
        <v>373</v>
      </c>
      <c r="B90" s="521"/>
      <c r="C90" s="521"/>
      <c r="D90" s="521"/>
      <c r="E90" s="521"/>
      <c r="F90" s="521"/>
    </row>
    <row r="91" spans="1:6" ht="35.1" customHeight="1" x14ac:dyDescent="0.3">
      <c r="A91" s="491" t="s">
        <v>215</v>
      </c>
      <c r="B91" s="485"/>
      <c r="C91" s="485"/>
      <c r="D91" s="485"/>
      <c r="E91" s="485"/>
      <c r="F91" s="492"/>
    </row>
    <row r="92" spans="1:6" ht="64.5" customHeight="1" x14ac:dyDescent="0.3">
      <c r="A92" s="487" t="s">
        <v>363</v>
      </c>
      <c r="B92" s="488"/>
      <c r="C92" s="488"/>
      <c r="D92" s="488"/>
      <c r="E92" s="488"/>
      <c r="F92" s="489"/>
    </row>
    <row r="93" spans="1:6" ht="9.9" customHeight="1" x14ac:dyDescent="0.3">
      <c r="A93" s="21"/>
      <c r="B93" s="39"/>
      <c r="C93" s="20"/>
    </row>
    <row r="94" spans="1:6" x14ac:dyDescent="0.3">
      <c r="A94" s="445" t="s">
        <v>65</v>
      </c>
      <c r="B94" s="445"/>
      <c r="C94" s="445"/>
      <c r="D94" s="445"/>
      <c r="E94" s="445"/>
      <c r="F94" s="445"/>
    </row>
    <row r="95" spans="1:6" x14ac:dyDescent="0.3">
      <c r="A95" s="445" t="s">
        <v>146</v>
      </c>
      <c r="B95" s="445"/>
      <c r="C95" s="445"/>
      <c r="D95" s="445"/>
      <c r="E95" s="445"/>
      <c r="F95" s="445"/>
    </row>
    <row r="96" spans="1:6" x14ac:dyDescent="0.3">
      <c r="A96" s="445" t="s">
        <v>51</v>
      </c>
      <c r="B96" s="445"/>
      <c r="C96" s="445"/>
      <c r="D96" s="445"/>
      <c r="E96" s="445"/>
      <c r="F96" s="445"/>
    </row>
    <row r="97" spans="1:6" ht="36.75" customHeight="1" x14ac:dyDescent="0.3">
      <c r="A97" s="118" t="s">
        <v>53</v>
      </c>
      <c r="B97" s="118" t="s">
        <v>148</v>
      </c>
      <c r="C97" s="84" t="s">
        <v>11</v>
      </c>
      <c r="D97" s="84" t="s">
        <v>77</v>
      </c>
      <c r="E97" s="84" t="s">
        <v>78</v>
      </c>
      <c r="F97" s="84" t="s">
        <v>10</v>
      </c>
    </row>
    <row r="98" spans="1:6" x14ac:dyDescent="0.3">
      <c r="A98" s="72" t="s">
        <v>16</v>
      </c>
      <c r="B98" s="85"/>
      <c r="C98" s="73">
        <v>14808895776.999992</v>
      </c>
      <c r="D98" s="73">
        <v>14808895777</v>
      </c>
      <c r="E98" s="73">
        <v>14808895777.499985</v>
      </c>
      <c r="F98" s="73">
        <v>44426687331.499977</v>
      </c>
    </row>
    <row r="99" spans="1:6" ht="9.9" customHeight="1" x14ac:dyDescent="0.3">
      <c r="A99" s="8"/>
      <c r="B99" s="40"/>
      <c r="C99" s="10"/>
      <c r="D99" s="10"/>
      <c r="E99" s="10"/>
      <c r="F99" s="41"/>
    </row>
    <row r="100" spans="1:6" x14ac:dyDescent="0.3">
      <c r="A100" s="479" t="s">
        <v>159</v>
      </c>
      <c r="B100" s="479"/>
      <c r="C100" s="87">
        <v>14808895776.999992</v>
      </c>
      <c r="D100" s="87">
        <v>14808895777</v>
      </c>
      <c r="E100" s="87">
        <v>14808895777.499985</v>
      </c>
      <c r="F100" s="88">
        <v>44426687331.499977</v>
      </c>
    </row>
    <row r="101" spans="1:6" ht="17.100000000000001" customHeight="1" x14ac:dyDescent="0.3">
      <c r="A101" s="147" t="s">
        <v>196</v>
      </c>
      <c r="B101" s="150" t="s">
        <v>192</v>
      </c>
      <c r="C101" s="182">
        <v>14778698716.999992</v>
      </c>
      <c r="D101" s="182">
        <v>14778698717</v>
      </c>
      <c r="E101" s="182">
        <v>14778698717.999985</v>
      </c>
      <c r="F101" s="184">
        <v>44336096151.999977</v>
      </c>
    </row>
    <row r="102" spans="1:6" ht="17.100000000000001" customHeight="1" x14ac:dyDescent="0.3">
      <c r="A102" s="147" t="s">
        <v>195</v>
      </c>
      <c r="B102" s="150" t="s">
        <v>165</v>
      </c>
      <c r="C102" s="11">
        <v>14778698716.999992</v>
      </c>
      <c r="D102" s="11">
        <v>14778698717</v>
      </c>
      <c r="E102" s="11">
        <v>14778698717.999985</v>
      </c>
      <c r="F102" s="43">
        <v>44336096151.999977</v>
      </c>
    </row>
    <row r="103" spans="1:6" ht="17.100000000000001" customHeight="1" x14ac:dyDescent="0.3">
      <c r="A103" s="147" t="s">
        <v>194</v>
      </c>
      <c r="B103" s="150" t="s">
        <v>193</v>
      </c>
      <c r="C103" s="11">
        <v>14778698716.999992</v>
      </c>
      <c r="D103" s="11">
        <v>14778698717</v>
      </c>
      <c r="E103" s="11">
        <v>14778698717.999985</v>
      </c>
      <c r="F103" s="43">
        <v>44336096151.999977</v>
      </c>
    </row>
    <row r="104" spans="1:6" ht="17.100000000000001" customHeight="1" x14ac:dyDescent="0.3">
      <c r="A104" s="269" t="s">
        <v>339</v>
      </c>
      <c r="B104" s="270" t="s">
        <v>177</v>
      </c>
      <c r="C104" s="271">
        <v>4146670528</v>
      </c>
      <c r="D104" s="271">
        <v>4146670528</v>
      </c>
      <c r="E104" s="271">
        <v>4146670528</v>
      </c>
      <c r="F104" s="272">
        <v>12440011584</v>
      </c>
    </row>
    <row r="105" spans="1:6" ht="17.100000000000001" customHeight="1" x14ac:dyDescent="0.3">
      <c r="A105" s="147" t="s">
        <v>339</v>
      </c>
      <c r="B105" s="150" t="s">
        <v>288</v>
      </c>
      <c r="C105" s="182">
        <v>494199407</v>
      </c>
      <c r="D105" s="182">
        <v>494199407</v>
      </c>
      <c r="E105" s="182">
        <v>494199409</v>
      </c>
      <c r="F105" s="184">
        <v>1482598223</v>
      </c>
    </row>
    <row r="106" spans="1:6" ht="17.100000000000001" customHeight="1" x14ac:dyDescent="0.3">
      <c r="A106" s="147" t="s">
        <v>197</v>
      </c>
      <c r="B106" s="150" t="s">
        <v>212</v>
      </c>
      <c r="C106" s="11">
        <v>10137828781.999992</v>
      </c>
      <c r="D106" s="11">
        <v>10137828782</v>
      </c>
      <c r="E106" s="11">
        <v>10137828780.999985</v>
      </c>
      <c r="F106" s="43">
        <v>30413486344.999977</v>
      </c>
    </row>
    <row r="107" spans="1:6" ht="17.100000000000001" customHeight="1" x14ac:dyDescent="0.3">
      <c r="A107" s="147" t="s">
        <v>268</v>
      </c>
      <c r="B107" s="150" t="s">
        <v>269</v>
      </c>
      <c r="C107" s="11">
        <v>30197059.999999985</v>
      </c>
      <c r="D107" s="11">
        <v>30197060</v>
      </c>
      <c r="E107" s="11">
        <v>30197059.5</v>
      </c>
      <c r="F107" s="43">
        <v>90591179.499999985</v>
      </c>
    </row>
    <row r="108" spans="1:6" ht="17.100000000000001" customHeight="1" x14ac:dyDescent="0.3">
      <c r="A108" s="269" t="s">
        <v>270</v>
      </c>
      <c r="B108" s="270" t="s">
        <v>166</v>
      </c>
      <c r="C108" s="271">
        <v>30197059.999999985</v>
      </c>
      <c r="D108" s="271">
        <v>30197060</v>
      </c>
      <c r="E108" s="271">
        <v>30197059.5</v>
      </c>
      <c r="F108" s="272">
        <v>90591179.499999985</v>
      </c>
    </row>
    <row r="109" spans="1:6" ht="17.100000000000001" customHeight="1" x14ac:dyDescent="0.3">
      <c r="A109" s="269" t="s">
        <v>271</v>
      </c>
      <c r="B109" s="270" t="s">
        <v>272</v>
      </c>
      <c r="C109" s="271">
        <v>30197059.999999985</v>
      </c>
      <c r="D109" s="271">
        <v>30197060</v>
      </c>
      <c r="E109" s="271">
        <v>30197059.5</v>
      </c>
      <c r="F109" s="272">
        <v>90591179.499999985</v>
      </c>
    </row>
    <row r="110" spans="1:6" ht="17.100000000000001" customHeight="1" x14ac:dyDescent="0.3">
      <c r="A110" s="269" t="s">
        <v>273</v>
      </c>
      <c r="B110" s="270" t="s">
        <v>274</v>
      </c>
      <c r="C110" s="271">
        <v>30197059.999999985</v>
      </c>
      <c r="D110" s="271">
        <v>30197060</v>
      </c>
      <c r="E110" s="271">
        <v>30197059.5</v>
      </c>
      <c r="F110" s="272">
        <v>90591179.499999985</v>
      </c>
    </row>
    <row r="111" spans="1:6" ht="9.9" customHeight="1" x14ac:dyDescent="0.3">
      <c r="A111" s="104"/>
      <c r="B111" s="38"/>
      <c r="C111" s="44"/>
      <c r="D111" s="44"/>
      <c r="E111" s="44"/>
      <c r="F111" s="45"/>
    </row>
    <row r="112" spans="1:6" x14ac:dyDescent="0.3">
      <c r="A112" s="521" t="s">
        <v>42</v>
      </c>
      <c r="B112" s="521"/>
      <c r="C112" s="521"/>
      <c r="D112" s="521"/>
      <c r="E112" s="521"/>
      <c r="F112" s="521"/>
    </row>
    <row r="113" spans="1:6" ht="35.1" customHeight="1" x14ac:dyDescent="0.3">
      <c r="A113" s="485" t="s">
        <v>211</v>
      </c>
      <c r="B113" s="485"/>
      <c r="C113" s="485"/>
      <c r="D113" s="485"/>
      <c r="E113" s="485"/>
      <c r="F113" s="485"/>
    </row>
    <row r="114" spans="1:6" ht="70.5" customHeight="1" x14ac:dyDescent="0.3">
      <c r="A114" s="520" t="s">
        <v>377</v>
      </c>
      <c r="B114" s="520"/>
      <c r="C114" s="520"/>
      <c r="D114" s="520"/>
      <c r="E114" s="520"/>
      <c r="F114" s="520"/>
    </row>
    <row r="115" spans="1:6" x14ac:dyDescent="0.3">
      <c r="A115" s="21"/>
      <c r="B115" s="39"/>
      <c r="C115" s="20"/>
    </row>
    <row r="116" spans="1:6" x14ac:dyDescent="0.3">
      <c r="A116" s="445" t="s">
        <v>68</v>
      </c>
      <c r="B116" s="445"/>
      <c r="C116" s="445"/>
      <c r="D116" s="445"/>
      <c r="E116" s="445"/>
      <c r="F116" s="445"/>
    </row>
    <row r="117" spans="1:6" x14ac:dyDescent="0.3">
      <c r="A117" s="469" t="s">
        <v>122</v>
      </c>
      <c r="B117" s="469"/>
      <c r="C117" s="469"/>
      <c r="D117" s="469"/>
      <c r="E117" s="469"/>
      <c r="F117" s="469"/>
    </row>
    <row r="118" spans="1:6" x14ac:dyDescent="0.3">
      <c r="A118" s="445" t="s">
        <v>51</v>
      </c>
      <c r="B118" s="445"/>
      <c r="C118" s="445"/>
      <c r="D118" s="445"/>
      <c r="E118" s="445"/>
      <c r="F118" s="445"/>
    </row>
    <row r="119" spans="1:6" ht="33" customHeight="1" x14ac:dyDescent="0.3">
      <c r="A119" s="118" t="s">
        <v>53</v>
      </c>
      <c r="B119" s="118" t="s">
        <v>189</v>
      </c>
      <c r="C119" s="84" t="s">
        <v>11</v>
      </c>
      <c r="D119" s="84" t="s">
        <v>77</v>
      </c>
      <c r="E119" s="84" t="s">
        <v>78</v>
      </c>
      <c r="F119" s="84" t="s">
        <v>10</v>
      </c>
    </row>
    <row r="120" spans="1:6" ht="15" customHeight="1" x14ac:dyDescent="0.3">
      <c r="A120" s="72" t="s">
        <v>16</v>
      </c>
      <c r="B120" s="85"/>
      <c r="C120" s="73">
        <v>13539828708.390003</v>
      </c>
      <c r="D120" s="73">
        <v>16013417574.109997</v>
      </c>
      <c r="E120" s="73">
        <v>16448394757.099998</v>
      </c>
      <c r="F120" s="73">
        <v>46001641039.599998</v>
      </c>
    </row>
    <row r="121" spans="1:6" ht="9.9" customHeight="1" x14ac:dyDescent="0.3">
      <c r="A121" s="8"/>
      <c r="B121" s="40"/>
      <c r="C121" s="10"/>
      <c r="D121" s="10"/>
      <c r="E121" s="10"/>
      <c r="F121" s="41"/>
    </row>
    <row r="122" spans="1:6" ht="17.25" customHeight="1" x14ac:dyDescent="0.3">
      <c r="A122" s="479" t="s">
        <v>160</v>
      </c>
      <c r="B122" s="479"/>
      <c r="C122" s="88">
        <v>13539828708.390003</v>
      </c>
      <c r="D122" s="88">
        <v>16013417574.109997</v>
      </c>
      <c r="E122" s="88">
        <v>16448394757.099998</v>
      </c>
      <c r="F122" s="88">
        <v>46001641039.599998</v>
      </c>
    </row>
    <row r="123" spans="1:6" ht="17.100000000000001" customHeight="1" x14ac:dyDescent="0.3">
      <c r="A123" s="147">
        <v>0</v>
      </c>
      <c r="B123" s="150" t="s">
        <v>182</v>
      </c>
      <c r="C123" s="11">
        <v>0</v>
      </c>
      <c r="D123" s="11">
        <v>0</v>
      </c>
      <c r="E123" s="11">
        <v>0</v>
      </c>
      <c r="F123" s="184">
        <v>0</v>
      </c>
    </row>
    <row r="124" spans="1:6" ht="17.100000000000001" customHeight="1" x14ac:dyDescent="0.3">
      <c r="A124" s="147">
        <v>1</v>
      </c>
      <c r="B124" s="150" t="s">
        <v>168</v>
      </c>
      <c r="C124" s="11">
        <v>0</v>
      </c>
      <c r="D124" s="46">
        <v>0</v>
      </c>
      <c r="E124" s="46">
        <v>0</v>
      </c>
      <c r="F124" s="184">
        <v>0</v>
      </c>
    </row>
    <row r="125" spans="1:6" ht="17.100000000000001" customHeight="1" x14ac:dyDescent="0.3">
      <c r="A125" s="147">
        <v>2</v>
      </c>
      <c r="B125" s="150" t="s">
        <v>183</v>
      </c>
      <c r="C125" s="11">
        <v>0</v>
      </c>
      <c r="D125" s="11">
        <v>0</v>
      </c>
      <c r="E125" s="11">
        <v>0</v>
      </c>
      <c r="F125" s="184">
        <v>0</v>
      </c>
    </row>
    <row r="126" spans="1:6" ht="17.100000000000001" customHeight="1" x14ac:dyDescent="0.3">
      <c r="A126" s="147">
        <v>3</v>
      </c>
      <c r="B126" s="150" t="s">
        <v>184</v>
      </c>
      <c r="C126" s="11">
        <v>0</v>
      </c>
      <c r="D126" s="11">
        <v>0</v>
      </c>
      <c r="E126" s="11">
        <v>0</v>
      </c>
      <c r="F126" s="184">
        <v>0</v>
      </c>
    </row>
    <row r="127" spans="1:6" ht="17.100000000000001" customHeight="1" x14ac:dyDescent="0.3">
      <c r="A127" s="147">
        <v>4</v>
      </c>
      <c r="B127" s="150" t="s">
        <v>185</v>
      </c>
      <c r="C127" s="11">
        <v>0</v>
      </c>
      <c r="D127" s="11">
        <v>0</v>
      </c>
      <c r="E127" s="11">
        <v>0</v>
      </c>
      <c r="F127" s="184">
        <v>0</v>
      </c>
    </row>
    <row r="128" spans="1:6" ht="17.100000000000001" customHeight="1" x14ac:dyDescent="0.3">
      <c r="A128" s="147">
        <v>5</v>
      </c>
      <c r="B128" s="150" t="s">
        <v>186</v>
      </c>
      <c r="C128" s="11">
        <v>0</v>
      </c>
      <c r="D128" s="11">
        <v>0</v>
      </c>
      <c r="E128" s="11">
        <v>0</v>
      </c>
      <c r="F128" s="184">
        <v>0</v>
      </c>
    </row>
    <row r="129" spans="1:6" ht="17.100000000000001" customHeight="1" x14ac:dyDescent="0.3">
      <c r="A129" s="147">
        <v>6</v>
      </c>
      <c r="B129" s="150" t="s">
        <v>165</v>
      </c>
      <c r="C129" s="182">
        <v>13507595279.390003</v>
      </c>
      <c r="D129" s="182">
        <v>15966174435.109997</v>
      </c>
      <c r="E129" s="182">
        <v>16414472941.099998</v>
      </c>
      <c r="F129" s="184">
        <v>45888242655.599998</v>
      </c>
    </row>
    <row r="130" spans="1:6" ht="17.100000000000001" customHeight="1" x14ac:dyDescent="0.3">
      <c r="A130" s="269"/>
      <c r="B130" s="277" t="s">
        <v>239</v>
      </c>
      <c r="C130" s="271">
        <v>4732862544.3900013</v>
      </c>
      <c r="D130" s="271">
        <v>6677504496.1099958</v>
      </c>
      <c r="E130" s="271">
        <v>7023944169.0999956</v>
      </c>
      <c r="F130" s="278">
        <v>18434311209.599991</v>
      </c>
    </row>
    <row r="131" spans="1:6" ht="17.100000000000001" customHeight="1" x14ac:dyDescent="0.3">
      <c r="A131" s="269"/>
      <c r="B131" s="277" t="s">
        <v>240</v>
      </c>
      <c r="C131" s="271">
        <v>135647000</v>
      </c>
      <c r="D131" s="271">
        <v>136962000</v>
      </c>
      <c r="E131" s="271">
        <v>135169500</v>
      </c>
      <c r="F131" s="278">
        <v>407778500</v>
      </c>
    </row>
    <row r="132" spans="1:6" ht="17.100000000000001" customHeight="1" x14ac:dyDescent="0.3">
      <c r="A132" s="269"/>
      <c r="B132" s="277" t="s">
        <v>338</v>
      </c>
      <c r="C132" s="271">
        <v>42425995.99999997</v>
      </c>
      <c r="D132" s="271">
        <v>43316000</v>
      </c>
      <c r="E132" s="271">
        <v>50100000.00000003</v>
      </c>
      <c r="F132" s="278">
        <v>135841996</v>
      </c>
    </row>
    <row r="133" spans="1:6" ht="17.100000000000001" customHeight="1" x14ac:dyDescent="0.3">
      <c r="A133" s="269"/>
      <c r="B133" s="277" t="s">
        <v>241</v>
      </c>
      <c r="C133" s="271">
        <v>2083860739.0000019</v>
      </c>
      <c r="D133" s="271">
        <v>2157278439</v>
      </c>
      <c r="E133" s="271">
        <v>2197854072.0000038</v>
      </c>
      <c r="F133" s="278">
        <v>6438993250.0000057</v>
      </c>
    </row>
    <row r="134" spans="1:6" ht="17.100000000000001" customHeight="1" x14ac:dyDescent="0.3">
      <c r="A134" s="269"/>
      <c r="B134" s="277" t="s">
        <v>242</v>
      </c>
      <c r="C134" s="271">
        <v>495285000</v>
      </c>
      <c r="D134" s="271">
        <v>555458500</v>
      </c>
      <c r="E134" s="271">
        <v>562456200</v>
      </c>
      <c r="F134" s="278">
        <v>1613199700</v>
      </c>
    </row>
    <row r="135" spans="1:6" ht="17.100000000000001" customHeight="1" x14ac:dyDescent="0.3">
      <c r="A135" s="269"/>
      <c r="B135" s="277" t="s">
        <v>243</v>
      </c>
      <c r="C135" s="271">
        <v>4003724000</v>
      </c>
      <c r="D135" s="271">
        <v>4276507000</v>
      </c>
      <c r="E135" s="277">
        <v>4312959000</v>
      </c>
      <c r="F135" s="271">
        <v>12593190000</v>
      </c>
    </row>
    <row r="136" spans="1:6" ht="17.100000000000001" customHeight="1" x14ac:dyDescent="0.3">
      <c r="A136" s="269"/>
      <c r="B136" s="277" t="s">
        <v>374</v>
      </c>
      <c r="C136" s="271">
        <v>2013790000</v>
      </c>
      <c r="D136" s="271">
        <v>2119148000</v>
      </c>
      <c r="E136" s="271">
        <v>2131990000</v>
      </c>
      <c r="F136" s="278">
        <v>6264928000</v>
      </c>
    </row>
    <row r="137" spans="1:6" ht="17.100000000000001" customHeight="1" x14ac:dyDescent="0.3">
      <c r="A137" s="147">
        <v>7</v>
      </c>
      <c r="B137" s="150" t="s">
        <v>166</v>
      </c>
      <c r="C137" s="11">
        <v>32233428.99999997</v>
      </c>
      <c r="D137" s="11">
        <v>47243139</v>
      </c>
      <c r="E137" s="11">
        <v>33921816.00000003</v>
      </c>
      <c r="F137" s="184">
        <v>113398384</v>
      </c>
    </row>
    <row r="138" spans="1:6" ht="17.100000000000001" customHeight="1" x14ac:dyDescent="0.3">
      <c r="A138" s="277"/>
      <c r="B138" s="277" t="s">
        <v>244</v>
      </c>
      <c r="C138" s="271">
        <v>32233428.99999997</v>
      </c>
      <c r="D138" s="271">
        <v>47243139</v>
      </c>
      <c r="E138" s="271">
        <v>33921816.00000003</v>
      </c>
      <c r="F138" s="271">
        <v>113398384</v>
      </c>
    </row>
    <row r="139" spans="1:6" ht="17.100000000000001" customHeight="1" x14ac:dyDescent="0.3">
      <c r="A139" s="147">
        <v>8</v>
      </c>
      <c r="B139" s="150" t="s">
        <v>187</v>
      </c>
      <c r="C139" s="11">
        <v>0</v>
      </c>
      <c r="D139" s="11">
        <v>0</v>
      </c>
      <c r="E139" s="11">
        <v>0</v>
      </c>
      <c r="F139" s="184">
        <v>0</v>
      </c>
    </row>
    <row r="140" spans="1:6" ht="17.100000000000001" customHeight="1" x14ac:dyDescent="0.3">
      <c r="A140" s="147">
        <v>9</v>
      </c>
      <c r="B140" s="150" t="s">
        <v>188</v>
      </c>
      <c r="C140" s="11">
        <v>0</v>
      </c>
      <c r="D140" s="11">
        <v>0</v>
      </c>
      <c r="E140" s="11">
        <v>0</v>
      </c>
      <c r="F140" s="184">
        <v>0</v>
      </c>
    </row>
    <row r="141" spans="1:6" ht="18" customHeight="1" x14ac:dyDescent="0.3">
      <c r="C141" s="31"/>
      <c r="D141" s="31"/>
      <c r="E141" s="31"/>
      <c r="F141" s="31"/>
    </row>
    <row r="142" spans="1:6" x14ac:dyDescent="0.3">
      <c r="A142" s="479" t="s">
        <v>201</v>
      </c>
      <c r="B142" s="479"/>
      <c r="C142" s="88">
        <f>+C143</f>
        <v>0</v>
      </c>
      <c r="D142" s="88">
        <f>+D143</f>
        <v>0</v>
      </c>
      <c r="E142" s="88">
        <f>+E143</f>
        <v>0</v>
      </c>
      <c r="F142" s="88">
        <f>+F143</f>
        <v>0</v>
      </c>
    </row>
    <row r="143" spans="1:6" ht="17.100000000000001" customHeight="1" x14ac:dyDescent="0.3">
      <c r="A143" s="147">
        <v>6</v>
      </c>
      <c r="B143" s="150" t="s">
        <v>165</v>
      </c>
      <c r="C143" s="44">
        <f>+C144</f>
        <v>0</v>
      </c>
      <c r="D143" s="44">
        <f>+D144</f>
        <v>0</v>
      </c>
      <c r="E143" s="44">
        <f>+E144</f>
        <v>0</v>
      </c>
      <c r="F143" s="31">
        <f>+C143+D143+E143</f>
        <v>0</v>
      </c>
    </row>
    <row r="144" spans="1:6" ht="17.100000000000001" customHeight="1" x14ac:dyDescent="0.3">
      <c r="A144" s="273" t="s">
        <v>200</v>
      </c>
      <c r="B144" s="274" t="s">
        <v>199</v>
      </c>
      <c r="C144" s="275">
        <v>0</v>
      </c>
      <c r="D144" s="275">
        <v>0</v>
      </c>
      <c r="E144" s="275">
        <v>0</v>
      </c>
      <c r="F144" s="276">
        <f>+C144+D144+E144</f>
        <v>0</v>
      </c>
    </row>
    <row r="145" spans="1:6" ht="15" customHeight="1" x14ac:dyDescent="0.3">
      <c r="A145" s="481" t="s">
        <v>56</v>
      </c>
      <c r="B145" s="481"/>
      <c r="C145" s="481"/>
      <c r="D145" s="481"/>
      <c r="E145" s="481"/>
      <c r="F145" s="481"/>
    </row>
    <row r="146" spans="1:6" ht="15" customHeight="1" x14ac:dyDescent="0.3">
      <c r="A146" s="521" t="s">
        <v>373</v>
      </c>
      <c r="B146" s="521"/>
      <c r="C146" s="521"/>
      <c r="D146" s="521"/>
      <c r="E146" s="521"/>
      <c r="F146" s="521"/>
    </row>
    <row r="147" spans="1:6" ht="75" customHeight="1" x14ac:dyDescent="0.3">
      <c r="A147" s="485" t="s">
        <v>213</v>
      </c>
      <c r="B147" s="485"/>
      <c r="C147" s="485"/>
      <c r="D147" s="485"/>
      <c r="E147" s="485"/>
      <c r="F147" s="485"/>
    </row>
    <row r="148" spans="1:6" ht="50.1" customHeight="1" x14ac:dyDescent="0.3">
      <c r="A148" s="520" t="s">
        <v>103</v>
      </c>
      <c r="B148" s="520"/>
      <c r="C148" s="520"/>
      <c r="D148" s="520"/>
      <c r="E148" s="520"/>
      <c r="F148" s="520"/>
    </row>
    <row r="149" spans="1:6" ht="15" customHeight="1" x14ac:dyDescent="0.3">
      <c r="A149" s="42"/>
      <c r="B149" s="40"/>
    </row>
    <row r="150" spans="1:6" x14ac:dyDescent="0.3">
      <c r="A150" s="445" t="s">
        <v>70</v>
      </c>
      <c r="B150" s="445"/>
      <c r="C150" s="445"/>
      <c r="D150" s="445"/>
      <c r="E150" s="445"/>
      <c r="F150" s="445"/>
    </row>
    <row r="151" spans="1:6" x14ac:dyDescent="0.3">
      <c r="A151" s="445" t="s">
        <v>71</v>
      </c>
      <c r="B151" s="445"/>
      <c r="C151" s="445"/>
      <c r="D151" s="445"/>
      <c r="E151" s="445"/>
      <c r="F151" s="445"/>
    </row>
    <row r="152" spans="1:6" x14ac:dyDescent="0.3">
      <c r="A152" s="445" t="s">
        <v>51</v>
      </c>
      <c r="B152" s="445"/>
      <c r="C152" s="445"/>
      <c r="D152" s="445"/>
      <c r="E152" s="445"/>
      <c r="F152" s="445"/>
    </row>
    <row r="153" spans="1:6" x14ac:dyDescent="0.3">
      <c r="A153" s="84" t="s">
        <v>69</v>
      </c>
      <c r="B153" s="84" t="s">
        <v>11</v>
      </c>
      <c r="C153" s="84" t="s">
        <v>77</v>
      </c>
      <c r="D153" s="84" t="s">
        <v>78</v>
      </c>
      <c r="E153" s="84" t="s">
        <v>10</v>
      </c>
      <c r="F153" s="19"/>
    </row>
    <row r="154" spans="1:6" ht="18" customHeight="1" x14ac:dyDescent="0.3">
      <c r="A154" s="125" t="s">
        <v>72</v>
      </c>
      <c r="B154" s="149">
        <v>6718784978.8000031</v>
      </c>
      <c r="C154" s="39">
        <v>7987852047.4099922</v>
      </c>
      <c r="D154" s="39">
        <v>6783330250.2999954</v>
      </c>
      <c r="E154" s="107">
        <v>6718784978.8000031</v>
      </c>
      <c r="F154" s="59"/>
    </row>
    <row r="155" spans="1:6" ht="18" customHeight="1" x14ac:dyDescent="0.3">
      <c r="A155" s="125" t="s">
        <v>73</v>
      </c>
      <c r="B155" s="39">
        <v>14808895776.999992</v>
      </c>
      <c r="C155" s="39">
        <v>14808895777</v>
      </c>
      <c r="D155" s="39">
        <v>14808895777.499985</v>
      </c>
      <c r="E155" s="107">
        <v>44426687331.499977</v>
      </c>
      <c r="F155" s="59"/>
    </row>
    <row r="156" spans="1:6" ht="18" customHeight="1" x14ac:dyDescent="0.3">
      <c r="A156" s="89" t="s">
        <v>99</v>
      </c>
      <c r="B156" s="90">
        <v>21527680755.799995</v>
      </c>
      <c r="C156" s="90">
        <v>22796747824.409992</v>
      </c>
      <c r="D156" s="90">
        <v>21592226027.79998</v>
      </c>
      <c r="E156" s="90">
        <v>51145472310.29998</v>
      </c>
      <c r="F156" s="59"/>
    </row>
    <row r="157" spans="1:6" ht="18" customHeight="1" x14ac:dyDescent="0.3">
      <c r="A157" s="125" t="s">
        <v>150</v>
      </c>
      <c r="B157" s="39">
        <v>13539828708.390003</v>
      </c>
      <c r="C157" s="39">
        <v>16013417574.109997</v>
      </c>
      <c r="D157" s="39">
        <v>16448394757.099998</v>
      </c>
      <c r="E157" s="107">
        <v>46001641039.599998</v>
      </c>
      <c r="F157" s="59"/>
    </row>
    <row r="158" spans="1:6" ht="18" customHeight="1" x14ac:dyDescent="0.3">
      <c r="A158" s="89" t="s">
        <v>100</v>
      </c>
      <c r="B158" s="117">
        <v>7987852047.4099922</v>
      </c>
      <c r="C158" s="90">
        <v>6783330250.2999954</v>
      </c>
      <c r="D158" s="90">
        <v>5143831270.6999817</v>
      </c>
      <c r="E158" s="90">
        <v>5143831270.6999817</v>
      </c>
      <c r="F158" s="59"/>
    </row>
    <row r="159" spans="1:6" ht="18" customHeight="1" x14ac:dyDescent="0.3">
      <c r="A159" s="521" t="s">
        <v>42</v>
      </c>
      <c r="B159" s="521"/>
      <c r="C159" s="521"/>
      <c r="D159" s="521"/>
      <c r="E159" s="521"/>
      <c r="F159" s="32"/>
    </row>
    <row r="160" spans="1:6" ht="18" customHeight="1" x14ac:dyDescent="0.3">
      <c r="A160" s="477" t="s">
        <v>190</v>
      </c>
      <c r="B160" s="478"/>
      <c r="C160" s="478"/>
      <c r="D160" s="478"/>
      <c r="E160" s="478"/>
      <c r="F160" s="114"/>
    </row>
    <row r="161" spans="1:6" ht="53.1" customHeight="1" x14ac:dyDescent="0.3">
      <c r="A161" s="474" t="s">
        <v>214</v>
      </c>
      <c r="B161" s="475"/>
      <c r="C161" s="475"/>
      <c r="D161" s="475"/>
      <c r="E161" s="475"/>
      <c r="F161" s="476"/>
    </row>
    <row r="162" spans="1:6" ht="18" customHeight="1" x14ac:dyDescent="0.3">
      <c r="A162" s="474" t="s">
        <v>123</v>
      </c>
      <c r="B162" s="475"/>
      <c r="C162" s="475"/>
      <c r="D162" s="475"/>
      <c r="E162" s="475"/>
      <c r="F162" s="476"/>
    </row>
    <row r="163" spans="1:6" ht="18" customHeight="1" x14ac:dyDescent="0.3">
      <c r="A163" s="474" t="s">
        <v>153</v>
      </c>
      <c r="B163" s="475"/>
      <c r="C163" s="475"/>
      <c r="D163" s="475"/>
      <c r="E163" s="475"/>
      <c r="F163" s="476"/>
    </row>
    <row r="164" spans="1:6" ht="18" customHeight="1" x14ac:dyDescent="0.3">
      <c r="A164" s="474" t="s">
        <v>126</v>
      </c>
      <c r="B164" s="475"/>
      <c r="C164" s="475"/>
      <c r="D164" s="475"/>
      <c r="E164" s="475"/>
      <c r="F164" s="476"/>
    </row>
    <row r="165" spans="1:6" ht="18" customHeight="1" x14ac:dyDescent="0.3">
      <c r="A165" s="471" t="s">
        <v>152</v>
      </c>
      <c r="B165" s="472"/>
      <c r="C165" s="472"/>
      <c r="D165" s="472"/>
      <c r="E165" s="472"/>
      <c r="F165" s="473"/>
    </row>
    <row r="166" spans="1:6" ht="18" customHeight="1" x14ac:dyDescent="0.3">
      <c r="A166" s="92" t="s">
        <v>124</v>
      </c>
      <c r="B166" s="93"/>
      <c r="C166" s="93"/>
      <c r="D166" s="93"/>
      <c r="E166" s="93"/>
      <c r="F166" s="94"/>
    </row>
    <row r="167" spans="1:6" ht="45" customHeight="1" x14ac:dyDescent="0.3">
      <c r="A167" s="452" t="s">
        <v>125</v>
      </c>
      <c r="B167" s="453"/>
      <c r="C167" s="453"/>
      <c r="D167" s="453"/>
      <c r="E167" s="453"/>
      <c r="F167" s="454"/>
    </row>
    <row r="168" spans="1:6" ht="18" customHeight="1" x14ac:dyDescent="0.35">
      <c r="A168" s="50"/>
      <c r="B168" s="2"/>
      <c r="C168" s="2"/>
      <c r="D168" s="2"/>
      <c r="E168" s="2"/>
      <c r="F168" s="49"/>
    </row>
    <row r="169" spans="1:6" ht="18" customHeight="1" x14ac:dyDescent="0.35">
      <c r="A169" s="2"/>
      <c r="B169" s="445" t="s">
        <v>127</v>
      </c>
      <c r="C169" s="445"/>
      <c r="D169" s="445"/>
      <c r="E169" s="2"/>
      <c r="F169" s="33"/>
    </row>
    <row r="170" spans="1:6" ht="33" customHeight="1" x14ac:dyDescent="0.35">
      <c r="A170" s="2"/>
      <c r="B170" s="469" t="s">
        <v>128</v>
      </c>
      <c r="C170" s="469"/>
      <c r="D170" s="469"/>
      <c r="E170" s="2"/>
      <c r="F170" s="33"/>
    </row>
    <row r="171" spans="1:6" ht="18" customHeight="1" x14ac:dyDescent="0.35">
      <c r="A171" s="2"/>
      <c r="B171" s="445" t="s">
        <v>51</v>
      </c>
      <c r="C171" s="445"/>
      <c r="D171" s="445"/>
      <c r="E171" s="2"/>
      <c r="F171" s="33"/>
    </row>
    <row r="172" spans="1:6" ht="18" customHeight="1" x14ac:dyDescent="0.35">
      <c r="A172" s="2"/>
      <c r="B172" s="468" t="s">
        <v>69</v>
      </c>
      <c r="C172" s="468"/>
      <c r="D172" s="80" t="s">
        <v>83</v>
      </c>
      <c r="E172" s="2"/>
      <c r="F172" s="103"/>
    </row>
    <row r="173" spans="1:6" ht="18" customHeight="1" x14ac:dyDescent="0.35">
      <c r="A173" s="2"/>
      <c r="B173" s="446" t="s">
        <v>202</v>
      </c>
      <c r="C173" s="446"/>
      <c r="D173" s="80"/>
      <c r="E173" s="2"/>
      <c r="F173" s="59"/>
    </row>
    <row r="174" spans="1:6" ht="18" customHeight="1" x14ac:dyDescent="0.35">
      <c r="A174" s="2"/>
      <c r="B174" s="106" t="s">
        <v>129</v>
      </c>
      <c r="D174" s="39">
        <f>+'2T'!D185</f>
        <v>397092159.37999994</v>
      </c>
      <c r="E174" s="2" t="s">
        <v>210</v>
      </c>
      <c r="F174" s="59"/>
    </row>
    <row r="175" spans="1:6" ht="18" customHeight="1" x14ac:dyDescent="0.35">
      <c r="A175" s="2"/>
      <c r="B175" s="106" t="s">
        <v>130</v>
      </c>
      <c r="D175" s="39">
        <f>+'2T'!D186</f>
        <v>0</v>
      </c>
      <c r="E175" s="2" t="s">
        <v>210</v>
      </c>
      <c r="F175" s="59"/>
    </row>
    <row r="176" spans="1:6" ht="18" customHeight="1" x14ac:dyDescent="0.35">
      <c r="A176" s="2"/>
      <c r="B176" s="447" t="s">
        <v>16</v>
      </c>
      <c r="C176" s="447"/>
      <c r="D176" s="90">
        <f>+D174+D175</f>
        <v>397092159.37999994</v>
      </c>
      <c r="E176" s="2"/>
      <c r="F176" s="59"/>
    </row>
    <row r="177" spans="1:6" ht="18" customHeight="1" x14ac:dyDescent="0.35">
      <c r="A177" s="2"/>
      <c r="B177" s="106"/>
      <c r="D177" s="39"/>
      <c r="E177" s="2"/>
      <c r="F177" s="59"/>
    </row>
    <row r="178" spans="1:6" ht="18" customHeight="1" x14ac:dyDescent="0.35">
      <c r="A178" s="2"/>
      <c r="B178" s="446" t="s">
        <v>203</v>
      </c>
      <c r="C178" s="446"/>
      <c r="D178" s="80" t="s">
        <v>83</v>
      </c>
      <c r="E178" s="2"/>
      <c r="F178" s="59"/>
    </row>
    <row r="179" spans="1:6" ht="18" customHeight="1" x14ac:dyDescent="0.35">
      <c r="A179" s="2"/>
      <c r="B179" s="106" t="s">
        <v>129</v>
      </c>
      <c r="D179" s="39">
        <v>0</v>
      </c>
      <c r="E179" s="2"/>
      <c r="F179" s="59"/>
    </row>
    <row r="180" spans="1:6" ht="18" customHeight="1" x14ac:dyDescent="0.35">
      <c r="A180" s="2"/>
      <c r="B180" s="106" t="s">
        <v>204</v>
      </c>
      <c r="D180" s="39">
        <v>0</v>
      </c>
      <c r="E180" s="2"/>
      <c r="F180" s="59"/>
    </row>
    <row r="181" spans="1:6" ht="18" customHeight="1" x14ac:dyDescent="0.35">
      <c r="A181" s="2"/>
      <c r="B181" s="447" t="s">
        <v>205</v>
      </c>
      <c r="C181" s="447"/>
      <c r="D181" s="90">
        <f>+D179+D180</f>
        <v>0</v>
      </c>
      <c r="E181" s="2"/>
      <c r="F181" s="59"/>
    </row>
    <row r="182" spans="1:6" ht="18" customHeight="1" x14ac:dyDescent="0.35">
      <c r="A182" s="2"/>
      <c r="B182" s="106"/>
      <c r="D182" s="107"/>
      <c r="E182" s="2"/>
      <c r="F182" s="59"/>
    </row>
    <row r="183" spans="1:6" ht="18" customHeight="1" x14ac:dyDescent="0.35">
      <c r="A183" s="2"/>
      <c r="B183" s="446" t="s">
        <v>206</v>
      </c>
      <c r="C183" s="446"/>
      <c r="D183" s="80" t="s">
        <v>83</v>
      </c>
      <c r="E183" s="2"/>
      <c r="F183" s="59"/>
    </row>
    <row r="184" spans="1:6" ht="18" customHeight="1" x14ac:dyDescent="0.35">
      <c r="A184" s="2"/>
      <c r="B184" s="106" t="s">
        <v>129</v>
      </c>
      <c r="D184" s="39">
        <f>+D174-D179</f>
        <v>397092159.37999994</v>
      </c>
      <c r="E184" s="2"/>
      <c r="F184" s="59"/>
    </row>
    <row r="185" spans="1:6" ht="18" customHeight="1" x14ac:dyDescent="0.35">
      <c r="A185" s="2"/>
      <c r="B185" s="106" t="s">
        <v>130</v>
      </c>
      <c r="D185" s="39">
        <f>+D175-D180</f>
        <v>0</v>
      </c>
      <c r="E185" s="2"/>
      <c r="F185" s="59"/>
    </row>
    <row r="186" spans="1:6" ht="18" customHeight="1" x14ac:dyDescent="0.35">
      <c r="A186" s="2"/>
      <c r="B186" s="447" t="s">
        <v>207</v>
      </c>
      <c r="C186" s="447"/>
      <c r="D186" s="157">
        <f>+D184+D185</f>
        <v>397092159.37999994</v>
      </c>
      <c r="E186" s="2"/>
      <c r="F186" s="59"/>
    </row>
    <row r="187" spans="1:6" ht="22.5" customHeight="1" x14ac:dyDescent="0.35">
      <c r="A187" s="2"/>
      <c r="B187" s="158" t="s">
        <v>208</v>
      </c>
      <c r="C187" s="121"/>
      <c r="D187" s="155"/>
      <c r="E187" s="2"/>
      <c r="F187" s="32">
        <f>+D179-F190</f>
        <v>0</v>
      </c>
    </row>
    <row r="188" spans="1:6" ht="18" customHeight="1" x14ac:dyDescent="0.35">
      <c r="A188" s="2"/>
      <c r="B188" s="197"/>
      <c r="C188" s="198"/>
      <c r="D188" s="155"/>
      <c r="E188" s="2"/>
      <c r="F188" s="59"/>
    </row>
    <row r="189" spans="1:6" ht="18" customHeight="1" x14ac:dyDescent="0.3">
      <c r="A189" s="79" t="s">
        <v>53</v>
      </c>
      <c r="B189" s="79" t="s">
        <v>234</v>
      </c>
      <c r="C189" s="79" t="s">
        <v>11</v>
      </c>
      <c r="D189" s="79" t="s">
        <v>235</v>
      </c>
      <c r="E189" s="79" t="s">
        <v>236</v>
      </c>
      <c r="F189" s="79" t="s">
        <v>10</v>
      </c>
    </row>
    <row r="190" spans="1:6" ht="18" customHeight="1" x14ac:dyDescent="0.3">
      <c r="A190" s="199" t="s">
        <v>233</v>
      </c>
      <c r="B190" s="200"/>
      <c r="C190" s="201">
        <f>+SUM(C191:C200)</f>
        <v>0</v>
      </c>
      <c r="D190" s="201">
        <f>+SUM(D191:D200)</f>
        <v>0</v>
      </c>
      <c r="E190" s="201">
        <f>+SUM(E191:E200)</f>
        <v>0</v>
      </c>
      <c r="F190" s="201">
        <f>+SUM(F191:F200)</f>
        <v>0</v>
      </c>
    </row>
    <row r="191" spans="1:6" ht="18" customHeight="1" x14ac:dyDescent="0.3">
      <c r="A191" s="147">
        <v>0</v>
      </c>
      <c r="B191" s="150" t="s">
        <v>182</v>
      </c>
      <c r="C191" s="11">
        <v>0</v>
      </c>
      <c r="D191" s="11">
        <v>0</v>
      </c>
      <c r="E191" s="11">
        <v>0</v>
      </c>
      <c r="F191" s="43">
        <f>+C191+D191+E191</f>
        <v>0</v>
      </c>
    </row>
    <row r="192" spans="1:6" ht="18" customHeight="1" x14ac:dyDescent="0.3">
      <c r="A192" s="147">
        <v>1</v>
      </c>
      <c r="B192" s="150" t="s">
        <v>168</v>
      </c>
      <c r="C192" s="11">
        <v>0</v>
      </c>
      <c r="D192" s="46">
        <v>0</v>
      </c>
      <c r="E192" s="46">
        <v>0</v>
      </c>
      <c r="F192" s="43">
        <f t="shared" ref="F192:F200" si="1">+C192+D192+E192</f>
        <v>0</v>
      </c>
    </row>
    <row r="193" spans="1:7" ht="18" customHeight="1" x14ac:dyDescent="0.3">
      <c r="A193" s="147">
        <v>2</v>
      </c>
      <c r="B193" s="150" t="s">
        <v>183</v>
      </c>
      <c r="C193" s="11">
        <v>0</v>
      </c>
      <c r="D193" s="11">
        <v>0</v>
      </c>
      <c r="E193" s="11">
        <v>0</v>
      </c>
      <c r="F193" s="43">
        <f t="shared" si="1"/>
        <v>0</v>
      </c>
    </row>
    <row r="194" spans="1:7" ht="18" customHeight="1" x14ac:dyDescent="0.3">
      <c r="A194" s="147">
        <v>3</v>
      </c>
      <c r="B194" s="150" t="s">
        <v>184</v>
      </c>
      <c r="C194" s="11">
        <v>0</v>
      </c>
      <c r="D194" s="11">
        <v>0</v>
      </c>
      <c r="E194" s="11">
        <v>0</v>
      </c>
      <c r="F194" s="43">
        <f t="shared" si="1"/>
        <v>0</v>
      </c>
    </row>
    <row r="195" spans="1:7" ht="18" customHeight="1" x14ac:dyDescent="0.3">
      <c r="A195" s="147">
        <v>4</v>
      </c>
      <c r="B195" s="150" t="s">
        <v>185</v>
      </c>
      <c r="C195" s="11">
        <v>0</v>
      </c>
      <c r="D195" s="11">
        <v>0</v>
      </c>
      <c r="E195" s="11">
        <v>0</v>
      </c>
      <c r="F195" s="43">
        <f t="shared" si="1"/>
        <v>0</v>
      </c>
    </row>
    <row r="196" spans="1:7" ht="18" customHeight="1" x14ac:dyDescent="0.3">
      <c r="A196" s="147">
        <v>5</v>
      </c>
      <c r="B196" s="150" t="s">
        <v>186</v>
      </c>
      <c r="C196" s="11">
        <v>0</v>
      </c>
      <c r="D196" s="11">
        <v>0</v>
      </c>
      <c r="E196" s="11">
        <v>0</v>
      </c>
      <c r="F196" s="43">
        <f t="shared" si="1"/>
        <v>0</v>
      </c>
    </row>
    <row r="197" spans="1:7" ht="18" customHeight="1" x14ac:dyDescent="0.3">
      <c r="A197" s="147">
        <v>6</v>
      </c>
      <c r="B197" s="150" t="s">
        <v>165</v>
      </c>
      <c r="C197" s="11">
        <v>0</v>
      </c>
      <c r="D197" s="11">
        <v>0</v>
      </c>
      <c r="E197" s="11">
        <v>0</v>
      </c>
      <c r="F197" s="43">
        <f t="shared" si="1"/>
        <v>0</v>
      </c>
    </row>
    <row r="198" spans="1:7" ht="18" customHeight="1" x14ac:dyDescent="0.3">
      <c r="A198" s="147">
        <v>7</v>
      </c>
      <c r="B198" s="150" t="s">
        <v>166</v>
      </c>
      <c r="C198" s="11">
        <v>0</v>
      </c>
      <c r="D198" s="11">
        <v>0</v>
      </c>
      <c r="E198" s="11">
        <v>0</v>
      </c>
      <c r="F198" s="43">
        <f t="shared" si="1"/>
        <v>0</v>
      </c>
    </row>
    <row r="199" spans="1:7" ht="18" customHeight="1" x14ac:dyDescent="0.3">
      <c r="A199" s="147">
        <v>8</v>
      </c>
      <c r="B199" s="150" t="s">
        <v>187</v>
      </c>
      <c r="C199" s="11">
        <v>0</v>
      </c>
      <c r="D199" s="11">
        <v>0</v>
      </c>
      <c r="E199" s="11">
        <v>0</v>
      </c>
      <c r="F199" s="43">
        <f t="shared" si="1"/>
        <v>0</v>
      </c>
    </row>
    <row r="200" spans="1:7" ht="18" customHeight="1" x14ac:dyDescent="0.3">
      <c r="A200" s="202">
        <v>9</v>
      </c>
      <c r="B200" s="203" t="s">
        <v>188</v>
      </c>
      <c r="C200" s="13">
        <v>0</v>
      </c>
      <c r="D200" s="13">
        <v>0</v>
      </c>
      <c r="E200" s="13">
        <v>0</v>
      </c>
      <c r="F200" s="204">
        <f t="shared" si="1"/>
        <v>0</v>
      </c>
    </row>
    <row r="201" spans="1:7" ht="18" customHeight="1" x14ac:dyDescent="0.3">
      <c r="A201" s="470" t="s">
        <v>208</v>
      </c>
      <c r="B201" s="470"/>
      <c r="C201" s="470"/>
      <c r="D201" s="470"/>
      <c r="E201" s="470"/>
      <c r="F201" s="470"/>
    </row>
    <row r="202" spans="1:7" ht="18" customHeight="1" x14ac:dyDescent="0.35">
      <c r="A202" s="92" t="s">
        <v>124</v>
      </c>
      <c r="B202" s="93"/>
      <c r="C202" s="93"/>
      <c r="D202" s="93"/>
      <c r="E202" s="93"/>
      <c r="F202" s="94"/>
      <c r="G202" s="2"/>
    </row>
    <row r="203" spans="1:7" ht="45" customHeight="1" x14ac:dyDescent="0.3">
      <c r="A203" s="452" t="s">
        <v>125</v>
      </c>
      <c r="B203" s="453"/>
      <c r="C203" s="453"/>
      <c r="D203" s="453"/>
      <c r="E203" s="453"/>
      <c r="F203" s="454"/>
    </row>
    <row r="204" spans="1:7" ht="30" customHeight="1" x14ac:dyDescent="0.35">
      <c r="A204" s="2"/>
      <c r="B204" s="2"/>
      <c r="C204" s="2"/>
      <c r="D204" s="2"/>
      <c r="E204" s="2"/>
      <c r="F204" s="2"/>
    </row>
    <row r="205" spans="1:7" ht="35.1" customHeight="1" x14ac:dyDescent="0.3">
      <c r="A205" s="116" t="s">
        <v>74</v>
      </c>
      <c r="B205" s="507" t="s">
        <v>375</v>
      </c>
      <c r="C205" s="457"/>
      <c r="D205" s="458" t="s">
        <v>48</v>
      </c>
      <c r="E205" s="460"/>
      <c r="F205" s="461"/>
    </row>
    <row r="206" spans="1:7" ht="35.1" customHeight="1" x14ac:dyDescent="0.3">
      <c r="A206" s="76" t="s">
        <v>46</v>
      </c>
      <c r="B206" s="507" t="s">
        <v>376</v>
      </c>
      <c r="C206" s="457"/>
      <c r="D206" s="462"/>
      <c r="E206" s="463"/>
      <c r="F206" s="464"/>
    </row>
    <row r="207" spans="1:7" ht="35.1" customHeight="1" x14ac:dyDescent="0.3">
      <c r="A207" s="77" t="s">
        <v>47</v>
      </c>
      <c r="B207" s="507" t="s">
        <v>348</v>
      </c>
      <c r="C207" s="457"/>
      <c r="D207" s="465"/>
      <c r="E207" s="466"/>
      <c r="F207" s="467"/>
    </row>
    <row r="208" spans="1:7" x14ac:dyDescent="0.3">
      <c r="A208" s="436" t="s">
        <v>120</v>
      </c>
      <c r="B208" s="436"/>
      <c r="C208" s="436"/>
      <c r="D208" s="436"/>
      <c r="E208" s="436"/>
      <c r="F208" s="436"/>
    </row>
    <row r="210" spans="1:6" x14ac:dyDescent="0.3">
      <c r="A210" s="449" t="s">
        <v>147</v>
      </c>
      <c r="B210" s="450"/>
      <c r="C210" s="450"/>
      <c r="D210" s="450"/>
      <c r="E210" s="450"/>
      <c r="F210" s="451"/>
    </row>
    <row r="211" spans="1:6" x14ac:dyDescent="0.3">
      <c r="A211" s="95" t="s">
        <v>131</v>
      </c>
      <c r="F211" s="96"/>
    </row>
    <row r="212" spans="1:6" x14ac:dyDescent="0.3">
      <c r="A212" s="97"/>
      <c r="F212" s="96"/>
    </row>
    <row r="213" spans="1:6" x14ac:dyDescent="0.3">
      <c r="A213" s="95" t="s">
        <v>138</v>
      </c>
      <c r="D213" s="33" t="s">
        <v>174</v>
      </c>
      <c r="F213" s="96"/>
    </row>
    <row r="214" spans="1:6" x14ac:dyDescent="0.3">
      <c r="A214" s="97" t="s">
        <v>132</v>
      </c>
      <c r="B214" s="31">
        <f>+B80</f>
        <v>177706749325.46057</v>
      </c>
      <c r="D214" s="438" t="s">
        <v>170</v>
      </c>
      <c r="E214" s="438"/>
      <c r="F214" s="448"/>
    </row>
    <row r="215" spans="1:6" x14ac:dyDescent="0.3">
      <c r="A215" s="97" t="s">
        <v>139</v>
      </c>
      <c r="B215" s="48">
        <f>+F100</f>
        <v>44426687331.499977</v>
      </c>
      <c r="D215" s="438"/>
      <c r="E215" s="438"/>
      <c r="F215" s="448"/>
    </row>
    <row r="216" spans="1:6" ht="16.2" thickBot="1" x14ac:dyDescent="0.35">
      <c r="A216" s="97" t="s">
        <v>133</v>
      </c>
      <c r="B216" s="138">
        <f>+B214-B215</f>
        <v>133280061993.9606</v>
      </c>
      <c r="D216" s="27" t="s">
        <v>171</v>
      </c>
      <c r="F216" s="140">
        <f>+F100</f>
        <v>44426687331.499977</v>
      </c>
    </row>
    <row r="217" spans="1:6" ht="16.2" thickTop="1" x14ac:dyDescent="0.3">
      <c r="A217" s="97"/>
      <c r="D217" s="27" t="s">
        <v>172</v>
      </c>
      <c r="F217" s="141">
        <f>+F122</f>
        <v>46001641039.599998</v>
      </c>
    </row>
    <row r="218" spans="1:6" ht="16.2" thickBot="1" x14ac:dyDescent="0.35">
      <c r="A218" s="95" t="s">
        <v>134</v>
      </c>
      <c r="D218" s="33" t="s">
        <v>173</v>
      </c>
      <c r="E218" s="33"/>
      <c r="F218" s="142">
        <f>+F217/F216</f>
        <v>1.0354506221980528</v>
      </c>
    </row>
    <row r="219" spans="1:6" ht="16.2" thickTop="1" x14ac:dyDescent="0.3">
      <c r="A219" s="97" t="s">
        <v>135</v>
      </c>
      <c r="B219" s="31">
        <f>+F33</f>
        <v>46001641039.599998</v>
      </c>
      <c r="F219" s="96"/>
    </row>
    <row r="220" spans="1:6" x14ac:dyDescent="0.3">
      <c r="A220" s="97" t="s">
        <v>136</v>
      </c>
      <c r="B220" s="48">
        <f>+F122</f>
        <v>46001641039.599998</v>
      </c>
      <c r="D220" s="438" t="s">
        <v>175</v>
      </c>
      <c r="E220" s="438"/>
      <c r="F220" s="448"/>
    </row>
    <row r="221" spans="1:6" ht="16.2" thickBot="1" x14ac:dyDescent="0.35">
      <c r="A221" s="97" t="s">
        <v>137</v>
      </c>
      <c r="B221" s="139">
        <f>+B219-B220</f>
        <v>0</v>
      </c>
      <c r="D221" s="438"/>
      <c r="E221" s="438"/>
      <c r="F221" s="448"/>
    </row>
    <row r="222" spans="1:6" ht="16.2" thickTop="1" x14ac:dyDescent="0.35">
      <c r="A222" s="97"/>
      <c r="B222" s="2"/>
      <c r="D222" s="57" t="s">
        <v>176</v>
      </c>
      <c r="E222" s="190"/>
      <c r="F222" s="140">
        <f>+B80</f>
        <v>177706749325.46057</v>
      </c>
    </row>
    <row r="223" spans="1:6" x14ac:dyDescent="0.35">
      <c r="A223" s="97"/>
      <c r="B223" s="2"/>
      <c r="D223" s="57" t="s">
        <v>172</v>
      </c>
      <c r="E223" s="190"/>
      <c r="F223" s="141">
        <f>+F122</f>
        <v>46001641039.599998</v>
      </c>
    </row>
    <row r="224" spans="1:6" ht="16.2" thickBot="1" x14ac:dyDescent="0.4">
      <c r="A224" s="97"/>
      <c r="B224" s="2"/>
      <c r="D224" s="190"/>
      <c r="E224" s="190"/>
      <c r="F224" s="142">
        <f>+F223/F222</f>
        <v>0.2588626555502988</v>
      </c>
    </row>
    <row r="225" spans="1:6" ht="16.2" thickTop="1" x14ac:dyDescent="0.3">
      <c r="A225" s="98"/>
      <c r="B225" s="99"/>
      <c r="C225" s="99"/>
      <c r="D225" s="99"/>
      <c r="E225" s="99"/>
      <c r="F225" s="100"/>
    </row>
  </sheetData>
  <mergeCells count="103">
    <mergeCell ref="A55:F55"/>
    <mergeCell ref="A52:B52"/>
    <mergeCell ref="A48:F48"/>
    <mergeCell ref="A45:F45"/>
    <mergeCell ref="A47:F47"/>
    <mergeCell ref="A49:B49"/>
    <mergeCell ref="A50:B50"/>
    <mergeCell ref="A51:B51"/>
    <mergeCell ref="A13:F13"/>
    <mergeCell ref="A14:F14"/>
    <mergeCell ref="A28:F28"/>
    <mergeCell ref="A30:F30"/>
    <mergeCell ref="A31:F31"/>
    <mergeCell ref="A32:B32"/>
    <mergeCell ref="A33:B33"/>
    <mergeCell ref="A34:B34"/>
    <mergeCell ref="A35:B35"/>
    <mergeCell ref="A40:B40"/>
    <mergeCell ref="A21:A22"/>
    <mergeCell ref="A24:A25"/>
    <mergeCell ref="A37:B37"/>
    <mergeCell ref="A1:F2"/>
    <mergeCell ref="A3:F3"/>
    <mergeCell ref="A9:F9"/>
    <mergeCell ref="A36:B36"/>
    <mergeCell ref="C5:E5"/>
    <mergeCell ref="C6:E6"/>
    <mergeCell ref="C7:E7"/>
    <mergeCell ref="A53:B53"/>
    <mergeCell ref="A39:B39"/>
    <mergeCell ref="A41:B41"/>
    <mergeCell ref="A38:B38"/>
    <mergeCell ref="A11:F11"/>
    <mergeCell ref="A27:F27"/>
    <mergeCell ref="A44:F44"/>
    <mergeCell ref="A74:F74"/>
    <mergeCell ref="A56:F56"/>
    <mergeCell ref="A58:F58"/>
    <mergeCell ref="A59:F59"/>
    <mergeCell ref="A60:B60"/>
    <mergeCell ref="A61:B61"/>
    <mergeCell ref="A62:B62"/>
    <mergeCell ref="A66:F66"/>
    <mergeCell ref="A63:B63"/>
    <mergeCell ref="A65:F65"/>
    <mergeCell ref="B68:C68"/>
    <mergeCell ref="D68:F70"/>
    <mergeCell ref="B69:C69"/>
    <mergeCell ref="B70:C70"/>
    <mergeCell ref="A72:F72"/>
    <mergeCell ref="A94:F94"/>
    <mergeCell ref="A95:F95"/>
    <mergeCell ref="A96:F96"/>
    <mergeCell ref="A100:B100"/>
    <mergeCell ref="A76:F76"/>
    <mergeCell ref="A77:F77"/>
    <mergeCell ref="A78:F78"/>
    <mergeCell ref="A90:F90"/>
    <mergeCell ref="A92:F92"/>
    <mergeCell ref="A91:F91"/>
    <mergeCell ref="D214:F215"/>
    <mergeCell ref="D220:F221"/>
    <mergeCell ref="A208:F208"/>
    <mergeCell ref="A210:F210"/>
    <mergeCell ref="A160:E160"/>
    <mergeCell ref="B205:C205"/>
    <mergeCell ref="D205:F207"/>
    <mergeCell ref="B206:C206"/>
    <mergeCell ref="B207:C207"/>
    <mergeCell ref="A161:F161"/>
    <mergeCell ref="A162:F162"/>
    <mergeCell ref="A163:F163"/>
    <mergeCell ref="A164:F164"/>
    <mergeCell ref="A165:F165"/>
    <mergeCell ref="A167:F167"/>
    <mergeCell ref="B169:D169"/>
    <mergeCell ref="A203:F203"/>
    <mergeCell ref="B178:C178"/>
    <mergeCell ref="B181:C181"/>
    <mergeCell ref="B183:C183"/>
    <mergeCell ref="B186:C186"/>
    <mergeCell ref="A201:F201"/>
    <mergeCell ref="B170:D170"/>
    <mergeCell ref="B171:D171"/>
    <mergeCell ref="B172:C172"/>
    <mergeCell ref="B173:C173"/>
    <mergeCell ref="B176:C176"/>
    <mergeCell ref="A148:F148"/>
    <mergeCell ref="A112:F112"/>
    <mergeCell ref="A114:F114"/>
    <mergeCell ref="A116:F116"/>
    <mergeCell ref="A117:F117"/>
    <mergeCell ref="A118:F118"/>
    <mergeCell ref="A113:F113"/>
    <mergeCell ref="A150:F150"/>
    <mergeCell ref="A151:F151"/>
    <mergeCell ref="A152:F152"/>
    <mergeCell ref="A159:E159"/>
    <mergeCell ref="A147:F147"/>
    <mergeCell ref="A122:B122"/>
    <mergeCell ref="A142:B142"/>
    <mergeCell ref="A145:F145"/>
    <mergeCell ref="A146:F146"/>
  </mergeCells>
  <conditionalFormatting sqref="B221">
    <cfRule type="cellIs" dxfId="11" priority="4" operator="equal">
      <formula>0</formula>
    </cfRule>
    <cfRule type="cellIs" dxfId="10" priority="5" operator="lessThan">
      <formula>0</formula>
    </cfRule>
    <cfRule type="cellIs" dxfId="9" priority="6" operator="greaterThan">
      <formula>0</formula>
    </cfRule>
  </conditionalFormatting>
  <conditionalFormatting sqref="F187">
    <cfRule type="cellIs" dxfId="8" priority="1" operator="equal">
      <formula>0</formula>
    </cfRule>
    <cfRule type="cellIs" dxfId="7" priority="2" operator="lessThan">
      <formula>0</formula>
    </cfRule>
    <cfRule type="cellIs" dxfId="6"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54" xr:uid="{01CCBB73-FF2F-459D-9DFF-1CBB54F0F37B}"/>
    <dataValidation allowBlank="1" showInputMessage="1" showErrorMessage="1" promptTitle="Advertencia" prompt="Esta tabla solo la deben completar la unidades ejecutoras que por Ley específica estén facultadas para estimar superávits." sqref="F170" xr:uid="{1F9EC796-AA01-43E3-9EAA-598CFEFED945}"/>
    <dataValidation allowBlank="1" showInputMessage="1" showErrorMessage="1" promptTitle="Advertencia" prompt="El nombre de la partida debe ser de acuerdo al Clasificador de los Ingresos del Sector Público. " sqref="B123 B191 B101:B103" xr:uid="{C7DBA423-409B-400C-A60D-D813483DAAA4}"/>
    <dataValidation allowBlank="1" showInputMessage="1" showErrorMessage="1" promptTitle="Advertencia" prompt="En este espacio se debe detallar el código correspondiente a la partida detallada y debe ser el código definido en el Clasificador de los Ingresos del Sector Público. " sqref="A123 A191 A101:A103" xr:uid="{0E190341-4FE2-414F-B7DD-1CBDA094D952}"/>
    <dataValidation allowBlank="1" showInputMessage="1" showErrorMessage="1" promptTitle="Advertencia" prompt="El código debe ser el definido para la partida en particular y debe ser el código establecido en el Clasificador de los Ingresos del Sector Público. " sqref="A97 A119" xr:uid="{1AC7DD02-CCC5-4564-A840-491ADBB5F14D}"/>
    <dataValidation allowBlank="1" showInputMessage="1" showErrorMessage="1" promptTitle="Advertencia" prompt="Se debe indicar el nombre de la partida de acuerdo al Clasificador de los Ingresos del Sector Público." sqref="B97" xr:uid="{3B3A954B-FAB8-4EBE-BE1C-CBCF79BDE45C}"/>
    <dataValidation allowBlank="1" showInputMessage="1" showErrorMessage="1" promptTitle="Advertencia" prompt="Esta tabla se completa únicamente con los ingresos y egresos del período 2024. Se recomienda leer cuidadosamente las indicaciones señaladas en la parte inferior de la tabla. " sqref="A151:F151" xr:uid="{8C6076E1-1061-44AE-BAA4-891D6607B996}"/>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7:F117" xr:uid="{67E5F422-DF03-423C-BE60-1E3B1DD665F2}"/>
    <dataValidation allowBlank="1" showInputMessage="1" showErrorMessage="1" promptTitle="Advertencia" prompt="Debe coincidir con el monto reportado en la Liquidación Prespuestaria 2023, caso contrario se debe justificar en el espacio de observaciones. " sqref="D182 D174:D175 D177:D178" xr:uid="{F57FF142-55C7-414E-BCA8-BD8D3881DF92}"/>
    <dataValidation allowBlank="1" showInputMessage="1" showErrorMessage="1" promptTitle="Recordatorio" prompt="El superávit libre debe ser reintegrado a más tardar el 31 de marzo,_x000a_de acuerdo al  Decreto Nº 43189-MTSS, artículo 66. " sqref="B175:B177 B179:B182 B184:B186" xr:uid="{252659E5-6065-4F60-986E-33EBCFCC3BE2}"/>
    <dataValidation allowBlank="1" showInputMessage="1" showErrorMessage="1" promptTitle="Advertencia" prompt="Esta tabla solo la deben completar la unidades ejecutoras que por Ley específica estén facultadas para estimar y re presupuestar superávits." sqref="B170" xr:uid="{D68D0A7D-61CF-49DF-9E4E-EC74BC942AD9}"/>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8:F70" xr:uid="{493C797C-5817-4653-96C5-CFAF67AF86EF}"/>
  </dataValidations>
  <hyperlinks>
    <hyperlink ref="A97" r:id="rId1" xr:uid="{100874E7-5AE0-43FD-8CAB-E8E6D98F09D0}"/>
    <hyperlink ref="A119" r:id="rId2" xr:uid="{8451ADDC-C0B3-4AC4-8CDB-0DF69D61BF35}"/>
    <hyperlink ref="B97" r:id="rId3" xr:uid="{BAFF97C4-3021-46E5-B77E-DBA8861ED6C0}"/>
    <hyperlink ref="B119" r:id="rId4" display="Nombre de la Partida presupuestaria" xr:uid="{E94F74C8-D75B-4B81-82E8-59FB5B2EA242}"/>
  </hyperlinks>
  <printOptions horizontalCentered="1"/>
  <pageMargins left="0.31496062992125984" right="0.31496062992125984" top="1.1811023622047245" bottom="0.78740157480314965" header="0.78740157480314965" footer="0.39370078740157483"/>
  <pageSetup scale="58"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46" max="5" man="1"/>
    <brk id="70" max="16383" man="1"/>
    <brk id="115" max="5" man="1"/>
    <brk id="167" max="5" man="1"/>
  </rowBreaks>
  <drawing r:id="rId6"/>
  <legacy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31B42-86D4-44BD-A3EA-293853D8B8F7}">
  <sheetPr>
    <tabColor rgb="FF182951"/>
  </sheetPr>
  <dimension ref="A1:F108"/>
  <sheetViews>
    <sheetView showGridLines="0" zoomScale="80" zoomScaleNormal="80" zoomScaleSheetLayoutView="100" workbookViewId="0">
      <selection sqref="A1:F2"/>
    </sheetView>
  </sheetViews>
  <sheetFormatPr baseColWidth="10" defaultColWidth="11.44140625" defaultRowHeight="15.6" x14ac:dyDescent="0.3"/>
  <cols>
    <col min="1" max="1" width="36.5546875" style="27" customWidth="1"/>
    <col min="2" max="2" width="24.88671875" style="27" customWidth="1"/>
    <col min="3" max="6" width="20.6640625" style="27" customWidth="1"/>
    <col min="7" max="16384" width="11.44140625" style="27"/>
  </cols>
  <sheetData>
    <row r="1" spans="1:6" ht="18" customHeight="1" x14ac:dyDescent="0.3">
      <c r="A1" s="515" t="s">
        <v>121</v>
      </c>
      <c r="B1" s="515"/>
      <c r="C1" s="515"/>
      <c r="D1" s="515"/>
      <c r="E1" s="515"/>
      <c r="F1" s="515"/>
    </row>
    <row r="2" spans="1:6" ht="18" customHeight="1" x14ac:dyDescent="0.3">
      <c r="A2" s="515"/>
      <c r="B2" s="515"/>
      <c r="C2" s="515"/>
      <c r="D2" s="515"/>
      <c r="E2" s="515"/>
      <c r="F2" s="515"/>
    </row>
    <row r="3" spans="1:6" ht="18" customHeight="1" x14ac:dyDescent="0.4">
      <c r="A3" s="532" t="s">
        <v>229</v>
      </c>
      <c r="B3" s="532"/>
      <c r="C3" s="532"/>
      <c r="D3" s="532"/>
      <c r="E3" s="532"/>
      <c r="F3" s="532"/>
    </row>
    <row r="4" spans="1:6" ht="18" customHeight="1" thickBot="1" x14ac:dyDescent="0.35"/>
    <row r="5" spans="1:6" ht="18" customHeight="1" x14ac:dyDescent="0.3">
      <c r="A5" s="55"/>
      <c r="B5" s="126" t="s">
        <v>22</v>
      </c>
      <c r="C5" s="504" t="str">
        <f>+'1T'!C5</f>
        <v>Programa Protección y Promoción Social</v>
      </c>
      <c r="D5" s="505"/>
      <c r="E5" s="506"/>
    </row>
    <row r="6" spans="1:6" x14ac:dyDescent="0.3">
      <c r="A6" s="55"/>
      <c r="B6" s="127" t="s">
        <v>33</v>
      </c>
      <c r="C6" s="456" t="str">
        <f>+'1T'!C6</f>
        <v>Instituto Mixto de Ayuda Social</v>
      </c>
      <c r="D6" s="507"/>
      <c r="E6" s="508"/>
    </row>
    <row r="7" spans="1:6" ht="21" customHeight="1" thickBot="1" x14ac:dyDescent="0.35">
      <c r="A7" s="55"/>
      <c r="B7" s="130" t="s">
        <v>34</v>
      </c>
      <c r="C7" s="509" t="str">
        <f>+'1T'!C7</f>
        <v>Dirección de Desarrollo Social</v>
      </c>
      <c r="D7" s="510"/>
      <c r="E7" s="511"/>
    </row>
    <row r="8" spans="1:6" x14ac:dyDescent="0.3">
      <c r="A8" s="55"/>
      <c r="B8" s="3"/>
      <c r="C8" s="3"/>
      <c r="D8" s="3"/>
      <c r="E8" s="3"/>
      <c r="F8" s="3"/>
    </row>
    <row r="9" spans="1:6" ht="19.8" x14ac:dyDescent="0.3">
      <c r="A9" s="486" t="s">
        <v>230</v>
      </c>
      <c r="B9" s="486"/>
      <c r="C9" s="486"/>
      <c r="D9" s="486"/>
      <c r="E9" s="486"/>
      <c r="F9" s="486"/>
    </row>
    <row r="10" spans="1:6" ht="15" customHeight="1" x14ac:dyDescent="0.3"/>
    <row r="11" spans="1:6" x14ac:dyDescent="0.3">
      <c r="A11" s="517" t="s">
        <v>36</v>
      </c>
      <c r="B11" s="517"/>
      <c r="C11" s="517"/>
      <c r="D11" s="517"/>
      <c r="E11" s="517"/>
      <c r="F11" s="517"/>
    </row>
    <row r="12" spans="1:6" x14ac:dyDescent="0.3">
      <c r="A12" s="517" t="s">
        <v>19</v>
      </c>
      <c r="B12" s="517"/>
      <c r="C12" s="517"/>
      <c r="D12" s="517"/>
      <c r="E12" s="517"/>
      <c r="F12" s="517"/>
    </row>
    <row r="13" spans="1:6" ht="35.1" customHeight="1" x14ac:dyDescent="0.3">
      <c r="A13" s="80" t="s">
        <v>17</v>
      </c>
      <c r="B13" s="79" t="s">
        <v>18</v>
      </c>
      <c r="C13" s="80" t="s">
        <v>81</v>
      </c>
      <c r="D13" s="79" t="s">
        <v>82</v>
      </c>
      <c r="E13" s="79" t="s">
        <v>83</v>
      </c>
      <c r="F13" s="115" t="s">
        <v>231</v>
      </c>
    </row>
    <row r="14" spans="1:6" ht="18" customHeight="1" x14ac:dyDescent="0.3">
      <c r="A14" s="72" t="s">
        <v>16</v>
      </c>
      <c r="B14" s="75"/>
      <c r="C14" s="236">
        <v>189539</v>
      </c>
      <c r="D14" s="236">
        <v>164694</v>
      </c>
      <c r="E14" s="236">
        <v>219097</v>
      </c>
      <c r="F14" s="236">
        <v>233037</v>
      </c>
    </row>
    <row r="15" spans="1:6" ht="15" customHeight="1" x14ac:dyDescent="0.3">
      <c r="A15" s="8"/>
      <c r="B15" s="9"/>
      <c r="C15" s="240"/>
      <c r="D15" s="240"/>
      <c r="E15" s="244"/>
      <c r="F15" s="237"/>
    </row>
    <row r="16" spans="1:6" ht="15" customHeight="1" x14ac:dyDescent="0.35">
      <c r="A16" s="42" t="s">
        <v>284</v>
      </c>
      <c r="B16" s="233" t="s">
        <v>289</v>
      </c>
      <c r="C16" s="240">
        <v>69279</v>
      </c>
      <c r="D16" s="240">
        <v>75306</v>
      </c>
      <c r="E16" s="244">
        <v>77675</v>
      </c>
      <c r="F16" s="237">
        <v>107029</v>
      </c>
    </row>
    <row r="17" spans="1:6" ht="15" customHeight="1" x14ac:dyDescent="0.35">
      <c r="A17" s="42" t="s">
        <v>285</v>
      </c>
      <c r="B17" s="233" t="s">
        <v>290</v>
      </c>
      <c r="C17" s="240">
        <v>1377</v>
      </c>
      <c r="D17" s="240">
        <v>1351</v>
      </c>
      <c r="E17" s="244">
        <v>1373</v>
      </c>
      <c r="F17" s="237">
        <v>1438</v>
      </c>
    </row>
    <row r="18" spans="1:6" ht="15" customHeight="1" x14ac:dyDescent="0.35">
      <c r="A18" s="42" t="s">
        <v>286</v>
      </c>
      <c r="B18" s="233" t="s">
        <v>290</v>
      </c>
      <c r="C18" s="240">
        <v>122</v>
      </c>
      <c r="D18" s="240">
        <v>199</v>
      </c>
      <c r="E18" s="244">
        <v>244</v>
      </c>
      <c r="F18" s="237">
        <v>256</v>
      </c>
    </row>
    <row r="19" spans="1:6" ht="15" customHeight="1" x14ac:dyDescent="0.35">
      <c r="A19" s="512" t="s">
        <v>287</v>
      </c>
      <c r="B19" s="233" t="s">
        <v>291</v>
      </c>
      <c r="C19" s="240">
        <v>24857</v>
      </c>
      <c r="D19" s="240">
        <v>23642</v>
      </c>
      <c r="E19" s="244">
        <v>25029</v>
      </c>
      <c r="F19" s="237">
        <v>27836</v>
      </c>
    </row>
    <row r="20" spans="1:6" ht="18" customHeight="1" x14ac:dyDescent="0.35">
      <c r="A20" s="512"/>
      <c r="B20" s="233" t="s">
        <v>290</v>
      </c>
      <c r="C20" s="238">
        <v>16224</v>
      </c>
      <c r="D20" s="238">
        <v>15258</v>
      </c>
      <c r="E20" s="244">
        <v>16354</v>
      </c>
      <c r="F20" s="241">
        <v>17948</v>
      </c>
    </row>
    <row r="21" spans="1:6" ht="18" customHeight="1" x14ac:dyDescent="0.35">
      <c r="A21" s="42" t="s">
        <v>288</v>
      </c>
      <c r="B21" s="234" t="s">
        <v>290</v>
      </c>
      <c r="C21" s="238">
        <v>6177</v>
      </c>
      <c r="D21" s="238">
        <v>6258</v>
      </c>
      <c r="E21" s="244">
        <v>7246</v>
      </c>
      <c r="F21" s="241">
        <v>13183</v>
      </c>
    </row>
    <row r="22" spans="1:6" ht="15" customHeight="1" x14ac:dyDescent="0.35">
      <c r="A22" s="512" t="s">
        <v>177</v>
      </c>
      <c r="B22" s="234" t="s">
        <v>292</v>
      </c>
      <c r="C22" s="238">
        <v>217200</v>
      </c>
      <c r="D22" s="238">
        <v>238330</v>
      </c>
      <c r="E22" s="244">
        <v>271042</v>
      </c>
      <c r="F22" s="241">
        <v>279159</v>
      </c>
    </row>
    <row r="23" spans="1:6" ht="18" customHeight="1" x14ac:dyDescent="0.35">
      <c r="A23" s="513"/>
      <c r="B23" s="234" t="s">
        <v>290</v>
      </c>
      <c r="C23" s="238">
        <v>137297</v>
      </c>
      <c r="D23" s="238">
        <v>154089</v>
      </c>
      <c r="E23" s="244">
        <v>165543</v>
      </c>
      <c r="F23" s="245">
        <v>169397</v>
      </c>
    </row>
    <row r="24" spans="1:6" x14ac:dyDescent="0.3">
      <c r="A24" s="123" t="s">
        <v>161</v>
      </c>
      <c r="B24" s="221" t="s">
        <v>162</v>
      </c>
      <c r="C24" s="122"/>
      <c r="D24" s="122"/>
      <c r="E24" s="122"/>
    </row>
    <row r="25" spans="1:6" ht="50.1" customHeight="1" x14ac:dyDescent="0.3">
      <c r="A25" s="487" t="s">
        <v>110</v>
      </c>
      <c r="B25" s="488"/>
      <c r="C25" s="488"/>
      <c r="D25" s="488"/>
      <c r="E25" s="488"/>
      <c r="F25" s="489"/>
    </row>
    <row r="26" spans="1:6" ht="17.25" customHeight="1" x14ac:dyDescent="0.35">
      <c r="A26" s="28"/>
      <c r="B26" s="28"/>
      <c r="C26" s="28"/>
      <c r="D26" s="29"/>
      <c r="E26" s="29"/>
      <c r="F26" s="2"/>
    </row>
    <row r="27" spans="1:6" ht="18" customHeight="1" x14ac:dyDescent="0.35">
      <c r="A27" s="517" t="s">
        <v>37</v>
      </c>
      <c r="B27" s="517"/>
      <c r="C27" s="517"/>
      <c r="D27" s="517"/>
      <c r="E27" s="517"/>
      <c r="F27" s="2"/>
    </row>
    <row r="28" spans="1:6" ht="18" customHeight="1" x14ac:dyDescent="0.35">
      <c r="A28" s="517" t="s">
        <v>20</v>
      </c>
      <c r="B28" s="517"/>
      <c r="C28" s="517"/>
      <c r="D28" s="517"/>
      <c r="E28" s="517"/>
      <c r="F28" s="2"/>
    </row>
    <row r="29" spans="1:6" ht="35.1" customHeight="1" x14ac:dyDescent="0.35">
      <c r="A29" s="80" t="s">
        <v>21</v>
      </c>
      <c r="B29" s="196" t="s">
        <v>81</v>
      </c>
      <c r="C29" s="196" t="s">
        <v>82</v>
      </c>
      <c r="D29" s="196" t="s">
        <v>83</v>
      </c>
      <c r="E29" s="196" t="s">
        <v>231</v>
      </c>
      <c r="F29" s="2"/>
    </row>
    <row r="30" spans="1:6" ht="18" customHeight="1" x14ac:dyDescent="0.35">
      <c r="A30" s="72" t="s">
        <v>16</v>
      </c>
      <c r="B30" s="86">
        <f>+SUM(B32:B39)</f>
        <v>36611837847.770004</v>
      </c>
      <c r="C30" s="86">
        <f t="shared" ref="C30:E30" si="0">+SUM(C32:C39)</f>
        <v>45522751839.43</v>
      </c>
      <c r="D30" s="86">
        <f t="shared" si="0"/>
        <v>46001641039.599998</v>
      </c>
      <c r="E30" s="86">
        <f t="shared" si="0"/>
        <v>128136230726.79999</v>
      </c>
      <c r="F30" s="2"/>
    </row>
    <row r="31" spans="1:6" ht="15" customHeight="1" x14ac:dyDescent="0.35">
      <c r="A31" s="242"/>
      <c r="B31" s="243"/>
      <c r="C31" s="243"/>
      <c r="D31" s="12"/>
      <c r="E31" s="243"/>
      <c r="F31" s="2"/>
    </row>
    <row r="32" spans="1:6" ht="18" customHeight="1" x14ac:dyDescent="0.35">
      <c r="A32" s="42" t="s">
        <v>284</v>
      </c>
      <c r="B32" s="70">
        <v>12190967642.77</v>
      </c>
      <c r="C32" s="46">
        <v>19761041088.43</v>
      </c>
      <c r="D32" s="12">
        <v>18434311209.599991</v>
      </c>
      <c r="E32" s="182">
        <v>50386319940.799988</v>
      </c>
      <c r="F32" s="2"/>
    </row>
    <row r="33" spans="1:6" ht="18" customHeight="1" x14ac:dyDescent="0.35">
      <c r="A33" s="42" t="s">
        <v>285</v>
      </c>
      <c r="B33" s="70">
        <v>404718000</v>
      </c>
      <c r="C33" s="46">
        <v>402551000</v>
      </c>
      <c r="D33" s="12">
        <v>407778500</v>
      </c>
      <c r="E33" s="182">
        <v>1215047500</v>
      </c>
      <c r="F33" s="2"/>
    </row>
    <row r="34" spans="1:6" ht="18" customHeight="1" x14ac:dyDescent="0.35">
      <c r="A34" s="42" t="s">
        <v>286</v>
      </c>
      <c r="B34" s="70">
        <v>54205000</v>
      </c>
      <c r="C34" s="46">
        <v>112842000</v>
      </c>
      <c r="D34" s="12">
        <v>135841996</v>
      </c>
      <c r="E34" s="182">
        <v>302888996</v>
      </c>
      <c r="F34" s="2"/>
    </row>
    <row r="35" spans="1:6" ht="18" customHeight="1" x14ac:dyDescent="0.35">
      <c r="A35" s="68" t="s">
        <v>287</v>
      </c>
      <c r="B35" s="70">
        <v>6411476618</v>
      </c>
      <c r="C35" s="46">
        <v>6264931313.9999981</v>
      </c>
      <c r="D35" s="12">
        <v>6438993250.0000057</v>
      </c>
      <c r="E35" s="182">
        <v>19115401182.000004</v>
      </c>
      <c r="F35" s="2"/>
    </row>
    <row r="36" spans="1:6" ht="18" customHeight="1" x14ac:dyDescent="0.35">
      <c r="A36" s="42" t="s">
        <v>288</v>
      </c>
      <c r="B36" s="70">
        <v>1228567000</v>
      </c>
      <c r="C36" s="46">
        <v>1245124000</v>
      </c>
      <c r="D36" s="12">
        <v>1613199700</v>
      </c>
      <c r="E36" s="182">
        <v>4086890700</v>
      </c>
      <c r="F36" s="2"/>
    </row>
    <row r="37" spans="1:6" ht="18" customHeight="1" x14ac:dyDescent="0.35">
      <c r="A37" s="42" t="s">
        <v>337</v>
      </c>
      <c r="B37" s="70">
        <v>1944587</v>
      </c>
      <c r="C37" s="46">
        <v>102001437</v>
      </c>
      <c r="D37" s="12">
        <v>113398384</v>
      </c>
      <c r="E37" s="182">
        <v>217344408</v>
      </c>
      <c r="F37" s="2"/>
    </row>
    <row r="38" spans="1:6" ht="18" customHeight="1" x14ac:dyDescent="0.35">
      <c r="A38" s="42" t="s">
        <v>177</v>
      </c>
      <c r="B38" s="70">
        <v>11265291000</v>
      </c>
      <c r="C38" s="46">
        <v>11893221000</v>
      </c>
      <c r="D38" s="12">
        <v>12593190000</v>
      </c>
      <c r="E38" s="182">
        <v>35751702000</v>
      </c>
      <c r="F38" s="2"/>
    </row>
    <row r="39" spans="1:6" ht="18" customHeight="1" x14ac:dyDescent="0.35">
      <c r="A39" s="69" t="s">
        <v>345</v>
      </c>
      <c r="B39" s="70">
        <v>5054668000</v>
      </c>
      <c r="C39" s="46">
        <v>5741040000</v>
      </c>
      <c r="D39" s="12">
        <v>6264928000</v>
      </c>
      <c r="E39" s="235">
        <v>17060636000</v>
      </c>
      <c r="F39" s="2"/>
    </row>
    <row r="40" spans="1:6" ht="15" customHeight="1" x14ac:dyDescent="0.3">
      <c r="A40" s="123" t="s">
        <v>161</v>
      </c>
      <c r="B40" s="221" t="s">
        <v>162</v>
      </c>
      <c r="C40" s="212"/>
      <c r="D40" s="212"/>
    </row>
    <row r="41" spans="1:6" ht="50.1" customHeight="1" x14ac:dyDescent="0.35">
      <c r="A41" s="487" t="s">
        <v>110</v>
      </c>
      <c r="B41" s="488"/>
      <c r="C41" s="488"/>
      <c r="D41" s="488"/>
      <c r="E41" s="489"/>
      <c r="F41" s="2"/>
    </row>
    <row r="42" spans="1:6" ht="21" customHeight="1" x14ac:dyDescent="0.35">
      <c r="A42" s="2"/>
      <c r="B42" s="2"/>
      <c r="C42" s="2"/>
      <c r="D42" s="2"/>
      <c r="E42" s="2"/>
      <c r="F42" s="2"/>
    </row>
    <row r="43" spans="1:6" ht="21" customHeight="1" x14ac:dyDescent="0.3">
      <c r="A43" s="486" t="s">
        <v>333</v>
      </c>
      <c r="B43" s="486"/>
      <c r="C43" s="486"/>
      <c r="D43" s="486"/>
      <c r="E43" s="486"/>
      <c r="F43" s="486"/>
    </row>
    <row r="44" spans="1:6" ht="21" customHeight="1" x14ac:dyDescent="0.3">
      <c r="A44" s="445" t="s">
        <v>70</v>
      </c>
      <c r="B44" s="445"/>
      <c r="C44" s="445"/>
      <c r="D44" s="445"/>
      <c r="E44" s="445"/>
      <c r="F44" s="226"/>
    </row>
    <row r="45" spans="1:6" ht="21" customHeight="1" x14ac:dyDescent="0.3">
      <c r="A45" s="445" t="s">
        <v>71</v>
      </c>
      <c r="B45" s="445"/>
      <c r="C45" s="445"/>
      <c r="D45" s="445"/>
      <c r="E45" s="445"/>
    </row>
    <row r="46" spans="1:6" ht="21" customHeight="1" x14ac:dyDescent="0.3">
      <c r="A46" s="445" t="s">
        <v>51</v>
      </c>
      <c r="B46" s="445"/>
      <c r="C46" s="445"/>
      <c r="D46" s="445"/>
      <c r="E46" s="445"/>
    </row>
    <row r="47" spans="1:6" ht="34.5" customHeight="1" x14ac:dyDescent="0.3">
      <c r="A47" s="84" t="s">
        <v>69</v>
      </c>
      <c r="B47" s="84" t="s">
        <v>81</v>
      </c>
      <c r="C47" s="84" t="s">
        <v>82</v>
      </c>
      <c r="D47" s="222" t="s">
        <v>83</v>
      </c>
      <c r="E47" s="223" t="s">
        <v>231</v>
      </c>
      <c r="F47" s="227"/>
    </row>
    <row r="48" spans="1:6" ht="21" customHeight="1" x14ac:dyDescent="0.3">
      <c r="A48" s="106" t="s">
        <v>72</v>
      </c>
      <c r="B48" s="107">
        <v>0</v>
      </c>
      <c r="C48" s="107">
        <v>7814849485.7299957</v>
      </c>
      <c r="D48" s="107">
        <v>6718784978.8000031</v>
      </c>
      <c r="E48" s="228">
        <v>0</v>
      </c>
      <c r="F48" s="227"/>
    </row>
    <row r="49" spans="1:6" ht="21" customHeight="1" x14ac:dyDescent="0.3">
      <c r="A49" s="106" t="s">
        <v>73</v>
      </c>
      <c r="B49" s="107">
        <v>44426687333.5</v>
      </c>
      <c r="C49" s="107">
        <v>44426687332.500008</v>
      </c>
      <c r="D49" s="107">
        <v>44426687331.499977</v>
      </c>
      <c r="E49" s="228">
        <v>133280061997.49997</v>
      </c>
      <c r="F49" s="227"/>
    </row>
    <row r="50" spans="1:6" ht="21" customHeight="1" x14ac:dyDescent="0.3">
      <c r="A50" s="106" t="s">
        <v>99</v>
      </c>
      <c r="B50" s="107">
        <v>44426687333.5</v>
      </c>
      <c r="C50" s="107">
        <v>52241536818.230003</v>
      </c>
      <c r="D50" s="107">
        <v>51145472310.29998</v>
      </c>
      <c r="E50" s="229">
        <v>51145472310.29998</v>
      </c>
      <c r="F50" s="227"/>
    </row>
    <row r="51" spans="1:6" ht="21" customHeight="1" x14ac:dyDescent="0.3">
      <c r="A51" s="106" t="s">
        <v>150</v>
      </c>
      <c r="B51" s="107">
        <v>36611837847.770004</v>
      </c>
      <c r="C51" s="107">
        <v>45522751839.43</v>
      </c>
      <c r="D51" s="107">
        <v>46001641039.599998</v>
      </c>
      <c r="E51" s="229">
        <v>46001641039.599998</v>
      </c>
      <c r="F51" s="227"/>
    </row>
    <row r="52" spans="1:6" ht="21" customHeight="1" x14ac:dyDescent="0.3">
      <c r="A52" s="106" t="s">
        <v>100</v>
      </c>
      <c r="B52" s="107">
        <v>7814849485.7299957</v>
      </c>
      <c r="C52" s="107">
        <v>6718784978.8000031</v>
      </c>
      <c r="D52" s="107">
        <v>5143831270.6999817</v>
      </c>
      <c r="E52" s="230">
        <v>5143831270.6999817</v>
      </c>
      <c r="F52" s="227"/>
    </row>
    <row r="53" spans="1:6" x14ac:dyDescent="0.3">
      <c r="A53" s="503" t="s">
        <v>42</v>
      </c>
      <c r="B53" s="503"/>
      <c r="C53" s="503"/>
      <c r="D53" s="503"/>
    </row>
    <row r="55" spans="1:6" x14ac:dyDescent="0.3">
      <c r="A55" s="436" t="s">
        <v>120</v>
      </c>
      <c r="B55" s="436"/>
      <c r="C55" s="436"/>
      <c r="D55" s="436"/>
      <c r="E55" s="436"/>
      <c r="F55" s="436"/>
    </row>
    <row r="108" spans="1:1" x14ac:dyDescent="0.3"/>
  </sheetData>
  <mergeCells count="20">
    <mergeCell ref="A46:E46"/>
    <mergeCell ref="A53:D53"/>
    <mergeCell ref="A19:A20"/>
    <mergeCell ref="A22:A23"/>
    <mergeCell ref="A55:F55"/>
    <mergeCell ref="A41:E41"/>
    <mergeCell ref="A44:E44"/>
    <mergeCell ref="A45:E45"/>
    <mergeCell ref="A43:F43"/>
    <mergeCell ref="A1:F2"/>
    <mergeCell ref="A3:F3"/>
    <mergeCell ref="A9:F9"/>
    <mergeCell ref="C5:E5"/>
    <mergeCell ref="C6:E6"/>
    <mergeCell ref="C7:E7"/>
    <mergeCell ref="A12:F12"/>
    <mergeCell ref="A11:F11"/>
    <mergeCell ref="A25:F25"/>
    <mergeCell ref="A27:E27"/>
    <mergeCell ref="A28:E28"/>
  </mergeCells>
  <dataValidations count="1">
    <dataValidation allowBlank="1" showInputMessage="1" showErrorMessage="1" promptTitle="Advertencia" prompt="Se recomienda leer cuidadosamente las indicaciones dispuestas en la parte inferior de esta tabla. " sqref="A48" xr:uid="{1936654D-03DC-4D66-9971-079DBEECB93A}"/>
  </dataValidations>
  <printOptions horizontalCentered="1"/>
  <pageMargins left="0.31496062992125984" right="0.31496062992125984" top="1.1811023622047245" bottom="0.78740157480314965" header="0.78740157480314965" footer="0.39370078740157483"/>
  <pageSetup scale="65" orientation="portrait" r:id="rId1"/>
  <headerFooter>
    <oddFooter>&amp;L&amp;"Palatino Linotype,Normal"&amp;K979797&amp;D&amp;C&amp;"Palatino Linotype,Normal"&amp;K979797Reporte de Ejecución programática y presupuestaria (I trimestre)&amp;R&amp;"Palatino Linotype,Normal"&amp;K979797&amp;P</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36D9-1666-488B-879D-AFC7C3DF6AA6}">
  <sheetPr>
    <tabColor rgb="FF979797"/>
  </sheetPr>
  <dimension ref="A1:G243"/>
  <sheetViews>
    <sheetView showGridLines="0" zoomScale="80" zoomScaleNormal="80" zoomScaleSheetLayoutView="100" workbookViewId="0">
      <selection sqref="A1:F2"/>
    </sheetView>
  </sheetViews>
  <sheetFormatPr baseColWidth="10" defaultColWidth="11.44140625" defaultRowHeight="15.6" x14ac:dyDescent="0.35"/>
  <cols>
    <col min="1" max="1" width="31.44140625" style="2" customWidth="1"/>
    <col min="2" max="2" width="21" style="2" customWidth="1"/>
    <col min="3" max="3" width="20.44140625" style="2" customWidth="1"/>
    <col min="4" max="4" width="17.88671875" style="2" customWidth="1"/>
    <col min="5" max="5" width="17.6640625" style="2" customWidth="1"/>
    <col min="6" max="6" width="50.5546875" style="2" customWidth="1"/>
    <col min="7" max="16384" width="11.44140625" style="2"/>
  </cols>
  <sheetData>
    <row r="1" spans="1:7" ht="26.4" customHeight="1" x14ac:dyDescent="0.35">
      <c r="A1" s="515" t="s">
        <v>121</v>
      </c>
      <c r="B1" s="515"/>
      <c r="C1" s="515"/>
      <c r="D1" s="515"/>
      <c r="E1" s="515"/>
      <c r="F1" s="515"/>
    </row>
    <row r="2" spans="1:7" ht="19.2" customHeight="1" x14ac:dyDescent="0.35">
      <c r="A2" s="515"/>
      <c r="B2" s="515"/>
      <c r="C2" s="515"/>
      <c r="D2" s="515"/>
      <c r="E2" s="515"/>
      <c r="F2" s="515"/>
    </row>
    <row r="3" spans="1:7" ht="17.399999999999999" x14ac:dyDescent="0.4">
      <c r="A3" s="532" t="s">
        <v>157</v>
      </c>
      <c r="B3" s="532"/>
      <c r="C3" s="532"/>
      <c r="D3" s="532"/>
      <c r="E3" s="532"/>
      <c r="F3" s="532"/>
    </row>
    <row r="4" spans="1:7" ht="9.9" customHeight="1" thickBot="1" x14ac:dyDescent="0.4">
      <c r="A4" s="192"/>
      <c r="B4" s="192"/>
      <c r="C4" s="192"/>
      <c r="D4" s="192"/>
      <c r="E4" s="192"/>
      <c r="F4" s="192"/>
    </row>
    <row r="5" spans="1:7" ht="18" customHeight="1" x14ac:dyDescent="0.35">
      <c r="A5" s="52"/>
      <c r="B5" s="126" t="s">
        <v>22</v>
      </c>
      <c r="C5" s="504" t="str">
        <f>+'1T'!C5</f>
        <v>Programa Protección y Promoción Social</v>
      </c>
      <c r="D5" s="505"/>
      <c r="E5" s="506"/>
      <c r="F5" s="27"/>
    </row>
    <row r="6" spans="1:7" ht="18" customHeight="1" x14ac:dyDescent="0.35">
      <c r="A6" s="53"/>
      <c r="B6" s="127" t="s">
        <v>33</v>
      </c>
      <c r="C6" s="456" t="str">
        <f>+'1T'!C6</f>
        <v>Instituto Mixto de Ayuda Social</v>
      </c>
      <c r="D6" s="507"/>
      <c r="E6" s="508"/>
      <c r="F6" s="3"/>
    </row>
    <row r="7" spans="1:7" ht="18" customHeight="1" thickBot="1" x14ac:dyDescent="0.4">
      <c r="A7" s="53"/>
      <c r="B7" s="130" t="s">
        <v>34</v>
      </c>
      <c r="C7" s="509" t="str">
        <f>+'1T'!C7</f>
        <v>Dirección de Desarrollo Social</v>
      </c>
      <c r="D7" s="510"/>
      <c r="E7" s="511"/>
      <c r="F7" s="3"/>
    </row>
    <row r="8" spans="1:7" ht="9.9" customHeight="1" x14ac:dyDescent="0.35">
      <c r="A8" s="4"/>
      <c r="B8" s="191"/>
      <c r="C8" s="191"/>
      <c r="D8" s="191"/>
      <c r="E8" s="191"/>
      <c r="F8" s="191"/>
    </row>
    <row r="9" spans="1:7" ht="21.9" customHeight="1" x14ac:dyDescent="0.35">
      <c r="A9" s="486" t="s">
        <v>35</v>
      </c>
      <c r="B9" s="486"/>
      <c r="C9" s="486"/>
      <c r="D9" s="486"/>
      <c r="E9" s="486"/>
      <c r="F9" s="486"/>
    </row>
    <row r="10" spans="1:7" s="27" customFormat="1" ht="17.399999999999999" x14ac:dyDescent="0.35">
      <c r="A10" s="7"/>
      <c r="B10" s="7"/>
      <c r="C10" s="7"/>
      <c r="D10" s="7"/>
      <c r="E10" s="7"/>
      <c r="F10" s="7"/>
      <c r="G10" s="2"/>
    </row>
    <row r="11" spans="1:7" s="27" customFormat="1" ht="69" customHeight="1" x14ac:dyDescent="0.3">
      <c r="A11" s="438" t="s">
        <v>293</v>
      </c>
      <c r="B11" s="438"/>
      <c r="C11" s="438"/>
      <c r="D11" s="438"/>
      <c r="E11" s="438"/>
      <c r="F11" s="438"/>
    </row>
    <row r="12" spans="1:7" s="27" customFormat="1" ht="17.399999999999999" x14ac:dyDescent="0.35">
      <c r="A12" s="7"/>
      <c r="B12" s="7"/>
      <c r="C12" s="7"/>
      <c r="D12" s="7"/>
      <c r="E12" s="7"/>
      <c r="F12" s="7"/>
      <c r="G12" s="2"/>
    </row>
    <row r="13" spans="1:7" s="27" customFormat="1" ht="16.95" customHeight="1" x14ac:dyDescent="0.35">
      <c r="A13" s="517" t="s">
        <v>36</v>
      </c>
      <c r="B13" s="517"/>
      <c r="C13" s="517"/>
      <c r="D13" s="517"/>
      <c r="E13" s="517"/>
      <c r="F13" s="517"/>
      <c r="G13" s="2"/>
    </row>
    <row r="14" spans="1:7" s="27" customFormat="1" ht="16.95" customHeight="1" x14ac:dyDescent="0.35">
      <c r="A14" s="517" t="s">
        <v>19</v>
      </c>
      <c r="B14" s="517"/>
      <c r="C14" s="517"/>
      <c r="D14" s="517"/>
      <c r="E14" s="517"/>
      <c r="F14" s="517"/>
      <c r="G14" s="2"/>
    </row>
    <row r="15" spans="1:7" s="27" customFormat="1" ht="18" customHeight="1" x14ac:dyDescent="0.35">
      <c r="A15" s="80" t="s">
        <v>17</v>
      </c>
      <c r="B15" s="79" t="s">
        <v>18</v>
      </c>
      <c r="C15" s="79" t="s">
        <v>14</v>
      </c>
      <c r="D15" s="79" t="s">
        <v>15</v>
      </c>
      <c r="E15" s="79" t="s">
        <v>79</v>
      </c>
      <c r="F15" s="80" t="s">
        <v>12</v>
      </c>
      <c r="G15" s="2"/>
    </row>
    <row r="16" spans="1:7" s="27" customFormat="1" ht="16.95" customHeight="1" x14ac:dyDescent="0.3">
      <c r="A16" s="72" t="s">
        <v>16</v>
      </c>
      <c r="B16" s="75"/>
      <c r="C16" s="236">
        <v>237128</v>
      </c>
      <c r="D16" s="236">
        <v>276866</v>
      </c>
      <c r="E16" s="236">
        <v>365118</v>
      </c>
      <c r="F16" s="236">
        <v>369483</v>
      </c>
    </row>
    <row r="17" spans="1:7" s="27" customFormat="1" ht="15" customHeight="1" x14ac:dyDescent="0.3">
      <c r="A17" s="8"/>
      <c r="B17" s="9"/>
      <c r="C17" s="237"/>
      <c r="D17" s="237"/>
      <c r="E17" s="237"/>
      <c r="F17" s="237"/>
    </row>
    <row r="18" spans="1:7" s="27" customFormat="1" ht="15" customHeight="1" x14ac:dyDescent="0.35">
      <c r="A18" s="42" t="s">
        <v>284</v>
      </c>
      <c r="B18" s="233" t="s">
        <v>289</v>
      </c>
      <c r="C18" s="240">
        <v>49364</v>
      </c>
      <c r="D18" s="240">
        <v>81455</v>
      </c>
      <c r="E18" s="240">
        <v>173422</v>
      </c>
      <c r="F18" s="237">
        <v>176577</v>
      </c>
    </row>
    <row r="19" spans="1:7" s="27" customFormat="1" ht="15" customHeight="1" x14ac:dyDescent="0.35">
      <c r="A19" s="42" t="s">
        <v>285</v>
      </c>
      <c r="B19" s="233" t="s">
        <v>290</v>
      </c>
      <c r="C19" s="240">
        <v>1321</v>
      </c>
      <c r="D19" s="240">
        <v>1388</v>
      </c>
      <c r="E19" s="240">
        <v>1437</v>
      </c>
      <c r="F19" s="237">
        <v>1464</v>
      </c>
    </row>
    <row r="20" spans="1:7" s="27" customFormat="1" ht="15" customHeight="1" x14ac:dyDescent="0.35">
      <c r="A20" s="42" t="s">
        <v>286</v>
      </c>
      <c r="B20" s="233" t="s">
        <v>290</v>
      </c>
      <c r="C20" s="240">
        <v>227</v>
      </c>
      <c r="D20" s="240">
        <v>260</v>
      </c>
      <c r="E20" s="240">
        <v>267</v>
      </c>
      <c r="F20" s="237">
        <v>276</v>
      </c>
    </row>
    <row r="21" spans="1:7" s="27" customFormat="1" ht="15" customHeight="1" x14ac:dyDescent="0.35">
      <c r="A21" s="512" t="s">
        <v>287</v>
      </c>
      <c r="B21" s="233" t="s">
        <v>291</v>
      </c>
      <c r="C21" s="240">
        <v>23721</v>
      </c>
      <c r="D21" s="240">
        <v>24267</v>
      </c>
      <c r="E21" s="240">
        <v>25493</v>
      </c>
      <c r="F21" s="237">
        <v>26267</v>
      </c>
    </row>
    <row r="22" spans="1:7" s="27" customFormat="1" ht="16.95" customHeight="1" x14ac:dyDescent="0.35">
      <c r="A22" s="512"/>
      <c r="B22" s="233" t="s">
        <v>290</v>
      </c>
      <c r="C22" s="238">
        <v>15492</v>
      </c>
      <c r="D22" s="238">
        <v>15803</v>
      </c>
      <c r="E22" s="238">
        <v>16484</v>
      </c>
      <c r="F22" s="241">
        <v>16965</v>
      </c>
    </row>
    <row r="23" spans="1:7" s="27" customFormat="1" ht="16.95" customHeight="1" x14ac:dyDescent="0.35">
      <c r="A23" s="42" t="s">
        <v>288</v>
      </c>
      <c r="B23" s="234" t="s">
        <v>290</v>
      </c>
      <c r="C23" s="238">
        <v>7262</v>
      </c>
      <c r="D23" s="238">
        <v>7520</v>
      </c>
      <c r="E23" s="238">
        <v>7633</v>
      </c>
      <c r="F23" s="241">
        <v>8003</v>
      </c>
    </row>
    <row r="24" spans="1:7" s="27" customFormat="1" ht="16.95" customHeight="1" x14ac:dyDescent="0.35">
      <c r="A24" s="512" t="s">
        <v>177</v>
      </c>
      <c r="B24" s="234" t="s">
        <v>292</v>
      </c>
      <c r="C24" s="239">
        <v>288959</v>
      </c>
      <c r="D24" s="238">
        <v>300769</v>
      </c>
      <c r="E24" s="238">
        <v>304182</v>
      </c>
      <c r="F24" s="241">
        <v>305943</v>
      </c>
    </row>
    <row r="25" spans="1:7" s="27" customFormat="1" ht="16.95" customHeight="1" x14ac:dyDescent="0.35">
      <c r="A25" s="513"/>
      <c r="B25" s="234" t="s">
        <v>290</v>
      </c>
      <c r="C25" s="238">
        <v>180752</v>
      </c>
      <c r="D25" s="238">
        <v>188262</v>
      </c>
      <c r="E25" s="238">
        <v>190505</v>
      </c>
      <c r="F25" s="241">
        <v>191572</v>
      </c>
    </row>
    <row r="26" spans="1:7" s="27" customFormat="1" x14ac:dyDescent="0.3">
      <c r="A26" s="123" t="s">
        <v>161</v>
      </c>
      <c r="B26" s="221" t="s">
        <v>162</v>
      </c>
      <c r="C26" s="122"/>
      <c r="D26" s="122"/>
      <c r="E26" s="122"/>
      <c r="F26" s="122"/>
    </row>
    <row r="27" spans="1:7" s="27" customFormat="1" ht="35.1" customHeight="1" x14ac:dyDescent="0.3">
      <c r="A27" s="497" t="s">
        <v>294</v>
      </c>
      <c r="B27" s="498"/>
      <c r="C27" s="498"/>
      <c r="D27" s="498"/>
      <c r="E27" s="498"/>
      <c r="F27" s="499"/>
    </row>
    <row r="28" spans="1:7" s="27" customFormat="1" ht="409.6" customHeight="1" x14ac:dyDescent="0.3">
      <c r="A28" s="544" t="s">
        <v>572</v>
      </c>
      <c r="B28" s="545"/>
      <c r="C28" s="545"/>
      <c r="D28" s="545"/>
      <c r="E28" s="545"/>
      <c r="F28" s="546"/>
    </row>
    <row r="29" spans="1:7" s="27" customFormat="1" ht="16.95" customHeight="1" x14ac:dyDescent="0.35">
      <c r="A29" s="28"/>
      <c r="B29" s="28"/>
      <c r="C29" s="28"/>
      <c r="D29" s="29"/>
      <c r="E29" s="29"/>
      <c r="F29" s="30"/>
      <c r="G29" s="2"/>
    </row>
    <row r="30" spans="1:7" s="27" customFormat="1" ht="16.95" customHeight="1" x14ac:dyDescent="0.35">
      <c r="A30" s="517" t="s">
        <v>37</v>
      </c>
      <c r="B30" s="517"/>
      <c r="C30" s="517"/>
      <c r="D30" s="517"/>
      <c r="E30" s="517"/>
      <c r="F30" s="517"/>
      <c r="G30" s="2"/>
    </row>
    <row r="31" spans="1:7" s="27" customFormat="1" ht="16.95" customHeight="1" x14ac:dyDescent="0.35">
      <c r="A31" s="517" t="s">
        <v>20</v>
      </c>
      <c r="B31" s="517"/>
      <c r="C31" s="517"/>
      <c r="D31" s="517"/>
      <c r="E31" s="517"/>
      <c r="F31" s="517"/>
      <c r="G31" s="2"/>
    </row>
    <row r="32" spans="1:7" ht="18" customHeight="1" x14ac:dyDescent="0.35">
      <c r="A32" s="468" t="s">
        <v>17</v>
      </c>
      <c r="B32" s="516"/>
      <c r="C32" s="79" t="s">
        <v>14</v>
      </c>
      <c r="D32" s="79" t="s">
        <v>15</v>
      </c>
      <c r="E32" s="79" t="s">
        <v>79</v>
      </c>
      <c r="F32" s="80" t="s">
        <v>12</v>
      </c>
    </row>
    <row r="33" spans="1:6" s="27" customFormat="1" ht="16.95" customHeight="1" x14ac:dyDescent="0.3">
      <c r="A33" s="518" t="s">
        <v>16</v>
      </c>
      <c r="B33" s="518"/>
      <c r="C33" s="86">
        <v>13333882194.450001</v>
      </c>
      <c r="D33" s="86">
        <v>17042725968.259996</v>
      </c>
      <c r="E33" s="86">
        <v>31432205539.910004</v>
      </c>
      <c r="F33" s="86">
        <v>61808813702.619995</v>
      </c>
    </row>
    <row r="34" spans="1:6" s="27" customFormat="1" ht="15" customHeight="1" x14ac:dyDescent="0.3">
      <c r="A34" s="514"/>
      <c r="B34" s="514"/>
      <c r="C34" s="10"/>
      <c r="D34" s="10"/>
      <c r="E34" s="10"/>
      <c r="F34" s="10"/>
    </row>
    <row r="35" spans="1:6" s="27" customFormat="1" ht="16.95" customHeight="1" x14ac:dyDescent="0.3">
      <c r="A35" s="514" t="s">
        <v>284</v>
      </c>
      <c r="B35" s="514"/>
      <c r="C35" s="11">
        <v>4808009897.4500074</v>
      </c>
      <c r="D35" s="11">
        <v>7383588046.2599926</v>
      </c>
      <c r="E35" s="11">
        <v>19333664077.910007</v>
      </c>
      <c r="F35" s="182">
        <v>31525262021.620007</v>
      </c>
    </row>
    <row r="36" spans="1:6" s="27" customFormat="1" ht="16.95" customHeight="1" x14ac:dyDescent="0.3">
      <c r="A36" s="514" t="s">
        <v>285</v>
      </c>
      <c r="B36" s="514"/>
      <c r="C36" s="11">
        <v>132269500</v>
      </c>
      <c r="D36" s="11">
        <v>141174500</v>
      </c>
      <c r="E36" s="11">
        <v>145934500</v>
      </c>
      <c r="F36" s="182">
        <v>419378500</v>
      </c>
    </row>
    <row r="37" spans="1:6" s="27" customFormat="1" ht="16.95" customHeight="1" x14ac:dyDescent="0.3">
      <c r="A37" s="514" t="s">
        <v>286</v>
      </c>
      <c r="B37" s="514"/>
      <c r="C37" s="11">
        <v>46042995.00000006</v>
      </c>
      <c r="D37" s="11">
        <v>59028000</v>
      </c>
      <c r="E37" s="11">
        <v>52730000</v>
      </c>
      <c r="F37" s="182">
        <v>157800995.00000006</v>
      </c>
    </row>
    <row r="38" spans="1:6" s="27" customFormat="1" ht="16.95" customHeight="1" x14ac:dyDescent="0.3">
      <c r="A38" s="514" t="s">
        <v>287</v>
      </c>
      <c r="B38" s="514"/>
      <c r="C38" s="11">
        <v>2285834898.9999924</v>
      </c>
      <c r="D38" s="11">
        <v>3041378430.0000038</v>
      </c>
      <c r="E38" s="11">
        <v>3162863319.9999962</v>
      </c>
      <c r="F38" s="182">
        <v>8490076648.9999924</v>
      </c>
    </row>
    <row r="39" spans="1:6" s="27" customFormat="1" ht="16.95" customHeight="1" x14ac:dyDescent="0.3">
      <c r="A39" s="514" t="s">
        <v>288</v>
      </c>
      <c r="B39" s="514"/>
      <c r="C39" s="12">
        <v>584159026</v>
      </c>
      <c r="D39" s="11">
        <v>612308500</v>
      </c>
      <c r="E39" s="11">
        <v>623421750</v>
      </c>
      <c r="F39" s="182">
        <v>1819889276</v>
      </c>
    </row>
    <row r="40" spans="1:6" s="27" customFormat="1" ht="16.95" customHeight="1" x14ac:dyDescent="0.3">
      <c r="A40" s="514" t="s">
        <v>337</v>
      </c>
      <c r="B40" s="514"/>
      <c r="C40" s="12">
        <v>32801876.99999997</v>
      </c>
      <c r="D40" s="11">
        <v>36915492.00000003</v>
      </c>
      <c r="E40" s="11">
        <v>28959772</v>
      </c>
      <c r="F40" s="182">
        <v>98677141</v>
      </c>
    </row>
    <row r="41" spans="1:6" s="27" customFormat="1" ht="16.95" customHeight="1" x14ac:dyDescent="0.3">
      <c r="A41" s="514" t="s">
        <v>177</v>
      </c>
      <c r="B41" s="514"/>
      <c r="C41" s="12">
        <v>2277416000</v>
      </c>
      <c r="D41" s="11">
        <v>2251772000</v>
      </c>
      <c r="E41" s="11">
        <v>2286833000</v>
      </c>
      <c r="F41" s="182">
        <v>6816021000</v>
      </c>
    </row>
    <row r="42" spans="1:6" s="27" customFormat="1" ht="16.95" customHeight="1" thickBot="1" x14ac:dyDescent="0.35">
      <c r="A42" s="287" t="s">
        <v>345</v>
      </c>
      <c r="B42" s="287"/>
      <c r="C42" s="13">
        <v>3167348000</v>
      </c>
      <c r="D42" s="13">
        <v>3516561000</v>
      </c>
      <c r="E42" s="13">
        <v>5797799120</v>
      </c>
      <c r="F42" s="235">
        <v>12481708120</v>
      </c>
    </row>
    <row r="43" spans="1:6" s="27" customFormat="1" ht="16.95" customHeight="1" x14ac:dyDescent="0.3">
      <c r="A43" s="207"/>
      <c r="B43" s="207"/>
      <c r="C43" s="13"/>
      <c r="D43" s="13"/>
      <c r="E43" s="13"/>
      <c r="F43" s="235"/>
    </row>
    <row r="44" spans="1:6" s="27" customFormat="1" ht="15" customHeight="1" x14ac:dyDescent="0.3">
      <c r="A44" s="123" t="s">
        <v>161</v>
      </c>
      <c r="B44" s="221" t="s">
        <v>162</v>
      </c>
      <c r="C44" s="122"/>
      <c r="D44" s="122"/>
      <c r="E44" s="122"/>
      <c r="F44" s="122"/>
    </row>
    <row r="45" spans="1:6" s="27" customFormat="1" ht="35.1" customHeight="1" x14ac:dyDescent="0.3">
      <c r="A45" s="497" t="s">
        <v>294</v>
      </c>
      <c r="B45" s="498"/>
      <c r="C45" s="498"/>
      <c r="D45" s="498"/>
      <c r="E45" s="498"/>
      <c r="F45" s="499"/>
    </row>
    <row r="46" spans="1:6" s="27" customFormat="1" ht="310.2" customHeight="1" x14ac:dyDescent="0.3">
      <c r="A46" s="529" t="s">
        <v>568</v>
      </c>
      <c r="B46" s="530"/>
      <c r="C46" s="530"/>
      <c r="D46" s="530"/>
      <c r="E46" s="530"/>
      <c r="F46" s="531"/>
    </row>
    <row r="47" spans="1:6" ht="16.95" customHeight="1" x14ac:dyDescent="0.35">
      <c r="A47" s="27"/>
      <c r="B47" s="27"/>
      <c r="C47" s="27"/>
      <c r="D47" s="27"/>
      <c r="E47" s="27"/>
      <c r="F47" s="27"/>
    </row>
    <row r="48" spans="1:6" ht="16.95" customHeight="1" x14ac:dyDescent="0.35">
      <c r="A48" s="445" t="s">
        <v>38</v>
      </c>
      <c r="B48" s="445"/>
      <c r="C48" s="445"/>
      <c r="D48" s="445"/>
      <c r="E48" s="445"/>
      <c r="F48" s="445"/>
    </row>
    <row r="49" spans="1:7" ht="33" customHeight="1" x14ac:dyDescent="0.35">
      <c r="A49" s="469" t="s">
        <v>39</v>
      </c>
      <c r="B49" s="469"/>
      <c r="C49" s="469"/>
      <c r="D49" s="469"/>
      <c r="E49" s="469"/>
      <c r="F49" s="469"/>
    </row>
    <row r="50" spans="1:7" ht="31.2" x14ac:dyDescent="0.35">
      <c r="A50" s="468" t="s">
        <v>23</v>
      </c>
      <c r="B50" s="468"/>
      <c r="C50" s="79" t="s">
        <v>40</v>
      </c>
      <c r="D50" s="80" t="s">
        <v>41</v>
      </c>
      <c r="E50" s="81" t="s">
        <v>43</v>
      </c>
      <c r="F50" s="80" t="s">
        <v>24</v>
      </c>
    </row>
    <row r="51" spans="1:7" ht="30" customHeight="1" x14ac:dyDescent="0.35">
      <c r="A51" s="494" t="s">
        <v>28</v>
      </c>
      <c r="B51" s="500"/>
      <c r="C51" s="14" t="s">
        <v>355</v>
      </c>
      <c r="D51" s="14"/>
      <c r="E51" s="18"/>
      <c r="F51" s="15" t="s">
        <v>357</v>
      </c>
    </row>
    <row r="52" spans="1:7" ht="30" customHeight="1" x14ac:dyDescent="0.35">
      <c r="A52" s="494" t="s">
        <v>29</v>
      </c>
      <c r="B52" s="494"/>
      <c r="C52" s="14" t="s">
        <v>355</v>
      </c>
      <c r="D52" s="14"/>
      <c r="E52" s="14"/>
      <c r="F52" s="16" t="s">
        <v>357</v>
      </c>
    </row>
    <row r="53" spans="1:7" ht="30" customHeight="1" x14ac:dyDescent="0.35">
      <c r="A53" s="501" t="s">
        <v>27</v>
      </c>
      <c r="B53" s="501"/>
      <c r="C53" s="14" t="s">
        <v>355</v>
      </c>
      <c r="D53" s="14"/>
      <c r="E53" s="14"/>
      <c r="F53" s="16" t="s">
        <v>358</v>
      </c>
    </row>
    <row r="54" spans="1:7" ht="30" customHeight="1" x14ac:dyDescent="0.35">
      <c r="A54" s="502" t="s">
        <v>30</v>
      </c>
      <c r="B54" s="502"/>
      <c r="C54" s="14"/>
      <c r="D54" s="14" t="s">
        <v>355</v>
      </c>
      <c r="E54" s="14"/>
      <c r="F54" s="17"/>
    </row>
    <row r="55" spans="1:7" s="27" customFormat="1" ht="16.95" customHeight="1" x14ac:dyDescent="0.3">
      <c r="A55" s="123" t="s">
        <v>161</v>
      </c>
      <c r="B55" s="221" t="s">
        <v>162</v>
      </c>
      <c r="C55" s="212"/>
      <c r="D55" s="212"/>
      <c r="E55" s="212"/>
      <c r="F55" s="212"/>
    </row>
    <row r="56" spans="1:7" s="27" customFormat="1" ht="35.1" customHeight="1" x14ac:dyDescent="0.3">
      <c r="A56" s="497" t="s">
        <v>297</v>
      </c>
      <c r="B56" s="498"/>
      <c r="C56" s="498"/>
      <c r="D56" s="498"/>
      <c r="E56" s="498"/>
      <c r="F56" s="499"/>
    </row>
    <row r="57" spans="1:7" s="57" customFormat="1" ht="50.1" customHeight="1" x14ac:dyDescent="0.3">
      <c r="A57" s="520" t="s">
        <v>76</v>
      </c>
      <c r="B57" s="520"/>
      <c r="C57" s="520"/>
      <c r="D57" s="520"/>
      <c r="E57" s="520"/>
      <c r="F57" s="520"/>
      <c r="G57" s="27"/>
    </row>
    <row r="58" spans="1:7" x14ac:dyDescent="0.35">
      <c r="A58" s="27"/>
      <c r="B58" s="27"/>
      <c r="C58" s="27"/>
      <c r="D58" s="27"/>
      <c r="E58" s="27"/>
      <c r="F58" s="27"/>
    </row>
    <row r="59" spans="1:7" x14ac:dyDescent="0.35">
      <c r="A59" s="445" t="s">
        <v>44</v>
      </c>
      <c r="B59" s="445"/>
      <c r="C59" s="445"/>
      <c r="D59" s="445"/>
      <c r="E59" s="445"/>
      <c r="F59" s="445"/>
    </row>
    <row r="60" spans="1:7" x14ac:dyDescent="0.35">
      <c r="A60" s="445" t="s">
        <v>25</v>
      </c>
      <c r="B60" s="445"/>
      <c r="C60" s="445"/>
      <c r="D60" s="445"/>
      <c r="E60" s="445"/>
      <c r="F60" s="445"/>
    </row>
    <row r="61" spans="1:7" ht="32.25" customHeight="1" x14ac:dyDescent="0.35">
      <c r="A61" s="522" t="s">
        <v>23</v>
      </c>
      <c r="B61" s="522"/>
      <c r="C61" s="78" t="s">
        <v>40</v>
      </c>
      <c r="D61" s="193" t="s">
        <v>41</v>
      </c>
      <c r="E61" s="82" t="s">
        <v>75</v>
      </c>
      <c r="F61" s="193" t="s">
        <v>24</v>
      </c>
    </row>
    <row r="62" spans="1:7" ht="30" customHeight="1" x14ac:dyDescent="0.35">
      <c r="A62" s="493" t="s">
        <v>31</v>
      </c>
      <c r="B62" s="493"/>
      <c r="C62" s="18"/>
      <c r="D62" s="18"/>
      <c r="E62" s="24" t="s">
        <v>355</v>
      </c>
      <c r="F62" s="34"/>
      <c r="G62" s="57"/>
    </row>
    <row r="63" spans="1:7" ht="30" customHeight="1" x14ac:dyDescent="0.35">
      <c r="A63" s="494" t="s">
        <v>32</v>
      </c>
      <c r="B63" s="494"/>
      <c r="C63" s="25"/>
      <c r="D63" s="25"/>
      <c r="E63" s="26" t="s">
        <v>355</v>
      </c>
      <c r="F63" s="35"/>
      <c r="G63" s="57"/>
    </row>
    <row r="64" spans="1:7" s="57" customFormat="1" ht="30" customHeight="1" x14ac:dyDescent="0.3">
      <c r="A64" s="496" t="s">
        <v>295</v>
      </c>
      <c r="B64" s="496"/>
      <c r="C64" s="246"/>
      <c r="D64" s="246"/>
      <c r="E64" s="247" t="s">
        <v>355</v>
      </c>
      <c r="F64" s="35"/>
    </row>
    <row r="65" spans="1:6" s="27" customFormat="1" x14ac:dyDescent="0.3">
      <c r="A65" s="123" t="s">
        <v>161</v>
      </c>
      <c r="B65" s="221" t="s">
        <v>162</v>
      </c>
      <c r="C65" s="122"/>
      <c r="D65" s="122"/>
      <c r="E65" s="122"/>
      <c r="F65" s="122"/>
    </row>
    <row r="66" spans="1:6" s="27" customFormat="1" ht="35.1" customHeight="1" x14ac:dyDescent="0.3">
      <c r="A66" s="497" t="s">
        <v>296</v>
      </c>
      <c r="B66" s="498"/>
      <c r="C66" s="498"/>
      <c r="D66" s="498"/>
      <c r="E66" s="498"/>
      <c r="F66" s="499"/>
    </row>
    <row r="67" spans="1:6" s="27" customFormat="1" ht="50.1" customHeight="1" x14ac:dyDescent="0.3">
      <c r="A67" s="520" t="s">
        <v>356</v>
      </c>
      <c r="B67" s="520"/>
      <c r="C67" s="520"/>
      <c r="D67" s="520"/>
      <c r="E67" s="520"/>
      <c r="F67" s="520"/>
    </row>
    <row r="68" spans="1:6" ht="9.9" customHeight="1" x14ac:dyDescent="0.35">
      <c r="A68" s="27"/>
      <c r="B68" s="27"/>
      <c r="C68" s="27"/>
      <c r="D68" s="27"/>
      <c r="E68" s="36"/>
      <c r="F68" s="27"/>
    </row>
    <row r="69" spans="1:6" ht="30" customHeight="1" x14ac:dyDescent="0.35">
      <c r="A69" s="83" t="s">
        <v>45</v>
      </c>
      <c r="B69" s="456" t="s">
        <v>353</v>
      </c>
      <c r="C69" s="457"/>
      <c r="D69" s="458" t="s">
        <v>48</v>
      </c>
      <c r="E69" s="460"/>
      <c r="F69" s="461"/>
    </row>
    <row r="70" spans="1:6" ht="30" customHeight="1" x14ac:dyDescent="0.35">
      <c r="A70" s="83" t="s">
        <v>46</v>
      </c>
      <c r="B70" s="456" t="s">
        <v>369</v>
      </c>
      <c r="C70" s="457"/>
      <c r="D70" s="462"/>
      <c r="E70" s="463"/>
      <c r="F70" s="464"/>
    </row>
    <row r="71" spans="1:6" ht="30" customHeight="1" x14ac:dyDescent="0.35">
      <c r="A71" s="83" t="s">
        <v>47</v>
      </c>
      <c r="B71" s="456" t="s">
        <v>344</v>
      </c>
      <c r="C71" s="457"/>
      <c r="D71" s="465"/>
      <c r="E71" s="466"/>
      <c r="F71" s="467"/>
    </row>
    <row r="73" spans="1:6" ht="21.9" customHeight="1" x14ac:dyDescent="0.35">
      <c r="A73" s="486" t="s">
        <v>49</v>
      </c>
      <c r="B73" s="486"/>
      <c r="C73" s="486"/>
      <c r="D73" s="486"/>
      <c r="E73" s="486"/>
      <c r="F73" s="486"/>
    </row>
    <row r="74" spans="1:6" ht="9.9" customHeight="1" x14ac:dyDescent="0.35">
      <c r="A74" s="27"/>
      <c r="B74" s="27"/>
      <c r="C74" s="27"/>
      <c r="D74" s="27"/>
      <c r="E74" s="27"/>
      <c r="F74" s="27"/>
    </row>
    <row r="75" spans="1:6" ht="84.9" customHeight="1" x14ac:dyDescent="0.35">
      <c r="A75" s="438" t="s">
        <v>237</v>
      </c>
      <c r="B75" s="438"/>
      <c r="C75" s="438"/>
      <c r="D75" s="438"/>
      <c r="E75" s="438"/>
      <c r="F75" s="438"/>
    </row>
    <row r="76" spans="1:6" ht="9.9" customHeight="1" x14ac:dyDescent="0.35">
      <c r="A76" s="27"/>
      <c r="B76" s="27"/>
      <c r="C76" s="27"/>
      <c r="D76" s="27"/>
      <c r="E76" s="27"/>
      <c r="F76" s="27"/>
    </row>
    <row r="77" spans="1:6" x14ac:dyDescent="0.35">
      <c r="A77" s="445" t="s">
        <v>50</v>
      </c>
      <c r="B77" s="445"/>
      <c r="C77" s="445"/>
      <c r="D77" s="445"/>
      <c r="E77" s="445"/>
      <c r="F77" s="445"/>
    </row>
    <row r="78" spans="1:6" x14ac:dyDescent="0.35">
      <c r="A78" s="445" t="s">
        <v>57</v>
      </c>
      <c r="B78" s="445"/>
      <c r="C78" s="445"/>
      <c r="D78" s="445"/>
      <c r="E78" s="445"/>
      <c r="F78" s="445"/>
    </row>
    <row r="79" spans="1:6" x14ac:dyDescent="0.35">
      <c r="A79" s="445" t="s">
        <v>51</v>
      </c>
      <c r="B79" s="445"/>
      <c r="C79" s="445"/>
      <c r="D79" s="445"/>
      <c r="E79" s="445"/>
      <c r="F79" s="445"/>
    </row>
    <row r="80" spans="1:6" ht="45" customHeight="1" x14ac:dyDescent="0.35">
      <c r="A80" s="71" t="s">
        <v>58</v>
      </c>
      <c r="B80" s="71" t="s">
        <v>60</v>
      </c>
      <c r="C80" s="71" t="s">
        <v>64</v>
      </c>
      <c r="D80" s="71" t="s">
        <v>61</v>
      </c>
      <c r="E80" s="71" t="s">
        <v>62</v>
      </c>
      <c r="F80" s="71" t="s">
        <v>63</v>
      </c>
    </row>
    <row r="81" spans="1:7" x14ac:dyDescent="0.35">
      <c r="A81" s="72" t="s">
        <v>16</v>
      </c>
      <c r="B81" s="73">
        <f>+SUM(B83:B92)</f>
        <v>198816811629.03058</v>
      </c>
      <c r="C81" s="108">
        <f>+SUM(C83:C92)</f>
        <v>100</v>
      </c>
      <c r="D81" s="75"/>
      <c r="E81" s="75"/>
      <c r="F81" s="75"/>
    </row>
    <row r="82" spans="1:7" ht="9.9" customHeight="1" x14ac:dyDescent="0.35">
      <c r="A82" s="21"/>
      <c r="B82" s="22"/>
      <c r="C82" s="51"/>
      <c r="D82" s="20"/>
      <c r="E82" s="20"/>
      <c r="F82" s="20"/>
    </row>
    <row r="83" spans="1:7" ht="67.5" customHeight="1" x14ac:dyDescent="0.35">
      <c r="A83" s="21" t="s">
        <v>59</v>
      </c>
      <c r="B83" s="22">
        <v>125946702992.45998</v>
      </c>
      <c r="C83" s="51">
        <f>+B83/$B$81*100</f>
        <v>63.348115262738503</v>
      </c>
      <c r="D83" s="215" t="s">
        <v>343</v>
      </c>
      <c r="E83" s="169">
        <f>+'1T'!F81</f>
        <v>0</v>
      </c>
      <c r="F83" s="169" t="s">
        <v>341</v>
      </c>
      <c r="G83" s="205"/>
    </row>
    <row r="84" spans="1:7" ht="17.100000000000001" customHeight="1" x14ac:dyDescent="0.35">
      <c r="A84" s="162" t="s">
        <v>495</v>
      </c>
      <c r="B84" s="22">
        <v>0</v>
      </c>
      <c r="C84" s="51">
        <f>+B84/$B$81*100</f>
        <v>0</v>
      </c>
      <c r="D84" s="169">
        <v>0</v>
      </c>
      <c r="E84" s="169">
        <f>+'1T'!F82</f>
        <v>0</v>
      </c>
      <c r="F84" s="169"/>
      <c r="G84" s="205"/>
    </row>
    <row r="85" spans="1:7" ht="57.75" customHeight="1" x14ac:dyDescent="0.35">
      <c r="A85" s="162" t="s">
        <v>245</v>
      </c>
      <c r="B85" s="22">
        <v>49760046333.000603</v>
      </c>
      <c r="C85" s="164">
        <f>+B85/$B$81*100</f>
        <v>25.028087879131245</v>
      </c>
      <c r="D85" s="215" t="s">
        <v>342</v>
      </c>
      <c r="E85" s="169"/>
      <c r="F85" s="169" t="s">
        <v>341</v>
      </c>
      <c r="G85" s="205"/>
    </row>
    <row r="86" spans="1:7" ht="17.100000000000001" customHeight="1" x14ac:dyDescent="0.35">
      <c r="A86" s="21" t="s">
        <v>140</v>
      </c>
      <c r="B86" s="22">
        <v>0</v>
      </c>
      <c r="C86" s="51">
        <f t="shared" ref="C86:C88" si="0">+B86/$B$81*100</f>
        <v>0</v>
      </c>
      <c r="D86" s="169"/>
      <c r="E86" s="169"/>
      <c r="F86" s="169"/>
      <c r="G86" s="205"/>
    </row>
    <row r="87" spans="1:7" ht="63" customHeight="1" x14ac:dyDescent="0.35">
      <c r="A87" s="174" t="s">
        <v>141</v>
      </c>
      <c r="B87" s="175">
        <v>2000000000</v>
      </c>
      <c r="C87" s="176">
        <f t="shared" si="0"/>
        <v>1.0059511485033625</v>
      </c>
      <c r="D87" s="315" t="s">
        <v>361</v>
      </c>
      <c r="E87" s="177"/>
      <c r="F87" s="169" t="s">
        <v>362</v>
      </c>
    </row>
    <row r="88" spans="1:7" ht="52.5" customHeight="1" x14ac:dyDescent="0.35">
      <c r="A88" s="21" t="s">
        <v>496</v>
      </c>
      <c r="B88" s="22">
        <v>11110062303.57</v>
      </c>
      <c r="C88" s="51">
        <f t="shared" si="0"/>
        <v>5.5880899671100774</v>
      </c>
      <c r="D88" s="215" t="s">
        <v>498</v>
      </c>
      <c r="E88" s="169"/>
      <c r="F88" s="169" t="s">
        <v>500</v>
      </c>
    </row>
    <row r="89" spans="1:7" ht="17.100000000000001" customHeight="1" x14ac:dyDescent="0.35">
      <c r="A89" s="21" t="s">
        <v>497</v>
      </c>
      <c r="B89" s="22">
        <v>10000000000</v>
      </c>
      <c r="C89" s="51">
        <f>+B89/$B$81*100</f>
        <v>5.0297557425168131</v>
      </c>
      <c r="D89" s="169" t="s">
        <v>499</v>
      </c>
      <c r="E89" s="169"/>
      <c r="F89" s="169" t="s">
        <v>501</v>
      </c>
    </row>
    <row r="90" spans="1:7" ht="17.100000000000001" customHeight="1" x14ac:dyDescent="0.35">
      <c r="A90" s="21" t="s">
        <v>142</v>
      </c>
      <c r="B90" s="22">
        <v>0</v>
      </c>
      <c r="C90" s="51">
        <v>0</v>
      </c>
      <c r="D90" s="169"/>
      <c r="E90" s="169"/>
      <c r="F90" s="169"/>
    </row>
    <row r="91" spans="1:7" ht="17.100000000000001" customHeight="1" x14ac:dyDescent="0.35">
      <c r="A91" s="21" t="s">
        <v>143</v>
      </c>
      <c r="B91" s="22">
        <v>0</v>
      </c>
      <c r="C91" s="51">
        <v>0</v>
      </c>
      <c r="D91" s="169"/>
      <c r="E91" s="169"/>
      <c r="F91" s="169"/>
    </row>
    <row r="92" spans="1:7" ht="17.100000000000001" customHeight="1" x14ac:dyDescent="0.35">
      <c r="A92" s="23" t="s">
        <v>144</v>
      </c>
      <c r="B92" s="22">
        <v>0</v>
      </c>
      <c r="C92" s="51">
        <v>0</v>
      </c>
      <c r="D92" s="171"/>
      <c r="E92" s="171"/>
      <c r="F92" s="171"/>
    </row>
    <row r="93" spans="1:7" ht="14.4" customHeight="1" x14ac:dyDescent="0.35">
      <c r="A93" s="521" t="s">
        <v>42</v>
      </c>
      <c r="B93" s="521"/>
      <c r="C93" s="521"/>
      <c r="D93" s="521"/>
      <c r="E93" s="521"/>
      <c r="F93" s="521"/>
    </row>
    <row r="94" spans="1:7" ht="35.1" customHeight="1" x14ac:dyDescent="0.35">
      <c r="A94" s="491" t="s">
        <v>215</v>
      </c>
      <c r="B94" s="485"/>
      <c r="C94" s="485"/>
      <c r="D94" s="485"/>
      <c r="E94" s="485"/>
      <c r="F94" s="492"/>
    </row>
    <row r="95" spans="1:7" ht="50.1" customHeight="1" x14ac:dyDescent="0.35">
      <c r="A95" s="487" t="s">
        <v>198</v>
      </c>
      <c r="B95" s="488"/>
      <c r="C95" s="488"/>
      <c r="D95" s="488"/>
      <c r="E95" s="488"/>
      <c r="F95" s="489"/>
    </row>
    <row r="96" spans="1:7" ht="9.9" customHeight="1" x14ac:dyDescent="0.35">
      <c r="A96" s="21"/>
      <c r="B96" s="39"/>
      <c r="C96" s="20"/>
      <c r="D96" s="27"/>
      <c r="E96" s="27"/>
      <c r="F96" s="27"/>
    </row>
    <row r="97" spans="1:7" x14ac:dyDescent="0.35">
      <c r="A97" s="445" t="s">
        <v>65</v>
      </c>
      <c r="B97" s="445"/>
      <c r="C97" s="445"/>
      <c r="D97" s="445"/>
      <c r="E97" s="445"/>
      <c r="F97" s="445"/>
    </row>
    <row r="98" spans="1:7" x14ac:dyDescent="0.35">
      <c r="A98" s="445" t="s">
        <v>146</v>
      </c>
      <c r="B98" s="445"/>
      <c r="C98" s="445"/>
      <c r="D98" s="445"/>
      <c r="E98" s="445"/>
      <c r="F98" s="445"/>
    </row>
    <row r="99" spans="1:7" x14ac:dyDescent="0.35">
      <c r="A99" s="445" t="s">
        <v>51</v>
      </c>
      <c r="B99" s="445"/>
      <c r="C99" s="445"/>
      <c r="D99" s="445"/>
      <c r="E99" s="445"/>
      <c r="F99" s="445"/>
    </row>
    <row r="100" spans="1:7" ht="34.5" customHeight="1" x14ac:dyDescent="0.35">
      <c r="A100" s="118" t="s">
        <v>53</v>
      </c>
      <c r="B100" s="118" t="s">
        <v>148</v>
      </c>
      <c r="C100" s="84" t="s">
        <v>14</v>
      </c>
      <c r="D100" s="84" t="s">
        <v>15</v>
      </c>
      <c r="E100" s="84" t="s">
        <v>79</v>
      </c>
      <c r="F100" s="84" t="s">
        <v>12</v>
      </c>
    </row>
    <row r="101" spans="1:7" ht="18" customHeight="1" x14ac:dyDescent="0.35">
      <c r="A101" s="72" t="s">
        <v>16</v>
      </c>
      <c r="B101" s="85"/>
      <c r="C101" s="73">
        <f>+C103</f>
        <v>16478895777.500015</v>
      </c>
      <c r="D101" s="73">
        <f>+D103</f>
        <v>34911183324.500008</v>
      </c>
      <c r="E101" s="73">
        <f>+E103</f>
        <v>12146670525</v>
      </c>
      <c r="F101" s="73">
        <f>+F103</f>
        <v>63536749627.000023</v>
      </c>
      <c r="G101" s="27"/>
    </row>
    <row r="102" spans="1:7" ht="9.9" customHeight="1" x14ac:dyDescent="0.35">
      <c r="A102" s="8"/>
      <c r="B102" s="40"/>
      <c r="C102" s="10"/>
      <c r="D102" s="10"/>
      <c r="E102" s="10"/>
      <c r="F102" s="41"/>
    </row>
    <row r="103" spans="1:7" x14ac:dyDescent="0.35">
      <c r="A103" s="479" t="s">
        <v>159</v>
      </c>
      <c r="B103" s="479"/>
      <c r="C103" s="87">
        <v>16478895777.500015</v>
      </c>
      <c r="D103" s="87">
        <v>34911183324.500008</v>
      </c>
      <c r="E103" s="87">
        <v>12146670525</v>
      </c>
      <c r="F103" s="88">
        <v>63536749627.000023</v>
      </c>
      <c r="G103" s="27"/>
    </row>
    <row r="104" spans="1:7" x14ac:dyDescent="0.35">
      <c r="A104" s="147" t="s">
        <v>196</v>
      </c>
      <c r="B104" s="150" t="s">
        <v>192</v>
      </c>
      <c r="C104" s="182">
        <v>16448698718.000015</v>
      </c>
      <c r="D104" s="182">
        <v>34850789205.000008</v>
      </c>
      <c r="E104" s="182">
        <v>12146670525</v>
      </c>
      <c r="F104" s="184">
        <v>63446158448.000023</v>
      </c>
      <c r="G104" s="27"/>
    </row>
    <row r="105" spans="1:7" x14ac:dyDescent="0.35">
      <c r="A105" s="147" t="s">
        <v>195</v>
      </c>
      <c r="B105" s="150" t="s">
        <v>165</v>
      </c>
      <c r="C105" s="11">
        <v>16448698718.000015</v>
      </c>
      <c r="D105" s="11">
        <v>34850789205.000008</v>
      </c>
      <c r="E105" s="11">
        <v>12146670525</v>
      </c>
      <c r="F105" s="43">
        <v>63446158448.000023</v>
      </c>
      <c r="G105" s="27"/>
    </row>
    <row r="106" spans="1:7" x14ac:dyDescent="0.35">
      <c r="A106" s="147" t="s">
        <v>194</v>
      </c>
      <c r="B106" s="150" t="s">
        <v>193</v>
      </c>
      <c r="C106" s="11">
        <v>16448698718.000015</v>
      </c>
      <c r="D106" s="11">
        <v>34850789205.000008</v>
      </c>
      <c r="E106" s="11">
        <v>12146670525</v>
      </c>
      <c r="F106" s="43">
        <v>63446158448.000023</v>
      </c>
      <c r="G106" s="27"/>
    </row>
    <row r="107" spans="1:7" x14ac:dyDescent="0.35">
      <c r="A107" s="269" t="s">
        <v>339</v>
      </c>
      <c r="B107" s="270" t="s">
        <v>177</v>
      </c>
      <c r="C107" s="271">
        <v>4146670528</v>
      </c>
      <c r="D107" s="271">
        <v>4146670528</v>
      </c>
      <c r="E107" s="271">
        <v>2146670525</v>
      </c>
      <c r="F107" s="272">
        <v>10440011581</v>
      </c>
      <c r="G107" s="27"/>
    </row>
    <row r="108" spans="1:7" x14ac:dyDescent="0.35">
      <c r="A108" s="147" t="s">
        <v>339</v>
      </c>
      <c r="B108" s="150" t="s">
        <v>288</v>
      </c>
      <c r="C108" s="182">
        <v>494199409</v>
      </c>
      <c r="D108" s="182">
        <v>988398810.5</v>
      </c>
      <c r="E108" s="182">
        <v>0</v>
      </c>
      <c r="F108" s="184">
        <v>1482598219.5</v>
      </c>
      <c r="G108" s="27"/>
    </row>
    <row r="109" spans="1:7" x14ac:dyDescent="0.35">
      <c r="A109" s="147" t="s">
        <v>197</v>
      </c>
      <c r="B109" s="150" t="s">
        <v>212</v>
      </c>
      <c r="C109" s="11">
        <v>11807828781.000015</v>
      </c>
      <c r="D109" s="11">
        <v>29715719866.500008</v>
      </c>
      <c r="E109" s="11">
        <v>10000000000</v>
      </c>
      <c r="F109" s="43">
        <v>51523548647.500023</v>
      </c>
      <c r="G109" s="27"/>
    </row>
    <row r="110" spans="1:7" x14ac:dyDescent="0.35">
      <c r="A110" s="147" t="s">
        <v>268</v>
      </c>
      <c r="B110" s="150" t="s">
        <v>269</v>
      </c>
      <c r="C110" s="11">
        <v>30197059.5</v>
      </c>
      <c r="D110" s="11">
        <v>60394119.500000015</v>
      </c>
      <c r="E110" s="11">
        <v>0</v>
      </c>
      <c r="F110" s="43">
        <v>90591179.000000015</v>
      </c>
      <c r="G110" s="27"/>
    </row>
    <row r="111" spans="1:7" x14ac:dyDescent="0.35">
      <c r="A111" s="147" t="s">
        <v>270</v>
      </c>
      <c r="B111" s="150" t="s">
        <v>166</v>
      </c>
      <c r="C111" s="11">
        <v>30197059.5</v>
      </c>
      <c r="D111" s="11">
        <v>60394119.500000015</v>
      </c>
      <c r="E111" s="11">
        <v>0</v>
      </c>
      <c r="F111" s="43">
        <v>90591179.000000015</v>
      </c>
      <c r="G111" s="27"/>
    </row>
    <row r="112" spans="1:7" ht="41.4" x14ac:dyDescent="0.35">
      <c r="A112" s="147" t="s">
        <v>271</v>
      </c>
      <c r="B112" s="370" t="s">
        <v>272</v>
      </c>
      <c r="C112" s="11">
        <v>30197059.5</v>
      </c>
      <c r="D112" s="11">
        <v>60394119.500000015</v>
      </c>
      <c r="E112" s="11">
        <v>0</v>
      </c>
      <c r="F112" s="43">
        <v>90591179.000000015</v>
      </c>
      <c r="G112" s="27"/>
    </row>
    <row r="113" spans="1:7" ht="41.4" x14ac:dyDescent="0.35">
      <c r="A113" s="269" t="s">
        <v>273</v>
      </c>
      <c r="B113" s="322" t="s">
        <v>274</v>
      </c>
      <c r="C113" s="271">
        <v>30197059.5</v>
      </c>
      <c r="D113" s="271">
        <v>60394119.500000015</v>
      </c>
      <c r="E113" s="271">
        <v>0</v>
      </c>
      <c r="F113" s="272">
        <v>90591179.000000015</v>
      </c>
      <c r="G113" s="27"/>
    </row>
    <row r="114" spans="1:7" ht="9.9" customHeight="1" x14ac:dyDescent="0.35">
      <c r="A114" s="104"/>
      <c r="B114" s="38"/>
      <c r="C114" s="44"/>
      <c r="D114" s="44"/>
      <c r="E114" s="44"/>
      <c r="F114" s="45"/>
    </row>
    <row r="115" spans="1:7" x14ac:dyDescent="0.35">
      <c r="A115" s="521" t="s">
        <v>42</v>
      </c>
      <c r="B115" s="521"/>
      <c r="C115" s="521"/>
      <c r="D115" s="521"/>
      <c r="E115" s="521"/>
      <c r="F115" s="521"/>
    </row>
    <row r="116" spans="1:7" ht="35.1" customHeight="1" x14ac:dyDescent="0.35">
      <c r="A116" s="485" t="s">
        <v>211</v>
      </c>
      <c r="B116" s="485"/>
      <c r="C116" s="485"/>
      <c r="D116" s="485"/>
      <c r="E116" s="485"/>
      <c r="F116" s="485"/>
    </row>
    <row r="117" spans="1:7" ht="99" customHeight="1" x14ac:dyDescent="0.35">
      <c r="A117" s="520" t="s">
        <v>502</v>
      </c>
      <c r="B117" s="520"/>
      <c r="C117" s="520"/>
      <c r="D117" s="520"/>
      <c r="E117" s="520"/>
      <c r="F117" s="520"/>
    </row>
    <row r="118" spans="1:7" ht="9.9" customHeight="1" x14ac:dyDescent="0.35">
      <c r="A118" s="21"/>
      <c r="B118" s="39"/>
      <c r="C118" s="20"/>
      <c r="D118" s="27"/>
      <c r="E118" s="27"/>
      <c r="F118" s="27"/>
    </row>
    <row r="119" spans="1:7" x14ac:dyDescent="0.35">
      <c r="A119" s="445" t="s">
        <v>68</v>
      </c>
      <c r="B119" s="445"/>
      <c r="C119" s="445"/>
      <c r="D119" s="445"/>
      <c r="E119" s="445"/>
      <c r="F119" s="445"/>
    </row>
    <row r="120" spans="1:7" ht="33" customHeight="1" x14ac:dyDescent="0.35">
      <c r="A120" s="469" t="s">
        <v>122</v>
      </c>
      <c r="B120" s="469"/>
      <c r="C120" s="469"/>
      <c r="D120" s="469"/>
      <c r="E120" s="469"/>
      <c r="F120" s="469"/>
    </row>
    <row r="121" spans="1:7" x14ac:dyDescent="0.35">
      <c r="A121" s="445" t="s">
        <v>51</v>
      </c>
      <c r="B121" s="445"/>
      <c r="C121" s="445"/>
      <c r="D121" s="445"/>
      <c r="E121" s="445"/>
      <c r="F121" s="445"/>
    </row>
    <row r="122" spans="1:7" ht="33" customHeight="1" x14ac:dyDescent="0.35">
      <c r="A122" s="84" t="s">
        <v>53</v>
      </c>
      <c r="B122" s="118" t="s">
        <v>189</v>
      </c>
      <c r="C122" s="84" t="s">
        <v>14</v>
      </c>
      <c r="D122" s="84" t="s">
        <v>15</v>
      </c>
      <c r="E122" s="84" t="s">
        <v>79</v>
      </c>
      <c r="F122" s="84" t="s">
        <v>12</v>
      </c>
    </row>
    <row r="123" spans="1:7" ht="18" customHeight="1" x14ac:dyDescent="0.35">
      <c r="A123" s="72" t="s">
        <v>16</v>
      </c>
      <c r="B123" s="85"/>
      <c r="C123" s="73">
        <f>+C125+C145</f>
        <v>13333882194.450001</v>
      </c>
      <c r="D123" s="73">
        <f>+D125+D145</f>
        <v>17042725968.259996</v>
      </c>
      <c r="E123" s="73">
        <f>+E125+E145</f>
        <v>31432205539.910004</v>
      </c>
      <c r="F123" s="73">
        <f>+F125</f>
        <v>61808813702.620003</v>
      </c>
    </row>
    <row r="124" spans="1:7" ht="9.9" customHeight="1" x14ac:dyDescent="0.35">
      <c r="A124" s="8"/>
      <c r="B124" s="40"/>
      <c r="C124" s="10"/>
      <c r="D124" s="10"/>
      <c r="E124" s="10"/>
      <c r="F124" s="41"/>
    </row>
    <row r="125" spans="1:7" ht="18" customHeight="1" x14ac:dyDescent="0.35">
      <c r="A125" s="479" t="s">
        <v>160</v>
      </c>
      <c r="B125" s="479"/>
      <c r="C125" s="88">
        <v>13333882194.450001</v>
      </c>
      <c r="D125" s="88">
        <v>17042725968.259996</v>
      </c>
      <c r="E125" s="88">
        <v>31432205539.910004</v>
      </c>
      <c r="F125" s="88">
        <v>61808813702.620003</v>
      </c>
    </row>
    <row r="126" spans="1:7" x14ac:dyDescent="0.35">
      <c r="A126" s="147">
        <v>0</v>
      </c>
      <c r="B126" s="150" t="s">
        <v>182</v>
      </c>
      <c r="C126" s="11">
        <v>0</v>
      </c>
      <c r="D126" s="11">
        <v>0</v>
      </c>
      <c r="E126" s="11">
        <v>0</v>
      </c>
      <c r="F126" s="184">
        <v>0</v>
      </c>
    </row>
    <row r="127" spans="1:7" x14ac:dyDescent="0.35">
      <c r="A127" s="147">
        <v>1</v>
      </c>
      <c r="B127" s="150" t="s">
        <v>168</v>
      </c>
      <c r="C127" s="11">
        <v>0</v>
      </c>
      <c r="D127" s="46">
        <v>0</v>
      </c>
      <c r="E127" s="46">
        <v>0</v>
      </c>
      <c r="F127" s="184">
        <v>0</v>
      </c>
    </row>
    <row r="128" spans="1:7" x14ac:dyDescent="0.35">
      <c r="A128" s="147">
        <v>2</v>
      </c>
      <c r="B128" s="150" t="s">
        <v>183</v>
      </c>
      <c r="C128" s="11">
        <v>0</v>
      </c>
      <c r="D128" s="11">
        <v>0</v>
      </c>
      <c r="E128" s="11">
        <v>0</v>
      </c>
      <c r="F128" s="184">
        <v>0</v>
      </c>
    </row>
    <row r="129" spans="1:6" x14ac:dyDescent="0.35">
      <c r="A129" s="147">
        <v>3</v>
      </c>
      <c r="B129" s="150" t="s">
        <v>184</v>
      </c>
      <c r="C129" s="11">
        <v>0</v>
      </c>
      <c r="D129" s="11">
        <v>0</v>
      </c>
      <c r="E129" s="11">
        <v>0</v>
      </c>
      <c r="F129" s="184">
        <v>0</v>
      </c>
    </row>
    <row r="130" spans="1:6" x14ac:dyDescent="0.35">
      <c r="A130" s="147">
        <v>4</v>
      </c>
      <c r="B130" s="150" t="s">
        <v>185</v>
      </c>
      <c r="C130" s="11">
        <v>0</v>
      </c>
      <c r="D130" s="11">
        <v>0</v>
      </c>
      <c r="E130" s="11">
        <v>0</v>
      </c>
      <c r="F130" s="184">
        <v>0</v>
      </c>
    </row>
    <row r="131" spans="1:6" x14ac:dyDescent="0.35">
      <c r="A131" s="147">
        <v>5</v>
      </c>
      <c r="B131" s="150" t="s">
        <v>186</v>
      </c>
      <c r="C131" s="11">
        <v>0</v>
      </c>
      <c r="D131" s="11">
        <v>0</v>
      </c>
      <c r="E131" s="11">
        <v>0</v>
      </c>
      <c r="F131" s="184">
        <v>0</v>
      </c>
    </row>
    <row r="132" spans="1:6" x14ac:dyDescent="0.35">
      <c r="A132" s="147">
        <v>6</v>
      </c>
      <c r="B132" s="150" t="s">
        <v>165</v>
      </c>
      <c r="C132" s="182">
        <v>13301080317.450001</v>
      </c>
      <c r="D132" s="182">
        <v>17005810476.259996</v>
      </c>
      <c r="E132" s="182">
        <v>31403245767.910004</v>
      </c>
      <c r="F132" s="184">
        <v>61710136561.620003</v>
      </c>
    </row>
    <row r="133" spans="1:6" x14ac:dyDescent="0.35">
      <c r="A133" s="269"/>
      <c r="B133" s="277" t="s">
        <v>239</v>
      </c>
      <c r="C133" s="271">
        <v>4808009897.4500074</v>
      </c>
      <c r="D133" s="271">
        <v>7383588046.2599926</v>
      </c>
      <c r="E133" s="271">
        <v>19333664077.910007</v>
      </c>
      <c r="F133" s="278">
        <v>31525262021.620007</v>
      </c>
    </row>
    <row r="134" spans="1:6" x14ac:dyDescent="0.35">
      <c r="A134" s="269"/>
      <c r="B134" s="277" t="s">
        <v>240</v>
      </c>
      <c r="C134" s="271">
        <v>132269500</v>
      </c>
      <c r="D134" s="271">
        <v>141174500</v>
      </c>
      <c r="E134" s="271">
        <v>145934500</v>
      </c>
      <c r="F134" s="278">
        <v>419378500</v>
      </c>
    </row>
    <row r="135" spans="1:6" x14ac:dyDescent="0.35">
      <c r="A135" s="269"/>
      <c r="B135" s="277" t="s">
        <v>338</v>
      </c>
      <c r="C135" s="271">
        <v>46042995.00000006</v>
      </c>
      <c r="D135" s="271">
        <v>59028000</v>
      </c>
      <c r="E135" s="271">
        <v>52730000</v>
      </c>
      <c r="F135" s="278">
        <v>157800995.00000006</v>
      </c>
    </row>
    <row r="136" spans="1:6" x14ac:dyDescent="0.35">
      <c r="A136" s="269"/>
      <c r="B136" s="277" t="s">
        <v>241</v>
      </c>
      <c r="C136" s="271">
        <v>2285834898.9999924</v>
      </c>
      <c r="D136" s="271">
        <v>3041378430.0000038</v>
      </c>
      <c r="E136" s="271">
        <v>3162863319.9999962</v>
      </c>
      <c r="F136" s="278">
        <v>8490076648.9999924</v>
      </c>
    </row>
    <row r="137" spans="1:6" x14ac:dyDescent="0.35">
      <c r="A137" s="269"/>
      <c r="B137" s="277" t="s">
        <v>242</v>
      </c>
      <c r="C137" s="271">
        <v>584159026</v>
      </c>
      <c r="D137" s="271">
        <v>612308500</v>
      </c>
      <c r="E137" s="271">
        <v>623421750</v>
      </c>
      <c r="F137" s="278">
        <v>1819889276</v>
      </c>
    </row>
    <row r="138" spans="1:6" x14ac:dyDescent="0.35">
      <c r="A138" s="269"/>
      <c r="B138" s="277" t="s">
        <v>243</v>
      </c>
      <c r="C138" s="271">
        <v>2277416000</v>
      </c>
      <c r="D138" s="271">
        <v>2251772000</v>
      </c>
      <c r="E138" s="271">
        <v>2286833000</v>
      </c>
      <c r="F138" s="278">
        <v>6816021000</v>
      </c>
    </row>
    <row r="139" spans="1:6" x14ac:dyDescent="0.35">
      <c r="A139" s="269"/>
      <c r="B139" s="277" t="s">
        <v>345</v>
      </c>
      <c r="C139" s="271">
        <v>3167348000</v>
      </c>
      <c r="D139" s="271">
        <v>3516561000</v>
      </c>
      <c r="E139" s="271">
        <v>5797799120</v>
      </c>
      <c r="F139" s="278">
        <v>12481708120</v>
      </c>
    </row>
    <row r="140" spans="1:6" x14ac:dyDescent="0.35">
      <c r="A140" s="147">
        <v>7</v>
      </c>
      <c r="B140" s="150" t="s">
        <v>166</v>
      </c>
      <c r="C140" s="182">
        <v>32801876.99999997</v>
      </c>
      <c r="D140" s="182">
        <v>36915492.00000003</v>
      </c>
      <c r="E140" s="182">
        <v>28959772</v>
      </c>
      <c r="F140" s="184">
        <v>98677141</v>
      </c>
    </row>
    <row r="141" spans="1:6" x14ac:dyDescent="0.35">
      <c r="A141" s="269"/>
      <c r="B141" s="277" t="s">
        <v>244</v>
      </c>
      <c r="C141" s="271">
        <v>32801876.99999997</v>
      </c>
      <c r="D141" s="271">
        <v>36915492.00000003</v>
      </c>
      <c r="E141" s="271">
        <v>28959772</v>
      </c>
      <c r="F141" s="278">
        <v>98677141</v>
      </c>
    </row>
    <row r="142" spans="1:6" x14ac:dyDescent="0.35">
      <c r="A142" s="147">
        <v>8</v>
      </c>
      <c r="B142" s="150" t="s">
        <v>187</v>
      </c>
      <c r="C142" s="11">
        <v>0</v>
      </c>
      <c r="D142" s="11">
        <v>0</v>
      </c>
      <c r="E142" s="11">
        <v>0</v>
      </c>
      <c r="F142" s="184">
        <v>0</v>
      </c>
    </row>
    <row r="143" spans="1:6" x14ac:dyDescent="0.35">
      <c r="A143" s="147">
        <v>9</v>
      </c>
      <c r="B143" s="150" t="s">
        <v>188</v>
      </c>
      <c r="C143" s="11">
        <v>0</v>
      </c>
      <c r="D143" s="11">
        <v>0</v>
      </c>
      <c r="E143" s="11">
        <v>0</v>
      </c>
      <c r="F143" s="184">
        <v>0</v>
      </c>
    </row>
    <row r="144" spans="1:6" ht="9.9" customHeight="1" x14ac:dyDescent="0.35">
      <c r="A144" s="27"/>
      <c r="B144" s="27"/>
      <c r="C144" s="31"/>
      <c r="D144" s="31"/>
      <c r="E144" s="31"/>
      <c r="F144" s="31"/>
    </row>
    <row r="145" spans="1:6" ht="18" customHeight="1" x14ac:dyDescent="0.35">
      <c r="A145" s="479" t="s">
        <v>201</v>
      </c>
      <c r="B145" s="479"/>
      <c r="C145" s="88">
        <v>0</v>
      </c>
      <c r="D145" s="88">
        <v>0</v>
      </c>
      <c r="E145" s="88">
        <v>0</v>
      </c>
      <c r="F145" s="88">
        <v>0</v>
      </c>
    </row>
    <row r="146" spans="1:6" x14ac:dyDescent="0.35">
      <c r="A146" s="147">
        <v>6</v>
      </c>
      <c r="B146" s="150" t="s">
        <v>165</v>
      </c>
      <c r="C146" s="44">
        <v>0</v>
      </c>
      <c r="D146" s="44">
        <v>0</v>
      </c>
      <c r="E146" s="44">
        <v>0</v>
      </c>
      <c r="F146" s="31">
        <v>0</v>
      </c>
    </row>
    <row r="147" spans="1:6" ht="45" x14ac:dyDescent="0.35">
      <c r="A147" s="273" t="s">
        <v>200</v>
      </c>
      <c r="B147" s="371" t="s">
        <v>199</v>
      </c>
      <c r="C147" s="88">
        <v>0</v>
      </c>
      <c r="D147" s="88">
        <v>0</v>
      </c>
      <c r="E147" s="88">
        <v>0</v>
      </c>
      <c r="F147" s="88">
        <v>0</v>
      </c>
    </row>
    <row r="148" spans="1:6" hidden="1" x14ac:dyDescent="0.35">
      <c r="A148" s="147"/>
      <c r="B148" s="150"/>
      <c r="C148" s="44"/>
      <c r="D148" s="44"/>
      <c r="E148" s="44"/>
      <c r="F148" s="31"/>
    </row>
    <row r="149" spans="1:6" hidden="1" x14ac:dyDescent="0.35">
      <c r="A149" s="147"/>
      <c r="B149" s="150"/>
      <c r="C149" s="44"/>
      <c r="D149" s="44"/>
      <c r="E149" s="44"/>
      <c r="F149" s="31"/>
    </row>
    <row r="150" spans="1:6" hidden="1" x14ac:dyDescent="0.35">
      <c r="A150" s="273"/>
      <c r="B150" s="274"/>
      <c r="C150" s="275">
        <v>0</v>
      </c>
      <c r="D150" s="275">
        <v>0</v>
      </c>
      <c r="E150" s="275"/>
      <c r="F150" s="276">
        <f>+C150+D150+E150</f>
        <v>0</v>
      </c>
    </row>
    <row r="151" spans="1:6" ht="15.75" customHeight="1" x14ac:dyDescent="0.35">
      <c r="A151" s="481" t="s">
        <v>56</v>
      </c>
      <c r="B151" s="481"/>
      <c r="C151" s="481"/>
      <c r="D151" s="481"/>
      <c r="E151" s="481"/>
      <c r="F151" s="481"/>
    </row>
    <row r="152" spans="1:6" ht="15.6" customHeight="1" x14ac:dyDescent="0.35">
      <c r="A152" s="521" t="s">
        <v>42</v>
      </c>
      <c r="B152" s="521"/>
      <c r="C152" s="521"/>
      <c r="D152" s="521"/>
      <c r="E152" s="521"/>
      <c r="F152" s="521"/>
    </row>
    <row r="153" spans="1:6" ht="75" customHeight="1" x14ac:dyDescent="0.35">
      <c r="A153" s="485" t="s">
        <v>213</v>
      </c>
      <c r="B153" s="485"/>
      <c r="C153" s="485"/>
      <c r="D153" s="485"/>
      <c r="E153" s="485"/>
      <c r="F153" s="485"/>
    </row>
    <row r="154" spans="1:6" ht="50.1" customHeight="1" x14ac:dyDescent="0.35">
      <c r="A154" s="520" t="s">
        <v>106</v>
      </c>
      <c r="B154" s="520"/>
      <c r="C154" s="520"/>
      <c r="D154" s="520"/>
      <c r="E154" s="520"/>
      <c r="F154" s="520"/>
    </row>
    <row r="155" spans="1:6" ht="15" customHeight="1" x14ac:dyDescent="0.35">
      <c r="A155" s="50"/>
      <c r="B155" s="50"/>
      <c r="C155" s="50"/>
      <c r="D155" s="50"/>
      <c r="E155" s="50"/>
      <c r="F155" s="50"/>
    </row>
    <row r="156" spans="1:6" x14ac:dyDescent="0.35">
      <c r="A156" s="445" t="s">
        <v>70</v>
      </c>
      <c r="B156" s="445"/>
      <c r="C156" s="445"/>
      <c r="D156" s="445"/>
      <c r="E156" s="445"/>
      <c r="F156" s="445"/>
    </row>
    <row r="157" spans="1:6" x14ac:dyDescent="0.35">
      <c r="A157" s="445" t="s">
        <v>71</v>
      </c>
      <c r="B157" s="445"/>
      <c r="C157" s="445"/>
      <c r="D157" s="445"/>
      <c r="E157" s="445"/>
      <c r="F157" s="445"/>
    </row>
    <row r="158" spans="1:6" x14ac:dyDescent="0.35">
      <c r="A158" s="445" t="s">
        <v>51</v>
      </c>
      <c r="B158" s="445"/>
      <c r="C158" s="445"/>
      <c r="D158" s="445"/>
      <c r="E158" s="445"/>
      <c r="F158" s="445"/>
    </row>
    <row r="159" spans="1:6" x14ac:dyDescent="0.35">
      <c r="A159" s="84" t="s">
        <v>69</v>
      </c>
      <c r="B159" s="84" t="s">
        <v>14</v>
      </c>
      <c r="C159" s="84" t="s">
        <v>15</v>
      </c>
      <c r="D159" s="84" t="s">
        <v>79</v>
      </c>
      <c r="E159" s="84" t="s">
        <v>12</v>
      </c>
      <c r="F159" s="19"/>
    </row>
    <row r="160" spans="1:6" x14ac:dyDescent="0.35">
      <c r="A160" s="125" t="s">
        <v>72</v>
      </c>
      <c r="B160" s="39">
        <v>5143831270.6999817</v>
      </c>
      <c r="C160" s="39">
        <v>8288844853.7499962</v>
      </c>
      <c r="D160" s="39">
        <v>26157302209.990005</v>
      </c>
      <c r="E160" s="107">
        <v>5143831270.6999817</v>
      </c>
      <c r="F160" s="29"/>
    </row>
    <row r="161" spans="1:6" x14ac:dyDescent="0.35">
      <c r="A161" s="125" t="s">
        <v>73</v>
      </c>
      <c r="B161" s="39">
        <v>16478895777.500015</v>
      </c>
      <c r="C161" s="39">
        <v>34911183324.500008</v>
      </c>
      <c r="D161" s="39">
        <v>12146670525</v>
      </c>
      <c r="E161" s="107">
        <v>63536749627.000023</v>
      </c>
      <c r="F161" s="29"/>
    </row>
    <row r="162" spans="1:6" x14ac:dyDescent="0.35">
      <c r="A162" s="89" t="s">
        <v>99</v>
      </c>
      <c r="B162" s="90">
        <v>21622727048.199997</v>
      </c>
      <c r="C162" s="90">
        <v>43200028178.25</v>
      </c>
      <c r="D162" s="90">
        <v>38303972734.990005</v>
      </c>
      <c r="E162" s="90">
        <v>68680580897.700005</v>
      </c>
      <c r="F162" s="29"/>
    </row>
    <row r="163" spans="1:6" x14ac:dyDescent="0.35">
      <c r="A163" s="125" t="s">
        <v>150</v>
      </c>
      <c r="B163" s="39">
        <v>13333882194.450001</v>
      </c>
      <c r="C163" s="39">
        <v>17042725968.259996</v>
      </c>
      <c r="D163" s="39">
        <v>31432205539.910004</v>
      </c>
      <c r="E163" s="107">
        <v>61808813702.620003</v>
      </c>
      <c r="F163" s="29"/>
    </row>
    <row r="164" spans="1:6" x14ac:dyDescent="0.35">
      <c r="A164" s="89" t="s">
        <v>100</v>
      </c>
      <c r="B164" s="90">
        <v>8288844853.7499962</v>
      </c>
      <c r="C164" s="90">
        <v>26157302209.990005</v>
      </c>
      <c r="D164" s="90">
        <v>6871767195.0800018</v>
      </c>
      <c r="E164" s="90">
        <v>6871767195.0800018</v>
      </c>
      <c r="F164" s="29"/>
    </row>
    <row r="165" spans="1:6" x14ac:dyDescent="0.35">
      <c r="A165" s="521" t="s">
        <v>42</v>
      </c>
      <c r="B165" s="521"/>
      <c r="C165" s="521"/>
      <c r="D165" s="521"/>
      <c r="E165" s="521"/>
      <c r="F165" s="32"/>
    </row>
    <row r="166" spans="1:6" ht="18" customHeight="1" x14ac:dyDescent="0.35">
      <c r="A166" s="477" t="s">
        <v>190</v>
      </c>
      <c r="B166" s="478"/>
      <c r="C166" s="478"/>
      <c r="D166" s="478"/>
      <c r="E166" s="478"/>
      <c r="F166" s="114"/>
    </row>
    <row r="167" spans="1:6" ht="53.1" customHeight="1" x14ac:dyDescent="0.35">
      <c r="A167" s="474" t="s">
        <v>149</v>
      </c>
      <c r="B167" s="475"/>
      <c r="C167" s="475"/>
      <c r="D167" s="475"/>
      <c r="E167" s="475"/>
      <c r="F167" s="476"/>
    </row>
    <row r="168" spans="1:6" ht="18" customHeight="1" x14ac:dyDescent="0.35">
      <c r="A168" s="474" t="s">
        <v>123</v>
      </c>
      <c r="B168" s="475"/>
      <c r="C168" s="475"/>
      <c r="D168" s="475"/>
      <c r="E168" s="475"/>
      <c r="F168" s="476"/>
    </row>
    <row r="169" spans="1:6" ht="18" customHeight="1" x14ac:dyDescent="0.35">
      <c r="A169" s="474" t="s">
        <v>153</v>
      </c>
      <c r="B169" s="475"/>
      <c r="C169" s="475"/>
      <c r="D169" s="475"/>
      <c r="E169" s="475"/>
      <c r="F169" s="476"/>
    </row>
    <row r="170" spans="1:6" ht="18" customHeight="1" x14ac:dyDescent="0.35">
      <c r="A170" s="474" t="s">
        <v>126</v>
      </c>
      <c r="B170" s="475"/>
      <c r="C170" s="475"/>
      <c r="D170" s="475"/>
      <c r="E170" s="475"/>
      <c r="F170" s="476"/>
    </row>
    <row r="171" spans="1:6" ht="18" customHeight="1" x14ac:dyDescent="0.35">
      <c r="A171" s="471" t="s">
        <v>152</v>
      </c>
      <c r="B171" s="472"/>
      <c r="C171" s="472"/>
      <c r="D171" s="472"/>
      <c r="E171" s="472"/>
      <c r="F171" s="473"/>
    </row>
    <row r="172" spans="1:6" x14ac:dyDescent="0.35">
      <c r="A172" s="92" t="s">
        <v>124</v>
      </c>
      <c r="B172" s="93"/>
      <c r="C172" s="93"/>
      <c r="D172" s="93"/>
      <c r="E172" s="93"/>
      <c r="F172" s="94"/>
    </row>
    <row r="173" spans="1:6" ht="45" customHeight="1" x14ac:dyDescent="0.35">
      <c r="A173" s="452" t="s">
        <v>125</v>
      </c>
      <c r="B173" s="453"/>
      <c r="C173" s="453"/>
      <c r="D173" s="453"/>
      <c r="E173" s="453"/>
      <c r="F173" s="454"/>
    </row>
    <row r="174" spans="1:6" x14ac:dyDescent="0.35">
      <c r="A174" s="194"/>
      <c r="B174" s="194"/>
      <c r="C174" s="194"/>
      <c r="D174" s="194"/>
      <c r="E174" s="194"/>
      <c r="F174" s="32"/>
    </row>
    <row r="175" spans="1:6" x14ac:dyDescent="0.35">
      <c r="A175" s="194"/>
      <c r="B175" s="445" t="s">
        <v>127</v>
      </c>
      <c r="C175" s="445"/>
      <c r="D175" s="445"/>
      <c r="F175" s="32"/>
    </row>
    <row r="176" spans="1:6" x14ac:dyDescent="0.35">
      <c r="A176" s="194"/>
      <c r="B176" s="469" t="s">
        <v>128</v>
      </c>
      <c r="C176" s="469"/>
      <c r="D176" s="469"/>
      <c r="F176" s="32"/>
    </row>
    <row r="177" spans="1:6" x14ac:dyDescent="0.35">
      <c r="A177" s="194"/>
      <c r="B177" s="445" t="s">
        <v>51</v>
      </c>
      <c r="C177" s="445"/>
      <c r="D177" s="445"/>
      <c r="F177" s="32"/>
    </row>
    <row r="178" spans="1:6" x14ac:dyDescent="0.35">
      <c r="A178" s="194"/>
      <c r="B178" s="468" t="s">
        <v>69</v>
      </c>
      <c r="C178" s="468"/>
      <c r="D178" s="80" t="s">
        <v>85</v>
      </c>
      <c r="F178" s="32"/>
    </row>
    <row r="179" spans="1:6" x14ac:dyDescent="0.35">
      <c r="A179" s="194"/>
      <c r="B179" s="446" t="s">
        <v>202</v>
      </c>
      <c r="C179" s="446"/>
      <c r="D179" s="80"/>
      <c r="F179" s="32"/>
    </row>
    <row r="180" spans="1:6" x14ac:dyDescent="0.35">
      <c r="A180" s="194"/>
      <c r="B180" s="106" t="s">
        <v>129</v>
      </c>
      <c r="C180" s="27"/>
      <c r="D180" s="39">
        <f>+'2T'!D185</f>
        <v>397092159.37999994</v>
      </c>
      <c r="F180" s="32"/>
    </row>
    <row r="181" spans="1:6" x14ac:dyDescent="0.35">
      <c r="A181" s="194"/>
      <c r="B181" s="106" t="s">
        <v>130</v>
      </c>
      <c r="C181" s="27"/>
      <c r="D181" s="39">
        <f>+'2T'!D186</f>
        <v>0</v>
      </c>
      <c r="F181" s="32"/>
    </row>
    <row r="182" spans="1:6" x14ac:dyDescent="0.35">
      <c r="A182" s="194"/>
      <c r="B182" s="447" t="s">
        <v>16</v>
      </c>
      <c r="C182" s="447"/>
      <c r="D182" s="90">
        <f>+D180+D181</f>
        <v>397092159.37999994</v>
      </c>
      <c r="F182" s="32"/>
    </row>
    <row r="183" spans="1:6" x14ac:dyDescent="0.35">
      <c r="A183" s="194"/>
      <c r="B183" s="106"/>
      <c r="C183" s="27"/>
      <c r="D183" s="39"/>
      <c r="F183" s="32"/>
    </row>
    <row r="184" spans="1:6" x14ac:dyDescent="0.35">
      <c r="A184" s="194"/>
      <c r="B184" s="446" t="s">
        <v>203</v>
      </c>
      <c r="C184" s="446"/>
      <c r="D184" s="80" t="s">
        <v>85</v>
      </c>
      <c r="F184" s="32"/>
    </row>
    <row r="185" spans="1:6" x14ac:dyDescent="0.35">
      <c r="A185" s="194"/>
      <c r="B185" s="106" t="s">
        <v>129</v>
      </c>
      <c r="C185" s="27"/>
      <c r="D185" s="39">
        <v>0</v>
      </c>
      <c r="F185" s="32"/>
    </row>
    <row r="186" spans="1:6" x14ac:dyDescent="0.35">
      <c r="B186" s="106" t="s">
        <v>204</v>
      </c>
      <c r="C186" s="27"/>
      <c r="D186" s="39">
        <v>0</v>
      </c>
    </row>
    <row r="187" spans="1:6" x14ac:dyDescent="0.35">
      <c r="B187" s="447" t="s">
        <v>205</v>
      </c>
      <c r="C187" s="447"/>
      <c r="D187" s="90">
        <f>+D185+D186</f>
        <v>0</v>
      </c>
    </row>
    <row r="188" spans="1:6" x14ac:dyDescent="0.35">
      <c r="B188" s="106"/>
      <c r="C188" s="27"/>
      <c r="D188" s="107"/>
    </row>
    <row r="189" spans="1:6" x14ac:dyDescent="0.35">
      <c r="B189" s="446" t="s">
        <v>206</v>
      </c>
      <c r="C189" s="446"/>
      <c r="D189" s="80" t="s">
        <v>85</v>
      </c>
    </row>
    <row r="190" spans="1:6" x14ac:dyDescent="0.35">
      <c r="B190" s="106" t="s">
        <v>129</v>
      </c>
      <c r="C190" s="27"/>
      <c r="D190" s="39">
        <f>+D180-D185</f>
        <v>397092159.37999994</v>
      </c>
    </row>
    <row r="191" spans="1:6" x14ac:dyDescent="0.35">
      <c r="B191" s="106" t="s">
        <v>130</v>
      </c>
      <c r="C191" s="27"/>
      <c r="D191" s="39">
        <f>+D181-D186</f>
        <v>0</v>
      </c>
    </row>
    <row r="192" spans="1:6" x14ac:dyDescent="0.35">
      <c r="B192" s="447" t="s">
        <v>207</v>
      </c>
      <c r="C192" s="447"/>
      <c r="D192" s="157">
        <f>+D190+D191</f>
        <v>397092159.37999994</v>
      </c>
    </row>
    <row r="193" spans="1:7" x14ac:dyDescent="0.35">
      <c r="B193" s="158" t="s">
        <v>208</v>
      </c>
      <c r="C193" s="121"/>
      <c r="D193" s="155"/>
      <c r="F193" s="32">
        <f>+D185-F196</f>
        <v>0</v>
      </c>
    </row>
    <row r="194" spans="1:7" x14ac:dyDescent="0.35">
      <c r="B194" s="197"/>
      <c r="C194" s="198"/>
      <c r="D194" s="155"/>
    </row>
    <row r="195" spans="1:7" ht="31.2" x14ac:dyDescent="0.35">
      <c r="A195" s="79" t="s">
        <v>53</v>
      </c>
      <c r="B195" s="79" t="s">
        <v>234</v>
      </c>
      <c r="C195" s="79" t="s">
        <v>14</v>
      </c>
      <c r="D195" s="79" t="s">
        <v>15</v>
      </c>
      <c r="E195" s="79" t="s">
        <v>79</v>
      </c>
      <c r="F195" s="79" t="s">
        <v>12</v>
      </c>
      <c r="G195" s="27"/>
    </row>
    <row r="196" spans="1:7" x14ac:dyDescent="0.35">
      <c r="A196" s="199" t="s">
        <v>233</v>
      </c>
      <c r="B196" s="200"/>
      <c r="C196" s="201">
        <f>+SUM(C197:C206)</f>
        <v>0</v>
      </c>
      <c r="D196" s="201">
        <f>+SUM(D197:D206)</f>
        <v>0</v>
      </c>
      <c r="E196" s="201">
        <f>+SUM(E197:E206)</f>
        <v>0</v>
      </c>
      <c r="F196" s="201">
        <f>+SUM(F197:F206)</f>
        <v>0</v>
      </c>
      <c r="G196" s="27"/>
    </row>
    <row r="197" spans="1:7" x14ac:dyDescent="0.35">
      <c r="A197" s="147">
        <v>0</v>
      </c>
      <c r="B197" s="150" t="s">
        <v>182</v>
      </c>
      <c r="C197" s="11">
        <v>0</v>
      </c>
      <c r="D197" s="11">
        <v>0</v>
      </c>
      <c r="E197" s="11">
        <v>0</v>
      </c>
      <c r="F197" s="43">
        <f>+C197+D197+E197</f>
        <v>0</v>
      </c>
      <c r="G197" s="27"/>
    </row>
    <row r="198" spans="1:7" x14ac:dyDescent="0.35">
      <c r="A198" s="147">
        <v>1</v>
      </c>
      <c r="B198" s="150" t="s">
        <v>168</v>
      </c>
      <c r="C198" s="11">
        <v>0</v>
      </c>
      <c r="D198" s="46">
        <v>0</v>
      </c>
      <c r="E198" s="46">
        <v>0</v>
      </c>
      <c r="F198" s="43">
        <f t="shared" ref="F198:F206" si="1">+C198+D198+E198</f>
        <v>0</v>
      </c>
      <c r="G198" s="27"/>
    </row>
    <row r="199" spans="1:7" x14ac:dyDescent="0.35">
      <c r="A199" s="147">
        <v>2</v>
      </c>
      <c r="B199" s="150" t="s">
        <v>183</v>
      </c>
      <c r="C199" s="11">
        <v>0</v>
      </c>
      <c r="D199" s="11">
        <v>0</v>
      </c>
      <c r="E199" s="11">
        <v>0</v>
      </c>
      <c r="F199" s="43">
        <f t="shared" si="1"/>
        <v>0</v>
      </c>
      <c r="G199" s="27"/>
    </row>
    <row r="200" spans="1:7" x14ac:dyDescent="0.35">
      <c r="A200" s="147">
        <v>3</v>
      </c>
      <c r="B200" s="150" t="s">
        <v>184</v>
      </c>
      <c r="C200" s="11">
        <v>0</v>
      </c>
      <c r="D200" s="11">
        <v>0</v>
      </c>
      <c r="E200" s="11">
        <v>0</v>
      </c>
      <c r="F200" s="43">
        <f t="shared" si="1"/>
        <v>0</v>
      </c>
      <c r="G200" s="27"/>
    </row>
    <row r="201" spans="1:7" x14ac:dyDescent="0.35">
      <c r="A201" s="147">
        <v>4</v>
      </c>
      <c r="B201" s="150" t="s">
        <v>185</v>
      </c>
      <c r="C201" s="11">
        <v>0</v>
      </c>
      <c r="D201" s="11">
        <v>0</v>
      </c>
      <c r="E201" s="11">
        <v>0</v>
      </c>
      <c r="F201" s="43">
        <f t="shared" si="1"/>
        <v>0</v>
      </c>
      <c r="G201" s="27"/>
    </row>
    <row r="202" spans="1:7" x14ac:dyDescent="0.35">
      <c r="A202" s="147">
        <v>5</v>
      </c>
      <c r="B202" s="150" t="s">
        <v>186</v>
      </c>
      <c r="C202" s="11">
        <v>0</v>
      </c>
      <c r="D202" s="11">
        <v>0</v>
      </c>
      <c r="E202" s="11">
        <v>0</v>
      </c>
      <c r="F202" s="43">
        <f t="shared" si="1"/>
        <v>0</v>
      </c>
      <c r="G202" s="27"/>
    </row>
    <row r="203" spans="1:7" x14ac:dyDescent="0.35">
      <c r="A203" s="147">
        <v>6</v>
      </c>
      <c r="B203" s="150" t="s">
        <v>165</v>
      </c>
      <c r="C203" s="11">
        <v>0</v>
      </c>
      <c r="D203" s="11">
        <v>0</v>
      </c>
      <c r="E203" s="11">
        <v>0</v>
      </c>
      <c r="F203" s="43">
        <f t="shared" si="1"/>
        <v>0</v>
      </c>
      <c r="G203" s="27"/>
    </row>
    <row r="204" spans="1:7" x14ac:dyDescent="0.35">
      <c r="A204" s="147">
        <v>7</v>
      </c>
      <c r="B204" s="150" t="s">
        <v>166</v>
      </c>
      <c r="C204" s="11">
        <v>0</v>
      </c>
      <c r="D204" s="11">
        <v>0</v>
      </c>
      <c r="E204" s="11">
        <v>0</v>
      </c>
      <c r="F204" s="43">
        <f t="shared" si="1"/>
        <v>0</v>
      </c>
      <c r="G204" s="27"/>
    </row>
    <row r="205" spans="1:7" x14ac:dyDescent="0.35">
      <c r="A205" s="147">
        <v>8</v>
      </c>
      <c r="B205" s="150" t="s">
        <v>187</v>
      </c>
      <c r="C205" s="11">
        <v>0</v>
      </c>
      <c r="D205" s="11">
        <v>0</v>
      </c>
      <c r="E205" s="11">
        <v>0</v>
      </c>
      <c r="F205" s="43">
        <f t="shared" si="1"/>
        <v>0</v>
      </c>
      <c r="G205" s="27"/>
    </row>
    <row r="206" spans="1:7" x14ac:dyDescent="0.35">
      <c r="A206" s="202">
        <v>9</v>
      </c>
      <c r="B206" s="203" t="s">
        <v>188</v>
      </c>
      <c r="C206" s="13">
        <v>0</v>
      </c>
      <c r="D206" s="13">
        <v>0</v>
      </c>
      <c r="E206" s="13">
        <v>0</v>
      </c>
      <c r="F206" s="204">
        <f t="shared" si="1"/>
        <v>0</v>
      </c>
      <c r="G206" s="27"/>
    </row>
    <row r="207" spans="1:7" x14ac:dyDescent="0.35">
      <c r="A207" s="470" t="s">
        <v>208</v>
      </c>
      <c r="B207" s="470"/>
      <c r="C207" s="470"/>
      <c r="D207" s="470"/>
      <c r="E207" s="470"/>
      <c r="F207" s="470"/>
      <c r="G207" s="27"/>
    </row>
    <row r="208" spans="1:7" x14ac:dyDescent="0.35">
      <c r="A208" s="92" t="s">
        <v>124</v>
      </c>
      <c r="B208" s="93"/>
      <c r="C208" s="93"/>
      <c r="D208" s="93"/>
      <c r="E208" s="93"/>
      <c r="F208" s="94"/>
    </row>
    <row r="209" spans="1:6" ht="45" customHeight="1" x14ac:dyDescent="0.35">
      <c r="A209" s="452" t="s">
        <v>125</v>
      </c>
      <c r="B209" s="453"/>
      <c r="C209" s="453"/>
      <c r="D209" s="453"/>
      <c r="E209" s="453"/>
      <c r="F209" s="454"/>
    </row>
    <row r="210" spans="1:6" ht="18" customHeight="1" x14ac:dyDescent="0.35"/>
    <row r="211" spans="1:6" ht="35.1" customHeight="1" x14ac:dyDescent="0.35">
      <c r="A211" s="116" t="s">
        <v>74</v>
      </c>
      <c r="B211" s="533" t="s">
        <v>370</v>
      </c>
      <c r="C211" s="534"/>
      <c r="D211" s="535" t="s">
        <v>48</v>
      </c>
      <c r="E211" s="536"/>
      <c r="F211" s="537"/>
    </row>
    <row r="212" spans="1:6" ht="35.1" customHeight="1" x14ac:dyDescent="0.35">
      <c r="A212" s="76" t="s">
        <v>46</v>
      </c>
      <c r="B212" s="533" t="s">
        <v>570</v>
      </c>
      <c r="C212" s="534"/>
      <c r="D212" s="538"/>
      <c r="E212" s="539"/>
      <c r="F212" s="540"/>
    </row>
    <row r="213" spans="1:6" ht="35.1" customHeight="1" x14ac:dyDescent="0.35">
      <c r="A213" s="77" t="s">
        <v>47</v>
      </c>
      <c r="B213" s="533" t="s">
        <v>571</v>
      </c>
      <c r="C213" s="534"/>
      <c r="D213" s="541"/>
      <c r="E213" s="542"/>
      <c r="F213" s="543"/>
    </row>
    <row r="214" spans="1:6" x14ac:dyDescent="0.35">
      <c r="A214" s="436" t="s">
        <v>120</v>
      </c>
      <c r="B214" s="436"/>
      <c r="C214" s="436"/>
      <c r="D214" s="436"/>
      <c r="E214" s="436"/>
      <c r="F214" s="436"/>
    </row>
    <row r="215" spans="1:6" x14ac:dyDescent="0.35">
      <c r="A215" s="27"/>
      <c r="B215" s="27"/>
      <c r="C215" s="27"/>
      <c r="D215" s="27"/>
      <c r="E215" s="27"/>
      <c r="F215" s="27"/>
    </row>
    <row r="216" spans="1:6" x14ac:dyDescent="0.35">
      <c r="A216" s="449" t="s">
        <v>147</v>
      </c>
      <c r="B216" s="450"/>
      <c r="C216" s="450"/>
      <c r="D216" s="450"/>
      <c r="E216" s="450"/>
      <c r="F216" s="451"/>
    </row>
    <row r="217" spans="1:6" x14ac:dyDescent="0.35">
      <c r="A217" s="95" t="s">
        <v>131</v>
      </c>
      <c r="B217" s="27"/>
      <c r="C217" s="27"/>
      <c r="D217" s="27"/>
      <c r="E217" s="27"/>
      <c r="F217" s="96"/>
    </row>
    <row r="218" spans="1:6" x14ac:dyDescent="0.35">
      <c r="A218" s="97"/>
      <c r="B218" s="27"/>
      <c r="C218" s="27"/>
      <c r="D218" s="27"/>
      <c r="E218" s="27"/>
      <c r="F218" s="96"/>
    </row>
    <row r="219" spans="1:6" x14ac:dyDescent="0.35">
      <c r="A219" s="95" t="s">
        <v>138</v>
      </c>
      <c r="B219" s="27"/>
      <c r="C219" s="27"/>
      <c r="D219" s="33" t="s">
        <v>174</v>
      </c>
      <c r="E219" s="27"/>
      <c r="F219" s="96"/>
    </row>
    <row r="220" spans="1:6" x14ac:dyDescent="0.35">
      <c r="A220" s="97" t="s">
        <v>132</v>
      </c>
      <c r="B220" s="31">
        <f>+B81</f>
        <v>198816811629.03058</v>
      </c>
      <c r="C220" s="27"/>
      <c r="D220" s="438" t="s">
        <v>170</v>
      </c>
      <c r="E220" s="438"/>
      <c r="F220" s="448"/>
    </row>
    <row r="221" spans="1:6" x14ac:dyDescent="0.35">
      <c r="A221" s="97" t="s">
        <v>139</v>
      </c>
      <c r="B221" s="48">
        <f>+F103</f>
        <v>63536749627.000023</v>
      </c>
      <c r="C221" s="27"/>
      <c r="D221" s="438"/>
      <c r="E221" s="438"/>
      <c r="F221" s="448"/>
    </row>
    <row r="222" spans="1:6" ht="16.2" thickBot="1" x14ac:dyDescent="0.4">
      <c r="A222" s="97" t="s">
        <v>133</v>
      </c>
      <c r="B222" s="138">
        <f>+B220-B221</f>
        <v>135280062002.03055</v>
      </c>
      <c r="C222" s="27"/>
      <c r="D222" s="27" t="s">
        <v>171</v>
      </c>
      <c r="E222" s="27"/>
      <c r="F222" s="140">
        <f>+F103</f>
        <v>63536749627.000023</v>
      </c>
    </row>
    <row r="223" spans="1:6" ht="16.2" thickTop="1" x14ac:dyDescent="0.35">
      <c r="A223" s="97"/>
      <c r="B223" s="27"/>
      <c r="C223" s="27"/>
      <c r="D223" s="27" t="s">
        <v>172</v>
      </c>
      <c r="E223" s="27"/>
      <c r="F223" s="141">
        <f>+F125</f>
        <v>61808813702.620003</v>
      </c>
    </row>
    <row r="224" spans="1:6" ht="16.2" thickBot="1" x14ac:dyDescent="0.4">
      <c r="A224" s="95" t="s">
        <v>134</v>
      </c>
      <c r="B224" s="27"/>
      <c r="C224" s="27"/>
      <c r="D224" s="33" t="s">
        <v>173</v>
      </c>
      <c r="E224" s="33"/>
      <c r="F224" s="142">
        <f>+F223/F222</f>
        <v>0.97280414981055729</v>
      </c>
    </row>
    <row r="225" spans="1:6" ht="16.2" thickTop="1" x14ac:dyDescent="0.35">
      <c r="A225" s="97" t="s">
        <v>135</v>
      </c>
      <c r="B225" s="31">
        <f>+F33</f>
        <v>61808813702.619995</v>
      </c>
      <c r="C225" s="27"/>
      <c r="D225" s="27"/>
      <c r="E225" s="27"/>
      <c r="F225" s="96"/>
    </row>
    <row r="226" spans="1:6" x14ac:dyDescent="0.35">
      <c r="A226" s="97" t="s">
        <v>136</v>
      </c>
      <c r="B226" s="48">
        <f>+F125</f>
        <v>61808813702.620003</v>
      </c>
      <c r="C226" s="27"/>
      <c r="D226" s="438" t="s">
        <v>175</v>
      </c>
      <c r="E226" s="438"/>
      <c r="F226" s="448"/>
    </row>
    <row r="227" spans="1:6" ht="16.2" thickBot="1" x14ac:dyDescent="0.4">
      <c r="A227" s="97" t="s">
        <v>137</v>
      </c>
      <c r="B227" s="139">
        <f>+B225-B226</f>
        <v>0</v>
      </c>
      <c r="C227" s="27"/>
      <c r="D227" s="438"/>
      <c r="E227" s="438"/>
      <c r="F227" s="448"/>
    </row>
    <row r="228" spans="1:6" ht="16.2" thickTop="1" x14ac:dyDescent="0.35">
      <c r="A228" s="97"/>
      <c r="C228" s="27"/>
      <c r="D228" s="57" t="s">
        <v>176</v>
      </c>
      <c r="E228" s="190"/>
      <c r="F228" s="140">
        <f>+B81</f>
        <v>198816811629.03058</v>
      </c>
    </row>
    <row r="229" spans="1:6" x14ac:dyDescent="0.35">
      <c r="A229" s="97"/>
      <c r="C229" s="27"/>
      <c r="D229" s="57" t="s">
        <v>172</v>
      </c>
      <c r="E229" s="190"/>
      <c r="F229" s="141">
        <f>+F125</f>
        <v>61808813702.620003</v>
      </c>
    </row>
    <row r="230" spans="1:6" ht="16.2" thickBot="1" x14ac:dyDescent="0.4">
      <c r="A230" s="97"/>
      <c r="C230" s="27"/>
      <c r="D230" s="190"/>
      <c r="E230" s="190"/>
      <c r="F230" s="142">
        <f>+F229/F228</f>
        <v>0.3108832356589048</v>
      </c>
    </row>
    <row r="231" spans="1:6" ht="16.2" thickTop="1" x14ac:dyDescent="0.35">
      <c r="A231" s="98"/>
      <c r="B231" s="99"/>
      <c r="C231" s="99"/>
      <c r="D231" s="99"/>
      <c r="E231" s="99"/>
      <c r="F231" s="100"/>
    </row>
    <row r="232" spans="1:6" x14ac:dyDescent="0.35">
      <c r="A232" s="27"/>
      <c r="B232" s="27"/>
      <c r="C232" s="27"/>
      <c r="D232" s="27"/>
      <c r="E232" s="27"/>
      <c r="F232" s="27"/>
    </row>
    <row r="233" spans="1:6" x14ac:dyDescent="0.35">
      <c r="A233" s="27"/>
      <c r="B233" s="27"/>
      <c r="C233" s="27"/>
      <c r="D233" s="27"/>
      <c r="E233" s="27"/>
      <c r="F233" s="27"/>
    </row>
    <row r="234" spans="1:6" x14ac:dyDescent="0.35">
      <c r="A234" s="27"/>
      <c r="B234" s="27"/>
      <c r="C234" s="27"/>
      <c r="D234" s="27"/>
      <c r="E234" s="27"/>
      <c r="F234" s="27"/>
    </row>
    <row r="235" spans="1:6" x14ac:dyDescent="0.35">
      <c r="A235" s="27"/>
      <c r="B235" s="27"/>
      <c r="C235" s="27"/>
      <c r="D235" s="27"/>
      <c r="E235" s="27"/>
      <c r="F235" s="27"/>
    </row>
    <row r="236" spans="1:6" x14ac:dyDescent="0.35">
      <c r="A236" s="27"/>
      <c r="B236" s="27"/>
      <c r="C236" s="27"/>
      <c r="D236" s="27"/>
      <c r="E236" s="27"/>
      <c r="F236" s="27"/>
    </row>
    <row r="237" spans="1:6" x14ac:dyDescent="0.35">
      <c r="A237" s="27"/>
      <c r="B237" s="27"/>
      <c r="C237" s="27"/>
      <c r="D237" s="27"/>
      <c r="E237" s="27"/>
      <c r="F237" s="27"/>
    </row>
    <row r="238" spans="1:6" x14ac:dyDescent="0.35">
      <c r="A238" s="27"/>
      <c r="B238" s="27"/>
      <c r="C238" s="27"/>
      <c r="D238" s="27"/>
      <c r="E238" s="27"/>
      <c r="F238" s="27"/>
    </row>
    <row r="239" spans="1:6" x14ac:dyDescent="0.35">
      <c r="A239" s="27"/>
      <c r="B239" s="27"/>
      <c r="C239" s="27"/>
      <c r="D239" s="27"/>
      <c r="E239" s="27"/>
      <c r="F239" s="27"/>
    </row>
    <row r="240" spans="1:6" x14ac:dyDescent="0.35">
      <c r="A240" s="27"/>
      <c r="B240" s="27"/>
      <c r="C240" s="27"/>
      <c r="D240" s="27"/>
      <c r="E240" s="27"/>
      <c r="F240" s="27"/>
    </row>
    <row r="241" spans="1:6" x14ac:dyDescent="0.35">
      <c r="A241" s="27"/>
      <c r="B241" s="27"/>
      <c r="C241" s="27"/>
      <c r="D241" s="27"/>
      <c r="E241" s="27"/>
      <c r="F241" s="27"/>
    </row>
    <row r="242" spans="1:6" x14ac:dyDescent="0.35">
      <c r="A242" s="27"/>
      <c r="B242" s="27"/>
      <c r="C242" s="27"/>
      <c r="D242" s="27"/>
      <c r="E242" s="27"/>
      <c r="F242" s="27"/>
    </row>
    <row r="243" spans="1:6" x14ac:dyDescent="0.35">
      <c r="A243" s="27"/>
      <c r="B243" s="27"/>
      <c r="C243" s="27"/>
      <c r="D243" s="27"/>
      <c r="E243" s="27"/>
      <c r="F243" s="27"/>
    </row>
  </sheetData>
  <mergeCells count="103">
    <mergeCell ref="A40:B40"/>
    <mergeCell ref="A41:B41"/>
    <mergeCell ref="A45:F45"/>
    <mergeCell ref="A56:F56"/>
    <mergeCell ref="A64:B64"/>
    <mergeCell ref="A66:F66"/>
    <mergeCell ref="A53:B53"/>
    <mergeCell ref="A46:F46"/>
    <mergeCell ref="A48:F48"/>
    <mergeCell ref="A50:B50"/>
    <mergeCell ref="A51:B51"/>
    <mergeCell ref="A52:B52"/>
    <mergeCell ref="A49:F49"/>
    <mergeCell ref="A54:B54"/>
    <mergeCell ref="A57:F57"/>
    <mergeCell ref="A59:F59"/>
    <mergeCell ref="A60:F60"/>
    <mergeCell ref="A61:B61"/>
    <mergeCell ref="A62:B62"/>
    <mergeCell ref="A63:B63"/>
    <mergeCell ref="A1:F2"/>
    <mergeCell ref="A3:F3"/>
    <mergeCell ref="A9:F9"/>
    <mergeCell ref="A36:B36"/>
    <mergeCell ref="A39:B39"/>
    <mergeCell ref="C5:E5"/>
    <mergeCell ref="C6:E6"/>
    <mergeCell ref="C7:E7"/>
    <mergeCell ref="A11:F11"/>
    <mergeCell ref="A27:F27"/>
    <mergeCell ref="A13:F13"/>
    <mergeCell ref="A14:F14"/>
    <mergeCell ref="A28:F28"/>
    <mergeCell ref="A30:F30"/>
    <mergeCell ref="A31:F31"/>
    <mergeCell ref="A32:B32"/>
    <mergeCell ref="A33:B33"/>
    <mergeCell ref="A34:B34"/>
    <mergeCell ref="A35:B35"/>
    <mergeCell ref="A21:A22"/>
    <mergeCell ref="A24:A25"/>
    <mergeCell ref="A37:B37"/>
    <mergeCell ref="A38:B38"/>
    <mergeCell ref="A67:F67"/>
    <mergeCell ref="B69:C69"/>
    <mergeCell ref="D69:F71"/>
    <mergeCell ref="B70:C70"/>
    <mergeCell ref="B71:C71"/>
    <mergeCell ref="A73:F73"/>
    <mergeCell ref="A97:F97"/>
    <mergeCell ref="A98:F98"/>
    <mergeCell ref="A99:F99"/>
    <mergeCell ref="A103:B103"/>
    <mergeCell ref="A77:F77"/>
    <mergeCell ref="A78:F78"/>
    <mergeCell ref="A79:F79"/>
    <mergeCell ref="A93:F93"/>
    <mergeCell ref="A95:F95"/>
    <mergeCell ref="A94:F94"/>
    <mergeCell ref="A125:B125"/>
    <mergeCell ref="A145:B145"/>
    <mergeCell ref="A152:F152"/>
    <mergeCell ref="A157:F157"/>
    <mergeCell ref="A154:F154"/>
    <mergeCell ref="A156:F156"/>
    <mergeCell ref="A115:F115"/>
    <mergeCell ref="A117:F117"/>
    <mergeCell ref="A119:F119"/>
    <mergeCell ref="A120:F120"/>
    <mergeCell ref="A121:F121"/>
    <mergeCell ref="D220:F221"/>
    <mergeCell ref="D226:F227"/>
    <mergeCell ref="A216:F216"/>
    <mergeCell ref="A209:F209"/>
    <mergeCell ref="A214:F214"/>
    <mergeCell ref="B211:C211"/>
    <mergeCell ref="D211:F213"/>
    <mergeCell ref="B212:C212"/>
    <mergeCell ref="B213:C213"/>
    <mergeCell ref="A168:F168"/>
    <mergeCell ref="A169:F169"/>
    <mergeCell ref="A170:F170"/>
    <mergeCell ref="A158:F158"/>
    <mergeCell ref="A165:E165"/>
    <mergeCell ref="A166:E166"/>
    <mergeCell ref="A167:F167"/>
    <mergeCell ref="A75:F75"/>
    <mergeCell ref="A207:F207"/>
    <mergeCell ref="B192:C192"/>
    <mergeCell ref="A116:F116"/>
    <mergeCell ref="B179:C179"/>
    <mergeCell ref="B182:C182"/>
    <mergeCell ref="B184:C184"/>
    <mergeCell ref="B187:C187"/>
    <mergeCell ref="B189:C189"/>
    <mergeCell ref="A153:F153"/>
    <mergeCell ref="B175:D175"/>
    <mergeCell ref="B176:D176"/>
    <mergeCell ref="B177:D177"/>
    <mergeCell ref="B178:C178"/>
    <mergeCell ref="A171:F171"/>
    <mergeCell ref="A173:F173"/>
    <mergeCell ref="A151:F151"/>
  </mergeCells>
  <conditionalFormatting sqref="B227">
    <cfRule type="cellIs" dxfId="5" priority="4" operator="equal">
      <formula>0</formula>
    </cfRule>
    <cfRule type="cellIs" dxfId="4" priority="5" operator="lessThan">
      <formula>0</formula>
    </cfRule>
    <cfRule type="cellIs" dxfId="3" priority="6" operator="greaterThan">
      <formula>0</formula>
    </cfRule>
  </conditionalFormatting>
  <conditionalFormatting sqref="F193">
    <cfRule type="cellIs" dxfId="2" priority="1" operator="equal">
      <formula>0</formula>
    </cfRule>
    <cfRule type="cellIs" dxfId="1" priority="2" operator="lessThan">
      <formula>0</formula>
    </cfRule>
    <cfRule type="cellIs" dxfId="0" priority="3" operator="greaterThan">
      <formula>0</formula>
    </cfRule>
  </conditionalFormatting>
  <dataValidations count="11">
    <dataValidation allowBlank="1" showInputMessage="1" showErrorMessage="1" promptTitle="Advertencia" prompt="Se recomienda leer cuidadosamente las indicaciones dispuestas en la parte inferior de esta tabla. " sqref="A160" xr:uid="{BFE8CDC7-B9EC-4E46-9DB3-FBE90FF48E02}"/>
    <dataValidation allowBlank="1" showInputMessage="1" showErrorMessage="1" promptTitle="Advertencia" prompt="El nombre de la partida debe ser de acuerdo al Clasificador de los Ingresos del Sector Público. " sqref="B126 B197 B104:B106" xr:uid="{4B30C247-C2DE-4D66-AF38-61DF57B1EB34}"/>
    <dataValidation allowBlank="1" showInputMessage="1" showErrorMessage="1" promptTitle="Advertencia" prompt="En este espacio se debe detallar el código correspondiente a la partida detallada y debe ser el código definido en el Clasificador de los Ingresos del Sector Público. " sqref="A126 A197 A104:A106" xr:uid="{EC532235-CE3F-41A5-A2D3-8B57B3030F66}"/>
    <dataValidation allowBlank="1" showInputMessage="1" showErrorMessage="1" promptTitle="Advertencia" prompt="El código debe ser el definido para la partida en particular y debe ser el código establecido en el Clasificador de los Ingresos del Sector Público. " sqref="A100" xr:uid="{78E46D02-9FA1-43F0-B24B-CF0567719188}"/>
    <dataValidation allowBlank="1" showInputMessage="1" showErrorMessage="1" promptTitle="Advertencia" prompt="Se debe indicar el nombre de la partida de acuerdo al Clasificador de los Ingresos del Sector Público." sqref="B100" xr:uid="{6B4236F6-FA63-4B0B-8B3E-3A6A50908F73}"/>
    <dataValidation allowBlank="1" showInputMessage="1" showErrorMessage="1" promptTitle="Advertencia" prompt="Esta tabla se completa únicamente con los ingresos y egresos del período 2024. Se recomienda leer cuidadosamente las indicaciones señaladas en la parte inferior de la tabla. " sqref="A157:F157" xr:uid="{B0C1118C-2EE7-4C74-9409-1D314D64C0D2}"/>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20:F120" xr:uid="{5924D6FD-2148-4299-972F-B2483F073ED2}"/>
    <dataValidation allowBlank="1" showInputMessage="1" showErrorMessage="1" promptTitle="Advertencia" prompt="Esta tabla solo la deben completar la unidades ejecutoras que por Ley específica estén facultadas para estimar y re presupuestar superávits." sqref="B176" xr:uid="{E50958FC-EB5D-42D9-BA0F-39F074E95E09}"/>
    <dataValidation allowBlank="1" showInputMessage="1" showErrorMessage="1" promptTitle="Recordatorio" prompt="El superávit libre debe ser reintegrado a más tardar el 31 de marzo,_x000a_de acuerdo al  Decreto Nº 43189-MTSS, artículo 66. " sqref="B181:B183 B185:B188 B190:B192" xr:uid="{C4EFC073-86E0-4629-91B4-F9DB0A458953}"/>
    <dataValidation allowBlank="1" showInputMessage="1" showErrorMessage="1" promptTitle="Advertencia" prompt="Debe coincidir con el monto reportado en la Liquidación Prespuestaria 2023, caso contrario se debe justificar en el espacio de observaciones. " sqref="D188 D180:D181 D183" xr:uid="{69C197AC-E19D-4AD2-882B-225A5CB26BD8}"/>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9:F71" xr:uid="{82108D52-BBA0-4B7B-B0C3-09002F020667}"/>
  </dataValidations>
  <hyperlinks>
    <hyperlink ref="B100" r:id="rId1" xr:uid="{1C767F05-BC8E-4CFC-864E-C18904A786B0}"/>
    <hyperlink ref="A100" r:id="rId2" xr:uid="{CAE4ABC9-320E-4346-ADA7-3EFE4F418C6B}"/>
    <hyperlink ref="B122" r:id="rId3" display="Nombre de la Partida presupuestaria" xr:uid="{5CEA26C4-2BEC-4CF4-AD19-94480C4F04FF}"/>
  </hyperlinks>
  <printOptions horizontalCentered="1"/>
  <pageMargins left="0.31496062992125984" right="0.31496062992125984" top="1.1811023622047245" bottom="0.78740157480314965" header="0.78740157480314965" footer="0.39370078740157483"/>
  <pageSetup scale="53" orientation="portrait" r:id="rId4"/>
  <headerFooter>
    <oddFooter>&amp;L&amp;"Palatino Linotype,Normal"&amp;K979797&amp;D&amp;C&amp;"Palatino Linotype,Normal"&amp;K979797Reporte de Ejecución programática y presupuestaria (I trimestre)&amp;R&amp;"Palatino Linotype,Normal"&amp;K979797&amp;P</oddFooter>
  </headerFooter>
  <rowBreaks count="4" manualBreakCount="4">
    <brk id="47" max="5" man="1"/>
    <brk id="72" max="5" man="1"/>
    <brk id="117" max="5" man="1"/>
    <brk id="173" max="5" man="1"/>
  </rowBreaks>
  <drawing r:id="rId5"/>
  <legacyDrawing r:id="rId6"/>
  <legacyDrawingHF r:id="rId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09F5-8E4B-4455-BEDC-0BEDA20B09D9}">
  <sheetPr>
    <tabColor rgb="FF182951"/>
  </sheetPr>
  <dimension ref="A1:H131"/>
  <sheetViews>
    <sheetView showGridLines="0" zoomScale="80" zoomScaleNormal="80" zoomScaleSheetLayoutView="100" workbookViewId="0">
      <selection sqref="A1:G2"/>
    </sheetView>
  </sheetViews>
  <sheetFormatPr baseColWidth="10" defaultColWidth="11.44140625" defaultRowHeight="15.6" x14ac:dyDescent="0.35"/>
  <cols>
    <col min="1" max="1" width="21.5546875" style="2" customWidth="1"/>
    <col min="2" max="2" width="18.6640625" style="2" customWidth="1"/>
    <col min="3" max="3" width="14.88671875" style="2" customWidth="1"/>
    <col min="4" max="4" width="14.109375" style="2" customWidth="1"/>
    <col min="5" max="5" width="14.6640625" style="2" customWidth="1"/>
    <col min="6" max="6" width="39.44140625" style="2" customWidth="1"/>
    <col min="7" max="7" width="38.33203125" style="2" customWidth="1"/>
    <col min="8" max="16384" width="11.44140625" style="2"/>
  </cols>
  <sheetData>
    <row r="1" spans="1:7" ht="18" customHeight="1" x14ac:dyDescent="0.35">
      <c r="A1" s="515" t="s">
        <v>121</v>
      </c>
      <c r="B1" s="515"/>
      <c r="C1" s="515"/>
      <c r="D1" s="515"/>
      <c r="E1" s="515"/>
      <c r="F1" s="515"/>
      <c r="G1" s="515"/>
    </row>
    <row r="2" spans="1:7" ht="18" customHeight="1" x14ac:dyDescent="0.35">
      <c r="A2" s="515"/>
      <c r="B2" s="515"/>
      <c r="C2" s="515"/>
      <c r="D2" s="515"/>
      <c r="E2" s="515"/>
      <c r="F2" s="515"/>
      <c r="G2" s="515"/>
    </row>
    <row r="3" spans="1:7" ht="18" customHeight="1" x14ac:dyDescent="0.4">
      <c r="A3" s="532" t="s">
        <v>158</v>
      </c>
      <c r="B3" s="532"/>
      <c r="C3" s="532"/>
      <c r="D3" s="532"/>
      <c r="E3" s="532"/>
      <c r="F3" s="532"/>
      <c r="G3" s="532"/>
    </row>
    <row r="4" spans="1:7" ht="15" customHeight="1" thickBot="1" x14ac:dyDescent="0.4">
      <c r="A4" s="27"/>
      <c r="B4" s="27"/>
      <c r="C4" s="27"/>
      <c r="D4" s="27"/>
      <c r="E4" s="27"/>
      <c r="F4" s="1"/>
      <c r="G4"/>
    </row>
    <row r="5" spans="1:7" ht="18" customHeight="1" x14ac:dyDescent="0.35">
      <c r="A5" s="55"/>
      <c r="B5" s="126" t="s">
        <v>22</v>
      </c>
      <c r="C5" s="131" t="str">
        <f>+'1T'!C5</f>
        <v>Programa Protección y Promoción Social</v>
      </c>
      <c r="D5" s="132"/>
      <c r="E5" s="133"/>
      <c r="F5" s="1"/>
      <c r="G5"/>
    </row>
    <row r="6" spans="1:7" ht="18" customHeight="1" x14ac:dyDescent="0.35">
      <c r="A6" s="55"/>
      <c r="B6" s="127" t="s">
        <v>33</v>
      </c>
      <c r="C6" s="128" t="str">
        <f>+'1T'!C6</f>
        <v>Instituto Mixto de Ayuda Social</v>
      </c>
      <c r="D6" s="129"/>
      <c r="E6" s="134"/>
      <c r="F6" s="1"/>
      <c r="G6"/>
    </row>
    <row r="7" spans="1:7" ht="18" customHeight="1" thickBot="1" x14ac:dyDescent="0.4">
      <c r="A7" s="55"/>
      <c r="B7" s="130" t="s">
        <v>34</v>
      </c>
      <c r="C7" s="135" t="str">
        <f>+'1T'!C7</f>
        <v>Dirección de Desarrollo Social</v>
      </c>
      <c r="D7" s="136"/>
      <c r="E7" s="137"/>
      <c r="F7" s="1"/>
    </row>
    <row r="8" spans="1:7" ht="15" customHeight="1" x14ac:dyDescent="0.35">
      <c r="A8"/>
      <c r="B8" s="3"/>
      <c r="C8" s="3"/>
      <c r="D8" s="3"/>
      <c r="E8" s="3"/>
      <c r="F8" s="3"/>
    </row>
    <row r="9" spans="1:7" ht="21.9" customHeight="1" x14ac:dyDescent="0.35">
      <c r="A9" s="486" t="s">
        <v>107</v>
      </c>
      <c r="B9" s="486"/>
      <c r="C9" s="486"/>
      <c r="D9" s="486"/>
      <c r="E9" s="486"/>
      <c r="F9" s="486"/>
      <c r="G9" s="486"/>
    </row>
    <row r="10" spans="1:7" ht="15" customHeight="1" x14ac:dyDescent="0.35">
      <c r="A10" s="6"/>
      <c r="B10" s="5"/>
      <c r="C10" s="5"/>
      <c r="D10" s="5"/>
      <c r="E10" s="5"/>
      <c r="F10" s="5"/>
    </row>
    <row r="11" spans="1:7" customFormat="1" ht="18" customHeight="1" x14ac:dyDescent="0.3">
      <c r="A11" s="517" t="s">
        <v>36</v>
      </c>
      <c r="B11" s="517"/>
      <c r="C11" s="517"/>
      <c r="D11" s="517"/>
      <c r="E11" s="517"/>
      <c r="F11" s="517"/>
      <c r="G11" s="517"/>
    </row>
    <row r="12" spans="1:7" customFormat="1" ht="18" customHeight="1" x14ac:dyDescent="0.3">
      <c r="A12" s="517" t="s">
        <v>19</v>
      </c>
      <c r="B12" s="517"/>
      <c r="C12" s="517"/>
      <c r="D12" s="517"/>
      <c r="E12" s="517"/>
      <c r="F12" s="517"/>
      <c r="G12" s="517"/>
    </row>
    <row r="13" spans="1:7" customFormat="1" ht="51.75" customHeight="1" x14ac:dyDescent="0.3">
      <c r="A13" s="80" t="s">
        <v>17</v>
      </c>
      <c r="B13" s="79" t="s">
        <v>18</v>
      </c>
      <c r="C13" s="80" t="s">
        <v>81</v>
      </c>
      <c r="D13" s="79" t="s">
        <v>82</v>
      </c>
      <c r="E13" s="79" t="s">
        <v>83</v>
      </c>
      <c r="F13" s="115" t="s">
        <v>85</v>
      </c>
      <c r="G13" s="115" t="s">
        <v>13</v>
      </c>
    </row>
    <row r="14" spans="1:7" customFormat="1" ht="18" customHeight="1" x14ac:dyDescent="0.3">
      <c r="A14" s="72" t="s">
        <v>16</v>
      </c>
      <c r="B14" s="75"/>
      <c r="C14" s="236">
        <v>189539</v>
      </c>
      <c r="D14" s="236">
        <v>164694</v>
      </c>
      <c r="E14" s="236">
        <v>218097</v>
      </c>
      <c r="F14" s="236">
        <v>369483</v>
      </c>
      <c r="G14" s="236">
        <v>391906</v>
      </c>
    </row>
    <row r="15" spans="1:7" customFormat="1" ht="15" customHeight="1" x14ac:dyDescent="0.3">
      <c r="A15" s="8"/>
      <c r="B15" s="9"/>
      <c r="C15" s="240"/>
      <c r="D15" s="240"/>
      <c r="E15" s="239"/>
      <c r="F15" s="239"/>
      <c r="G15" s="237"/>
    </row>
    <row r="16" spans="1:7" customFormat="1" ht="15" customHeight="1" x14ac:dyDescent="0.35">
      <c r="A16" s="42" t="s">
        <v>284</v>
      </c>
      <c r="B16" s="233" t="s">
        <v>289</v>
      </c>
      <c r="C16" s="240">
        <v>69279</v>
      </c>
      <c r="D16" s="240">
        <v>75306</v>
      </c>
      <c r="E16" s="240">
        <v>77675</v>
      </c>
      <c r="F16" s="240">
        <v>176577</v>
      </c>
      <c r="G16" s="237">
        <v>198430</v>
      </c>
    </row>
    <row r="17" spans="1:7" customFormat="1" ht="15" customHeight="1" x14ac:dyDescent="0.35">
      <c r="A17" s="42" t="s">
        <v>285</v>
      </c>
      <c r="B17" s="233" t="s">
        <v>290</v>
      </c>
      <c r="C17" s="240">
        <v>1377</v>
      </c>
      <c r="D17" s="240">
        <v>1351</v>
      </c>
      <c r="E17" s="240">
        <v>1373</v>
      </c>
      <c r="F17" s="240">
        <v>1464</v>
      </c>
      <c r="G17" s="237">
        <v>1571</v>
      </c>
    </row>
    <row r="18" spans="1:7" customFormat="1" ht="15" customHeight="1" x14ac:dyDescent="0.35">
      <c r="A18" s="42" t="s">
        <v>286</v>
      </c>
      <c r="B18" s="233" t="s">
        <v>290</v>
      </c>
      <c r="C18" s="240">
        <v>122</v>
      </c>
      <c r="D18" s="240">
        <v>199</v>
      </c>
      <c r="E18" s="240">
        <v>244</v>
      </c>
      <c r="F18" s="240">
        <v>276</v>
      </c>
      <c r="G18" s="237">
        <v>297</v>
      </c>
    </row>
    <row r="19" spans="1:7" customFormat="1" ht="15" customHeight="1" x14ac:dyDescent="0.35">
      <c r="A19" s="512" t="s">
        <v>287</v>
      </c>
      <c r="B19" s="233" t="s">
        <v>291</v>
      </c>
      <c r="C19" s="240">
        <v>24857</v>
      </c>
      <c r="D19" s="240">
        <v>23642</v>
      </c>
      <c r="E19" s="240">
        <v>25028</v>
      </c>
      <c r="F19" s="240">
        <v>26267</v>
      </c>
      <c r="G19" s="237">
        <v>30813</v>
      </c>
    </row>
    <row r="20" spans="1:7" customFormat="1" ht="18" customHeight="1" x14ac:dyDescent="0.35">
      <c r="A20" s="512"/>
      <c r="B20" s="233" t="s">
        <v>290</v>
      </c>
      <c r="C20" s="238">
        <v>16224</v>
      </c>
      <c r="D20" s="240">
        <v>15258</v>
      </c>
      <c r="E20" s="240">
        <v>16354</v>
      </c>
      <c r="F20" s="238">
        <v>16965</v>
      </c>
      <c r="G20" s="241">
        <v>19645</v>
      </c>
    </row>
    <row r="21" spans="1:7" customFormat="1" ht="18" customHeight="1" x14ac:dyDescent="0.35">
      <c r="A21" s="42" t="s">
        <v>288</v>
      </c>
      <c r="B21" s="234" t="s">
        <v>290</v>
      </c>
      <c r="C21" s="238">
        <v>6177</v>
      </c>
      <c r="D21" s="240">
        <v>6258</v>
      </c>
      <c r="E21" s="238">
        <v>7246</v>
      </c>
      <c r="F21" s="238">
        <v>8003</v>
      </c>
      <c r="G21" s="241">
        <v>14252</v>
      </c>
    </row>
    <row r="22" spans="1:7" customFormat="1" ht="18" customHeight="1" x14ac:dyDescent="0.35">
      <c r="A22" s="512" t="s">
        <v>177</v>
      </c>
      <c r="B22" s="234" t="s">
        <v>292</v>
      </c>
      <c r="C22" s="238">
        <v>217200</v>
      </c>
      <c r="D22" s="240">
        <v>241584</v>
      </c>
      <c r="E22" s="238">
        <v>271042</v>
      </c>
      <c r="F22" s="238">
        <v>305943</v>
      </c>
      <c r="G22" s="241">
        <v>311305</v>
      </c>
    </row>
    <row r="23" spans="1:7" customFormat="1" ht="18" customHeight="1" x14ac:dyDescent="0.35">
      <c r="A23" s="513"/>
      <c r="B23" s="234" t="s">
        <v>290</v>
      </c>
      <c r="C23" s="238">
        <v>137297</v>
      </c>
      <c r="D23" s="240">
        <v>154089</v>
      </c>
      <c r="E23" s="331">
        <v>165543</v>
      </c>
      <c r="F23" s="331">
        <v>191572</v>
      </c>
      <c r="G23" s="245">
        <v>192937</v>
      </c>
    </row>
    <row r="24" spans="1:7" customFormat="1" ht="18" customHeight="1" x14ac:dyDescent="0.3">
      <c r="A24" s="123" t="s">
        <v>161</v>
      </c>
      <c r="B24" s="221" t="s">
        <v>162</v>
      </c>
      <c r="C24" s="212"/>
      <c r="D24" s="212"/>
      <c r="E24" s="212"/>
    </row>
    <row r="25" spans="1:7" customFormat="1" ht="381.6" customHeight="1" x14ac:dyDescent="0.3">
      <c r="A25" s="548" t="s">
        <v>569</v>
      </c>
      <c r="B25" s="549"/>
      <c r="C25" s="549"/>
      <c r="D25" s="549"/>
      <c r="E25" s="549"/>
      <c r="F25" s="549"/>
      <c r="G25" s="550"/>
    </row>
    <row r="26" spans="1:7" customFormat="1" ht="15" customHeight="1" x14ac:dyDescent="0.3">
      <c r="A26" s="28"/>
      <c r="B26" s="28"/>
      <c r="C26" s="28"/>
      <c r="D26" s="29"/>
      <c r="E26" s="29"/>
    </row>
    <row r="27" spans="1:7" customFormat="1" ht="18" customHeight="1" x14ac:dyDescent="0.3">
      <c r="A27" s="517" t="s">
        <v>37</v>
      </c>
      <c r="B27" s="517"/>
      <c r="C27" s="517"/>
      <c r="D27" s="517"/>
      <c r="E27" s="517"/>
      <c r="F27" s="517"/>
    </row>
    <row r="28" spans="1:7" customFormat="1" ht="18" customHeight="1" x14ac:dyDescent="0.3">
      <c r="A28" s="517" t="s">
        <v>20</v>
      </c>
      <c r="B28" s="517"/>
      <c r="C28" s="517"/>
      <c r="D28" s="517"/>
      <c r="E28" s="517"/>
      <c r="F28" s="517"/>
    </row>
    <row r="29" spans="1:7" customFormat="1" ht="18" customHeight="1" x14ac:dyDescent="0.3">
      <c r="A29" s="80" t="s">
        <v>21</v>
      </c>
      <c r="B29" s="80" t="s">
        <v>81</v>
      </c>
      <c r="C29" s="80" t="s">
        <v>82</v>
      </c>
      <c r="D29" s="80" t="s">
        <v>83</v>
      </c>
      <c r="E29" s="80" t="s">
        <v>85</v>
      </c>
      <c r="F29" s="80" t="s">
        <v>13</v>
      </c>
    </row>
    <row r="30" spans="1:7" customFormat="1" ht="18" customHeight="1" x14ac:dyDescent="0.3">
      <c r="A30" s="400" t="s">
        <v>16</v>
      </c>
      <c r="B30" s="304">
        <f>+SUM(B32:B39)</f>
        <v>36611837847.770004</v>
      </c>
      <c r="C30" s="304">
        <f t="shared" ref="C30:F30" si="0">+SUM(C32:C39)</f>
        <v>45522751839.43</v>
      </c>
      <c r="D30" s="304">
        <f t="shared" si="0"/>
        <v>46001641039.599998</v>
      </c>
      <c r="E30" s="304">
        <f t="shared" si="0"/>
        <v>61808813702.619995</v>
      </c>
      <c r="F30" s="304">
        <f t="shared" si="0"/>
        <v>189945044429.41998</v>
      </c>
    </row>
    <row r="31" spans="1:7" customFormat="1" ht="15" customHeight="1" x14ac:dyDescent="0.3">
      <c r="A31" s="401"/>
      <c r="B31" s="402"/>
      <c r="C31" s="402"/>
      <c r="D31" s="308"/>
      <c r="E31" s="308"/>
      <c r="F31" s="403"/>
    </row>
    <row r="32" spans="1:7" customFormat="1" ht="14.4" x14ac:dyDescent="0.3">
      <c r="A32" s="399" t="s">
        <v>284</v>
      </c>
      <c r="B32" s="404">
        <v>12190967642.77</v>
      </c>
      <c r="C32" s="405">
        <v>19761041088.43</v>
      </c>
      <c r="D32" s="308">
        <v>18434311209.599991</v>
      </c>
      <c r="E32" s="406">
        <v>31525262021.620007</v>
      </c>
      <c r="F32" s="406">
        <v>81911581962.419998</v>
      </c>
    </row>
    <row r="33" spans="1:8" customFormat="1" ht="26.4" x14ac:dyDescent="0.3">
      <c r="A33" s="399" t="s">
        <v>285</v>
      </c>
      <c r="B33" s="404">
        <v>404718000</v>
      </c>
      <c r="C33" s="405">
        <v>402551000</v>
      </c>
      <c r="D33" s="308">
        <v>407778500</v>
      </c>
      <c r="E33" s="406">
        <v>419378500</v>
      </c>
      <c r="F33" s="406">
        <v>1634426000</v>
      </c>
    </row>
    <row r="34" spans="1:8" customFormat="1" ht="26.4" x14ac:dyDescent="0.3">
      <c r="A34" s="399" t="s">
        <v>286</v>
      </c>
      <c r="B34" s="404">
        <v>54205000</v>
      </c>
      <c r="C34" s="405">
        <v>112842000</v>
      </c>
      <c r="D34" s="308">
        <v>135841996</v>
      </c>
      <c r="E34" s="406">
        <v>157800995.00000006</v>
      </c>
      <c r="F34" s="406">
        <v>460689991.00000006</v>
      </c>
    </row>
    <row r="35" spans="1:8" customFormat="1" ht="26.4" x14ac:dyDescent="0.3">
      <c r="A35" s="407" t="s">
        <v>287</v>
      </c>
      <c r="B35" s="404">
        <v>6411476618</v>
      </c>
      <c r="C35" s="405">
        <v>6264931313.9999981</v>
      </c>
      <c r="D35" s="308">
        <v>6438993250.0000057</v>
      </c>
      <c r="E35" s="406">
        <v>8490076648.9999924</v>
      </c>
      <c r="F35" s="406">
        <v>27605477830.999996</v>
      </c>
    </row>
    <row r="36" spans="1:8" customFormat="1" ht="14.4" x14ac:dyDescent="0.3">
      <c r="A36" s="399" t="s">
        <v>288</v>
      </c>
      <c r="B36" s="404">
        <v>1228567000</v>
      </c>
      <c r="C36" s="405">
        <v>1245124000</v>
      </c>
      <c r="D36" s="308">
        <v>1613199700</v>
      </c>
      <c r="E36" s="406">
        <v>1819889276</v>
      </c>
      <c r="F36" s="406">
        <v>5906779976</v>
      </c>
    </row>
    <row r="37" spans="1:8" customFormat="1" ht="14.4" x14ac:dyDescent="0.3">
      <c r="A37" s="399" t="s">
        <v>337</v>
      </c>
      <c r="B37" s="404">
        <v>1944587</v>
      </c>
      <c r="C37" s="405">
        <v>102001437</v>
      </c>
      <c r="D37" s="308">
        <v>113398384</v>
      </c>
      <c r="E37" s="406">
        <v>98677141</v>
      </c>
      <c r="F37" s="406">
        <v>316021549</v>
      </c>
    </row>
    <row r="38" spans="1:8" customFormat="1" ht="14.4" x14ac:dyDescent="0.3">
      <c r="A38" s="399" t="s">
        <v>177</v>
      </c>
      <c r="B38" s="404">
        <v>11265291000</v>
      </c>
      <c r="C38" s="405">
        <v>11893221000</v>
      </c>
      <c r="D38" s="308">
        <v>12593190000</v>
      </c>
      <c r="E38" s="406">
        <v>6816021000</v>
      </c>
      <c r="F38" s="406">
        <f>B38+C38+D38+E38</f>
        <v>42567723000</v>
      </c>
      <c r="G38" s="381"/>
    </row>
    <row r="39" spans="1:8" customFormat="1" ht="14.4" x14ac:dyDescent="0.3">
      <c r="A39" s="408" t="s">
        <v>345</v>
      </c>
      <c r="B39" s="404">
        <v>5054668000</v>
      </c>
      <c r="C39" s="405">
        <v>5741040000</v>
      </c>
      <c r="D39" s="308">
        <v>6264928000</v>
      </c>
      <c r="E39" s="409">
        <v>12481708120</v>
      </c>
      <c r="F39" s="409">
        <f>B39+C39+D39+E39</f>
        <v>29542344120</v>
      </c>
    </row>
    <row r="40" spans="1:8" customFormat="1" ht="18" customHeight="1" x14ac:dyDescent="0.3">
      <c r="A40" s="123" t="s">
        <v>161</v>
      </c>
      <c r="B40" s="221" t="s">
        <v>162</v>
      </c>
      <c r="C40" s="212"/>
      <c r="D40" s="212"/>
      <c r="E40" s="212"/>
      <c r="F40" s="378"/>
    </row>
    <row r="41" spans="1:8" customFormat="1" ht="399.6" customHeight="1" x14ac:dyDescent="0.3">
      <c r="A41" s="548" t="s">
        <v>567</v>
      </c>
      <c r="B41" s="549"/>
      <c r="C41" s="549"/>
      <c r="D41" s="549"/>
      <c r="E41" s="549"/>
      <c r="F41" s="550"/>
    </row>
    <row r="42" spans="1:8" customFormat="1" ht="18" customHeight="1" x14ac:dyDescent="0.3"/>
    <row r="44" spans="1:8" ht="21" customHeight="1" x14ac:dyDescent="0.35">
      <c r="A44" s="486" t="s">
        <v>108</v>
      </c>
      <c r="B44" s="486"/>
      <c r="C44" s="486"/>
      <c r="D44" s="486"/>
      <c r="E44" s="486"/>
      <c r="F44" s="486"/>
      <c r="G44" s="486"/>
      <c r="H44"/>
    </row>
    <row r="45" spans="1:8" ht="9.9" customHeight="1" x14ac:dyDescent="0.35">
      <c r="A45" s="1"/>
      <c r="B45" s="1"/>
      <c r="C45" s="1"/>
      <c r="D45" s="1"/>
      <c r="E45" s="1"/>
      <c r="F45" s="1"/>
    </row>
    <row r="46" spans="1:8" x14ac:dyDescent="0.35">
      <c r="A46" s="445" t="s">
        <v>65</v>
      </c>
      <c r="B46" s="445"/>
      <c r="C46" s="445"/>
      <c r="D46" s="445"/>
      <c r="E46" s="445"/>
      <c r="F46" s="445"/>
      <c r="G46" s="445"/>
    </row>
    <row r="47" spans="1:8" ht="17.25" customHeight="1" x14ac:dyDescent="0.35">
      <c r="A47" s="469" t="s">
        <v>66</v>
      </c>
      <c r="B47" s="469"/>
      <c r="C47" s="469"/>
      <c r="D47" s="469"/>
      <c r="E47" s="469"/>
      <c r="F47" s="469"/>
      <c r="G47" s="469"/>
    </row>
    <row r="48" spans="1:8" x14ac:dyDescent="0.35">
      <c r="A48" s="445" t="s">
        <v>51</v>
      </c>
      <c r="B48" s="445"/>
      <c r="C48" s="445"/>
      <c r="D48" s="445"/>
      <c r="E48" s="445"/>
      <c r="F48" s="445"/>
      <c r="G48" s="445"/>
    </row>
    <row r="49" spans="1:7" ht="35.1" customHeight="1" x14ac:dyDescent="0.35">
      <c r="A49" s="84" t="s">
        <v>53</v>
      </c>
      <c r="B49" s="84" t="s">
        <v>148</v>
      </c>
      <c r="C49" s="84" t="s">
        <v>81</v>
      </c>
      <c r="D49" s="84" t="s">
        <v>82</v>
      </c>
      <c r="E49" s="84" t="s">
        <v>83</v>
      </c>
      <c r="F49" s="84" t="s">
        <v>84</v>
      </c>
      <c r="G49" s="84" t="s">
        <v>13</v>
      </c>
    </row>
    <row r="50" spans="1:7" ht="18" customHeight="1" x14ac:dyDescent="0.35">
      <c r="A50" s="72" t="s">
        <v>16</v>
      </c>
      <c r="B50" s="85"/>
      <c r="C50" s="304">
        <f>+C52</f>
        <v>44426687333.5</v>
      </c>
      <c r="D50" s="304">
        <f t="shared" ref="D50:G50" si="1">+D52</f>
        <v>44426687332.500008</v>
      </c>
      <c r="E50" s="304">
        <f t="shared" si="1"/>
        <v>44426687331.499977</v>
      </c>
      <c r="F50" s="304">
        <f t="shared" si="1"/>
        <v>63536749627.000023</v>
      </c>
      <c r="G50" s="304">
        <f t="shared" si="1"/>
        <v>196816811624.5</v>
      </c>
    </row>
    <row r="51" spans="1:7" ht="9.9" customHeight="1" x14ac:dyDescent="0.35">
      <c r="A51" s="8"/>
      <c r="B51" s="40"/>
      <c r="C51" s="305"/>
      <c r="D51" s="305"/>
      <c r="E51" s="305"/>
      <c r="F51" s="305"/>
      <c r="G51" s="305"/>
    </row>
    <row r="52" spans="1:7" ht="18" customHeight="1" x14ac:dyDescent="0.35">
      <c r="A52" s="479" t="s">
        <v>159</v>
      </c>
      <c r="B52" s="479"/>
      <c r="C52" s="306">
        <v>44426687333.5</v>
      </c>
      <c r="D52" s="306">
        <v>44426687332.500008</v>
      </c>
      <c r="E52" s="306">
        <v>44426687331.499977</v>
      </c>
      <c r="F52" s="306">
        <v>63536749627.000023</v>
      </c>
      <c r="G52" s="306">
        <v>196816811624.5</v>
      </c>
    </row>
    <row r="53" spans="1:7" x14ac:dyDescent="0.35">
      <c r="A53" s="147" t="s">
        <v>196</v>
      </c>
      <c r="B53" s="150" t="s">
        <v>192</v>
      </c>
      <c r="C53" s="406">
        <v>44426687333.5</v>
      </c>
      <c r="D53" s="406">
        <v>44426687332.500008</v>
      </c>
      <c r="E53" s="406">
        <v>44426687331.499977</v>
      </c>
      <c r="F53" s="406">
        <v>63536749627.000023</v>
      </c>
      <c r="G53" s="406">
        <v>196816811624.5</v>
      </c>
    </row>
    <row r="54" spans="1:7" x14ac:dyDescent="0.35">
      <c r="A54" s="147" t="s">
        <v>195</v>
      </c>
      <c r="B54" s="150" t="s">
        <v>165</v>
      </c>
      <c r="C54" s="410">
        <v>44426687333.5</v>
      </c>
      <c r="D54" s="410">
        <v>44426687332.500008</v>
      </c>
      <c r="E54" s="410">
        <v>44426687331.499977</v>
      </c>
      <c r="F54" s="410">
        <v>63536749627.000023</v>
      </c>
      <c r="G54" s="410">
        <v>196816811624.5</v>
      </c>
    </row>
    <row r="55" spans="1:7" x14ac:dyDescent="0.35">
      <c r="A55" s="147" t="s">
        <v>194</v>
      </c>
      <c r="B55" s="150" t="s">
        <v>193</v>
      </c>
      <c r="C55" s="411">
        <v>44426687333.5</v>
      </c>
      <c r="D55" s="411">
        <v>44426687332.500008</v>
      </c>
      <c r="E55" s="411">
        <v>44426687331.499977</v>
      </c>
      <c r="F55" s="411">
        <v>63536749627.000023</v>
      </c>
      <c r="G55" s="411">
        <v>196816811624.5</v>
      </c>
    </row>
    <row r="56" spans="1:7" x14ac:dyDescent="0.35">
      <c r="A56" s="269" t="s">
        <v>197</v>
      </c>
      <c r="B56" s="270" t="s">
        <v>212</v>
      </c>
      <c r="C56" s="412">
        <v>44426687333.5</v>
      </c>
      <c r="D56" s="412">
        <v>44426687332.500008</v>
      </c>
      <c r="E56" s="412">
        <v>44426687331.499977</v>
      </c>
      <c r="F56" s="412">
        <v>63536749627.000023</v>
      </c>
      <c r="G56" s="413">
        <v>196816811624.5</v>
      </c>
    </row>
    <row r="57" spans="1:7" x14ac:dyDescent="0.35">
      <c r="A57" s="147" t="s">
        <v>268</v>
      </c>
      <c r="B57" s="150" t="s">
        <v>269</v>
      </c>
      <c r="C57" s="414">
        <v>90591179.5</v>
      </c>
      <c r="D57" s="414">
        <v>90591179.500000015</v>
      </c>
      <c r="E57" s="414">
        <v>90591179.499999985</v>
      </c>
      <c r="F57" s="414">
        <v>90591179.000000015</v>
      </c>
      <c r="G57" s="415">
        <v>362364717.5</v>
      </c>
    </row>
    <row r="58" spans="1:7" x14ac:dyDescent="0.35">
      <c r="A58" s="147" t="s">
        <v>270</v>
      </c>
      <c r="B58" s="150" t="s">
        <v>166</v>
      </c>
      <c r="C58" s="411">
        <v>90591179.5</v>
      </c>
      <c r="D58" s="411">
        <v>90591179.500000015</v>
      </c>
      <c r="E58" s="411">
        <v>90591179.499999985</v>
      </c>
      <c r="F58" s="411">
        <v>90591179.000000015</v>
      </c>
      <c r="G58" s="416">
        <v>362364717.5</v>
      </c>
    </row>
    <row r="59" spans="1:7" x14ac:dyDescent="0.35">
      <c r="A59" s="147" t="s">
        <v>271</v>
      </c>
      <c r="B59" s="150" t="s">
        <v>272</v>
      </c>
      <c r="C59" s="411">
        <v>90591179.5</v>
      </c>
      <c r="D59" s="411">
        <v>90591179.500000015</v>
      </c>
      <c r="E59" s="411">
        <v>90591179.499999985</v>
      </c>
      <c r="F59" s="411">
        <v>90591179.000000015</v>
      </c>
      <c r="G59" s="416">
        <v>362364717.5</v>
      </c>
    </row>
    <row r="60" spans="1:7" x14ac:dyDescent="0.35">
      <c r="A60" s="269" t="s">
        <v>273</v>
      </c>
      <c r="B60" s="270" t="s">
        <v>274</v>
      </c>
      <c r="C60" s="412">
        <v>90591179.5</v>
      </c>
      <c r="D60" s="412">
        <v>90591179.500000015</v>
      </c>
      <c r="E60" s="412">
        <v>90591179.499999985</v>
      </c>
      <c r="F60" s="412">
        <v>90591179.000000015</v>
      </c>
      <c r="G60" s="413">
        <v>362364717.5</v>
      </c>
    </row>
    <row r="61" spans="1:7" ht="9.9" customHeight="1" x14ac:dyDescent="0.35">
      <c r="A61" s="180"/>
      <c r="B61" s="181"/>
      <c r="C61" s="62"/>
      <c r="D61" s="62"/>
      <c r="E61" s="62"/>
      <c r="F61" s="62"/>
      <c r="G61" s="63"/>
    </row>
    <row r="62" spans="1:7" x14ac:dyDescent="0.35">
      <c r="A62" s="547" t="s">
        <v>42</v>
      </c>
      <c r="B62" s="547"/>
      <c r="C62" s="547"/>
      <c r="D62" s="547"/>
      <c r="E62" s="547"/>
      <c r="F62" s="1"/>
    </row>
    <row r="63" spans="1:7" ht="50.1" customHeight="1" x14ac:dyDescent="0.35">
      <c r="A63" s="551" t="s">
        <v>109</v>
      </c>
      <c r="B63" s="552"/>
      <c r="C63" s="552"/>
      <c r="D63" s="552"/>
      <c r="E63" s="552"/>
      <c r="F63" s="552"/>
      <c r="G63" s="552"/>
    </row>
    <row r="64" spans="1:7" ht="9.9" customHeight="1" x14ac:dyDescent="0.35">
      <c r="A64" s="21"/>
      <c r="B64" s="39"/>
      <c r="C64" s="20"/>
      <c r="D64" s="27"/>
      <c r="E64" s="27"/>
      <c r="F64" s="1"/>
    </row>
    <row r="65" spans="1:7" x14ac:dyDescent="0.35">
      <c r="A65" s="445" t="s">
        <v>68</v>
      </c>
      <c r="B65" s="445"/>
      <c r="C65" s="445"/>
      <c r="D65" s="445"/>
      <c r="E65" s="445"/>
      <c r="F65" s="445"/>
      <c r="G65" s="445"/>
    </row>
    <row r="66" spans="1:7" ht="17.25" customHeight="1" x14ac:dyDescent="0.35">
      <c r="A66" s="469" t="s">
        <v>52</v>
      </c>
      <c r="B66" s="469"/>
      <c r="C66" s="469"/>
      <c r="D66" s="469"/>
      <c r="E66" s="469"/>
      <c r="F66" s="469"/>
      <c r="G66" s="469"/>
    </row>
    <row r="67" spans="1:7" x14ac:dyDescent="0.35">
      <c r="A67" s="445" t="s">
        <v>51</v>
      </c>
      <c r="B67" s="445"/>
      <c r="C67" s="445"/>
      <c r="D67" s="445"/>
      <c r="E67" s="445"/>
      <c r="F67" s="445"/>
      <c r="G67" s="445"/>
    </row>
    <row r="68" spans="1:7" ht="35.1" customHeight="1" x14ac:dyDescent="0.35">
      <c r="A68" s="84" t="s">
        <v>53</v>
      </c>
      <c r="B68" s="84" t="s">
        <v>148</v>
      </c>
      <c r="C68" s="84" t="s">
        <v>81</v>
      </c>
      <c r="D68" s="84" t="s">
        <v>82</v>
      </c>
      <c r="E68" s="84" t="s">
        <v>83</v>
      </c>
      <c r="F68" s="84" t="s">
        <v>85</v>
      </c>
      <c r="G68" s="84" t="s">
        <v>13</v>
      </c>
    </row>
    <row r="69" spans="1:7" ht="18" customHeight="1" x14ac:dyDescent="0.35">
      <c r="A69" s="72" t="s">
        <v>16</v>
      </c>
      <c r="B69" s="85"/>
      <c r="C69" s="304">
        <f>+C71</f>
        <v>36611837847.770004</v>
      </c>
      <c r="D69" s="304">
        <f t="shared" ref="D69:G69" si="2">+D71</f>
        <v>45522751839.43</v>
      </c>
      <c r="E69" s="304">
        <f t="shared" si="2"/>
        <v>46001641039.599998</v>
      </c>
      <c r="F69" s="86">
        <f t="shared" si="2"/>
        <v>61808813702.619995</v>
      </c>
      <c r="G69" s="86">
        <f t="shared" si="2"/>
        <v>189945044429.41998</v>
      </c>
    </row>
    <row r="70" spans="1:7" ht="15" customHeight="1" x14ac:dyDescent="0.35">
      <c r="A70" s="8"/>
      <c r="B70" s="40"/>
      <c r="C70" s="305"/>
      <c r="D70" s="305"/>
      <c r="E70" s="305"/>
      <c r="F70" s="10"/>
      <c r="G70" s="10"/>
    </row>
    <row r="71" spans="1:7" ht="41.25" customHeight="1" x14ac:dyDescent="0.35">
      <c r="A71" s="479" t="s">
        <v>55</v>
      </c>
      <c r="B71" s="479"/>
      <c r="C71" s="306">
        <v>36611837847.770004</v>
      </c>
      <c r="D71" s="306">
        <v>45522751839.43</v>
      </c>
      <c r="E71" s="306">
        <v>46001641039.599998</v>
      </c>
      <c r="F71" s="87">
        <v>61808813702.619995</v>
      </c>
      <c r="G71" s="87">
        <v>189945044429.41998</v>
      </c>
    </row>
    <row r="72" spans="1:7" x14ac:dyDescent="0.35">
      <c r="A72" s="147">
        <v>0</v>
      </c>
      <c r="B72" s="370" t="s">
        <v>182</v>
      </c>
      <c r="C72" s="410">
        <v>0</v>
      </c>
      <c r="D72" s="410">
        <v>0</v>
      </c>
      <c r="E72" s="410">
        <v>0</v>
      </c>
      <c r="F72" s="11">
        <v>0</v>
      </c>
      <c r="G72" s="11">
        <v>0</v>
      </c>
    </row>
    <row r="73" spans="1:7" x14ac:dyDescent="0.35">
      <c r="A73" s="147">
        <v>1</v>
      </c>
      <c r="B73" s="150" t="s">
        <v>168</v>
      </c>
      <c r="C73" s="410">
        <v>0</v>
      </c>
      <c r="D73" s="410">
        <v>0</v>
      </c>
      <c r="E73" s="410">
        <v>0</v>
      </c>
      <c r="F73" s="11">
        <v>0</v>
      </c>
      <c r="G73" s="60">
        <v>0</v>
      </c>
    </row>
    <row r="74" spans="1:7" ht="27.6" x14ac:dyDescent="0.35">
      <c r="A74" s="147">
        <v>2</v>
      </c>
      <c r="B74" s="370" t="s">
        <v>183</v>
      </c>
      <c r="C74" s="410">
        <v>0</v>
      </c>
      <c r="D74" s="410">
        <v>0</v>
      </c>
      <c r="E74" s="410">
        <v>0</v>
      </c>
      <c r="F74" s="11">
        <v>0</v>
      </c>
      <c r="G74" s="60">
        <v>0</v>
      </c>
    </row>
    <row r="75" spans="1:7" ht="27.6" x14ac:dyDescent="0.35">
      <c r="A75" s="147">
        <v>3</v>
      </c>
      <c r="B75" s="370" t="s">
        <v>184</v>
      </c>
      <c r="C75" s="410">
        <v>0</v>
      </c>
      <c r="D75" s="410">
        <v>0</v>
      </c>
      <c r="E75" s="410">
        <v>0</v>
      </c>
      <c r="F75" s="11">
        <v>0</v>
      </c>
      <c r="G75" s="60">
        <v>0</v>
      </c>
    </row>
    <row r="76" spans="1:7" ht="27.6" x14ac:dyDescent="0.35">
      <c r="A76" s="147">
        <v>4</v>
      </c>
      <c r="B76" s="370" t="s">
        <v>185</v>
      </c>
      <c r="C76" s="410">
        <v>0</v>
      </c>
      <c r="D76" s="410">
        <v>0</v>
      </c>
      <c r="E76" s="410">
        <v>0</v>
      </c>
      <c r="F76" s="11">
        <v>0</v>
      </c>
      <c r="G76" s="60">
        <v>0</v>
      </c>
    </row>
    <row r="77" spans="1:7" ht="27.6" x14ac:dyDescent="0.35">
      <c r="A77" s="147">
        <v>5</v>
      </c>
      <c r="B77" s="370" t="s">
        <v>186</v>
      </c>
      <c r="C77" s="410">
        <v>0</v>
      </c>
      <c r="D77" s="410">
        <v>0</v>
      </c>
      <c r="E77" s="410">
        <v>0</v>
      </c>
      <c r="F77" s="11">
        <v>0</v>
      </c>
      <c r="G77" s="61">
        <v>0</v>
      </c>
    </row>
    <row r="78" spans="1:7" ht="27.6" x14ac:dyDescent="0.35">
      <c r="A78" s="147">
        <v>6</v>
      </c>
      <c r="B78" s="370" t="s">
        <v>165</v>
      </c>
      <c r="C78" s="406">
        <v>36609893260.770004</v>
      </c>
      <c r="D78" s="406">
        <v>45420750402.43</v>
      </c>
      <c r="E78" s="406">
        <v>45888242655.599998</v>
      </c>
      <c r="F78" s="182">
        <v>61710136561.619995</v>
      </c>
      <c r="G78" s="414">
        <v>189629022880.41998</v>
      </c>
    </row>
    <row r="79" spans="1:7" x14ac:dyDescent="0.35">
      <c r="A79" s="269"/>
      <c r="B79" s="277" t="s">
        <v>239</v>
      </c>
      <c r="C79" s="417">
        <v>12190967642.77</v>
      </c>
      <c r="D79" s="417">
        <v>19761041088.43</v>
      </c>
      <c r="E79" s="417">
        <v>18434311209.599991</v>
      </c>
      <c r="F79" s="271">
        <v>31525262021.620007</v>
      </c>
      <c r="G79" s="279">
        <v>81911581962.419998</v>
      </c>
    </row>
    <row r="80" spans="1:7" ht="26.4" x14ac:dyDescent="0.35">
      <c r="A80" s="269"/>
      <c r="B80" s="323" t="s">
        <v>240</v>
      </c>
      <c r="C80" s="417">
        <v>404718000</v>
      </c>
      <c r="D80" s="417">
        <v>402551000</v>
      </c>
      <c r="E80" s="417">
        <v>407778500</v>
      </c>
      <c r="F80" s="271">
        <v>419378500</v>
      </c>
      <c r="G80" s="279">
        <v>1634426000</v>
      </c>
    </row>
    <row r="81" spans="1:7" ht="26.4" x14ac:dyDescent="0.35">
      <c r="A81" s="269"/>
      <c r="B81" s="323" t="s">
        <v>338</v>
      </c>
      <c r="C81" s="417">
        <v>54205000</v>
      </c>
      <c r="D81" s="417">
        <v>112842000</v>
      </c>
      <c r="E81" s="417">
        <v>135841996</v>
      </c>
      <c r="F81" s="271">
        <v>157800995.00000006</v>
      </c>
      <c r="G81" s="279">
        <v>460689991.00000006</v>
      </c>
    </row>
    <row r="82" spans="1:7" x14ac:dyDescent="0.35">
      <c r="A82" s="269"/>
      <c r="B82" s="277" t="s">
        <v>241</v>
      </c>
      <c r="C82" s="417">
        <v>6411476618</v>
      </c>
      <c r="D82" s="417">
        <v>6264931313.9999981</v>
      </c>
      <c r="E82" s="417">
        <v>6438993250.0000057</v>
      </c>
      <c r="F82" s="271">
        <v>8490076648.9999924</v>
      </c>
      <c r="G82" s="279">
        <v>27605477830.999996</v>
      </c>
    </row>
    <row r="83" spans="1:7" x14ac:dyDescent="0.35">
      <c r="A83" s="269"/>
      <c r="B83" s="323" t="s">
        <v>242</v>
      </c>
      <c r="C83" s="417">
        <v>1228567000</v>
      </c>
      <c r="D83" s="417">
        <v>1245124000</v>
      </c>
      <c r="E83" s="417">
        <v>1613199700</v>
      </c>
      <c r="F83" s="271">
        <v>1819889276</v>
      </c>
      <c r="G83" s="279">
        <v>5906779976</v>
      </c>
    </row>
    <row r="84" spans="1:7" x14ac:dyDescent="0.35">
      <c r="A84" s="277"/>
      <c r="B84" s="277" t="s">
        <v>243</v>
      </c>
      <c r="C84" s="277">
        <v>11265291000</v>
      </c>
      <c r="D84" s="277">
        <v>11893221000</v>
      </c>
      <c r="E84" s="277">
        <v>12593190000</v>
      </c>
      <c r="F84" s="277">
        <v>6816021000</v>
      </c>
      <c r="G84" s="277">
        <v>42567723000</v>
      </c>
    </row>
    <row r="85" spans="1:7" x14ac:dyDescent="0.35">
      <c r="A85" s="269"/>
      <c r="B85" s="277" t="s">
        <v>243</v>
      </c>
      <c r="C85" s="417">
        <v>5054668000</v>
      </c>
      <c r="D85" s="417">
        <v>5741040000</v>
      </c>
      <c r="E85" s="417">
        <v>6264928000</v>
      </c>
      <c r="F85" s="271">
        <v>12481708120</v>
      </c>
      <c r="G85" s="279">
        <v>29542344120</v>
      </c>
    </row>
    <row r="86" spans="1:7" x14ac:dyDescent="0.35">
      <c r="A86" s="147">
        <v>7</v>
      </c>
      <c r="B86" s="150" t="s">
        <v>166</v>
      </c>
      <c r="C86" s="11">
        <v>1944587</v>
      </c>
      <c r="D86" s="11">
        <v>102001437</v>
      </c>
      <c r="E86" s="11">
        <v>113398384</v>
      </c>
      <c r="F86" s="11">
        <v>98677141</v>
      </c>
      <c r="G86" s="61">
        <v>316021549</v>
      </c>
    </row>
    <row r="87" spans="1:7" x14ac:dyDescent="0.35">
      <c r="A87" s="277"/>
      <c r="B87" s="277" t="s">
        <v>244</v>
      </c>
      <c r="C87" s="277">
        <v>1944587</v>
      </c>
      <c r="D87" s="277">
        <v>102001437</v>
      </c>
      <c r="E87" s="277">
        <v>113398384</v>
      </c>
      <c r="F87" s="277">
        <v>98677141</v>
      </c>
      <c r="G87" s="277">
        <v>316021549</v>
      </c>
    </row>
    <row r="88" spans="1:7" x14ac:dyDescent="0.35">
      <c r="A88" s="147">
        <v>8</v>
      </c>
      <c r="B88" s="150" t="s">
        <v>187</v>
      </c>
      <c r="C88" s="11">
        <f>+'1T'!H139</f>
        <v>0</v>
      </c>
      <c r="D88" s="11">
        <f>+'2T'!F141</f>
        <v>0</v>
      </c>
      <c r="E88" s="11">
        <f>+'3T'!F138</f>
        <v>113398384</v>
      </c>
      <c r="F88" s="11">
        <f>+'4T'!F143</f>
        <v>0</v>
      </c>
      <c r="G88" s="61">
        <f t="shared" ref="G88" si="3">+C88+D88+E88+F88</f>
        <v>113398384</v>
      </c>
    </row>
    <row r="89" spans="1:7" ht="15" customHeight="1" x14ac:dyDescent="0.35">
      <c r="A89" s="209">
        <v>9</v>
      </c>
      <c r="B89" s="27" t="s">
        <v>188</v>
      </c>
      <c r="C89" s="31"/>
      <c r="D89" s="31"/>
      <c r="E89" s="31"/>
      <c r="F89" s="31"/>
      <c r="G89" s="31"/>
    </row>
    <row r="90" spans="1:7" ht="15" customHeight="1" x14ac:dyDescent="0.35">
      <c r="A90" s="209"/>
      <c r="B90" s="27"/>
      <c r="C90" s="31"/>
      <c r="D90" s="31"/>
      <c r="E90" s="31"/>
      <c r="F90" s="31"/>
      <c r="G90" s="31"/>
    </row>
    <row r="91" spans="1:7" ht="29.25" customHeight="1" x14ac:dyDescent="0.35">
      <c r="A91" s="479" t="s">
        <v>201</v>
      </c>
      <c r="B91" s="479"/>
      <c r="C91" s="88">
        <f>+C92</f>
        <v>0</v>
      </c>
      <c r="D91" s="88">
        <f>+D92</f>
        <v>0</v>
      </c>
      <c r="E91" s="88">
        <f>+E92</f>
        <v>0</v>
      </c>
      <c r="F91" s="88">
        <f>+F92</f>
        <v>0</v>
      </c>
      <c r="G91" s="88">
        <f>+G92</f>
        <v>0</v>
      </c>
    </row>
    <row r="92" spans="1:7" ht="27.6" x14ac:dyDescent="0.35">
      <c r="A92" s="147">
        <v>6</v>
      </c>
      <c r="B92" s="370" t="s">
        <v>165</v>
      </c>
      <c r="C92" s="44">
        <f>+C95</f>
        <v>0</v>
      </c>
      <c r="D92" s="44">
        <f t="shared" ref="D92:G92" si="4">+D95</f>
        <v>0</v>
      </c>
      <c r="E92" s="44">
        <f t="shared" si="4"/>
        <v>0</v>
      </c>
      <c r="F92" s="44">
        <f t="shared" si="4"/>
        <v>0</v>
      </c>
      <c r="G92" s="61">
        <f t="shared" si="4"/>
        <v>0</v>
      </c>
    </row>
    <row r="93" spans="1:7" x14ac:dyDescent="0.35">
      <c r="A93" s="147" t="s">
        <v>200</v>
      </c>
      <c r="B93" s="150"/>
      <c r="C93" s="44"/>
      <c r="D93" s="44"/>
      <c r="E93" s="44"/>
      <c r="F93" s="44"/>
      <c r="G93" s="61"/>
    </row>
    <row r="94" spans="1:7" x14ac:dyDescent="0.35">
      <c r="A94" s="147"/>
      <c r="B94" s="150"/>
      <c r="C94" s="44"/>
      <c r="D94" s="44"/>
      <c r="E94" s="44"/>
      <c r="F94" s="44"/>
      <c r="G94" s="61"/>
    </row>
    <row r="95" spans="1:7" x14ac:dyDescent="0.35">
      <c r="A95" s="151"/>
      <c r="B95" s="38"/>
      <c r="C95" s="62">
        <f>+'1T'!H143</f>
        <v>0</v>
      </c>
      <c r="D95" s="62">
        <f>+'2T'!F145</f>
        <v>0</v>
      </c>
      <c r="E95" s="62">
        <f>+'3T'!F144</f>
        <v>0</v>
      </c>
      <c r="F95" s="62">
        <f>+'4T'!F150</f>
        <v>0</v>
      </c>
      <c r="G95" s="63">
        <f>+C95+D95+E95+F95</f>
        <v>0</v>
      </c>
    </row>
    <row r="96" spans="1:7" x14ac:dyDescent="0.35">
      <c r="A96" s="480" t="s">
        <v>56</v>
      </c>
      <c r="B96" s="480"/>
      <c r="C96" s="480"/>
      <c r="D96" s="480"/>
      <c r="E96" s="480"/>
      <c r="F96" s="480"/>
    </row>
    <row r="97" spans="1:7" x14ac:dyDescent="0.35">
      <c r="A97" s="547" t="s">
        <v>42</v>
      </c>
      <c r="B97" s="547"/>
      <c r="C97" s="547"/>
      <c r="D97" s="547"/>
      <c r="E97" s="547"/>
      <c r="F97" s="547"/>
    </row>
    <row r="98" spans="1:7" x14ac:dyDescent="0.35">
      <c r="A98" s="42"/>
      <c r="B98" s="40"/>
      <c r="C98" s="27"/>
      <c r="D98" s="27"/>
      <c r="E98" s="27"/>
      <c r="F98" s="1"/>
    </row>
    <row r="99" spans="1:7" x14ac:dyDescent="0.35">
      <c r="A99" s="445" t="s">
        <v>70</v>
      </c>
      <c r="B99" s="445"/>
      <c r="C99" s="445"/>
      <c r="D99" s="445"/>
      <c r="E99" s="445"/>
      <c r="F99" s="445"/>
    </row>
    <row r="100" spans="1:7" x14ac:dyDescent="0.35">
      <c r="A100" s="445" t="s">
        <v>71</v>
      </c>
      <c r="B100" s="445"/>
      <c r="C100" s="445"/>
      <c r="D100" s="445"/>
      <c r="E100" s="445"/>
      <c r="F100" s="445"/>
    </row>
    <row r="101" spans="1:7" x14ac:dyDescent="0.35">
      <c r="A101" s="445" t="s">
        <v>51</v>
      </c>
      <c r="B101" s="445"/>
      <c r="C101" s="445"/>
      <c r="D101" s="445"/>
      <c r="E101" s="445"/>
      <c r="F101" s="445"/>
    </row>
    <row r="102" spans="1:7" x14ac:dyDescent="0.35">
      <c r="A102" s="84" t="s">
        <v>69</v>
      </c>
      <c r="B102" s="84" t="s">
        <v>81</v>
      </c>
      <c r="C102" s="84" t="s">
        <v>82</v>
      </c>
      <c r="D102" s="84" t="s">
        <v>83</v>
      </c>
      <c r="E102" s="84" t="s">
        <v>84</v>
      </c>
      <c r="F102" s="84" t="s">
        <v>13</v>
      </c>
    </row>
    <row r="103" spans="1:7" x14ac:dyDescent="0.35">
      <c r="A103" s="418" t="s">
        <v>72</v>
      </c>
      <c r="B103" s="309">
        <v>0</v>
      </c>
      <c r="C103" s="309">
        <v>7814849485.7299957</v>
      </c>
      <c r="D103" s="309">
        <v>6718784978.8000031</v>
      </c>
      <c r="E103" s="309">
        <v>5143831270.6999817</v>
      </c>
      <c r="F103" s="309">
        <v>0</v>
      </c>
    </row>
    <row r="104" spans="1:7" x14ac:dyDescent="0.35">
      <c r="A104" s="418" t="s">
        <v>73</v>
      </c>
      <c r="B104" s="309">
        <v>44426687333.5</v>
      </c>
      <c r="C104" s="309">
        <v>44426687332.500008</v>
      </c>
      <c r="D104" s="309">
        <v>44426687331.499977</v>
      </c>
      <c r="E104" s="309">
        <v>63536749627.000023</v>
      </c>
      <c r="F104" s="309">
        <v>196816811624.5</v>
      </c>
    </row>
    <row r="105" spans="1:7" x14ac:dyDescent="0.35">
      <c r="A105" s="419" t="s">
        <v>99</v>
      </c>
      <c r="B105" s="310">
        <v>44426687333.5</v>
      </c>
      <c r="C105" s="310">
        <v>52241536818.230003</v>
      </c>
      <c r="D105" s="310">
        <v>51145472310.29998</v>
      </c>
      <c r="E105" s="310">
        <v>68680580897.700005</v>
      </c>
      <c r="F105" s="310">
        <v>196816811624.5</v>
      </c>
      <c r="G105" s="231"/>
    </row>
    <row r="106" spans="1:7" x14ac:dyDescent="0.35">
      <c r="A106" s="418" t="s">
        <v>150</v>
      </c>
      <c r="B106" s="309">
        <v>36611837847.770004</v>
      </c>
      <c r="C106" s="309">
        <v>45522751839.43</v>
      </c>
      <c r="D106" s="309">
        <v>46001641039.599998</v>
      </c>
      <c r="E106" s="309">
        <v>61808813702.620003</v>
      </c>
      <c r="F106" s="309">
        <v>189945044429.42001</v>
      </c>
      <c r="G106" s="231"/>
    </row>
    <row r="107" spans="1:7" x14ac:dyDescent="0.35">
      <c r="A107" s="419" t="s">
        <v>100</v>
      </c>
      <c r="B107" s="310">
        <v>7814849485.7299957</v>
      </c>
      <c r="C107" s="310">
        <v>6718784978.8000031</v>
      </c>
      <c r="D107" s="310">
        <v>5143831270.6999817</v>
      </c>
      <c r="E107" s="311">
        <v>6871767195.0800018</v>
      </c>
      <c r="F107" s="311">
        <v>6871767195.0799866</v>
      </c>
      <c r="G107" s="187"/>
    </row>
    <row r="108" spans="1:7" x14ac:dyDescent="0.35">
      <c r="A108" s="503" t="s">
        <v>42</v>
      </c>
      <c r="B108" s="503"/>
      <c r="C108" s="503"/>
      <c r="D108" s="503"/>
      <c r="E108" s="37"/>
      <c r="F108" s="1"/>
    </row>
    <row r="109" spans="1:7" x14ac:dyDescent="0.35">
      <c r="A109" s="50"/>
      <c r="B109" s="50"/>
      <c r="C109" s="50"/>
      <c r="D109" s="50"/>
      <c r="E109" s="37"/>
      <c r="F109" s="1"/>
    </row>
    <row r="110" spans="1:7" x14ac:dyDescent="0.35">
      <c r="A110" s="445" t="s">
        <v>127</v>
      </c>
      <c r="B110" s="445"/>
      <c r="C110" s="445"/>
      <c r="D110" s="445"/>
      <c r="E110" s="445"/>
      <c r="F110" s="445"/>
    </row>
    <row r="111" spans="1:7" ht="17.25" customHeight="1" x14ac:dyDescent="0.35">
      <c r="A111" s="469" t="s">
        <v>128</v>
      </c>
      <c r="B111" s="469"/>
      <c r="C111" s="469"/>
      <c r="D111" s="469"/>
      <c r="E111" s="469"/>
      <c r="F111" s="469"/>
    </row>
    <row r="112" spans="1:7" x14ac:dyDescent="0.35">
      <c r="A112" s="445" t="s">
        <v>51</v>
      </c>
      <c r="B112" s="445"/>
      <c r="C112" s="445"/>
      <c r="D112" s="445"/>
      <c r="E112" s="445"/>
      <c r="F112" s="445"/>
    </row>
    <row r="113" spans="1:8" x14ac:dyDescent="0.35">
      <c r="A113" s="161" t="s">
        <v>69</v>
      </c>
      <c r="B113" s="161"/>
      <c r="C113" s="161" t="s">
        <v>81</v>
      </c>
      <c r="D113" s="161" t="s">
        <v>82</v>
      </c>
      <c r="E113" s="161" t="s">
        <v>83</v>
      </c>
      <c r="F113" s="161" t="s">
        <v>85</v>
      </c>
    </row>
    <row r="114" spans="1:8" x14ac:dyDescent="0.35">
      <c r="A114" s="154" t="s">
        <v>202</v>
      </c>
      <c r="B114" s="154"/>
      <c r="C114" s="80"/>
      <c r="D114" s="80"/>
      <c r="E114" s="188"/>
      <c r="F114" s="189"/>
    </row>
    <row r="115" spans="1:8" x14ac:dyDescent="0.35">
      <c r="A115" s="106" t="s">
        <v>129</v>
      </c>
      <c r="B115" s="27"/>
      <c r="C115" s="39">
        <f>+'1T'!D173</f>
        <v>0</v>
      </c>
      <c r="D115" s="308">
        <f>+'2T'!D175</f>
        <v>397092159.37999994</v>
      </c>
      <c r="E115" s="308">
        <f>+'3T'!D174</f>
        <v>397092159.37999994</v>
      </c>
      <c r="F115" s="308">
        <f>+'4T'!D180</f>
        <v>397092159.37999994</v>
      </c>
    </row>
    <row r="116" spans="1:8" x14ac:dyDescent="0.35">
      <c r="A116" s="106" t="s">
        <v>130</v>
      </c>
      <c r="B116" s="27"/>
      <c r="C116" s="39">
        <f>+'1T'!D174</f>
        <v>0</v>
      </c>
      <c r="D116" s="308">
        <f>+'2T'!D176</f>
        <v>0</v>
      </c>
      <c r="E116" s="308">
        <f>+'3T'!D175</f>
        <v>0</v>
      </c>
      <c r="F116" s="308">
        <f>+'4T'!D181</f>
        <v>0</v>
      </c>
    </row>
    <row r="117" spans="1:8" x14ac:dyDescent="0.35">
      <c r="A117" s="156" t="s">
        <v>222</v>
      </c>
      <c r="B117" s="156"/>
      <c r="C117" s="90">
        <f>+C115+C116</f>
        <v>0</v>
      </c>
      <c r="D117" s="310">
        <f>+D115+D116</f>
        <v>397092159.37999994</v>
      </c>
      <c r="E117" s="310">
        <f t="shared" ref="E117:F117" si="5">+E115+E116</f>
        <v>397092159.37999994</v>
      </c>
      <c r="F117" s="310">
        <f t="shared" si="5"/>
        <v>397092159.37999994</v>
      </c>
    </row>
    <row r="118" spans="1:8" x14ac:dyDescent="0.35">
      <c r="A118" s="106"/>
      <c r="B118" s="27"/>
      <c r="C118" s="39"/>
      <c r="D118" s="39"/>
      <c r="E118" s="37"/>
      <c r="F118" s="1"/>
    </row>
    <row r="119" spans="1:8" x14ac:dyDescent="0.35">
      <c r="A119" s="154" t="s">
        <v>203</v>
      </c>
      <c r="B119" s="154"/>
      <c r="C119" s="80" t="s">
        <v>81</v>
      </c>
      <c r="D119" s="80" t="s">
        <v>82</v>
      </c>
      <c r="E119" s="161" t="s">
        <v>83</v>
      </c>
      <c r="F119" s="161" t="s">
        <v>85</v>
      </c>
    </row>
    <row r="120" spans="1:8" x14ac:dyDescent="0.35">
      <c r="A120" s="106" t="s">
        <v>129</v>
      </c>
      <c r="B120" s="27"/>
      <c r="C120" s="39">
        <f>+'1T'!D178</f>
        <v>0</v>
      </c>
      <c r="D120" s="39">
        <f>+'2T'!D180</f>
        <v>0</v>
      </c>
      <c r="E120" s="39">
        <f>+'3T'!D179</f>
        <v>0</v>
      </c>
      <c r="F120" s="39">
        <f>+'4T'!D185</f>
        <v>0</v>
      </c>
    </row>
    <row r="121" spans="1:8" x14ac:dyDescent="0.35">
      <c r="A121" s="106" t="s">
        <v>204</v>
      </c>
      <c r="B121" s="27"/>
      <c r="C121" s="39">
        <f>+'1T'!D179</f>
        <v>0</v>
      </c>
      <c r="D121" s="39">
        <f>+'2T'!D181</f>
        <v>0</v>
      </c>
      <c r="E121" s="39">
        <f>+'3T'!D180</f>
        <v>0</v>
      </c>
      <c r="F121" s="39">
        <f>+'4T'!D186</f>
        <v>0</v>
      </c>
    </row>
    <row r="122" spans="1:8" x14ac:dyDescent="0.35">
      <c r="A122" s="156" t="s">
        <v>205</v>
      </c>
      <c r="B122" s="156"/>
      <c r="C122" s="90">
        <f>+C120+C121</f>
        <v>0</v>
      </c>
      <c r="D122" s="90">
        <f>+D120+D121</f>
        <v>0</v>
      </c>
      <c r="E122" s="90">
        <f t="shared" ref="E122:F122" si="6">+E120+E121</f>
        <v>0</v>
      </c>
      <c r="F122" s="90">
        <f t="shared" si="6"/>
        <v>0</v>
      </c>
    </row>
    <row r="123" spans="1:8" x14ac:dyDescent="0.35">
      <c r="A123" s="106"/>
      <c r="B123" s="27"/>
      <c r="C123" s="107"/>
      <c r="D123" s="107"/>
      <c r="E123" s="37"/>
      <c r="F123" s="1"/>
    </row>
    <row r="124" spans="1:8" x14ac:dyDescent="0.35">
      <c r="A124" s="154" t="s">
        <v>206</v>
      </c>
      <c r="B124" s="154"/>
      <c r="C124" s="80" t="s">
        <v>81</v>
      </c>
      <c r="D124" s="80" t="s">
        <v>82</v>
      </c>
      <c r="E124" s="161" t="s">
        <v>83</v>
      </c>
      <c r="F124" s="161" t="s">
        <v>85</v>
      </c>
    </row>
    <row r="125" spans="1:8" x14ac:dyDescent="0.35">
      <c r="A125" s="106" t="s">
        <v>129</v>
      </c>
      <c r="B125" s="27"/>
      <c r="C125" s="39">
        <f>+'1T'!D183</f>
        <v>0</v>
      </c>
      <c r="D125" s="308">
        <f>+'2T'!D185</f>
        <v>397092159.37999994</v>
      </c>
      <c r="E125" s="308">
        <f>+'3T'!D184</f>
        <v>397092159.37999994</v>
      </c>
      <c r="F125" s="308">
        <f>+'4T'!D190</f>
        <v>397092159.37999994</v>
      </c>
    </row>
    <row r="126" spans="1:8" x14ac:dyDescent="0.35">
      <c r="A126" s="106" t="s">
        <v>130</v>
      </c>
      <c r="B126" s="27"/>
      <c r="C126" s="39">
        <f>+'1T'!D184</f>
        <v>0</v>
      </c>
      <c r="D126" s="308">
        <f>+'2T'!D186</f>
        <v>0</v>
      </c>
      <c r="E126" s="308">
        <f>+'3T'!D185</f>
        <v>0</v>
      </c>
      <c r="F126" s="308">
        <f>+'4T'!D191</f>
        <v>0</v>
      </c>
      <c r="H126"/>
    </row>
    <row r="127" spans="1:8" x14ac:dyDescent="0.35">
      <c r="A127" s="156" t="s">
        <v>207</v>
      </c>
      <c r="B127" s="156"/>
      <c r="C127" s="157">
        <f>+C125+C126</f>
        <v>0</v>
      </c>
      <c r="D127" s="420">
        <f>+D125+D126</f>
        <v>397092159.37999994</v>
      </c>
      <c r="E127" s="420">
        <f t="shared" ref="E127:F127" si="7">+E125+E126</f>
        <v>397092159.37999994</v>
      </c>
      <c r="F127" s="420">
        <f t="shared" si="7"/>
        <v>397092159.37999994</v>
      </c>
      <c r="H127"/>
    </row>
    <row r="128" spans="1:8" x14ac:dyDescent="0.35">
      <c r="A128" s="158" t="s">
        <v>208</v>
      </c>
      <c r="B128" s="121"/>
      <c r="C128" s="155"/>
      <c r="D128"/>
      <c r="E128"/>
      <c r="F128"/>
    </row>
    <row r="129" spans="1:7" x14ac:dyDescent="0.35">
      <c r="A129"/>
      <c r="B129"/>
      <c r="C129"/>
      <c r="D129"/>
      <c r="E129"/>
      <c r="F129"/>
    </row>
    <row r="130" spans="1:7" x14ac:dyDescent="0.35">
      <c r="A130" s="436" t="s">
        <v>120</v>
      </c>
      <c r="B130" s="436"/>
      <c r="C130" s="436"/>
      <c r="D130" s="436"/>
      <c r="E130" s="436"/>
      <c r="F130" s="436"/>
      <c r="G130"/>
    </row>
    <row r="131" spans="1:7" x14ac:dyDescent="0.35">
      <c r="A131"/>
      <c r="B131"/>
      <c r="C131"/>
      <c r="D131"/>
      <c r="E131"/>
      <c r="F131"/>
      <c r="G131"/>
    </row>
  </sheetData>
  <mergeCells count="33">
    <mergeCell ref="A1:G2"/>
    <mergeCell ref="A3:G3"/>
    <mergeCell ref="A97:F97"/>
    <mergeCell ref="A99:F99"/>
    <mergeCell ref="A9:G9"/>
    <mergeCell ref="A19:A20"/>
    <mergeCell ref="A22:A23"/>
    <mergeCell ref="A11:G11"/>
    <mergeCell ref="A25:G25"/>
    <mergeCell ref="A96:F96"/>
    <mergeCell ref="A12:G12"/>
    <mergeCell ref="A67:G67"/>
    <mergeCell ref="A27:F27"/>
    <mergeCell ref="A28:F28"/>
    <mergeCell ref="A63:G63"/>
    <mergeCell ref="A41:F41"/>
    <mergeCell ref="A130:F130"/>
    <mergeCell ref="A111:F111"/>
    <mergeCell ref="A112:F112"/>
    <mergeCell ref="A110:F110"/>
    <mergeCell ref="A62:E62"/>
    <mergeCell ref="A66:G66"/>
    <mergeCell ref="A65:G65"/>
    <mergeCell ref="A108:D108"/>
    <mergeCell ref="A101:F101"/>
    <mergeCell ref="A100:F100"/>
    <mergeCell ref="A91:B91"/>
    <mergeCell ref="A71:B71"/>
    <mergeCell ref="A52:B52"/>
    <mergeCell ref="A46:G46"/>
    <mergeCell ref="A47:G47"/>
    <mergeCell ref="A48:G48"/>
    <mergeCell ref="A44:G44"/>
  </mergeCells>
  <dataValidations count="7">
    <dataValidation allowBlank="1" showInputMessage="1" showErrorMessage="1" promptTitle="Advertencia" prompt="Se recomienda leer cuidadosamente las indicaciones dispuestas en la parte inferior de esta tabla. " sqref="A103" xr:uid="{073A0AB3-D0F5-4C8F-ACDC-8F60F2775066}"/>
    <dataValidation allowBlank="1" showInputMessage="1" showErrorMessage="1" promptTitle="Advertencia" prompt="En este espacio se debe detallar el código correspondiente a la partida detallada y debe ser el código definido en el Clasificador de los Ingresos del Sector Público. " sqref="A53:A55 A72" xr:uid="{623C21BD-5B6A-48D2-9B0C-6FD620A056DA}"/>
    <dataValidation allowBlank="1" showInputMessage="1" showErrorMessage="1" promptTitle="Advertencia" prompt="El nombre de la partida debe ser de acuerdo al Clasificador de los Ingresos del Sector Público. " sqref="B72 B53:B55" xr:uid="{02A3143A-C825-4B8C-9534-6A221E6F3A6F}"/>
    <dataValidation allowBlank="1" showInputMessage="1" showErrorMessage="1" promptTitle="Advertencia" prompt="Esta tabla solo la deben completar la unidades ejecutoras que por Ley específica estén facultadas para estimar superávits." sqref="D119" xr:uid="{A18DA515-8DD2-4A64-B7D3-6D16B83D51BE}"/>
    <dataValidation allowBlank="1" showInputMessage="1" showErrorMessage="1" promptTitle="Advertencia" prompt="Esta tabla solo la deben completar la unidades ejecutoras que por Ley específica estén facultadas para estimar y re presupuestar superávits." sqref="A111" xr:uid="{788B8DBD-0E46-4157-9902-EF57D9F7753A}"/>
    <dataValidation allowBlank="1" showInputMessage="1" showErrorMessage="1" promptTitle="Recordatorio" prompt="El superávit libre debe ser reintegrado a más tardar el 31 de marzo,_x000a_de acuerdo al  Decreto Nº 43189-MTSS, artículo 66. " sqref="A116:A118 A120:A123 A125:A127" xr:uid="{3411636E-4E5D-435D-A3BC-FA6DBF5460E2}"/>
    <dataValidation allowBlank="1" showInputMessage="1" showErrorMessage="1" promptTitle="Advertencia" prompt="Debe coincidir con el monto reportado en la Liquidación Prespuestaria 2023, caso contrario se debe justificar en el espacio de observaciones. " sqref="D123 C119 D118:D119" xr:uid="{795C2495-D450-46F3-95AF-7BE30140186E}"/>
  </dataValidations>
  <printOptions horizontalCentered="1"/>
  <pageMargins left="0.31496062992125984" right="0.31496062992125984" top="1.1811023622047245" bottom="0.78740157480314965" header="0.78740157480314965" footer="0.39370078740157483"/>
  <pageSetup scale="46" orientation="portrait" r:id="rId1"/>
  <headerFooter>
    <oddFooter>&amp;L&amp;"Palatino Linotype,Normal"&amp;K979797&amp;D&amp;C&amp;"Palatino Linotype,Normal"&amp;K979797Reporte de Ejecución programática y presupuestaria (I trimestre)&amp;R&amp;"Palatino Linotype,Normal"&amp;K979797&amp;P</oddFooter>
  </headerFooter>
  <rowBreaks count="1" manualBreakCount="1">
    <brk id="42" max="16383" man="1"/>
  </rowBreaks>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77D53E-41DB-40B5-AC48-AE9FBE30DF9E}">
  <ds:schemaRefs>
    <ds:schemaRef ds:uri="http://schemas.microsoft.com/office/2006/metadata/properties"/>
    <ds:schemaRef ds:uri="http://purl.org/dc/elements/1.1/"/>
    <ds:schemaRef ds:uri="http://www.w3.org/XML/1998/namespace"/>
    <ds:schemaRef ds:uri="http://purl.org/dc/dcmitype/"/>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4413b21b-dea0-4953-b6fb-287dbf680181"/>
    <ds:schemaRef ds:uri="3be6da85-fe21-4610-adb7-d3a94d3af923"/>
  </ds:schemaRefs>
</ds:datastoreItem>
</file>

<file path=customXml/itemProps2.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3.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Calendario</vt:lpstr>
      <vt:lpstr>Instrucciones</vt:lpstr>
      <vt:lpstr>1T</vt:lpstr>
      <vt:lpstr>2T</vt:lpstr>
      <vt:lpstr>I Semestre</vt:lpstr>
      <vt:lpstr>3T</vt:lpstr>
      <vt:lpstr>III T Acum</vt:lpstr>
      <vt:lpstr>4T</vt:lpstr>
      <vt:lpstr>Anual</vt:lpstr>
      <vt:lpstr>Anual Cantonal</vt:lpstr>
      <vt:lpstr>Discapacidad y género</vt:lpstr>
      <vt:lpstr>Ingresos Anuales</vt:lpstr>
      <vt:lpstr>Egresos Anuales</vt:lpstr>
      <vt:lpstr>'1T'!Área_de_impresión</vt:lpstr>
      <vt:lpstr>'2T'!Área_de_impresión</vt:lpstr>
      <vt:lpstr>'3T'!Área_de_impresión</vt:lpstr>
      <vt:lpstr>'4T'!Área_de_impresión</vt:lpstr>
      <vt:lpstr>Anual!Área_de_impresión</vt:lpstr>
      <vt:lpstr>Calendario!Área_de_impresión</vt:lpstr>
      <vt:lpstr>'I Semestre'!Área_de_impresión</vt:lpstr>
      <vt:lpstr>'III T Acum'!Área_de_impresión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Salas;Tatiana Vargas</dc:creator>
  <cp:lastModifiedBy>Stephanie Tatiana Salas Soto</cp:lastModifiedBy>
  <cp:lastPrinted>2025-07-22T17:58:44Z</cp:lastPrinted>
  <dcterms:created xsi:type="dcterms:W3CDTF">2011-10-26T20:29:12Z</dcterms:created>
  <dcterms:modified xsi:type="dcterms:W3CDTF">2026-01-03T13:10:46Z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