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4\Reportes de Ejecución\"/>
    </mc:Choice>
  </mc:AlternateContent>
  <xr:revisionPtr revIDLastSave="0" documentId="13_ncr:201_{6196F4FB-482A-4848-BA6A-9D37F4BE894C}" xr6:coauthVersionLast="47" xr6:coauthVersionMax="47" xr10:uidLastSave="{00000000-0000-0000-0000-000000000000}"/>
  <bookViews>
    <workbookView xWindow="-108" yWindow="-108" windowWidth="23256" windowHeight="13896" tabRatio="835" xr2:uid="{00000000-000D-0000-FFFF-FFFF00000000}"/>
  </bookViews>
  <sheets>
    <sheet name="Calendario" sheetId="33" r:id="rId1"/>
    <sheet name="Instrucciones" sheetId="34" r:id="rId2"/>
    <sheet name="1T" sheetId="1" r:id="rId3"/>
    <sheet name="2T" sheetId="17" r:id="rId4"/>
    <sheet name="I Semestre" sheetId="22" r:id="rId5"/>
    <sheet name="3T" sheetId="19" r:id="rId6"/>
    <sheet name="III T Acum" sheetId="32" r:id="rId7"/>
    <sheet name="4T" sheetId="20" r:id="rId8"/>
    <sheet name="Anual" sheetId="24" r:id="rId9"/>
  </sheets>
  <externalReferences>
    <externalReference r:id="rId10"/>
    <externalReference r:id="rId11"/>
  </externalReferences>
  <definedNames>
    <definedName name="ANPHNN" localSheetId="0">#REF!</definedName>
    <definedName name="ANPHNN" localSheetId="1">#REF!</definedName>
    <definedName name="ANPHNN">#REF!</definedName>
    <definedName name="_xlnm.Print_Area" localSheetId="2">'1T'!$A$1:$F$205</definedName>
    <definedName name="_xlnm.Print_Area" localSheetId="3">'2T'!$A$1:$F$205</definedName>
    <definedName name="_xlnm.Print_Area" localSheetId="5">'3T'!$A$1:$F$203</definedName>
    <definedName name="_xlnm.Print_Area" localSheetId="7">'4T'!$A$1:$F$203</definedName>
    <definedName name="_xlnm.Print_Area" localSheetId="8">Anual!$A$1:$G$104</definedName>
    <definedName name="_xlnm.Print_Area" localSheetId="0">Calendario!$A$1:$F$13</definedName>
    <definedName name="_xlnm.Print_Area" localSheetId="4">'I Semestre'!$A$1:$F$110</definedName>
    <definedName name="_xlnm.Print_Area" localSheetId="6">'III T Acum'!$A$1:$F$43</definedName>
    <definedName name="_xlnm.Print_Area" localSheetId="1">Instrucciones!$A$1:$D$95</definedName>
    <definedName name="AYA" localSheetId="0">#REF!</definedName>
    <definedName name="AYA" localSheetId="1">#REF!</definedName>
    <definedName name="AYA">#REF!</definedName>
    <definedName name="BANHVI" localSheetId="0">#REF!</definedName>
    <definedName name="BANHVI" localSheetId="1">#REF!</definedName>
    <definedName name="BANHVI">#REF!</definedName>
    <definedName name="CCSS" localSheetId="0">#REF!</definedName>
    <definedName name="CCSS" localSheetId="1">#REF!</definedName>
    <definedName name="CCSS">#REF!</definedName>
    <definedName name="CDN">#REF!</definedName>
    <definedName name="ICODER">#REF!</definedName>
    <definedName name="IMAS" localSheetId="0">#REF!</definedName>
    <definedName name="IMAS" localSheetId="6">[1]!Tabla7[Columna1]</definedName>
    <definedName name="IMAS" localSheetId="1">#REF!</definedName>
    <definedName name="IMAS">#REF!</definedName>
    <definedName name="Institución_737" localSheetId="0">#REF!</definedName>
    <definedName name="Institución_737" localSheetId="1">#REF!</definedName>
    <definedName name="Institución_737">#REF!</definedName>
    <definedName name="Institución_GC" localSheetId="0">[2]PRESUPUESTO_2024!#REF!</definedName>
    <definedName name="Institución_GC" localSheetId="1">[2]PRESUPUESTO_2024!#REF!</definedName>
    <definedName name="Institución_GC">#REF!</definedName>
    <definedName name="PANI" localSheetId="0">#REF!</definedName>
    <definedName name="PANI" localSheetId="1">#REF!</definedName>
    <definedName name="PANI">#REF!</definedName>
    <definedName name="Programa_737" localSheetId="0">[2]PRESUPUESTO_2024!#REF!</definedName>
    <definedName name="Programa_737" localSheetId="1">[2]PRESUPUESTO_2024!#REF!</definedName>
    <definedName name="Programa_737">#REF!</definedName>
    <definedName name="Programa_GC" localSheetId="0">[2]PRESUPUESTO_2024!#REF!</definedName>
    <definedName name="Programa_GC" localSheetId="1">[2]PRESUPUESTO_2024!#REF!</definedName>
    <definedName name="Programa_G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95" i="19" l="1"/>
  <c r="B193" i="19"/>
  <c r="B193" i="20"/>
  <c r="D158" i="20"/>
  <c r="B74" i="20" l="1"/>
  <c r="B191" i="1" l="1"/>
  <c r="C90" i="17"/>
  <c r="C108" i="20" l="1"/>
  <c r="C168" i="19"/>
  <c r="C108" i="19"/>
  <c r="C108" i="17"/>
  <c r="C168" i="1"/>
  <c r="C108" i="1"/>
  <c r="F31" i="20"/>
  <c r="E28" i="24" s="1"/>
  <c r="F30" i="20"/>
  <c r="E27" i="24" s="1"/>
  <c r="F29" i="20"/>
  <c r="E26" i="24" s="1"/>
  <c r="E27" i="20"/>
  <c r="D27" i="20"/>
  <c r="C27" i="20"/>
  <c r="F19" i="20"/>
  <c r="F17" i="24" s="1"/>
  <c r="F18" i="20"/>
  <c r="E16" i="20"/>
  <c r="D16" i="20"/>
  <c r="C16" i="20"/>
  <c r="F31" i="19"/>
  <c r="D28" i="24" s="1"/>
  <c r="F30" i="19"/>
  <c r="D27" i="24" s="1"/>
  <c r="F29" i="19"/>
  <c r="D26" i="24" s="1"/>
  <c r="E27" i="19"/>
  <c r="D27" i="19"/>
  <c r="C27" i="19"/>
  <c r="F19" i="19"/>
  <c r="E17" i="32" s="1"/>
  <c r="F18" i="19"/>
  <c r="E16" i="24" s="1"/>
  <c r="E16" i="19"/>
  <c r="D16" i="19"/>
  <c r="C16" i="19"/>
  <c r="F31" i="17"/>
  <c r="F30" i="17"/>
  <c r="C27" i="24" s="1"/>
  <c r="F29" i="17"/>
  <c r="C26" i="24" s="1"/>
  <c r="E27" i="17"/>
  <c r="D27" i="17"/>
  <c r="C27" i="17"/>
  <c r="F19" i="17"/>
  <c r="D17" i="32" s="1"/>
  <c r="F18" i="17"/>
  <c r="D16" i="22" s="1"/>
  <c r="E16" i="17"/>
  <c r="D16" i="17"/>
  <c r="C16" i="17"/>
  <c r="C27" i="1"/>
  <c r="D27" i="1"/>
  <c r="E27" i="1"/>
  <c r="F30" i="1"/>
  <c r="B27" i="32" s="1"/>
  <c r="F31" i="1"/>
  <c r="B28" i="24" s="1"/>
  <c r="F29" i="1"/>
  <c r="F18" i="1"/>
  <c r="C16" i="24" s="1"/>
  <c r="F19" i="1"/>
  <c r="C17" i="32" s="1"/>
  <c r="F16" i="20" l="1"/>
  <c r="D26" i="32"/>
  <c r="D28" i="32"/>
  <c r="E24" i="24"/>
  <c r="D24" i="24"/>
  <c r="C26" i="32"/>
  <c r="F27" i="17"/>
  <c r="C16" i="32"/>
  <c r="C14" i="32" s="1"/>
  <c r="C16" i="22"/>
  <c r="E16" i="22" s="1"/>
  <c r="B29" i="22"/>
  <c r="F27" i="1"/>
  <c r="B26" i="32"/>
  <c r="F16" i="24"/>
  <c r="F14" i="24" s="1"/>
  <c r="F27" i="20"/>
  <c r="E17" i="24"/>
  <c r="E14" i="24" s="1"/>
  <c r="F27" i="19"/>
  <c r="D27" i="32"/>
  <c r="E16" i="32"/>
  <c r="E14" i="32" s="1"/>
  <c r="F16" i="19"/>
  <c r="D16" i="24"/>
  <c r="D17" i="24"/>
  <c r="F16" i="17"/>
  <c r="D16" i="32"/>
  <c r="D14" i="32" s="1"/>
  <c r="D17" i="22"/>
  <c r="D14" i="22" s="1"/>
  <c r="C27" i="22"/>
  <c r="C28" i="32"/>
  <c r="C28" i="24"/>
  <c r="C24" i="24" s="1"/>
  <c r="F17" i="32"/>
  <c r="C29" i="22"/>
  <c r="C27" i="32"/>
  <c r="C28" i="22"/>
  <c r="B26" i="24"/>
  <c r="F26" i="24" s="1"/>
  <c r="B27" i="24"/>
  <c r="F27" i="24" s="1"/>
  <c r="B27" i="22"/>
  <c r="B28" i="32"/>
  <c r="C17" i="22"/>
  <c r="B28" i="22"/>
  <c r="C17" i="24"/>
  <c r="C14" i="24" s="1"/>
  <c r="D24" i="32" l="1"/>
  <c r="D29" i="22"/>
  <c r="E17" i="22"/>
  <c r="E14" i="22" s="1"/>
  <c r="D14" i="24"/>
  <c r="D28" i="22"/>
  <c r="F28" i="24"/>
  <c r="F24" i="24" s="1"/>
  <c r="D27" i="22"/>
  <c r="C24" i="32"/>
  <c r="E26" i="32"/>
  <c r="C14" i="22"/>
  <c r="B24" i="32"/>
  <c r="E27" i="32"/>
  <c r="E28" i="32"/>
  <c r="G16" i="24"/>
  <c r="G17" i="24"/>
  <c r="C25" i="22"/>
  <c r="F16" i="32"/>
  <c r="F14" i="32" s="1"/>
  <c r="B25" i="22"/>
  <c r="B24" i="24"/>
  <c r="F96" i="20"/>
  <c r="E95" i="20"/>
  <c r="D95" i="20"/>
  <c r="D94" i="20" s="1"/>
  <c r="D93" i="20" s="1"/>
  <c r="C95" i="20"/>
  <c r="C94" i="20" s="1"/>
  <c r="C93" i="20" s="1"/>
  <c r="F96" i="19"/>
  <c r="E95" i="19"/>
  <c r="E94" i="19" s="1"/>
  <c r="E93" i="19" s="1"/>
  <c r="D95" i="19"/>
  <c r="D94" i="19" s="1"/>
  <c r="D93" i="19" s="1"/>
  <c r="C95" i="19"/>
  <c r="C94" i="19" s="1"/>
  <c r="C95" i="17"/>
  <c r="C94" i="17" s="1"/>
  <c r="C93" i="17" s="1"/>
  <c r="F96" i="17"/>
  <c r="D50" i="22" s="1"/>
  <c r="D49" i="22" s="1"/>
  <c r="D48" i="22" s="1"/>
  <c r="D47" i="22" s="1"/>
  <c r="E95" i="17"/>
  <c r="E94" i="17" s="1"/>
  <c r="E93" i="17" s="1"/>
  <c r="D95" i="17"/>
  <c r="F96" i="1"/>
  <c r="C50" i="22" s="1"/>
  <c r="E95" i="1"/>
  <c r="E94" i="1" s="1"/>
  <c r="E93" i="1" s="1"/>
  <c r="D95" i="1"/>
  <c r="D94" i="1" s="1"/>
  <c r="D93" i="1" s="1"/>
  <c r="C95" i="1"/>
  <c r="C94" i="1" s="1"/>
  <c r="F92" i="1"/>
  <c r="D91" i="1"/>
  <c r="D90" i="1" s="1"/>
  <c r="D89" i="1" s="1"/>
  <c r="E91" i="1"/>
  <c r="E90" i="1" s="1"/>
  <c r="E89" i="1" s="1"/>
  <c r="C91" i="1"/>
  <c r="C90" i="1" s="1"/>
  <c r="D25" i="22" l="1"/>
  <c r="E24" i="32"/>
  <c r="G14" i="24"/>
  <c r="E88" i="1"/>
  <c r="E86" i="1" s="1"/>
  <c r="F95" i="20"/>
  <c r="E50" i="22"/>
  <c r="E94" i="20"/>
  <c r="E93" i="20" s="1"/>
  <c r="F93" i="20" s="1"/>
  <c r="F94" i="19"/>
  <c r="C93" i="19"/>
  <c r="F93" i="19" s="1"/>
  <c r="F95" i="19"/>
  <c r="C49" i="22"/>
  <c r="C48" i="22" s="1"/>
  <c r="C47" i="22" s="1"/>
  <c r="E47" i="22" s="1"/>
  <c r="D88" i="1"/>
  <c r="D86" i="1" s="1"/>
  <c r="F91" i="1"/>
  <c r="F95" i="17"/>
  <c r="D94" i="17"/>
  <c r="D93" i="17" s="1"/>
  <c r="F93" i="17" s="1"/>
  <c r="C89" i="1"/>
  <c r="F90" i="1"/>
  <c r="F94" i="1"/>
  <c r="C93" i="1"/>
  <c r="F93" i="1" s="1"/>
  <c r="F95" i="1"/>
  <c r="F178" i="20"/>
  <c r="F177" i="20"/>
  <c r="F176" i="20"/>
  <c r="F175" i="20"/>
  <c r="F174" i="20"/>
  <c r="F173" i="20"/>
  <c r="F172" i="20"/>
  <c r="F171" i="20"/>
  <c r="F170" i="20"/>
  <c r="F169" i="20"/>
  <c r="E168" i="20"/>
  <c r="D168" i="20"/>
  <c r="C168" i="20"/>
  <c r="F178" i="19"/>
  <c r="F177" i="19"/>
  <c r="F176" i="19"/>
  <c r="F175" i="19"/>
  <c r="F174" i="19"/>
  <c r="F173" i="19"/>
  <c r="F172" i="19"/>
  <c r="F171" i="19"/>
  <c r="F170" i="19"/>
  <c r="F169" i="19"/>
  <c r="E168" i="19"/>
  <c r="D168" i="19"/>
  <c r="F178" i="17"/>
  <c r="F177" i="17"/>
  <c r="F176" i="17"/>
  <c r="F175" i="17"/>
  <c r="F174" i="17"/>
  <c r="F173" i="17"/>
  <c r="F172" i="17"/>
  <c r="F171" i="17"/>
  <c r="F170" i="17"/>
  <c r="F169" i="17"/>
  <c r="E168" i="17"/>
  <c r="D168" i="17"/>
  <c r="C168" i="17"/>
  <c r="F175" i="1"/>
  <c r="E168" i="1"/>
  <c r="D168" i="1"/>
  <c r="F178" i="1"/>
  <c r="F177" i="1"/>
  <c r="F176" i="1"/>
  <c r="F174" i="1"/>
  <c r="F173" i="1"/>
  <c r="F172" i="1"/>
  <c r="F171" i="1"/>
  <c r="F170" i="1"/>
  <c r="F169" i="1"/>
  <c r="E49" i="22" l="1"/>
  <c r="E48" i="22"/>
  <c r="F94" i="20"/>
  <c r="F94" i="17"/>
  <c r="C88" i="1"/>
  <c r="C86" i="1" s="1"/>
  <c r="F89" i="1"/>
  <c r="F88" i="1" s="1"/>
  <c r="F168" i="20"/>
  <c r="F168" i="19"/>
  <c r="F168" i="17"/>
  <c r="F168" i="1"/>
  <c r="F165" i="20" l="1"/>
  <c r="F86" i="1"/>
  <c r="B38" i="32"/>
  <c r="B39" i="32" s="1"/>
  <c r="C7" i="32"/>
  <c r="C6" i="32"/>
  <c r="C5" i="32"/>
  <c r="F96" i="24" l="1"/>
  <c r="F95" i="24"/>
  <c r="E96" i="24"/>
  <c r="E95" i="24"/>
  <c r="D96" i="24"/>
  <c r="D95" i="24"/>
  <c r="C96" i="24"/>
  <c r="C95" i="24"/>
  <c r="C91" i="24"/>
  <c r="C90" i="24"/>
  <c r="D66" i="24"/>
  <c r="D159" i="20"/>
  <c r="E121" i="20"/>
  <c r="E120" i="20" s="1"/>
  <c r="D121" i="20"/>
  <c r="D120" i="20" s="1"/>
  <c r="C121" i="20"/>
  <c r="C120" i="20" s="1"/>
  <c r="F110" i="20"/>
  <c r="F58" i="24" s="1"/>
  <c r="F111" i="20"/>
  <c r="F59" i="24" s="1"/>
  <c r="F112" i="20"/>
  <c r="F60" i="24" s="1"/>
  <c r="F113" i="20"/>
  <c r="F61" i="24" s="1"/>
  <c r="F114" i="20"/>
  <c r="F62" i="24" s="1"/>
  <c r="F115" i="20"/>
  <c r="F63" i="24" s="1"/>
  <c r="F116" i="20"/>
  <c r="F64" i="24" s="1"/>
  <c r="F117" i="20"/>
  <c r="F65" i="24" s="1"/>
  <c r="F118" i="20"/>
  <c r="F66" i="24" s="1"/>
  <c r="D108" i="20"/>
  <c r="E108" i="20"/>
  <c r="D91" i="20"/>
  <c r="D90" i="20" s="1"/>
  <c r="D89" i="20" s="1"/>
  <c r="E91" i="20"/>
  <c r="E90" i="20" s="1"/>
  <c r="E89" i="20" s="1"/>
  <c r="C91" i="20"/>
  <c r="C90" i="20" s="1"/>
  <c r="C89" i="20" s="1"/>
  <c r="B69" i="1"/>
  <c r="F71" i="17"/>
  <c r="F72" i="19"/>
  <c r="F71" i="19"/>
  <c r="F71" i="20"/>
  <c r="B72" i="20"/>
  <c r="B72" i="19"/>
  <c r="B72" i="17"/>
  <c r="D71" i="20"/>
  <c r="B71" i="20"/>
  <c r="D159" i="19"/>
  <c r="C121" i="19"/>
  <c r="C120" i="19" s="1"/>
  <c r="D90" i="17"/>
  <c r="D89" i="17" s="1"/>
  <c r="D88" i="17" s="1"/>
  <c r="E90" i="17"/>
  <c r="E89" i="17" s="1"/>
  <c r="E88" i="17" s="1"/>
  <c r="E91" i="19"/>
  <c r="E90" i="19" s="1"/>
  <c r="E89" i="19" s="1"/>
  <c r="E88" i="19" s="1"/>
  <c r="D91" i="19"/>
  <c r="D90" i="19" s="1"/>
  <c r="D89" i="19" s="1"/>
  <c r="D88" i="19" s="1"/>
  <c r="C91" i="19"/>
  <c r="C90" i="19" s="1"/>
  <c r="C89" i="19" s="1"/>
  <c r="C88" i="19" s="1"/>
  <c r="B194" i="1" l="1"/>
  <c r="C72" i="1"/>
  <c r="C88" i="20"/>
  <c r="C86" i="20" s="1"/>
  <c r="D88" i="20"/>
  <c r="D86" i="20" s="1"/>
  <c r="E88" i="20"/>
  <c r="E86" i="20" s="1"/>
  <c r="F91" i="17"/>
  <c r="F97" i="24"/>
  <c r="E97" i="24"/>
  <c r="D97" i="24"/>
  <c r="C92" i="24"/>
  <c r="C97" i="24"/>
  <c r="C106" i="19"/>
  <c r="B135" i="19" s="1"/>
  <c r="E121" i="19"/>
  <c r="E120" i="19" s="1"/>
  <c r="D121" i="19"/>
  <c r="D120" i="19" s="1"/>
  <c r="F110" i="19"/>
  <c r="E58" i="24" s="1"/>
  <c r="F111" i="19"/>
  <c r="E59" i="24" s="1"/>
  <c r="F112" i="19"/>
  <c r="E60" i="24" s="1"/>
  <c r="F113" i="19"/>
  <c r="E61" i="24" s="1"/>
  <c r="F114" i="19"/>
  <c r="E62" i="24" s="1"/>
  <c r="F115" i="19"/>
  <c r="E63" i="24" s="1"/>
  <c r="F116" i="19"/>
  <c r="E64" i="24" s="1"/>
  <c r="F117" i="19"/>
  <c r="E65" i="24" s="1"/>
  <c r="F118" i="19"/>
  <c r="E66" i="24" s="1"/>
  <c r="E108" i="19"/>
  <c r="E106" i="19" s="1"/>
  <c r="D135" i="19" s="1"/>
  <c r="D108" i="19"/>
  <c r="D106" i="19" s="1"/>
  <c r="C135" i="19" s="1"/>
  <c r="E71" i="19"/>
  <c r="D71" i="19"/>
  <c r="D102" i="22"/>
  <c r="D101" i="22"/>
  <c r="C102" i="22"/>
  <c r="C101" i="22"/>
  <c r="C97" i="22"/>
  <c r="C96" i="22"/>
  <c r="D159" i="17"/>
  <c r="E135" i="19" l="1"/>
  <c r="C89" i="17"/>
  <c r="F90" i="17"/>
  <c r="C98" i="22"/>
  <c r="C103" i="22"/>
  <c r="C86" i="19"/>
  <c r="B133" i="19"/>
  <c r="E86" i="19"/>
  <c r="D133" i="19"/>
  <c r="D86" i="19"/>
  <c r="C133" i="19"/>
  <c r="D103" i="22"/>
  <c r="C88" i="17" l="1"/>
  <c r="C86" i="17" s="1"/>
  <c r="F89" i="17"/>
  <c r="F88" i="17" s="1"/>
  <c r="D163" i="1"/>
  <c r="C101" i="24" s="1"/>
  <c r="D162" i="1"/>
  <c r="C100" i="24" s="1"/>
  <c r="D159" i="1"/>
  <c r="D154" i="1"/>
  <c r="D72" i="22"/>
  <c r="E121" i="1"/>
  <c r="E120" i="1" s="1"/>
  <c r="D121" i="1"/>
  <c r="D120" i="1" s="1"/>
  <c r="C121" i="1"/>
  <c r="C120" i="1" s="1"/>
  <c r="E121" i="17"/>
  <c r="E120" i="17" s="1"/>
  <c r="E108" i="1"/>
  <c r="B135" i="1"/>
  <c r="D108" i="1"/>
  <c r="D108" i="17"/>
  <c r="C135" i="17" s="1"/>
  <c r="E108" i="17"/>
  <c r="D135" i="17" s="1"/>
  <c r="B135" i="17"/>
  <c r="C121" i="17"/>
  <c r="C120" i="17" s="1"/>
  <c r="F122" i="17"/>
  <c r="D121" i="17"/>
  <c r="D120" i="17" s="1"/>
  <c r="F122" i="1"/>
  <c r="F116" i="17"/>
  <c r="F115" i="17"/>
  <c r="F114" i="17"/>
  <c r="F113" i="17"/>
  <c r="D68" i="22" l="1"/>
  <c r="D62" i="24"/>
  <c r="D67" i="22"/>
  <c r="D61" i="24"/>
  <c r="D69" i="22"/>
  <c r="D63" i="24"/>
  <c r="D70" i="22"/>
  <c r="D64" i="24"/>
  <c r="F121" i="17"/>
  <c r="F120" i="17" s="1"/>
  <c r="D70" i="24"/>
  <c r="D69" i="24" s="1"/>
  <c r="D68" i="24" s="1"/>
  <c r="C102" i="24"/>
  <c r="F121" i="1"/>
  <c r="C70" i="24"/>
  <c r="C69" i="24" s="1"/>
  <c r="C68" i="24" s="1"/>
  <c r="C106" i="22"/>
  <c r="D152" i="17"/>
  <c r="C107" i="22"/>
  <c r="D153" i="17"/>
  <c r="D91" i="24" s="1"/>
  <c r="E135" i="17"/>
  <c r="D76" i="22"/>
  <c r="D75" i="22" s="1"/>
  <c r="D74" i="22" s="1"/>
  <c r="D164" i="1"/>
  <c r="C76" i="22"/>
  <c r="B133" i="1"/>
  <c r="B134" i="1" s="1"/>
  <c r="B136" i="1" s="1"/>
  <c r="C132" i="1" s="1"/>
  <c r="D90" i="24" l="1"/>
  <c r="D154" i="17"/>
  <c r="C87" i="22"/>
  <c r="D92" i="24"/>
  <c r="C108" i="22"/>
  <c r="D97" i="22"/>
  <c r="D163" i="17"/>
  <c r="D162" i="17"/>
  <c r="D96" i="22"/>
  <c r="E76" i="22"/>
  <c r="E75" i="22" s="1"/>
  <c r="E74" i="22" s="1"/>
  <c r="C75" i="22"/>
  <c r="C74" i="22" s="1"/>
  <c r="D71" i="17"/>
  <c r="B71" i="17"/>
  <c r="B191" i="17" s="1"/>
  <c r="C46" i="22"/>
  <c r="C45" i="22" s="1"/>
  <c r="C44" i="22" s="1"/>
  <c r="C43" i="22" s="1"/>
  <c r="C42" i="22" s="1"/>
  <c r="F117" i="1"/>
  <c r="F116" i="1"/>
  <c r="F115" i="1"/>
  <c r="F114" i="1"/>
  <c r="F113" i="1"/>
  <c r="D98" i="22" l="1"/>
  <c r="C67" i="22"/>
  <c r="E67" i="22" s="1"/>
  <c r="C61" i="24"/>
  <c r="C70" i="22"/>
  <c r="E70" i="22" s="1"/>
  <c r="C64" i="24"/>
  <c r="C68" i="22"/>
  <c r="E68" i="22" s="1"/>
  <c r="C62" i="24"/>
  <c r="C69" i="22"/>
  <c r="E69" i="22" s="1"/>
  <c r="C63" i="24"/>
  <c r="D152" i="20"/>
  <c r="F90" i="24" s="1"/>
  <c r="D100" i="24"/>
  <c r="D153" i="20"/>
  <c r="D101" i="24"/>
  <c r="C71" i="22"/>
  <c r="C65" i="24"/>
  <c r="D164" i="17"/>
  <c r="D153" i="19"/>
  <c r="D107" i="22"/>
  <c r="D152" i="19"/>
  <c r="E90" i="24" s="1"/>
  <c r="D106" i="22"/>
  <c r="C133" i="1"/>
  <c r="D108" i="22" l="1"/>
  <c r="D154" i="20"/>
  <c r="D162" i="20"/>
  <c r="F100" i="24" s="1"/>
  <c r="D102" i="24"/>
  <c r="D163" i="20"/>
  <c r="F91" i="24"/>
  <c r="F92" i="24" s="1"/>
  <c r="D163" i="19"/>
  <c r="E101" i="24" s="1"/>
  <c r="E91" i="24"/>
  <c r="E92" i="24" s="1"/>
  <c r="D162" i="19"/>
  <c r="D154" i="19"/>
  <c r="F202" i="1"/>
  <c r="C7" i="24"/>
  <c r="C6" i="24"/>
  <c r="C5" i="24"/>
  <c r="C7" i="20"/>
  <c r="C6" i="20"/>
  <c r="C5" i="20"/>
  <c r="C7" i="19"/>
  <c r="C6" i="19"/>
  <c r="C5" i="19"/>
  <c r="C7" i="22"/>
  <c r="C6" i="22"/>
  <c r="C5" i="22"/>
  <c r="C7" i="17"/>
  <c r="C6" i="17"/>
  <c r="C5" i="17"/>
  <c r="F101" i="24" l="1"/>
  <c r="F102" i="24" s="1"/>
  <c r="D164" i="19"/>
  <c r="E100" i="24"/>
  <c r="E102" i="24" s="1"/>
  <c r="D164" i="20"/>
  <c r="F89" i="19"/>
  <c r="F88" i="19" s="1"/>
  <c r="B71" i="19"/>
  <c r="F86" i="19" l="1"/>
  <c r="E45" i="24" s="1"/>
  <c r="E44" i="24" s="1"/>
  <c r="E43" i="24" s="1"/>
  <c r="E42" i="24" s="1"/>
  <c r="E41" i="24" s="1"/>
  <c r="E39" i="24" s="1"/>
  <c r="D38" i="32"/>
  <c r="E133" i="19"/>
  <c r="B69" i="20" l="1"/>
  <c r="B69" i="19"/>
  <c r="B69" i="17"/>
  <c r="C77" i="1"/>
  <c r="F200" i="20" l="1"/>
  <c r="B192" i="20"/>
  <c r="B192" i="19"/>
  <c r="F200" i="19"/>
  <c r="B194" i="17"/>
  <c r="F202" i="17"/>
  <c r="C72" i="20"/>
  <c r="C76" i="20"/>
  <c r="C76" i="19"/>
  <c r="C72" i="19"/>
  <c r="C72" i="17"/>
  <c r="C75" i="17"/>
  <c r="C76" i="17"/>
  <c r="C76" i="1"/>
  <c r="C75" i="1"/>
  <c r="C71" i="1"/>
  <c r="C77" i="20"/>
  <c r="C75" i="20"/>
  <c r="C77" i="19"/>
  <c r="C75" i="19"/>
  <c r="C77" i="17"/>
  <c r="C74" i="1"/>
  <c r="C73" i="1"/>
  <c r="C69" i="1" l="1"/>
  <c r="F121" i="20" l="1"/>
  <c r="F120" i="20" s="1"/>
  <c r="F109" i="20"/>
  <c r="F91" i="19"/>
  <c r="F90" i="19"/>
  <c r="F108" i="20" l="1"/>
  <c r="F57" i="24"/>
  <c r="F56" i="24" s="1"/>
  <c r="F194" i="19"/>
  <c r="B194" i="19"/>
  <c r="D79" i="24"/>
  <c r="C38" i="32"/>
  <c r="E38" i="32" s="1"/>
  <c r="F122" i="20" l="1"/>
  <c r="F70" i="24" s="1"/>
  <c r="F69" i="24" s="1"/>
  <c r="F68" i="24" s="1"/>
  <c r="F92" i="20"/>
  <c r="F91" i="20"/>
  <c r="F90" i="20"/>
  <c r="F89" i="20"/>
  <c r="F88" i="20" s="1"/>
  <c r="D133" i="20"/>
  <c r="C133" i="20"/>
  <c r="B133" i="20"/>
  <c r="C74" i="20"/>
  <c r="F122" i="19"/>
  <c r="F121" i="19"/>
  <c r="F120" i="19" s="1"/>
  <c r="F109" i="19"/>
  <c r="F92" i="19"/>
  <c r="C73" i="19"/>
  <c r="E106" i="17"/>
  <c r="D106" i="17"/>
  <c r="C106" i="17"/>
  <c r="F117" i="17"/>
  <c r="F112" i="17"/>
  <c r="F111" i="17"/>
  <c r="F110" i="17"/>
  <c r="F109" i="17"/>
  <c r="D57" i="24" s="1"/>
  <c r="F92" i="17"/>
  <c r="B133" i="17"/>
  <c r="C74" i="17"/>
  <c r="F110" i="1"/>
  <c r="C58" i="24" s="1"/>
  <c r="F111" i="1"/>
  <c r="C59" i="24" s="1"/>
  <c r="F112" i="1"/>
  <c r="C60" i="24" s="1"/>
  <c r="F118" i="1"/>
  <c r="F109" i="1"/>
  <c r="C57" i="24" s="1"/>
  <c r="D106" i="1"/>
  <c r="E106" i="1"/>
  <c r="C106" i="1"/>
  <c r="C135" i="1"/>
  <c r="D135" i="1"/>
  <c r="D46" i="22" l="1"/>
  <c r="D45" i="22" s="1"/>
  <c r="F108" i="19"/>
  <c r="D40" i="32" s="1"/>
  <c r="E40" i="32" s="1"/>
  <c r="E57" i="24"/>
  <c r="E56" i="24" s="1"/>
  <c r="D71" i="22"/>
  <c r="E71" i="22" s="1"/>
  <c r="D65" i="24"/>
  <c r="D66" i="22"/>
  <c r="D60" i="24"/>
  <c r="D64" i="22"/>
  <c r="D58" i="24"/>
  <c r="D65" i="22"/>
  <c r="D59" i="24"/>
  <c r="C72" i="22"/>
  <c r="E72" i="22" s="1"/>
  <c r="C66" i="24"/>
  <c r="C56" i="24" s="1"/>
  <c r="D135" i="20"/>
  <c r="E106" i="20"/>
  <c r="B135" i="20"/>
  <c r="C106" i="20"/>
  <c r="E133" i="20"/>
  <c r="C135" i="20"/>
  <c r="D106" i="20"/>
  <c r="F86" i="20"/>
  <c r="F45" i="24" s="1"/>
  <c r="F44" i="24" s="1"/>
  <c r="F43" i="24" s="1"/>
  <c r="F42" i="24" s="1"/>
  <c r="F41" i="24" s="1"/>
  <c r="F39" i="24" s="1"/>
  <c r="F108" i="17"/>
  <c r="C40" i="32" s="1"/>
  <c r="E135" i="1"/>
  <c r="B195" i="1"/>
  <c r="B196" i="1" s="1"/>
  <c r="F108" i="1"/>
  <c r="C133" i="17"/>
  <c r="D86" i="17"/>
  <c r="D133" i="17"/>
  <c r="E86" i="17"/>
  <c r="F120" i="1"/>
  <c r="D133" i="1"/>
  <c r="C63" i="22"/>
  <c r="C65" i="22"/>
  <c r="C64" i="22"/>
  <c r="E70" i="24"/>
  <c r="D63" i="22"/>
  <c r="F54" i="24"/>
  <c r="F106" i="20"/>
  <c r="C73" i="20"/>
  <c r="B197" i="20"/>
  <c r="C66" i="22"/>
  <c r="C71" i="20"/>
  <c r="B197" i="19"/>
  <c r="C74" i="19"/>
  <c r="C71" i="19"/>
  <c r="B199" i="17"/>
  <c r="C71" i="17"/>
  <c r="C73" i="17"/>
  <c r="D62" i="22" l="1"/>
  <c r="D56" i="24"/>
  <c r="D54" i="24" s="1"/>
  <c r="C62" i="22"/>
  <c r="E135" i="20"/>
  <c r="B87" i="22"/>
  <c r="D87" i="22" s="1"/>
  <c r="D44" i="22"/>
  <c r="E45" i="22"/>
  <c r="E46" i="22"/>
  <c r="F106" i="19"/>
  <c r="B200" i="1"/>
  <c r="B40" i="32"/>
  <c r="B41" i="32" s="1"/>
  <c r="C37" i="32" s="1"/>
  <c r="E133" i="17"/>
  <c r="E69" i="24"/>
  <c r="E68" i="24" s="1"/>
  <c r="G70" i="24"/>
  <c r="G69" i="24" s="1"/>
  <c r="G68" i="24" s="1"/>
  <c r="C45" i="24"/>
  <c r="C44" i="24" s="1"/>
  <c r="C43" i="24" s="1"/>
  <c r="C42" i="24" s="1"/>
  <c r="C69" i="20"/>
  <c r="F194" i="20"/>
  <c r="B194" i="20"/>
  <c r="E79" i="24"/>
  <c r="F201" i="20"/>
  <c r="F202" i="20" s="1"/>
  <c r="B198" i="20"/>
  <c r="B199" i="20" s="1"/>
  <c r="F195" i="20"/>
  <c r="E81" i="24"/>
  <c r="F201" i="19"/>
  <c r="F202" i="19" s="1"/>
  <c r="B198" i="19"/>
  <c r="B199" i="19" s="1"/>
  <c r="F196" i="19"/>
  <c r="D81" i="24"/>
  <c r="C134" i="1"/>
  <c r="C136" i="1" s="1"/>
  <c r="E133" i="1"/>
  <c r="F106" i="17"/>
  <c r="F86" i="17"/>
  <c r="D45" i="24" s="1"/>
  <c r="D44" i="24" s="1"/>
  <c r="D43" i="24" s="1"/>
  <c r="D42" i="24" s="1"/>
  <c r="D41" i="24" s="1"/>
  <c r="D39" i="24" s="1"/>
  <c r="F196" i="17"/>
  <c r="B195" i="17"/>
  <c r="B196" i="17" s="1"/>
  <c r="C79" i="24"/>
  <c r="B200" i="17"/>
  <c r="B201" i="17" s="1"/>
  <c r="F197" i="17"/>
  <c r="F203" i="17"/>
  <c r="F204" i="17" s="1"/>
  <c r="C81" i="24"/>
  <c r="F203" i="1"/>
  <c r="F204" i="1" s="1"/>
  <c r="F106" i="1"/>
  <c r="F196" i="1"/>
  <c r="C69" i="17"/>
  <c r="C69" i="19"/>
  <c r="B81" i="24"/>
  <c r="F197" i="1"/>
  <c r="B79" i="24"/>
  <c r="E64" i="22"/>
  <c r="E63" i="22"/>
  <c r="E66" i="22"/>
  <c r="C54" i="24"/>
  <c r="E65" i="22"/>
  <c r="G66" i="24"/>
  <c r="G61" i="24"/>
  <c r="G63" i="24"/>
  <c r="G59" i="24"/>
  <c r="G58" i="24"/>
  <c r="G65" i="24"/>
  <c r="G64" i="24"/>
  <c r="G60" i="24"/>
  <c r="E54" i="24"/>
  <c r="G62" i="24"/>
  <c r="D60" i="22"/>
  <c r="G57" i="24"/>
  <c r="E62" i="22" l="1"/>
  <c r="G56" i="24"/>
  <c r="G54" i="24" s="1"/>
  <c r="C41" i="24"/>
  <c r="C39" i="24" s="1"/>
  <c r="E134" i="1"/>
  <c r="E136" i="1" s="1"/>
  <c r="C85" i="22"/>
  <c r="D43" i="22"/>
  <c r="E44" i="22"/>
  <c r="C39" i="32"/>
  <c r="C41" i="32" s="1"/>
  <c r="D37" i="32" s="1"/>
  <c r="D39" i="32" s="1"/>
  <c r="G45" i="24"/>
  <c r="C40" i="22"/>
  <c r="G44" i="24"/>
  <c r="G42" i="24"/>
  <c r="G41" i="24" s="1"/>
  <c r="G39" i="24" s="1"/>
  <c r="G43" i="24"/>
  <c r="F81" i="24"/>
  <c r="F196" i="20"/>
  <c r="B85" i="22"/>
  <c r="C60" i="22"/>
  <c r="F198" i="17"/>
  <c r="F198" i="1"/>
  <c r="D132" i="1"/>
  <c r="B78" i="24" s="1"/>
  <c r="F79" i="24"/>
  <c r="E16" i="1"/>
  <c r="D16" i="1"/>
  <c r="C16" i="1"/>
  <c r="D41" i="32" l="1"/>
  <c r="E39" i="32"/>
  <c r="E41" i="32" s="1"/>
  <c r="D42" i="22"/>
  <c r="E43" i="22"/>
  <c r="F16" i="1"/>
  <c r="D85" i="22"/>
  <c r="D86" i="22" s="1"/>
  <c r="D88" i="22" s="1"/>
  <c r="B86" i="22"/>
  <c r="B88" i="22" s="1"/>
  <c r="C84" i="22" s="1"/>
  <c r="C86" i="22" s="1"/>
  <c r="C88" i="22" s="1"/>
  <c r="E60" i="22"/>
  <c r="D134" i="1"/>
  <c r="D136" i="1" s="1"/>
  <c r="F78" i="24"/>
  <c r="F80" i="24" s="1"/>
  <c r="F82" i="24" s="1"/>
  <c r="B80" i="24"/>
  <c r="B82" i="24" s="1"/>
  <c r="B199" i="1"/>
  <c r="B201" i="1" s="1"/>
  <c r="D40" i="22" l="1"/>
  <c r="E42" i="22"/>
  <c r="E40" i="22" s="1"/>
  <c r="B132" i="17"/>
  <c r="E132" i="17" s="1"/>
  <c r="B134" i="17" l="1"/>
  <c r="B136" i="17" s="1"/>
  <c r="C132" i="17" s="1"/>
  <c r="E134" i="17"/>
  <c r="E136" i="17" l="1"/>
  <c r="B132" i="19" s="1"/>
  <c r="C134" i="17"/>
  <c r="C136" i="17" s="1"/>
  <c r="D132" i="17" s="1"/>
  <c r="B134" i="19" l="1"/>
  <c r="B136" i="19" s="1"/>
  <c r="C132" i="19" s="1"/>
  <c r="E132" i="19"/>
  <c r="E134" i="19" s="1"/>
  <c r="C78" i="24"/>
  <c r="C80" i="24" s="1"/>
  <c r="C82" i="24" s="1"/>
  <c r="D134" i="17"/>
  <c r="D136" i="17" s="1"/>
  <c r="C134" i="19" l="1"/>
  <c r="C136" i="19" s="1"/>
  <c r="D132" i="19" s="1"/>
  <c r="E136" i="19"/>
  <c r="D78" i="24"/>
  <c r="D80" i="24" s="1"/>
  <c r="D82" i="24" s="1"/>
  <c r="D134" i="19" l="1"/>
  <c r="D136" i="19" s="1"/>
  <c r="B132" i="20" s="1"/>
  <c r="B134" i="20" l="1"/>
  <c r="B136" i="20" s="1"/>
  <c r="C132" i="20" s="1"/>
  <c r="C134" i="20" s="1"/>
  <c r="C136" i="20" s="1"/>
  <c r="D132" i="20" s="1"/>
  <c r="D134" i="20" s="1"/>
  <c r="D136" i="20" s="1"/>
  <c r="E132" i="20"/>
  <c r="E134" i="20" l="1"/>
  <c r="E136" i="20" s="1"/>
  <c r="E78" i="24"/>
  <c r="E80" i="24" s="1"/>
  <c r="E82"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72" authorId="0" shapeId="0" xr:uid="{615F8BD8-1606-4F36-B4A6-20D53B689CB0}">
      <text>
        <r>
          <rPr>
            <b/>
            <sz val="9"/>
            <color indexed="81"/>
            <rFont val="Tahoma"/>
            <family val="2"/>
          </rPr>
          <t>Esta fila solo se completa si aplica.</t>
        </r>
      </text>
    </comment>
    <comment ref="A83" authorId="0" shapeId="0" xr:uid="{B2DEAD28-80EB-4906-9132-D3050A3365E0}">
      <text>
        <r>
          <rPr>
            <b/>
            <sz val="9"/>
            <color indexed="81"/>
            <rFont val="Tahoma"/>
            <family val="2"/>
          </rPr>
          <t>No incluir ingresos de vigencias anteriores, esos se detallan en la tabla 9.</t>
        </r>
      </text>
    </comment>
    <comment ref="B147" authorId="0" shapeId="0" xr:uid="{A259CB62-8DD2-40AE-9396-F7EE85DC8065}">
      <text>
        <r>
          <rPr>
            <b/>
            <sz val="9"/>
            <color indexed="81"/>
            <rFont val="Tahoma"/>
            <family val="2"/>
          </rPr>
          <t>Esta tabla solo la deben completar la unidades ejecutoras que por Ley específica estén facultadas para estimar superávits.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72" authorId="0" shapeId="0" xr:uid="{B4B6FA98-7967-4D05-B305-A27C6389BFAC}">
      <text>
        <r>
          <rPr>
            <b/>
            <sz val="9"/>
            <color indexed="81"/>
            <rFont val="Tahoma"/>
            <family val="2"/>
          </rPr>
          <t>Esta fila solo se completa si aplica.</t>
        </r>
      </text>
    </comment>
    <comment ref="B147" authorId="0" shapeId="0" xr:uid="{EDB9E445-C103-40B0-B0D8-A1653579DAD8}">
      <text>
        <r>
          <rPr>
            <b/>
            <sz val="9"/>
            <color indexed="81"/>
            <rFont val="Tahoma"/>
            <family val="2"/>
          </rPr>
          <t>Esta tabla solo la deben completar la unidades ejecutoras que por Ley específica estén facultadas para estimar superávits.</t>
        </r>
      </text>
    </comment>
    <comment ref="A185" authorId="0" shapeId="0" xr:uid="{CF00495C-F79F-4099-AD53-89539081723D}">
      <text>
        <r>
          <rPr>
            <sz val="9"/>
            <color indexed="81"/>
            <rFont val="Tahoma"/>
            <family val="2"/>
          </rPr>
          <t xml:space="preserve">Lo relacionado a la ejecución presupuestaria debe ser completado por el encargado de Presupuesto/Financiero o su homólogo.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91" authorId="0" shapeId="0" xr:uid="{92E49811-D2FD-442A-8F70-634936E78900}">
      <text>
        <r>
          <rPr>
            <b/>
            <sz val="9"/>
            <color indexed="81"/>
            <rFont val="Tahoma"/>
            <family val="2"/>
          </rPr>
          <t>Esta tabla solo la deben completar la unidades ejecutoras que por Ley específica estén facultadas para estimar superávits.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72" authorId="0" shapeId="0" xr:uid="{CDAEE737-1DE4-45E0-AE73-2D967C45B379}">
      <text>
        <r>
          <rPr>
            <b/>
            <sz val="9"/>
            <color indexed="81"/>
            <rFont val="Tahoma"/>
            <family val="2"/>
          </rPr>
          <t>Esta fila solo se completa si aplica.</t>
        </r>
      </text>
    </comment>
    <comment ref="B147" authorId="0" shapeId="0" xr:uid="{7787248C-CF5F-47ED-9A45-1D6AA5D90BAC}">
      <text>
        <r>
          <rPr>
            <b/>
            <sz val="9"/>
            <color indexed="81"/>
            <rFont val="Tahoma"/>
            <family val="2"/>
          </rPr>
          <t>Esta tabla solo la deben completar la unidades ejecutoras que por Ley específica estén facultadas para estimar superávits.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01" authorId="0" shapeId="0" xr:uid="{94166AA9-3891-4D1D-9878-521D39446755}">
      <text>
        <r>
          <rPr>
            <b/>
            <sz val="9"/>
            <color indexed="81"/>
            <rFont val="Tahoma"/>
            <family val="2"/>
          </rPr>
          <t>Esta tabla solo la deben completar la unidades ejecutoras que por Ley específica estén facultadas para estimar superávits.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B147" authorId="0" shapeId="0" xr:uid="{91B20917-47FE-4DB0-910C-C4926E5052A7}">
      <text>
        <r>
          <rPr>
            <b/>
            <sz val="9"/>
            <color indexed="81"/>
            <rFont val="Tahoma"/>
            <family val="2"/>
          </rPr>
          <t>Esta tabla solo la deben completar la unidades ejecutoras que por Ley específica estén facultadas para estimar superávits.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5" authorId="0" shapeId="0" xr:uid="{51A24BC7-76A5-4F18-9AF5-EA87C784AEEA}">
      <text>
        <r>
          <rPr>
            <b/>
            <sz val="9"/>
            <color indexed="81"/>
            <rFont val="Tahoma"/>
            <family val="2"/>
          </rPr>
          <t>Esta tabla solo la deben completar la unidades ejecutoras que por Ley específica estén facultadas para estimar superávits.</t>
        </r>
      </text>
    </comment>
  </commentList>
</comments>
</file>

<file path=xl/sharedStrings.xml><?xml version="1.0" encoding="utf-8"?>
<sst xmlns="http://schemas.openxmlformats.org/spreadsheetml/2006/main" count="1437" uniqueCount="376">
  <si>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</si>
  <si>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</si>
  <si>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</si>
  <si>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</si>
  <si>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</si>
  <si>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</si>
  <si>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</si>
  <si>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</si>
  <si>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</si>
  <si>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</si>
  <si>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</si>
  <si>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</si>
  <si>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</si>
  <si>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</si>
  <si>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</si>
  <si>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</si>
  <si>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</si>
  <si>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</si>
  <si>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</si>
  <si>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</si>
  <si>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</si>
  <si>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</si>
  <si>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</si>
  <si>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</si>
  <si>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</si>
  <si>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</si>
  <si>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</si>
  <si>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</si>
  <si>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</si>
  <si>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</si>
  <si>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</si>
  <si>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</si>
  <si>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</si>
  <si>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</si>
  <si>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</si>
  <si>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</si>
  <si>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</si>
  <si>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</si>
  <si>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</si>
  <si>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</si>
  <si>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</si>
  <si>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</si>
  <si>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</si>
  <si>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</si>
  <si>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</si>
  <si>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</si>
  <si>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</si>
  <si>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</si>
  <si>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</si>
  <si>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</si>
  <si>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</si>
  <si>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</si>
  <si>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Reporte de gastos efectivos financiados por Fodesaf por partida presupuestaria del clasificador por objeto del gasto del sector público</t>
  </si>
  <si>
    <t>Código</t>
  </si>
  <si>
    <t>Partida presupuestaria</t>
  </si>
  <si>
    <r>
      <t xml:space="preserve">Observaciones: 
</t>
    </r>
    <r>
      <rPr>
        <sz val="11"/>
        <color theme="1"/>
        <rFont val="Palatino Linotype"/>
        <family val="1"/>
      </rPr>
      <t>En este espacio se establecen las observaciones y/o justificaciones relacionadas con la incorporación de los activos en el Sibinet</t>
    </r>
  </si>
  <si>
    <t>Gastos financiados con recursos del periodo</t>
  </si>
  <si>
    <t>1/ Adjuntar el comprobante del reintegro e indicar en este espacio la fecha y el número de comprobante del o los reintegros.</t>
  </si>
  <si>
    <t>Detalle del presupuesto modificado del programa</t>
  </si>
  <si>
    <t>Documento presupuestario</t>
  </si>
  <si>
    <t>Presupuesto ordinario</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</si>
  <si>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</si>
  <si>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</si>
  <si>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</si>
  <si>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</si>
  <si>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</si>
  <si>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</si>
  <si>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</si>
  <si>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</si>
  <si>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Tabla 7</t>
  </si>
  <si>
    <t xml:space="preserve">Tipo de movimiento </t>
  </si>
  <si>
    <t>Tabla 8</t>
  </si>
  <si>
    <t xml:space="preserve">Resumen del periodo de los recursos provenientes de Fodesaf </t>
  </si>
  <si>
    <t>1) Saldo en caja inicial (*)</t>
  </si>
  <si>
    <t>2) Ingresos efectivos recibidos del periodo</t>
  </si>
  <si>
    <t>Nombre del funcionario que reporta la ejecución presupuestaria</t>
  </si>
  <si>
    <t>NA (justificar abajo)</t>
  </si>
  <si>
    <r>
      <t xml:space="preserve">Observaciones: 
</t>
    </r>
    <r>
      <rPr>
        <sz val="11"/>
        <color theme="1"/>
        <rFont val="Palatino Linotype"/>
        <family val="1"/>
      </rPr>
      <t>En este espacio se establecen las observaciones y/o justificaciones relacionadas con el uso del Sinirube.</t>
    </r>
  </si>
  <si>
    <t xml:space="preserve">Agosto </t>
  </si>
  <si>
    <t>Septiembre</t>
  </si>
  <si>
    <t>Diciembre</t>
  </si>
  <si>
    <t>Reporte de ejecución programática y presupuestaria de programas sociales financiados con recursos del Fondo de Desarrollo Social y Asignaciones Familiares (Fodesaf)</t>
  </si>
  <si>
    <t>I trimestre</t>
  </si>
  <si>
    <t>II trimestre</t>
  </si>
  <si>
    <t>III trimestre</t>
  </si>
  <si>
    <t>VI trimestre</t>
  </si>
  <si>
    <t>IV trimestre</t>
  </si>
  <si>
    <t xml:space="preserve">     </t>
  </si>
  <si>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</si>
  <si>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</si>
  <si>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</si>
  <si>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</si>
  <si>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</si>
  <si>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</si>
  <si>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</si>
  <si>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</si>
  <si>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</si>
  <si>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t>I semestre</t>
  </si>
  <si>
    <t>Reporte ejecución programática (I semestre)</t>
  </si>
  <si>
    <t>Reporte ejecución presupuestaria (I semestre)</t>
  </si>
  <si>
    <t>3) Recursos disponibles ( 1+2 )</t>
  </si>
  <si>
    <t>5) Saldo en caja final ( 3-4 )</t>
  </si>
  <si>
    <t>stephanie.salas@mtss.go.cr</t>
  </si>
  <si>
    <t>Analista del SI, Unidad Control y Seguimiento, Desaf:</t>
  </si>
  <si>
    <r>
      <t xml:space="preserve">Observaciones: 
</t>
    </r>
    <r>
      <rPr>
        <sz val="11"/>
        <color theme="1"/>
        <rFont val="Palatino Linotype"/>
        <family val="1"/>
      </rPr>
      <t>En este espacio se ofrece para brindar observaciones y/o justificaciones relacionadas con los ingresos efectivos del periodo.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</si>
  <si>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recursos con respecto a lo programado.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</si>
  <si>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</si>
  <si>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t>Reporte ejecución programática (Anual)</t>
  </si>
  <si>
    <t>Reporte ejecución presupuestaria (Anual)</t>
  </si>
  <si>
    <r>
      <t xml:space="preserve">Observaciones: 
</t>
    </r>
    <r>
      <rPr>
        <sz val="11"/>
        <color theme="1"/>
        <rFont val="Palatino Linotype"/>
        <family val="1"/>
      </rPr>
      <t>En este espacio se ofrece para brindar observaciones y/o justificaciones relacionadas con los ingresos efectivos anuales.</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</si>
  <si>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</si>
  <si>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</si>
  <si>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</si>
  <si>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La Fila "Fuente" es para detallar el origen de la información.</t>
  </si>
  <si>
    <t xml:space="preserve">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</si>
  <si>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Se debe completar la información que se consulta según la situación del programa respecto al tema. </t>
  </si>
  <si>
    <t xml:space="preserve">La Fila "Observaciones" es para que se establezcan las observaciones y/o justificaciones relacionadas con el uso del Sinirube. </t>
  </si>
  <si>
    <t>La fila "Observaciones" es para brindar observaciones y/o justificaciones relacionadas con el presupuesto modificado.</t>
  </si>
  <si>
    <t>La fila "Observaciones" es para brindar observaciones y/o justificaciones relacionadas con los ingresos efectivos del periodo.</t>
  </si>
  <si>
    <t>La fila "Observaciones" es para establecer las observaciones y/o justificaciones relacionadas con la tabla 8.</t>
  </si>
  <si>
    <t xml:space="preserve"> ----------------------------------- ULTIMA LINEA ------------------------------------</t>
  </si>
  <si>
    <t>Reporte de ejecución programática y presupuestaria de programas sociales financiados con recursos del 
Fondo de Desarrollo Social y Asignaciones Familiares (Fodesaf)</t>
  </si>
  <si>
    <t>Reporte de gastos efectivos financiados por Fodesaf por partida presupuestaria 
del Clasificador por Objeto del Gasto del Sector Público</t>
  </si>
  <si>
    <t>2) Se refiere únicamente a los ingresos recibidos durante el 2024 de forma mensual, este dato debe coincidir con los datos de tabla 6.</t>
  </si>
  <si>
    <t>Observaciones:</t>
  </si>
  <si>
    <t>En este espacio se establecen las observaciones y/o justificaciones relacionadas a la tabla anterior.</t>
  </si>
  <si>
    <t>4) Se refiere a los egresos efectivos pagados con ingresos del período, este dato debe coincidir con los datos de tabla 7.</t>
  </si>
  <si>
    <t>Tabla 9</t>
  </si>
  <si>
    <t xml:space="preserve">Resumen de los recursos de vigencias anteriores (superávit) provenientes de la fuente Fodesaf </t>
  </si>
  <si>
    <t>Superávit específico</t>
  </si>
  <si>
    <t>Superávit libre</t>
  </si>
  <si>
    <t>Comprobaciones</t>
  </si>
  <si>
    <t>Presupuesto modificado</t>
  </si>
  <si>
    <t>Saldo Presupuestario (I trim)</t>
  </si>
  <si>
    <t>Tabla 2 y Tabla 7</t>
  </si>
  <si>
    <t>Gastos del período (I trim) x producto</t>
  </si>
  <si>
    <t>Gastos del período (I trim) presupuesto</t>
  </si>
  <si>
    <t>Diferencia</t>
  </si>
  <si>
    <t>Tabla 5 y Tabla 6</t>
  </si>
  <si>
    <t>Ingresos efectivos del período</t>
  </si>
  <si>
    <t>Presupuesto extraordinario 1-2024</t>
  </si>
  <si>
    <t>Presupuesto extraordinario 2-2024</t>
  </si>
  <si>
    <t xml:space="preserve"> Modificación 1-2024</t>
  </si>
  <si>
    <t xml:space="preserve"> Modificación 2-2024</t>
  </si>
  <si>
    <t xml:space="preserve"> Modificación 3-2024</t>
  </si>
  <si>
    <t>I Trimestre 2024</t>
  </si>
  <si>
    <t>Ingresos efectivos provenientes de recursos Fodesaf por partida presupuestaria del Clasificador de los Ingresos del Sector Público</t>
  </si>
  <si>
    <t>Para uso exclusivo de analistas del Departamento de Presupuesto y la Unidad de Control y Seguimiento, Desaf</t>
  </si>
  <si>
    <t>Nombre Partida presupuestaria</t>
  </si>
  <si>
    <r>
      <t xml:space="preserve">1) (*) Se refiere al saldo en caja resultado del período anterior y sólo aplica para unidades ejecutoras con giros directos por parte de Desaf (Programa 737) que cuenten con facturas devengadas pero aún no pagadas (de acuerdo Certificación ante la CGR y los respectivos lineamientos presupuestarios). </t>
    </r>
    <r>
      <rPr>
        <b/>
        <sz val="11"/>
        <color theme="1"/>
        <rFont val="Palatino Linotype"/>
        <family val="1"/>
      </rPr>
      <t>En este espacio NO se debe anotar lo relacionado a superávits del período, para ese fin se utiliza tabla 9 (y es solo para las UE facultadas por Ley).</t>
    </r>
  </si>
  <si>
    <t>4) Gastos efectivos pagados</t>
  </si>
  <si>
    <t>Oficio aprobación CGR / Junta</t>
  </si>
  <si>
    <t>5) Se refiere al saldo en caja final, resultado de restar las filas 3) (Recursos disponibles) menos 4) (Egresos efectivos pagados).</t>
  </si>
  <si>
    <t>3) Se refiere a la sumatoria de las filas 1) (saldo incial en caja) y 2) (ingresos efectivos del período).</t>
  </si>
  <si>
    <t>II Trimestre 2024</t>
  </si>
  <si>
    <t>I Semestre 2024</t>
  </si>
  <si>
    <t>III Trimestre 2024</t>
  </si>
  <si>
    <t>IV Trimestre 2024</t>
  </si>
  <si>
    <t>Anual 2024</t>
  </si>
  <si>
    <t>Ingresos del periodo 2024</t>
  </si>
  <si>
    <t>Gastos financiados con recursos del periodo 2024</t>
  </si>
  <si>
    <t xml:space="preserve">Fuente: </t>
  </si>
  <si>
    <t>Citar la unidad o departamento de la institución que está generando la información.</t>
  </si>
  <si>
    <t>Esta tabla solo la deben completar la unidades ejecutoras que por Ley específica estén facultadas para estimar y re presupuestar superávits.</t>
  </si>
  <si>
    <t>La fila "Observaciones" es para establecer las observaciones y/o justificaciones relacionadas con la tabla 9.</t>
  </si>
  <si>
    <t>TRANSFERENCIAS CORRIENTES</t>
  </si>
  <si>
    <t>TRANSFERENCIAS DE CAPITAL</t>
  </si>
  <si>
    <t>IMAS</t>
  </si>
  <si>
    <t>SERVICIOS</t>
  </si>
  <si>
    <t>PANI</t>
  </si>
  <si>
    <t>Porcentaje de Ejecución con respecto a los ingresos reales:</t>
  </si>
  <si>
    <t>Ingreso real (I trim)</t>
  </si>
  <si>
    <t>Egreso real (I trim)</t>
  </si>
  <si>
    <t>% de ejecución:</t>
  </si>
  <si>
    <t>Ejecución del período 2024</t>
  </si>
  <si>
    <t>Porcentaje de Ejecución con respecto al presupuesto ordinario aprobado:</t>
  </si>
  <si>
    <t>Presupuesto 2024</t>
  </si>
  <si>
    <t>presupuesto.desaf@mtss.go.cr</t>
  </si>
  <si>
    <t>Detalle</t>
  </si>
  <si>
    <t>Fecha</t>
  </si>
  <si>
    <t>Observaciones</t>
  </si>
  <si>
    <t>REMUNERACIONES</t>
  </si>
  <si>
    <t>MATERIALES Y SUMINISTROS</t>
  </si>
  <si>
    <t>INTERESES Y COMISIONES</t>
  </si>
  <si>
    <t>ACTIVOS FINANCIEROS</t>
  </si>
  <si>
    <t>BIENES DURADEROS</t>
  </si>
  <si>
    <t>AMORTIZACION</t>
  </si>
  <si>
    <t>CUENTAS ESPECIALES</t>
  </si>
  <si>
    <t>Nombre de la cuenta presupuestaria</t>
  </si>
  <si>
    <t xml:space="preserve">Detalle tabla 8: 
</t>
  </si>
  <si>
    <t>Monto (presupuesto modificado)</t>
  </si>
  <si>
    <t>INGRESOS CORRIENTES</t>
  </si>
  <si>
    <t>TRANSFERENCIAS CORRIENTES DEL SECTOR PUBLICO</t>
  </si>
  <si>
    <t>Transferencias Corrientes de Órganos Desconcentrado</t>
  </si>
  <si>
    <t>1.4.1.0.00.00.0.0.000</t>
  </si>
  <si>
    <t>1.4.0.0.00.00.0.0.000</t>
  </si>
  <si>
    <t>1.0.0.0.00.00.0.0.000</t>
  </si>
  <si>
    <t>1.4.1.2.00.00.0.0.000</t>
  </si>
  <si>
    <r>
      <t xml:space="preserve">Observaciones: </t>
    </r>
    <r>
      <rPr>
        <sz val="11"/>
        <color theme="1"/>
        <rFont val="Palatino Linotype"/>
        <family val="1"/>
      </rPr>
      <t xml:space="preserve">
En este espacio se ofrece para brindar observaciones y/o justificaciones realcionadas con el presupuesto modificado.</t>
    </r>
  </si>
  <si>
    <t>Transferencias corrientes a Órganos Desconcentrados</t>
  </si>
  <si>
    <t>6.01.02</t>
  </si>
  <si>
    <r>
      <t xml:space="preserve">Reintegros a Fodesaf de recursos del período 2024 </t>
    </r>
    <r>
      <rPr>
        <b/>
        <vertAlign val="superscript"/>
        <sz val="10"/>
        <rFont val="Palatino Linotype"/>
        <family val="1"/>
      </rPr>
      <t>1/</t>
    </r>
  </si>
  <si>
    <t>Saldo inicial en caja por concepto de superávit</t>
  </si>
  <si>
    <t>Gastos pagados con recursos del superávit</t>
  </si>
  <si>
    <t>Superávit libre (reintegro)</t>
  </si>
  <si>
    <t>Total gastos</t>
  </si>
  <si>
    <t>Saldos por concepto de superávit</t>
  </si>
  <si>
    <t>Saldo total</t>
  </si>
  <si>
    <t>Fuente: Citar la unidad o departamento de la institución que está generando la información.</t>
  </si>
  <si>
    <t>Presupuesto ord. aprobado 2024</t>
  </si>
  <si>
    <t>Transferencias Corrientes de Órganos Desconcentrados (Fodesaf)</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</si>
  <si>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86, donde se señala la partida Transferencias Corrientes de Órganos Desconcentrados.</t>
    </r>
  </si>
  <si>
    <t>Transf. Corrientes de Órganos Desconcentrados (Fodesaf)</t>
  </si>
  <si>
    <r>
      <t xml:space="preserve">Indicaciones: </t>
    </r>
    <r>
      <rPr>
        <sz val="11"/>
        <rFont val="Palatino Linotype"/>
        <family val="1"/>
      </rPr>
      <t>El gasto se detalla por cuenta (según el Clasificador por Objeto del Gasto) y solo se completan aquellas cuentas en las que se registraron gastos conforme a lo aprobado en el Plan Presupuesto 2024.</t>
    </r>
    <r>
      <rPr>
        <b/>
        <sz val="11"/>
        <rFont val="Palatino Linotype"/>
        <family val="1"/>
      </rPr>
      <t xml:space="preserve">
</t>
    </r>
    <r>
      <rPr>
        <sz val="11"/>
        <rFont val="Palatino Linotype"/>
        <family val="1"/>
      </rPr>
      <t xml:space="preserve">En el caso de que se proceda con </t>
    </r>
    <r>
      <rPr>
        <b/>
        <sz val="11"/>
        <rFont val="Palatino Linotype"/>
        <family val="1"/>
      </rPr>
      <t>reintegros al Fodesaf de recursos propios del 2024</t>
    </r>
    <r>
      <rPr>
        <sz val="11"/>
        <rFont val="Palatino Linotype"/>
        <family val="1"/>
      </rPr>
      <t>, estos deberán detallarse en la fila correspondiente a reintegros en la cuenta 6.01.02 (Transferencias corrientes a Órganos Desconcentrados) y se deberá adjuntar el respectivo comprobante a este informe.</t>
    </r>
  </si>
  <si>
    <r>
      <t>1) (*) Se refiere al saldo en caja resultado del mes anterior, en enero, no debe detallarse saldo en caja, si se requiere detallar el saldo presupuestario/superávit se debe hacer en la tabla 9.</t>
    </r>
    <r>
      <rPr>
        <sz val="11"/>
        <color rgb="FFFF0000"/>
        <rFont val="Palatino Linotype"/>
        <family val="1"/>
      </rPr>
      <t xml:space="preserve"> </t>
    </r>
    <r>
      <rPr>
        <b/>
        <sz val="11"/>
        <color rgb="FF002060"/>
        <rFont val="Palatino Linotype"/>
        <family val="1"/>
      </rPr>
      <t>En este espacio NO se detalla lo relacionado a superávits, para ese fin se utiliza tabla 9 (UE facultadas por Ley).</t>
    </r>
  </si>
  <si>
    <r>
      <t xml:space="preserve">Indicaciones: </t>
    </r>
    <r>
      <rPr>
        <sz val="11"/>
        <rFont val="Palatino Linotype"/>
        <family val="1"/>
      </rPr>
      <t xml:space="preserve">La fila señalada como "Presupuesto ordinario </t>
    </r>
    <r>
      <rPr>
        <b/>
        <u/>
        <sz val="11"/>
        <rFont val="Palatino Linotype"/>
        <family val="1"/>
      </rPr>
      <t>(recursos adicionales)</t>
    </r>
    <r>
      <rPr>
        <sz val="11"/>
        <rFont val="Palatino Linotype"/>
        <family val="1"/>
      </rPr>
      <t>"sólo se completa cuando hubo una asignación de recursos adicionales de Fodesaf debidamente comunicada por oficio, antes del inicio del ejercicio presupuestario.</t>
    </r>
  </si>
  <si>
    <r>
      <t xml:space="preserve">Presupuesto ordinario </t>
    </r>
    <r>
      <rPr>
        <sz val="9"/>
        <rFont val="Palatino Linotype"/>
        <family val="1"/>
      </rPr>
      <t>(recursos adicionales)</t>
    </r>
  </si>
  <si>
    <r>
      <t>Presupuesto ordinario</t>
    </r>
    <r>
      <rPr>
        <sz val="9"/>
        <rFont val="Palatino Linotype"/>
        <family val="1"/>
      </rPr>
      <t xml:space="preserve"> (recursos adicionales)</t>
    </r>
  </si>
  <si>
    <r>
      <t xml:space="preserve">Envío liquidación presupuestaria </t>
    </r>
    <r>
      <rPr>
        <b/>
        <sz val="12"/>
        <color theme="1"/>
        <rFont val="Palatino Linotype"/>
        <family val="1"/>
      </rPr>
      <t>2023</t>
    </r>
  </si>
  <si>
    <r>
      <t xml:space="preserve">Envío reporte de ejecución mensual </t>
    </r>
    <r>
      <rPr>
        <b/>
        <sz val="12"/>
        <color theme="1"/>
        <rFont val="Palatino Linotype"/>
        <family val="1"/>
      </rPr>
      <t>mensual</t>
    </r>
  </si>
  <si>
    <r>
      <t xml:space="preserve">Envío reporte de ejecución </t>
    </r>
    <r>
      <rPr>
        <b/>
        <sz val="12"/>
        <color theme="1"/>
        <rFont val="Palatino Linotype"/>
        <family val="1"/>
      </rPr>
      <t>trimestral</t>
    </r>
  </si>
  <si>
    <r>
      <t xml:space="preserve">Plan Presupuesto </t>
    </r>
    <r>
      <rPr>
        <b/>
        <sz val="12"/>
        <color theme="1"/>
        <rFont val="Palatino Linotype"/>
        <family val="1"/>
      </rPr>
      <t>2025</t>
    </r>
  </si>
  <si>
    <t>Total en caja</t>
  </si>
  <si>
    <t xml:space="preserve">Se debe completar la información que se consulta de acuerdo a los presupuestos aprobados para ese trimestre. </t>
  </si>
  <si>
    <r>
      <t>Se debe completar la información que se solicita (</t>
    </r>
    <r>
      <rPr>
        <b/>
        <sz val="11"/>
        <color theme="1"/>
        <rFont val="Palatino Linotype"/>
        <family val="1"/>
      </rPr>
      <t>ingresos del período 2024</t>
    </r>
    <r>
      <rPr>
        <sz val="11"/>
        <color theme="1"/>
        <rFont val="Palatino Linotype"/>
        <family val="1"/>
      </rPr>
      <t xml:space="preserve">) de acuerdo al código y cuenta presupuestaria del </t>
    </r>
    <r>
      <rPr>
        <b/>
        <sz val="11"/>
        <color theme="1"/>
        <rFont val="Palatino Linotype"/>
        <family val="1"/>
      </rPr>
      <t>Clasificador de Ingresos del Sector Público.</t>
    </r>
    <r>
      <rPr>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</si>
  <si>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r>
      <t>Se debe completar la información que se solicita (</t>
    </r>
    <r>
      <rPr>
        <b/>
        <sz val="11"/>
        <color theme="1"/>
        <rFont val="Palatino Linotype"/>
        <family val="1"/>
      </rPr>
      <t>gastos del período 2024</t>
    </r>
    <r>
      <rPr>
        <sz val="11"/>
        <color theme="1"/>
        <rFont val="Palatino Linotype"/>
        <family val="1"/>
      </rPr>
      <t xml:space="preserve">) de acuerdo al código y cuenta presupuestaria del </t>
    </r>
    <r>
      <rPr>
        <b/>
        <sz val="11"/>
        <color theme="1"/>
        <rFont val="Palatino Linotype"/>
        <family val="1"/>
      </rPr>
      <t>Clasificador por objeto del gasto del sector público.</t>
    </r>
    <r>
      <rPr>
        <b/>
        <u/>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</si>
  <si>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t>La fila "Observaciones" es para establecer las observaciones y/o justificaciones relacionadas con la ejecución de los recursos, con el objetivo de contextualizar la subejecución o ejecución real de los recursos con respecto a lo programado.</t>
  </si>
  <si>
    <t>Esta tabla se completa de forma automática, se recomienda verificar que la información coincida con tablas 6 y 7.</t>
  </si>
  <si>
    <t>En caso de incumplimiento o envío de información incorrecta, se procederá a devolver los archivos y no se consideraran hasta el tanto no sean corregidos y eviados según corresponda.</t>
  </si>
  <si>
    <t>III Trimestre Acumulado 2024</t>
  </si>
  <si>
    <t>Reporte ejecución programática (III trimestre Acumulado)</t>
  </si>
  <si>
    <t>III trimestre acumulado</t>
  </si>
  <si>
    <r>
      <t xml:space="preserve">Detalle del presupuesto modificado del programa </t>
    </r>
    <r>
      <rPr>
        <b/>
        <u/>
        <sz val="11"/>
        <color rgb="FF002060"/>
        <rFont val="Palatino Linotype"/>
        <family val="1"/>
      </rPr>
      <t>(No incluir recursos de vigencias anteriores)</t>
    </r>
  </si>
  <si>
    <t xml:space="preserve"> Detalle Gastos financiados con recursos de vigencias anteriores</t>
  </si>
  <si>
    <t>Cuenta presupuestaria</t>
  </si>
  <si>
    <t>Agosto</t>
  </si>
  <si>
    <t>Setiembre</t>
  </si>
  <si>
    <t xml:space="preserve">Indicaciones generales: Completar las tablas 5, 6 y 7 con la información que se solicita, considerar que en las mismas solo deben considerarse los recursos asignados y aprobados para el ejercicio presupuestario 2024, esta información debe ser coincidente con lo aprobado en el Plan Presupuesto 2024, caso contrario se deberá justificar en el presente informe. Además, deben considerarse los principios presupuestarios, particularmente: b) Principio de gestión financiera, c) Principio de equilibrio presupuestario, d) Principio de anualidad, e) Principio de programación.
La tabla 9 se completa por aquellas uinidades ejecutoras que por Ley específica pueden re presupuestar los recursos de vigencias anteriores (superávit). </t>
  </si>
  <si>
    <t>Calendario programático y presupuestario 2024</t>
  </si>
  <si>
    <t xml:space="preserve">Departamento de Presupuesto </t>
  </si>
  <si>
    <t xml:space="preserve">Departamento de Presupuesto 
Unidad de Control y Seguimiento </t>
  </si>
  <si>
    <t>Tabla 1. Beneficiarios efectivos por producto financiados por el Fodesaf</t>
  </si>
  <si>
    <t>La Columna del total del trimestre se genera automáticamente, según cada programa.</t>
  </si>
  <si>
    <t>Tabla 2. Gasto efectivo por producto financiado por Fodesaf</t>
  </si>
  <si>
    <t>Tabla 3. Control y seguimiento del uso y aplicación del Sistema Nacional de Información y Registro Único de Beneficiarios del Estado (Sinirube)</t>
  </si>
  <si>
    <t>Tabla 4. Control y seguimiento de la incorporación de los activos en el Sibinet</t>
  </si>
  <si>
    <t>Tabla 5.  Detalle del presupuesto modificado del programa</t>
  </si>
  <si>
    <t>Tabla 6. Ingresos efectivos provenientes de recursos Fodesaf por partida presupuestaria del clasificador de los ingresos del sector público</t>
  </si>
  <si>
    <t>Tabla 7. Reporte de gastos efectivos financiados por Fodesaf por partida presupuestaria del clasificador por objeto del gasto del sector público</t>
  </si>
  <si>
    <t>Tabla 8. Resumen del periodo de los recursos provenientes de Fodesaf</t>
  </si>
  <si>
    <t>Tabla 9. Resumen de los recursos de vigencias anteriores (superávit) provenientes de la fuente Fodesaf</t>
  </si>
  <si>
    <t>¿Se cuenta con la ubicación de los activos adquiridos con recursos Fodesaf?</t>
  </si>
  <si>
    <t>Responsable</t>
  </si>
  <si>
    <t>en los primeros 8 días de cada mes</t>
  </si>
  <si>
    <t>aprox. al 15 de cada mes</t>
  </si>
  <si>
    <t xml:space="preserve">Departamento de Presupuesto  </t>
  </si>
  <si>
    <r>
      <t>Una vez comunicado por la Desaf la asignación de recursos 2025 se cuenta con 15 días naturales para el envío del respectivo</t>
    </r>
    <r>
      <rPr>
        <sz val="11"/>
        <color rgb="FFFF0000"/>
        <rFont val="Palatino Linotype"/>
        <family val="1"/>
      </rPr>
      <t xml:space="preserve"> </t>
    </r>
    <r>
      <rPr>
        <b/>
        <sz val="11"/>
        <color theme="1"/>
        <rFont val="Palatino Linotype"/>
        <family val="1"/>
      </rPr>
      <t>detalle (estructura de ingresos y gastos).</t>
    </r>
  </si>
  <si>
    <r>
      <rPr>
        <b/>
        <sz val="11"/>
        <color theme="1"/>
        <rFont val="Palatino Linotype"/>
        <family val="1"/>
      </rPr>
      <t xml:space="preserve">Estapa 1: </t>
    </r>
    <r>
      <rPr>
        <sz val="11"/>
        <color theme="1"/>
        <rFont val="Palatino Linotype"/>
        <family val="1"/>
      </rPr>
      <t>15 días naturales después de comunicado el oficio de asignación por parte de la Desaf.</t>
    </r>
  </si>
  <si>
    <r>
      <t xml:space="preserve">Presentar el </t>
    </r>
    <r>
      <rPr>
        <b/>
        <sz val="11"/>
        <color theme="1"/>
        <rFont val="Palatino Linotype"/>
        <family val="1"/>
      </rPr>
      <t>Diseño del Plan Presupuesto 2025</t>
    </r>
    <r>
      <rPr>
        <sz val="11"/>
        <color theme="1"/>
        <rFont val="Palatino Linotype"/>
        <family val="1"/>
      </rPr>
      <t xml:space="preserve"> (incluyendo Flujo de Caja y Cronograma de Metas e Inversión), en los formatos establecidos por la Desaf.</t>
    </r>
  </si>
  <si>
    <t>8 días naturales después de comunicada la asignación de recursos extraordinarios</t>
  </si>
  <si>
    <t>Envío de informe para la incorporación de recursos extraordinarios (PE) y modificaciones (ejecutivas y legislativas)</t>
  </si>
  <si>
    <r>
      <rPr>
        <b/>
        <sz val="11"/>
        <color theme="1"/>
        <rFont val="Palatino Linotype"/>
        <family val="1"/>
      </rPr>
      <t>Indicaciones generales:</t>
    </r>
    <r>
      <rPr>
        <sz val="11"/>
        <color theme="1"/>
        <rFont val="Palatino Linotype"/>
        <family val="1"/>
      </rPr>
      <t xml:space="preserve"> Completar las tablas 5, 6 y 7 con la información que se solicita, considerar que en las mismas solo deben considerarse</t>
    </r>
    <r>
      <rPr>
        <b/>
        <sz val="11"/>
        <color theme="1"/>
        <rFont val="Palatino Linotype"/>
        <family val="1"/>
      </rPr>
      <t xml:space="preserve"> los recursos asignados y aprobados para el ejercicio presupuestario 2024</t>
    </r>
    <r>
      <rPr>
        <sz val="11"/>
        <color theme="1"/>
        <rFont val="Palatino Linotype"/>
        <family val="1"/>
      </rPr>
      <t xml:space="preserve">, esta información debe ser coincidente con lo aprobado en el Plan Presupuesto 2024, caso contrario se deberá justificar en el presente informe. Además, deben considerarse los principios presupuestarios, particularmente: </t>
    </r>
    <r>
      <rPr>
        <i/>
        <sz val="11"/>
        <color theme="1"/>
        <rFont val="Palatino Linotype"/>
        <family val="1"/>
      </rPr>
      <t>b) Principio de gestión financiera, c) Principio de equilibrio presupuestario, d) Principio de anualidad, e) Principio de programación.</t>
    </r>
    <r>
      <rPr>
        <sz val="11"/>
        <color theme="1"/>
        <rFont val="Palatino Linotype"/>
        <family val="1"/>
      </rPr>
      <t xml:space="preserve">
La tabla 9 se completa por aquellas uinidades ejecutoras que por Ley específica pueden re presupuestar los recursos de vigencias anteriores (superávit). </t>
    </r>
  </si>
  <si>
    <t>INGRESOS DE CAPITAL</t>
  </si>
  <si>
    <r>
      <t xml:space="preserve">Reintegros a Fodesaf de recursos del </t>
    </r>
    <r>
      <rPr>
        <b/>
        <u val="singleAccounting"/>
        <sz val="10"/>
        <rFont val="Palatino Linotype"/>
        <family val="1"/>
      </rPr>
      <t xml:space="preserve">período 2024 </t>
    </r>
    <r>
      <rPr>
        <b/>
        <vertAlign val="superscript"/>
        <sz val="10"/>
        <rFont val="Palatino Linotype"/>
        <family val="1"/>
      </rPr>
      <t>1/</t>
    </r>
  </si>
  <si>
    <t xml:space="preserve">Depto. de Presupuesto, Desaf: </t>
  </si>
  <si>
    <t>2.0.0.0.00.00.0.0.000</t>
  </si>
  <si>
    <t>2.4.0.0.00.00.0.0.000</t>
  </si>
  <si>
    <t>TRANSFERENCIAS DE CAPITAL DEL SECTOR PÚBLICO</t>
  </si>
  <si>
    <t>2.4.1.0.00.00.0.0.000</t>
  </si>
  <si>
    <t>2.4.1.2.00.00.0.0.000</t>
  </si>
  <si>
    <t>Transferencias de capital de Órganos Desconcentrados</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</si>
  <si>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88, donde se señala la partida Transferencias Corrientes de Órganos Desconcentrados.</t>
    </r>
  </si>
  <si>
    <r>
      <rPr>
        <b/>
        <sz val="11"/>
        <color theme="1"/>
        <rFont val="Palatino Linotype"/>
        <family val="1"/>
      </rPr>
      <t>Etapa 2:</t>
    </r>
    <r>
      <rPr>
        <sz val="11"/>
        <color theme="1"/>
        <rFont val="Palatino Linotype"/>
        <family val="1"/>
      </rPr>
      <t xml:space="preserve"> 30 de junio (plazo máximo).</t>
    </r>
  </si>
  <si>
    <r>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t>
    </r>
    <r>
      <rPr>
        <b/>
        <sz val="11"/>
        <rFont val="Palatino Linotype"/>
        <family val="1"/>
      </rPr>
      <t>MTSS-DMT-DVAS-DESAF-OF-4 -2024</t>
    </r>
    <r>
      <rPr>
        <sz val="11"/>
        <color theme="1"/>
        <rFont val="Palatino Linotype"/>
        <family val="1"/>
      </rPr>
      <t xml:space="preserve"> transcrito al final de esta sección), el cual, debe ser enviado a Desaf en</t>
    </r>
    <r>
      <rPr>
        <b/>
        <sz val="11"/>
        <color rgb="FF182951"/>
        <rFont val="Palatino Linotype"/>
        <family val="1"/>
      </rPr>
      <t xml:space="preserve">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presupuesto.desaf@mtss.go.cr; stephanie.salas@mtss.go.cr.                                                                                           </t>
    </r>
  </si>
  <si>
    <t>Informe I trimestre: Lunes 22 de abril de 2024</t>
  </si>
  <si>
    <t>Informe II Trimestre: Lunes 15 de julio de 2024</t>
  </si>
  <si>
    <t>Informe III Trimestre: Martes 15 de octubre de 2024</t>
  </si>
  <si>
    <t>Informe de Liquidación / IV trimestre: Lunes 03 de febrero 2025</t>
  </si>
  <si>
    <r>
      <t xml:space="preserve">Observaciones: 
</t>
    </r>
    <r>
      <rPr>
        <sz val="1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</si>
  <si>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r>
      <t xml:space="preserve">Observaciones: 
</t>
    </r>
    <r>
      <rPr>
        <sz val="11"/>
        <rFont val="Palatino Linotype"/>
        <family val="1"/>
      </rPr>
      <t xml:space="preserve">En este espacio se ofrece para brindar observaciones y/o justificaciones relacionadas con los ingresos efectivos del </t>
    </r>
    <r>
      <rPr>
        <b/>
        <sz val="11"/>
        <rFont val="Palatino Linotype"/>
        <family val="1"/>
      </rPr>
      <t>I semestre.</t>
    </r>
  </si>
  <si>
    <t>Informe I trimestre: Lunes 22 de abril de 2024
Informe II Trimestre: Lunes 15 de julio de 2024
Informe III Trimestre: Martes 15 de octubre de 2024
Informe de Liquidación / IV trimestre: Lunes 03 de febrero 2025</t>
  </si>
  <si>
    <r>
      <rPr>
        <b/>
        <sz val="11"/>
        <color theme="1"/>
        <rFont val="Palatino Linotype"/>
        <family val="1"/>
      </rPr>
      <t>Indicaciones generales:</t>
    </r>
    <r>
      <rPr>
        <sz val="11"/>
        <color theme="1"/>
        <rFont val="Palatino Linotype"/>
        <family val="1"/>
      </rPr>
      <t xml:space="preserve"> Completar las tablas 1, 2, 3 y 4 con la información que se solicita. Considerar que en las tablas 1 y 2 solo deben incluirse los productos que se establecieron en el Cronograma de Metas e Inversión y fueron aprobados para el ejercicio presupuestario 2024, caso contrario se deberá justificar en el presente informe. La tabla 3 se completa con la información referente a Sinirube y la tabla 4 con la información referente al Sibinet. </t>
    </r>
  </si>
  <si>
    <r>
      <t xml:space="preserve">Indicaciones: </t>
    </r>
    <r>
      <rPr>
        <sz val="11"/>
        <color theme="1"/>
        <rFont val="Palatino Linotype"/>
        <family val="1"/>
      </rPr>
      <t xml:space="preserve">No se deben agregar beneficios/productos adicionales sin antes consultarlo con la analista del programa y la encargada del Sistema de Indicadores de la Unidad de Control y Seguimiento. </t>
    </r>
  </si>
  <si>
    <r>
      <t xml:space="preserve">Indicaciones: </t>
    </r>
    <r>
      <rPr>
        <sz val="11"/>
        <color theme="1"/>
        <rFont val="Palatino Linotype"/>
        <family val="1"/>
      </rPr>
      <t xml:space="preserve">Completar la información de cada una de las preguntas que se plantean respecto al Sinirube de la manera en que se solicita. Si no aplica, realizar una justificación en el espacio de observaciones, tal como se indica. </t>
    </r>
  </si>
  <si>
    <r>
      <t>Indicaciones:</t>
    </r>
    <r>
      <rPr>
        <sz val="11"/>
        <color theme="1"/>
        <rFont val="Palatino Linotype"/>
        <family val="1"/>
      </rPr>
      <t xml:space="preserve">  Completar la información de cada una de las preguntas que se plantean respecto al Sibinet de la manera en que se solicita. Si no aplica, realizar una justificación en el espacio de observaciones, tal como se indica. </t>
    </r>
  </si>
  <si>
    <r>
      <rPr>
        <b/>
        <sz val="11"/>
        <color theme="1"/>
        <rFont val="Palatino Linotype"/>
        <family val="1"/>
      </rPr>
      <t xml:space="preserve">1. </t>
    </r>
    <r>
      <rPr>
        <sz val="11"/>
        <color theme="1"/>
        <rFont val="Palatino Linotype"/>
        <family val="1"/>
      </rPr>
      <t>Al remitir cada informe trimestral, como se indicó, se deberá e</t>
    </r>
    <r>
      <rPr>
        <b/>
        <sz val="11"/>
        <color rgb="FF182951"/>
        <rFont val="Palatino Linotype"/>
        <family val="1"/>
      </rPr>
      <t>nviar en formato PDF y Excel debidamente completado y firmado por la persona encargada de suministrar la información</t>
    </r>
    <r>
      <rPr>
        <sz val="11"/>
        <color theme="1"/>
        <rFont val="Palatino Linotype"/>
        <family val="1"/>
      </rPr>
      <t xml:space="preserve"> (encargado del departamento/unidad de Planificación / Presupuesto según corresponda), además, cada informe se debe </t>
    </r>
    <r>
      <rPr>
        <b/>
        <sz val="11"/>
        <color rgb="FF182951"/>
        <rFont val="Palatino Linotype"/>
        <family val="1"/>
      </rPr>
      <t>remitir mediante oficio formal</t>
    </r>
    <r>
      <rPr>
        <sz val="11"/>
        <color theme="1"/>
        <rFont val="Palatino Linotype"/>
        <family val="1"/>
      </rPr>
      <t xml:space="preserve"> firmado por el superior jerarca o encargado oficial del programa, así mismo, deberá venir con el </t>
    </r>
    <r>
      <rPr>
        <b/>
        <sz val="11"/>
        <color theme="1"/>
        <rFont val="Palatino Linotype"/>
        <family val="1"/>
      </rPr>
      <t>estado de cuenta al cierre del trimestre</t>
    </r>
    <r>
      <rPr>
        <sz val="11"/>
        <color theme="1"/>
        <rFont val="Palatino Linotype"/>
        <family val="1"/>
      </rPr>
      <t>, toda la documentación se deberá enviar a más tardar la primera quincena del mes siguiente a cada trimestre.</t>
    </r>
  </si>
  <si>
    <t>Programa Deporte y Recreación</t>
  </si>
  <si>
    <t>Instituto Costarricense del Deporte y la Recreación</t>
  </si>
  <si>
    <t>Dirección Nacional de ICODER</t>
  </si>
  <si>
    <t>Transferencias a entidades deportiva</t>
  </si>
  <si>
    <t>Servicio de uso de parques e instalaciones deportivas</t>
  </si>
  <si>
    <t xml:space="preserve">Personas </t>
  </si>
  <si>
    <t>Transferencias a entidades deportivas</t>
  </si>
  <si>
    <t>Gastos administrativos de apoyo a las áreas sustantivas</t>
  </si>
  <si>
    <r>
      <rPr>
        <b/>
        <sz val="11"/>
        <color theme="1"/>
        <rFont val="Palatino Linotype"/>
        <family val="1"/>
      </rPr>
      <t xml:space="preserve">1. </t>
    </r>
    <r>
      <rPr>
        <sz val="11"/>
        <color theme="1"/>
        <rFont val="Palatino Linotype"/>
        <family val="1"/>
      </rPr>
      <t xml:space="preserve"> Completar los reportes con la información correspondiente:
</t>
    </r>
  </si>
  <si>
    <r>
      <rPr>
        <b/>
        <sz val="12"/>
        <color rgb="FF002060"/>
        <rFont val="Palatino Linotype"/>
        <family val="1"/>
      </rPr>
      <t xml:space="preserve">      1.1.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</si>
  <si>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t>La Columna del total del trimestre se genera automáticamente. Se recomienda verificar que la información coincida con tabla 7.</t>
  </si>
  <si>
    <r>
      <rPr>
        <b/>
        <sz val="12"/>
        <color rgb="FF002060"/>
        <rFont val="Palatino Linotype"/>
        <family val="1"/>
      </rPr>
      <t xml:space="preserve">      1.2.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</si>
  <si>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4.</t>
    </r>
    <r>
      <rPr>
        <sz val="11"/>
        <color theme="1"/>
        <rFont val="Palatino Linotype"/>
        <family val="1"/>
      </rPr>
      <t xml:space="preserve"> Para consultas especificas sobre el llenado del presente informe puede contactar a los siguientes analistas:</t>
    </r>
  </si>
  <si>
    <t>Ejecución Programática:</t>
  </si>
  <si>
    <t>Ejecución Presupuestaria:</t>
  </si>
  <si>
    <t>ICODER (Deporte y Recreación)</t>
  </si>
  <si>
    <t>Stephanie Salas / Deyanira Rodríguez</t>
  </si>
  <si>
    <t xml:space="preserve">stephanie.salas@mtss.go.cr / deyanira.rodriguez@mtss.go.cr </t>
  </si>
  <si>
    <t>Jueves 01 de febrero de 2024</t>
  </si>
  <si>
    <r>
      <t xml:space="preserve">Se debe enviar en los formatos establecidos a los correos: </t>
    </r>
    <r>
      <rPr>
        <b/>
        <u/>
        <sz val="11"/>
        <color theme="3" tint="-0.249977111117893"/>
        <rFont val="Palatino Linotype"/>
        <family val="1"/>
      </rPr>
      <t>direccion.desaf@mtss.go.cr</t>
    </r>
    <r>
      <rPr>
        <sz val="11"/>
        <color theme="1"/>
        <rFont val="Palatino Linotype"/>
        <family val="1"/>
      </rPr>
      <t xml:space="preserve">, </t>
    </r>
    <r>
      <rPr>
        <b/>
        <u/>
        <sz val="11"/>
        <color theme="3" tint="-0.249977111117893"/>
        <rFont val="Palatino Linotype"/>
        <family val="1"/>
      </rPr>
      <t>presupuesto.desaf@mtss.go.cr</t>
    </r>
  </si>
  <si>
    <r>
      <t xml:space="preserve">Se debe enviar en el formato establecido a los correos electrónicos: </t>
    </r>
    <r>
      <rPr>
        <b/>
        <u/>
        <sz val="11"/>
        <color theme="3" tint="-0.249977111117893"/>
        <rFont val="Palatino Linotype"/>
        <family val="1"/>
      </rPr>
      <t>presupuesto.desaf@mtss.go.cr</t>
    </r>
  </si>
  <si>
    <r>
      <t xml:space="preserve">Una vez comunicada por la Desaf la asignación de recursos extraordinarios se cuenta con 8 días naturales para el envío del respectivo informe de presupuesto extraordinario (incluyendo Flujo de Caja, Cronograma de Metas e Inversión actualizado y guía de validación del diseño del plan presupuesto, cuando corresponda). En el caso de las modificaciones del IV trimestre la fecha máxima para el envío de la información es el </t>
    </r>
    <r>
      <rPr>
        <b/>
        <sz val="11"/>
        <color theme="1"/>
        <rFont val="Palatino Linotype"/>
        <family val="1"/>
      </rPr>
      <t>último día hábil del mes de noviembre.</t>
    </r>
  </si>
  <si>
    <r>
      <rPr>
        <b/>
        <sz val="11"/>
        <rFont val="Palatino Linotype"/>
        <family val="1"/>
      </rPr>
      <t xml:space="preserve">* </t>
    </r>
    <r>
      <rPr>
        <sz val="11"/>
        <rFont val="Palatino Linotype"/>
        <family val="1"/>
      </rPr>
      <t xml:space="preserve">Las hojas </t>
    </r>
    <r>
      <rPr>
        <b/>
        <sz val="11"/>
        <rFont val="Palatino Linotype"/>
        <family val="1"/>
      </rPr>
      <t xml:space="preserve">"1T, 2T, 3T y 4T" </t>
    </r>
    <r>
      <rPr>
        <sz val="11"/>
        <rFont val="Palatino Linotype"/>
        <family val="1"/>
      </rPr>
      <t xml:space="preserve">corresponden a la ejecución de cada uno de los trimestres del período en ejecución, estas serán completadas al finalizar cada trimestre y </t>
    </r>
    <r>
      <rPr>
        <b/>
        <sz val="1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rFont val="Palatino Linotype"/>
        <family val="1"/>
      </rPr>
      <t xml:space="preserve">
</t>
    </r>
    <r>
      <rPr>
        <b/>
        <sz val="11"/>
        <rFont val="Palatino Linotype"/>
        <family val="1"/>
      </rPr>
      <t>*</t>
    </r>
    <r>
      <rPr>
        <sz val="11"/>
        <rFont val="Palatino Linotype"/>
        <family val="1"/>
      </rPr>
      <t xml:space="preserve"> La hoja denominada "</t>
    </r>
    <r>
      <rPr>
        <b/>
        <sz val="11"/>
        <rFont val="Palatino Linotype"/>
        <family val="1"/>
      </rPr>
      <t>I Semestre"</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y IIT, según cada programa.
</t>
    </r>
    <r>
      <rPr>
        <b/>
        <sz val="11"/>
        <rFont val="Palatino Linotype"/>
        <family val="1"/>
      </rPr>
      <t xml:space="preserve">* </t>
    </r>
    <r>
      <rPr>
        <sz val="11"/>
        <rFont val="Palatino Linotype"/>
        <family val="1"/>
      </rPr>
      <t>La hoja denominada</t>
    </r>
    <r>
      <rPr>
        <b/>
        <sz val="11"/>
        <rFont val="Palatino Linotype"/>
        <family val="1"/>
      </rPr>
      <t xml:space="preserve"> "III T Acumulado" </t>
    </r>
    <r>
      <rPr>
        <sz val="11"/>
        <rFont val="Palatino Linotype"/>
        <family val="1"/>
      </rPr>
      <t xml:space="preserve">se genera </t>
    </r>
    <r>
      <rPr>
        <i/>
        <sz val="11"/>
        <rFont val="Palatino Linotype"/>
        <family val="1"/>
      </rPr>
      <t>automáticamente</t>
    </r>
    <r>
      <rPr>
        <sz val="11"/>
        <rFont val="Palatino Linotype"/>
        <family val="1"/>
      </rPr>
      <t xml:space="preserve"> una vez completadas las hojas IT, IIT y IIIT, según cada programa. 
</t>
    </r>
    <r>
      <rPr>
        <b/>
        <sz val="11"/>
        <rFont val="Palatino Linotype"/>
        <family val="1"/>
      </rPr>
      <t>*</t>
    </r>
    <r>
      <rPr>
        <sz val="11"/>
        <rFont val="Palatino Linotype"/>
        <family val="1"/>
      </rPr>
      <t xml:space="preserve"> La hoja denominada </t>
    </r>
    <r>
      <rPr>
        <b/>
        <sz val="11"/>
        <rFont val="Palatino Linotype"/>
        <family val="1"/>
      </rPr>
      <t>"Anual"</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IIT, IIIT y IVT, según cada programa. </t>
    </r>
  </si>
  <si>
    <t>La Fila "Observaciones" es para que se establezcan las observaciones y/o justificaciones relacionadas con la incorporación de los activos en el Sibinet.</t>
  </si>
  <si>
    <r>
      <rPr>
        <b/>
        <sz val="11"/>
        <color theme="1"/>
        <rFont val="Palatino Linotype"/>
        <family val="1"/>
      </rPr>
      <t xml:space="preserve">3. </t>
    </r>
    <r>
      <rPr>
        <sz val="11"/>
        <color theme="1"/>
        <rFont val="Palatino Linotype"/>
        <family val="1"/>
      </rPr>
      <t xml:space="preserve">Cronograma de entrega de reportes trimestrales comunicado a la unidades ejecutoras en la circular </t>
    </r>
    <r>
      <rPr>
        <b/>
        <sz val="11"/>
        <rFont val="Palatino Linotype"/>
        <family val="1"/>
      </rPr>
      <t>MTSS-DMT-DVAS-DESAF-OF-4-2024</t>
    </r>
  </si>
  <si>
    <t>Tatiana Vargas</t>
  </si>
  <si>
    <t>tatiana.vargas@mtss.go.cr</t>
  </si>
  <si>
    <t>Consideraciones</t>
  </si>
  <si>
    <t>Considerar las facultades fiscalizadoras que concede la Ley a la Desaf, así como las respectivas cláusulas establecidas en el Convenio de Cooperación.</t>
  </si>
  <si>
    <t>Fecha de sesión para evacuar dudas con respecto al llenado del presente reporte:</t>
  </si>
  <si>
    <t>Datos de la sesión:</t>
  </si>
  <si>
    <t>Fecha:</t>
  </si>
  <si>
    <t xml:space="preserve">Horario: </t>
  </si>
  <si>
    <t>Modalidad:</t>
  </si>
  <si>
    <t>Virtual</t>
  </si>
  <si>
    <t>Link de la sesión:</t>
  </si>
  <si>
    <t>Google Meet</t>
  </si>
  <si>
    <t>Instituciones participantes 
(Ministerios)</t>
  </si>
  <si>
    <t>CCSS (RNC, PFT, ACE)</t>
  </si>
  <si>
    <t>jueves 11 de abril, 2024</t>
  </si>
  <si>
    <t>de 2 pm a 4 pm</t>
  </si>
  <si>
    <t>Reporte ejecución presupuestaria (III trimestre acumulado)</t>
  </si>
  <si>
    <t>MTSS-DMT-OF-625-2023</t>
  </si>
  <si>
    <t>DFOE-BIS-1020(18661)-2023</t>
  </si>
  <si>
    <t>Unidad de Finanzas</t>
  </si>
  <si>
    <t>Fuente: Unidad de Finanzas</t>
  </si>
  <si>
    <t>Jefa</t>
  </si>
  <si>
    <t>Fuente: Unidad de Relación con Entidades, Icoder, Unidad de Administración y Mantenimiento de Instalaciones, Icoder</t>
  </si>
  <si>
    <r>
      <t xml:space="preserve">Fuente: </t>
    </r>
    <r>
      <rPr>
        <sz val="9"/>
        <rFont val="Palatino Linotype"/>
        <family val="1"/>
      </rPr>
      <t>Unidad de Finanazas</t>
    </r>
  </si>
  <si>
    <t>Fuente: Unidad de Finanazas</t>
  </si>
  <si>
    <t>X</t>
  </si>
  <si>
    <t xml:space="preserve">Dirección Nacional, Oficio ICODER-DN-0924-05-2023 </t>
  </si>
  <si>
    <t xml:space="preserve">Sra. Francela Valerín Jara </t>
  </si>
  <si>
    <t xml:space="preserve">Unidad de Planificación Instituicional </t>
  </si>
  <si>
    <r>
      <t xml:space="preserve">Observaciones: 
</t>
    </r>
    <r>
      <rPr>
        <sz val="11"/>
        <color theme="1"/>
        <rFont val="Palatino Linotype"/>
        <family val="1"/>
      </rPr>
      <t>1. Los datos reportados en el prodcuto 1, corresponden a aquellas entidades cuya planificación fue plurianual y ejecutaron presupuesto 2023 en el primer trimestre del 2024.
2. Se hace necesario informar que en el producto 1, se evidencia  una diferencia en la cantidad de beneficiarios reportados en el mes de febrero, lo cual se da porque entró en vigencia el Reglamento de Calificación de Idoneidad del ICODER y aquellas organizaciones que no ostentan dicha calificación, no podrán recibir presupuesto, hasta tanto le sea concedida por la Dirección Nacional.</t>
    </r>
    <r>
      <rPr>
        <b/>
        <sz val="11"/>
        <color theme="1"/>
        <rFont val="Palatino Linotype"/>
        <family val="1"/>
      </rPr>
      <t xml:space="preserve">
</t>
    </r>
    <r>
      <rPr>
        <sz val="11"/>
        <color theme="1"/>
        <rFont val="Palatino Linotype"/>
        <family val="1"/>
      </rPr>
      <t xml:space="preserve">3. Respecto al producto 2, en el primer trimestre se presentó una mayor visitación respecto a la programada. En dichos meses aún muchas personas se encontraban en disfrute de vacaciones, con lo cual hubo un incremento sobre el uso de los parques recreativos e instalaciones deportivas. La visitación puede variar respecto a la programación dado a que no es un tema controlable ya que estos espacios estan a dispocisión al público. </t>
    </r>
  </si>
  <si>
    <t xml:space="preserve">Dpto. Administrativo Financiero </t>
  </si>
  <si>
    <t>Sra. Blanca Gutierrez Porras</t>
  </si>
  <si>
    <t xml:space="preserve">Superávit libre </t>
  </si>
  <si>
    <t>MTSS-DESAF-OF-888 -2023</t>
  </si>
  <si>
    <t>DFOE-BIS-0234(07471)-2024</t>
  </si>
  <si>
    <t>Johanna Araya Valverde</t>
  </si>
  <si>
    <t xml:space="preserve">Jefa </t>
  </si>
  <si>
    <t>Gastos del período (II trim) x producto</t>
  </si>
  <si>
    <t>Gastos del período (II trim) presupuesto</t>
  </si>
  <si>
    <t>Ingreso real (II trim)</t>
  </si>
  <si>
    <t>Egreso real (II trim)</t>
  </si>
  <si>
    <t>Fuente: Unidad de Finanzas y Unidad Administrativa, Icoder</t>
  </si>
  <si>
    <r>
      <t xml:space="preserve">Observaciones: 
</t>
    </r>
    <r>
      <rPr>
        <sz val="11"/>
        <color theme="1"/>
        <rFont val="Palatino Linotype"/>
        <family val="1"/>
      </rPr>
      <t xml:space="preserve">1. De conformidad con la Ley 7800 (Art. 1) el fin primordial del Instituto es la promoción, el apoyo y el estímulo de la práctica individual y colectiva del deporte y la recreación, tanto convencional como adaptado, de las personas habitantes de la República, con lo cual  no están enfocados en la atención de personas en condición de pobreza o pobreza extrema que rigen de conformidad con las finalidades de la Ley 5662. </t>
    </r>
  </si>
  <si>
    <t xml:space="preserve">Fuente: Unidad de Finanzas </t>
  </si>
  <si>
    <r>
      <t xml:space="preserve">Fuente: </t>
    </r>
    <r>
      <rPr>
        <sz val="9"/>
        <rFont val="Palatino Linotype"/>
        <family val="1"/>
      </rPr>
      <t xml:space="preserve">Unidad de Finanzas </t>
    </r>
  </si>
  <si>
    <r>
      <rPr>
        <b/>
        <sz val="11"/>
        <rFont val="Arial Black"/>
        <family val="2"/>
      </rPr>
      <t xml:space="preserve">Observaciones: </t>
    </r>
    <r>
      <rPr>
        <b/>
        <sz val="11"/>
        <rFont val="Palatino Linotype"/>
        <family val="1"/>
      </rPr>
      <t xml:space="preserve">
</t>
    </r>
    <r>
      <rPr>
        <sz val="11"/>
        <rFont val="Palatino Linotype"/>
        <family val="1"/>
      </rPr>
      <t>1. Para el producto 1, hay una diferencia de 975 personas entre la proyección de beneficiarios (comunicado mediante oficio ICODER-DN-1330-06-2024) contra el total final de beneficiarios efectivos.  Esto fue motivado por el nuevo requisito establecido por el ICODER para transferir recursos, el cual consiste en la Declaratoria Calificación de Idoneidad, misma que al 31 de junio 2024 de 40 organizaciones, se les ha aprobado a 25, lo cual corresponde al 62,5%.</t>
    </r>
    <r>
      <rPr>
        <b/>
        <sz val="11"/>
        <rFont val="Palatino Linotype"/>
        <family val="2"/>
      </rPr>
      <t xml:space="preserve">
</t>
    </r>
    <r>
      <rPr>
        <sz val="11"/>
        <rFont val="Palatino Linotype"/>
        <family val="1"/>
      </rPr>
      <t>2. Según indicaciones de la jefatura de la Unidad de Administración y Mantenimiento de Instalaciones no se conto con el suministro de información sobre el reporte de visitación al Gimansio de Pesas, con lo cual estos datos no se incluyerón en el reporte.</t>
    </r>
  </si>
  <si>
    <t xml:space="preserve">Unidad de Relación con Entidades; Unidad de Administración y Mantenimiento de Parques </t>
  </si>
  <si>
    <t>Francela Valerín Jara</t>
  </si>
  <si>
    <t xml:space="preserve">Unidad de Planificación Institucional </t>
  </si>
  <si>
    <r>
      <t xml:space="preserve">Observaciones: 
</t>
    </r>
    <r>
      <rPr>
        <sz val="11"/>
        <rFont val="Palatino Linotype"/>
        <family val="1"/>
      </rPr>
      <t>1. No se realiza un registro de activos en el Sistema informático para el registro y control de bienes (SIBINET), dado que es obligación es únicamente para la Administración Central, tal como lo indica el ARTICULO 3 INCISO 38) del Reglamento para el registro y control de bienes de la administración central.</t>
    </r>
    <r>
      <rPr>
        <b/>
        <sz val="11"/>
        <rFont val="Palatino Linotype"/>
        <family val="1"/>
      </rPr>
      <t xml:space="preserve">
</t>
    </r>
    <r>
      <rPr>
        <sz val="11"/>
        <rFont val="Palatino Linotype"/>
        <family val="1"/>
      </rPr>
      <t xml:space="preserve">2. La institución no lleva aún un registro auxiliar de los activos comprados con recursos Fodesaf, se debe trabajar en las mejoras de los procesos internos y sistemas informáticos de gestión para incorporar este control.
3. Es necesario que la institución implemente los controles internos correspondientes para identificar la ubicación de los mismos. </t>
    </r>
  </si>
  <si>
    <r>
      <t xml:space="preserve">Fuente: </t>
    </r>
    <r>
      <rPr>
        <sz val="9"/>
        <rFont val="Palatino Linotype"/>
        <family val="1"/>
      </rPr>
      <t xml:space="preserve">Fuente: Unidad de Finanzas </t>
    </r>
  </si>
  <si>
    <r>
      <t xml:space="preserve">Fuente: </t>
    </r>
    <r>
      <rPr>
        <sz val="9"/>
        <rFont val="Palatino Linotype"/>
        <family val="1"/>
      </rPr>
      <t xml:space="preserve"> Unidad de Finanzas </t>
    </r>
  </si>
  <si>
    <r>
      <t>Observaciones: 
1</t>
    </r>
    <r>
      <rPr>
        <sz val="11"/>
        <color theme="1"/>
        <rFont val="Palatino Linotype"/>
        <family val="1"/>
      </rPr>
      <t>. Respecto al producto 2 de "Servicio de uso de parques e instalaciones deportivas", según indicaciones de la jefatura de la Unidad de Administración y Mantenimiento de Instalaciones se  esperaba para el mes de Julio una mayor visitación, pero  la visitación es un elemento que puede variar respecto a la programación dado a que no es un tema controlable ya que estos espacios estan a dispocisión al público; razón por la cual la misma muestra datos menores a los programados. Para el mes Agosto la visitación se comportó de manera similar a lo programado . Y para el mes de setiembre hubo una mayor visitación por los eventos masivos programados en el Estadio Nacional.</t>
    </r>
    <r>
      <rPr>
        <b/>
        <sz val="11"/>
        <color theme="1"/>
        <rFont val="Palatino Linotype"/>
        <family val="1"/>
      </rPr>
      <t xml:space="preserve">
</t>
    </r>
  </si>
  <si>
    <t>Fuente:  Unidad de Finanzas y Unidad Administrativa, Icoder</t>
  </si>
  <si>
    <t xml:space="preserve">Francela Valerín Jara </t>
  </si>
  <si>
    <t xml:space="preserve"> Unidad de Planificación Institucional </t>
  </si>
  <si>
    <t>Presupuesto extraordinario 3-2024</t>
  </si>
  <si>
    <t>Presupuesto extraordinario 4-2024</t>
  </si>
  <si>
    <t>OFICIO-MTSS-DMT-1112-2024</t>
  </si>
  <si>
    <t>OFICIO-MTSS-DMT-DVAS-DESAF-674-2024</t>
  </si>
  <si>
    <t>DFOE-BIS-0512(19012)-2024</t>
  </si>
  <si>
    <t>DFOE-BIS-0597(21280)-2024</t>
  </si>
  <si>
    <r>
      <t xml:space="preserve">Fuente: </t>
    </r>
    <r>
      <rPr>
        <sz val="9"/>
        <rFont val="Palatino Linotype"/>
        <family val="1"/>
      </rPr>
      <t>Unidad de Finanzas</t>
    </r>
  </si>
  <si>
    <r>
      <t xml:space="preserve">Observaciones: 
</t>
    </r>
    <r>
      <rPr>
        <sz val="11"/>
        <color theme="1"/>
        <rFont val="Palatino Linotype"/>
        <family val="1"/>
      </rPr>
      <t xml:space="preserve">1, De acuerdo con la Unidad de Relación con Entidades, existe una diferencia entre la poblacón esperada y la beneficiada debido a que algunas entidades deportivas no recibierón el segundo tracto por mantener pendiente con el ICODER la aprobación del informe de rendición de cuentas del año anterior  (Fed. Cost. de Atletismo, Fed. Cost. de Voleibol, Linafa, Liga de Ascenso). </t>
    </r>
    <r>
      <rPr>
        <b/>
        <sz val="11"/>
        <color theme="1"/>
        <rFont val="Palatino Linotype"/>
        <family val="1"/>
      </rPr>
      <t xml:space="preserve">
</t>
    </r>
    <r>
      <rPr>
        <sz val="11"/>
        <color theme="1"/>
        <rFont val="Palatino Linotype"/>
        <family val="1"/>
      </rPr>
      <t xml:space="preserve">2. De acuerdo con la Unidad de Administración de Parques e Instalaciones, hubo un aumento en la visitación, posiblemente por las mejoras que se han realizado en los parques e instalaciones deportivas de tal manera que los usuarios cuentan con un mejor servicio recreativo. Igualmente la programación del Estadio Nacional ha aumentado por una mayor demanda de eventos. </t>
    </r>
  </si>
  <si>
    <r>
      <t xml:space="preserve">Observaciones: 
</t>
    </r>
    <r>
      <rPr>
        <sz val="11"/>
        <color theme="1"/>
        <rFont val="Palatino Linotype"/>
        <family val="1"/>
      </rPr>
      <t xml:space="preserve">1. No se realiza un registro de activos en el Sistema informático para el registro y control de bienes (SIBINET), dado que es obligación es únicamente para la Administración Central, tal como lo indica el ARTICULO 3 INCISO 38) del Reglamento para el registro y control de bienes de la administración central.
2. La institución no lleva aún un registro auxiliar de los activos comprados con recursos Fodesaf, se debe trabajar en las mejoras de los procesos internos y sistemas informáticos de gestión para incorporar este control.
3. Es necesario que la institución implemente los controles internos correspondientes para identificar la ubicación de los mismos.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</si>
</sst>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_(* \(#,##0\);_(* &quot;-&quot;??_);_(@_)"/>
  </numFmts>
  <fonts count="67" x14ac:knownFonts="1">
    <font>
      <sz val="11"/>
      <color theme="1"/>
      <name val="Calibri"/>
      <family val="2"/>
      <scheme val="minor"/>
    </font>
    <font>
      <sz val="11"/>
      <color theme="1"/>
      <name val="Calibri"/>
      <family val="2"/>
      <scheme val="minor"/>
    </font>
    <font>
      <sz val="11"/>
      <color theme="1"/>
      <name val="Cambria"/>
      <family val="1"/>
      <scheme val="maj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b/>
      <sz val="14"/>
      <name val="Palatino Linotype"/>
      <family val="1"/>
    </font>
    <font>
      <sz val="7"/>
      <color theme="1"/>
      <name val="Palatino Linotype"/>
      <family val="1"/>
    </font>
    <font>
      <b/>
      <sz val="9"/>
      <color indexed="81"/>
      <name val="Tahoma"/>
      <family val="2"/>
    </font>
    <font>
      <b/>
      <sz val="11"/>
      <color rgb="FFFF0000"/>
      <name val="Palatino Linotype"/>
      <family val="1"/>
    </font>
    <font>
      <u/>
      <sz val="11"/>
      <color theme="0"/>
      <name val="Palatino Linotype"/>
      <family val="1"/>
    </font>
    <font>
      <b/>
      <u/>
      <sz val="11"/>
      <color theme="1"/>
      <name val="Palatino Linotype"/>
      <family val="1"/>
    </font>
    <font>
      <b/>
      <sz val="11"/>
      <color theme="1"/>
      <name val="Calibri"/>
      <family val="2"/>
      <scheme val="minor"/>
    </font>
    <font>
      <sz val="11"/>
      <name val="Calibri"/>
      <family val="2"/>
      <scheme val="minor"/>
    </font>
    <font>
      <sz val="11"/>
      <name val="Palatino Linotype"/>
      <family val="1"/>
    </font>
    <font>
      <b/>
      <u/>
      <sz val="11"/>
      <name val="Palatino Linotype"/>
      <family val="1"/>
    </font>
    <font>
      <b/>
      <sz val="9"/>
      <color theme="1"/>
      <name val="Palatino Linotype"/>
      <family val="1"/>
    </font>
    <font>
      <b/>
      <sz val="11"/>
      <color rgb="FF002060"/>
      <name val="Palatino Linotype"/>
      <family val="1"/>
    </font>
    <font>
      <b/>
      <sz val="8"/>
      <name val="Palatino Linotype"/>
      <family val="1"/>
    </font>
    <font>
      <b/>
      <sz val="11"/>
      <color theme="0" tint="-0.34998626667073579"/>
      <name val="Palatino Linotype"/>
      <family val="1"/>
    </font>
    <font>
      <sz val="11"/>
      <color theme="0" tint="-0.34998626667073579"/>
      <name val="Palatino Linotype"/>
      <family val="1"/>
    </font>
    <font>
      <b/>
      <sz val="11"/>
      <color rgb="FF182951"/>
      <name val="Palatino Linotype"/>
      <family val="1"/>
    </font>
    <font>
      <b/>
      <u/>
      <sz val="11"/>
      <color rgb="FF002060"/>
      <name val="Palatino Linotype"/>
      <family val="1"/>
    </font>
    <font>
      <b/>
      <u val="singleAccounting"/>
      <sz val="10"/>
      <name val="Palatino Linotype"/>
      <family val="1"/>
    </font>
    <font>
      <b/>
      <sz val="10"/>
      <color rgb="FF00B050"/>
      <name val="Palatino Linotype"/>
      <family val="1"/>
    </font>
    <font>
      <b/>
      <sz val="11"/>
      <color rgb="FF00B050"/>
      <name val="Palatino Linotype"/>
      <family val="1"/>
    </font>
    <font>
      <sz val="11"/>
      <color rgb="FF00B050"/>
      <name val="Palatino Linotype"/>
      <family val="1"/>
    </font>
    <font>
      <b/>
      <sz val="12"/>
      <color rgb="FF00B050"/>
      <name val="Palatino Linotype"/>
      <family val="1"/>
    </font>
    <font>
      <b/>
      <sz val="14"/>
      <color rgb="FF00B050"/>
      <name val="Palatino Linotype"/>
      <family val="1"/>
    </font>
    <font>
      <sz val="11"/>
      <color rgb="FF00B050"/>
      <name val="Calibri"/>
      <family val="2"/>
      <scheme val="minor"/>
    </font>
    <font>
      <b/>
      <sz val="11"/>
      <name val="Calibri"/>
      <family val="2"/>
      <scheme val="minor"/>
    </font>
    <font>
      <sz val="7"/>
      <name val="Palatino Linotype"/>
      <family val="1"/>
    </font>
    <font>
      <b/>
      <sz val="16"/>
      <color rgb="FF00B050"/>
      <name val="Calibri"/>
      <family val="2"/>
      <scheme val="minor"/>
    </font>
    <font>
      <sz val="10"/>
      <color theme="0"/>
      <name val="Palatino Linotype"/>
      <family val="1"/>
    </font>
    <font>
      <i/>
      <sz val="11"/>
      <name val="Palatino Linotype"/>
      <family val="1"/>
    </font>
    <font>
      <b/>
      <u/>
      <sz val="11"/>
      <color theme="3" tint="-0.249977111117893"/>
      <name val="Palatino Linotype"/>
      <family val="1"/>
    </font>
    <font>
      <b/>
      <sz val="12"/>
      <color rgb="FF182951"/>
      <name val="Palatino Linotype"/>
      <family val="1"/>
    </font>
    <font>
      <b/>
      <sz val="12"/>
      <color theme="3" tint="-0.249977111117893"/>
      <name val="Palatino Linotype"/>
      <family val="1"/>
    </font>
    <font>
      <b/>
      <sz val="11"/>
      <name val="Palatino Linotype"/>
      <family val="2"/>
    </font>
    <font>
      <b/>
      <sz val="11"/>
      <name val="Arial Black"/>
      <family val="2"/>
    </font>
  </fonts>
  <fills count="9">
    <fill>
      <patternFill patternType="none"/>
    </fill>
    <fill>
      <patternFill patternType="gray125"/>
    </fill>
    <fill>
      <patternFill patternType="solid">
        <fgColor theme="0"/>
        <bgColor indexed="64"/>
      </patternFill>
    </fill>
    <fill>
      <patternFill patternType="solid">
        <fgColor rgb="FFC1C5C8"/>
        <bgColor indexed="64"/>
      </patternFill>
    </fill>
    <fill>
      <patternFill patternType="solid">
        <fgColor rgb="FFCFAC65"/>
        <bgColor indexed="64"/>
      </patternFill>
    </fill>
    <fill>
      <patternFill patternType="solid">
        <fgColor rgb="FF182951"/>
        <bgColor indexed="64"/>
      </patternFill>
    </fill>
    <fill>
      <patternFill patternType="solid">
        <fgColor rgb="FF979797"/>
        <bgColor indexed="64"/>
      </patternFill>
    </fill>
    <fill>
      <patternFill patternType="solid">
        <fgColor theme="0" tint="-4.9989318521683403E-2"/>
        <bgColor indexed="64"/>
      </patternFill>
    </fill>
    <fill>
      <patternFill patternType="solid">
        <fgColor theme="0" tint="-0.14999847407452621"/>
        <bgColor indexed="64"/>
      </patternFill>
    </fill>
  </fills>
  <borders count="7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right style="thin">
        <color theme="1"/>
      </right>
      <top style="thin">
        <color indexed="64"/>
      </top>
      <bottom style="thin">
        <color indexed="64"/>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style="thin">
        <color indexed="64"/>
      </top>
      <bottom style="thin">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style="thin">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top/>
      <bottom style="double">
        <color theme="1"/>
      </bottom>
      <diagonal/>
    </border>
    <border>
      <left/>
      <right/>
      <top/>
      <bottom style="hair">
        <color theme="1"/>
      </bottom>
      <diagonal/>
    </border>
    <border>
      <left style="thin">
        <color theme="1"/>
      </left>
      <right style="thin">
        <color theme="1"/>
      </right>
      <top style="thin">
        <color theme="1"/>
      </top>
      <bottom style="thin">
        <color theme="1"/>
      </bottom>
      <diagonal/>
    </border>
    <border>
      <left style="thin">
        <color theme="0"/>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right>
      <top style="thin">
        <color theme="0"/>
      </top>
      <bottom style="thin">
        <color theme="0"/>
      </bottom>
      <diagonal/>
    </border>
    <border>
      <left style="thin">
        <color theme="0"/>
      </left>
      <right style="thin">
        <color theme="0"/>
      </right>
      <top/>
      <bottom style="thin">
        <color indexed="64"/>
      </bottom>
      <diagonal/>
    </border>
    <border>
      <left style="thin">
        <color indexed="64"/>
      </left>
      <right style="thin">
        <color indexed="64"/>
      </right>
      <top/>
      <bottom/>
      <diagonal/>
    </border>
  </borders>
  <cellStyleXfs count="7">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6" fillId="0" borderId="0" applyNumberFormat="0" applyFill="0" applyBorder="0" applyAlignment="0" applyProtection="0"/>
    <xf numFmtId="0" fontId="1" fillId="0" borderId="0"/>
    <xf numFmtId="9" fontId="1" fillId="0" borderId="0" applyFont="0" applyFill="0" applyBorder="0" applyAlignment="0" applyProtection="0"/>
  </cellStyleXfs>
  <cellXfs count="482">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vertical="center"/>
    </xf>
    <xf numFmtId="0" fontId="3" fillId="0" borderId="0" xfId="0" applyFont="1"/>
    <xf numFmtId="0" fontId="6" fillId="0" borderId="0" xfId="0" applyFont="1" applyAlignment="1">
      <alignment vertical="center" wrapText="1"/>
    </xf>
    <xf numFmtId="165" fontId="7" fillId="0" borderId="9" xfId="1" applyNumberFormat="1" applyFont="1" applyFill="1" applyBorder="1" applyAlignment="1">
      <alignment horizontal="left" vertical="center" wrapText="1"/>
    </xf>
    <xf numFmtId="165" fontId="7" fillId="0" borderId="0" xfId="1" applyNumberFormat="1" applyFont="1" applyFill="1" applyBorder="1" applyAlignment="1">
      <alignment horizontal="center" wrapText="1"/>
    </xf>
    <xf numFmtId="165" fontId="7" fillId="0" borderId="0" xfId="1" applyNumberFormat="1" applyFont="1" applyFill="1" applyBorder="1" applyAlignment="1">
      <alignment horizontal="left" vertical="center" wrapText="1"/>
    </xf>
    <xf numFmtId="165" fontId="8" fillId="2" borderId="0" xfId="1" applyNumberFormat="1" applyFont="1" applyFill="1" applyBorder="1" applyAlignment="1">
      <alignment horizontal="center" vertical="center" wrapText="1"/>
    </xf>
    <xf numFmtId="165" fontId="11" fillId="0" borderId="0" xfId="1" applyNumberFormat="1" applyFont="1" applyFill="1" applyBorder="1" applyAlignment="1">
      <alignment horizontal="left" vertical="center" wrapText="1"/>
    </xf>
    <xf numFmtId="165" fontId="11" fillId="0" borderId="0" xfId="1" applyNumberFormat="1" applyFont="1" applyFill="1" applyBorder="1" applyAlignment="1">
      <alignment horizontal="center"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4" fontId="12" fillId="0" borderId="0" xfId="0" applyNumberFormat="1" applyFont="1" applyAlignment="1">
      <alignment horizontal="right" vertical="center"/>
    </xf>
    <xf numFmtId="4" fontId="12" fillId="0" borderId="1" xfId="1" applyNumberFormat="1" applyFont="1" applyFill="1" applyBorder="1" applyAlignment="1">
      <alignment horizontal="right" vertical="center" wrapText="1"/>
    </xf>
    <xf numFmtId="0" fontId="12" fillId="2" borderId="18" xfId="0" applyFont="1" applyFill="1" applyBorder="1" applyAlignment="1">
      <alignment horizontal="center" vertical="center"/>
    </xf>
    <xf numFmtId="0" fontId="12" fillId="2" borderId="17" xfId="0" applyFont="1" applyFill="1" applyBorder="1" applyAlignment="1">
      <alignment vertical="center"/>
    </xf>
    <xf numFmtId="0" fontId="12" fillId="2" borderId="19" xfId="0" applyFont="1" applyFill="1" applyBorder="1" applyAlignment="1">
      <alignment vertical="center"/>
    </xf>
    <xf numFmtId="0" fontId="12" fillId="2" borderId="1" xfId="0" applyFont="1" applyFill="1" applyBorder="1" applyAlignment="1">
      <alignment vertical="center"/>
    </xf>
    <xf numFmtId="0" fontId="12" fillId="2" borderId="21" xfId="0" applyFont="1" applyFill="1" applyBorder="1" applyAlignment="1">
      <alignment horizontal="center" vertical="center"/>
    </xf>
    <xf numFmtId="165" fontId="13" fillId="2" borderId="0" xfId="1" applyNumberFormat="1" applyFont="1" applyFill="1" applyBorder="1" applyAlignment="1">
      <alignment horizontal="center" vertical="center" wrapText="1"/>
    </xf>
    <xf numFmtId="165" fontId="13" fillId="2" borderId="0" xfId="1" applyNumberFormat="1" applyFont="1" applyFill="1" applyBorder="1" applyAlignment="1">
      <alignment horizontal="left" vertical="center" wrapText="1"/>
    </xf>
    <xf numFmtId="4" fontId="13" fillId="2" borderId="0" xfId="1" applyNumberFormat="1" applyFont="1" applyFill="1" applyBorder="1" applyAlignment="1">
      <alignment horizontal="right" vertical="center" wrapText="1"/>
    </xf>
    <xf numFmtId="165" fontId="13" fillId="2" borderId="1" xfId="1" applyNumberFormat="1" applyFont="1" applyFill="1" applyBorder="1" applyAlignment="1">
      <alignment horizontal="left" vertical="center" wrapText="1"/>
    </xf>
    <xf numFmtId="0" fontId="12" fillId="2" borderId="17"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4" xfId="0" applyFont="1" applyFill="1" applyBorder="1"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165" fontId="7" fillId="0" borderId="0" xfId="1" applyNumberFormat="1" applyFont="1" applyFill="1" applyBorder="1" applyAlignment="1">
      <alignment horizontal="center" vertical="center" wrapText="1"/>
    </xf>
    <xf numFmtId="165" fontId="3" fillId="0" borderId="0" xfId="1" applyNumberFormat="1" applyFont="1" applyFill="1" applyAlignment="1">
      <alignment horizontal="left" vertical="center" wrapText="1"/>
    </xf>
    <xf numFmtId="165" fontId="3" fillId="0" borderId="0" xfId="1" applyNumberFormat="1" applyFont="1" applyFill="1" applyAlignment="1">
      <alignment horizontal="left" vertical="center"/>
    </xf>
    <xf numFmtId="165" fontId="3" fillId="0" borderId="0" xfId="1" applyNumberFormat="1" applyFont="1" applyFill="1" applyAlignment="1">
      <alignment vertical="center"/>
    </xf>
    <xf numFmtId="4" fontId="7" fillId="0" borderId="0" xfId="0" applyNumberFormat="1" applyFont="1" applyAlignment="1">
      <alignment vertical="center"/>
    </xf>
    <xf numFmtId="0" fontId="6" fillId="0" borderId="0" xfId="0" applyFont="1" applyAlignment="1">
      <alignment vertical="center"/>
    </xf>
    <xf numFmtId="0" fontId="19" fillId="0" borderId="23" xfId="0" applyFont="1" applyBorder="1" applyAlignment="1">
      <alignment vertical="center"/>
    </xf>
    <xf numFmtId="0" fontId="19" fillId="0" borderId="27" xfId="0" applyFont="1" applyBorder="1" applyAlignment="1">
      <alignment vertical="center"/>
    </xf>
    <xf numFmtId="0" fontId="3" fillId="0" borderId="15" xfId="0" applyFont="1" applyBorder="1" applyAlignment="1">
      <alignment vertical="center"/>
    </xf>
    <xf numFmtId="0" fontId="0" fillId="0" borderId="0" xfId="0" applyAlignment="1">
      <alignment vertical="center"/>
    </xf>
    <xf numFmtId="0" fontId="12" fillId="0" borderId="1" xfId="0" applyFont="1" applyBorder="1" applyAlignment="1">
      <alignment vertical="center"/>
    </xf>
    <xf numFmtId="4" fontId="3" fillId="0" borderId="0" xfId="0" applyNumberFormat="1" applyFont="1" applyAlignment="1">
      <alignment horizontal="right" vertical="center"/>
    </xf>
    <xf numFmtId="0" fontId="12" fillId="0" borderId="0" xfId="0" applyFont="1" applyAlignment="1">
      <alignment vertical="center"/>
    </xf>
    <xf numFmtId="4" fontId="7" fillId="0"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3" fillId="2" borderId="0" xfId="1" applyNumberFormat="1" applyFont="1" applyFill="1" applyBorder="1" applyAlignment="1">
      <alignment horizontal="right" vertical="center"/>
    </xf>
    <xf numFmtId="4" fontId="12" fillId="0" borderId="0" xfId="1" applyNumberFormat="1" applyFont="1" applyAlignment="1">
      <alignment vertical="center"/>
    </xf>
    <xf numFmtId="2" fontId="3" fillId="0" borderId="0" xfId="0" applyNumberFormat="1" applyFont="1" applyAlignment="1">
      <alignment vertical="center"/>
    </xf>
    <xf numFmtId="165" fontId="1" fillId="0" borderId="0" xfId="1" applyNumberFormat="1" applyFont="1" applyFill="1" applyAlignment="1">
      <alignment horizontal="center" vertical="center"/>
    </xf>
    <xf numFmtId="4" fontId="12" fillId="0" borderId="0" xfId="1" applyNumberFormat="1" applyFont="1" applyFill="1" applyBorder="1" applyAlignment="1">
      <alignment horizontal="right" vertical="center"/>
    </xf>
    <xf numFmtId="4" fontId="3" fillId="0" borderId="0" xfId="0" applyNumberFormat="1" applyFont="1" applyAlignment="1">
      <alignment vertical="center"/>
    </xf>
    <xf numFmtId="4" fontId="12" fillId="0" borderId="1" xfId="1" applyNumberFormat="1" applyFont="1" applyBorder="1" applyAlignment="1">
      <alignment vertical="center"/>
    </xf>
    <xf numFmtId="4" fontId="3" fillId="0" borderId="1" xfId="0" applyNumberFormat="1" applyFont="1" applyBorder="1" applyAlignment="1">
      <alignment vertical="center"/>
    </xf>
    <xf numFmtId="0" fontId="6" fillId="0" borderId="0" xfId="1" applyNumberFormat="1" applyFont="1" applyFill="1" applyBorder="1" applyAlignment="1">
      <alignment vertical="center" wrapText="1"/>
    </xf>
    <xf numFmtId="0" fontId="6" fillId="0" borderId="0" xfId="1" applyNumberFormat="1" applyFont="1" applyFill="1" applyBorder="1" applyAlignment="1">
      <alignment horizontal="left" vertical="center" wrapText="1"/>
    </xf>
    <xf numFmtId="0" fontId="5" fillId="0" borderId="12" xfId="0" applyFont="1" applyBorder="1" applyAlignment="1">
      <alignment horizontal="left" vertical="center"/>
    </xf>
    <xf numFmtId="0" fontId="5" fillId="0" borderId="12" xfId="0" applyFont="1" applyBorder="1" applyAlignment="1">
      <alignment horizontal="left" vertical="center" wrapText="1"/>
    </xf>
    <xf numFmtId="0" fontId="4" fillId="0" borderId="0" xfId="0" applyFont="1" applyAlignment="1">
      <alignment vertical="center"/>
    </xf>
    <xf numFmtId="0" fontId="6" fillId="0" borderId="0" xfId="0" applyFont="1" applyAlignment="1">
      <alignment horizontal="left" vertical="center" wrapText="1"/>
    </xf>
    <xf numFmtId="165" fontId="7" fillId="0" borderId="0" xfId="1" applyNumberFormat="1" applyFont="1" applyFill="1" applyBorder="1" applyAlignment="1">
      <alignment vertical="center" wrapText="1"/>
    </xf>
    <xf numFmtId="0" fontId="3" fillId="0" borderId="0" xfId="0" applyFont="1" applyAlignment="1">
      <alignment horizontal="left" vertical="center"/>
    </xf>
    <xf numFmtId="0" fontId="3" fillId="2" borderId="0" xfId="0" applyFont="1" applyFill="1" applyAlignment="1">
      <alignment vertical="center"/>
    </xf>
    <xf numFmtId="165" fontId="3" fillId="0" borderId="0" xfId="1" applyNumberFormat="1" applyFont="1" applyFill="1" applyAlignment="1">
      <alignment horizontal="center" vertical="center"/>
    </xf>
    <xf numFmtId="4" fontId="3" fillId="0" borderId="0" xfId="1" applyNumberFormat="1" applyFont="1" applyFill="1" applyBorder="1" applyAlignment="1">
      <alignment horizontal="right" vertical="center" wrapText="1"/>
    </xf>
    <xf numFmtId="4" fontId="3" fillId="0" borderId="0" xfId="1" applyNumberFormat="1" applyFont="1" applyAlignment="1">
      <alignment vertical="center"/>
    </xf>
    <xf numFmtId="4" fontId="12" fillId="0" borderId="44" xfId="1" applyNumberFormat="1" applyFont="1" applyBorder="1" applyAlignment="1">
      <alignment vertical="center"/>
    </xf>
    <xf numFmtId="4" fontId="3" fillId="0" borderId="44" xfId="1" applyNumberFormat="1" applyFont="1" applyBorder="1" applyAlignment="1">
      <alignment vertical="center"/>
    </xf>
    <xf numFmtId="0" fontId="3" fillId="0" borderId="0" xfId="0" applyFont="1" applyAlignment="1">
      <alignment vertical="center" wrapText="1"/>
    </xf>
    <xf numFmtId="0" fontId="24" fillId="0" borderId="0" xfId="0" applyFont="1" applyAlignment="1">
      <alignment vertical="center"/>
    </xf>
    <xf numFmtId="0" fontId="27" fillId="0" borderId="0" xfId="4" applyFont="1" applyAlignment="1">
      <alignment vertical="center"/>
    </xf>
    <xf numFmtId="0" fontId="28" fillId="0" borderId="0" xfId="0" applyFont="1" applyAlignment="1">
      <alignment vertical="center"/>
    </xf>
    <xf numFmtId="4" fontId="13" fillId="0" borderId="0" xfId="1" applyNumberFormat="1" applyFont="1" applyFill="1" applyBorder="1" applyAlignment="1">
      <alignment horizontal="right" vertical="center" wrapText="1"/>
    </xf>
    <xf numFmtId="4" fontId="14" fillId="0" borderId="15" xfId="0" applyNumberFormat="1" applyFont="1" applyBorder="1" applyAlignment="1">
      <alignment vertical="center"/>
    </xf>
    <xf numFmtId="0" fontId="12" fillId="0" borderId="0" xfId="0" applyFont="1" applyAlignment="1">
      <alignment horizontal="left" vertical="center" wrapText="1"/>
    </xf>
    <xf numFmtId="165" fontId="13" fillId="0" borderId="0" xfId="1" applyNumberFormat="1" applyFont="1" applyFill="1" applyBorder="1" applyAlignment="1">
      <alignment horizontal="left" vertical="center" wrapText="1"/>
    </xf>
    <xf numFmtId="0" fontId="3" fillId="0" borderId="0" xfId="0" applyFont="1" applyAlignment="1">
      <alignment horizontal="center" vertical="center"/>
    </xf>
    <xf numFmtId="4" fontId="14" fillId="0" borderId="0" xfId="0" applyNumberFormat="1" applyFont="1" applyAlignment="1">
      <alignment horizontal="left" vertical="center"/>
    </xf>
    <xf numFmtId="165" fontId="10" fillId="5" borderId="11"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4" fontId="7" fillId="4" borderId="0" xfId="1" applyNumberFormat="1" applyFont="1" applyFill="1" applyBorder="1" applyAlignment="1">
      <alignment horizontal="right" vertical="center" wrapText="1"/>
    </xf>
    <xf numFmtId="165" fontId="11" fillId="4" borderId="0" xfId="1" applyNumberFormat="1" applyFont="1" applyFill="1" applyBorder="1" applyAlignment="1">
      <alignment horizontal="center"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165" fontId="10" fillId="5" borderId="0" xfId="1" applyNumberFormat="1" applyFont="1" applyFill="1" applyBorder="1" applyAlignment="1">
      <alignment horizontal="center" vertical="center" wrapText="1"/>
    </xf>
    <xf numFmtId="165" fontId="10" fillId="5" borderId="14" xfId="1" applyNumberFormat="1" applyFont="1" applyFill="1" applyBorder="1" applyAlignment="1">
      <alignment horizontal="center" vertical="center" wrapText="1"/>
    </xf>
    <xf numFmtId="165" fontId="5" fillId="5" borderId="14" xfId="1" applyNumberFormat="1" applyFont="1" applyFill="1" applyBorder="1" applyAlignment="1">
      <alignment horizontal="center" vertical="center" wrapText="1"/>
    </xf>
    <xf numFmtId="165" fontId="5" fillId="5" borderId="0" xfId="1" applyNumberFormat="1" applyFont="1" applyFill="1" applyBorder="1" applyAlignment="1">
      <alignment horizontal="center" vertical="center" wrapText="1"/>
    </xf>
    <xf numFmtId="165" fontId="5" fillId="5" borderId="20" xfId="1" applyNumberFormat="1" applyFont="1" applyFill="1" applyBorder="1" applyAlignment="1">
      <alignment horizontal="center" vertical="center" wrapText="1"/>
    </xf>
    <xf numFmtId="165" fontId="10" fillId="5" borderId="20" xfId="1" applyNumberFormat="1" applyFont="1" applyFill="1" applyBorder="1" applyAlignment="1">
      <alignment horizontal="center" vertical="center" wrapText="1"/>
    </xf>
    <xf numFmtId="0" fontId="5" fillId="5" borderId="12" xfId="0" applyFont="1" applyFill="1" applyBorder="1" applyAlignment="1">
      <alignment horizontal="left" vertical="center" wrapText="1"/>
    </xf>
    <xf numFmtId="165" fontId="5" fillId="5" borderId="11" xfId="1" applyNumberFormat="1" applyFont="1" applyFill="1" applyBorder="1" applyAlignment="1">
      <alignment horizontal="center" vertical="center" wrapText="1"/>
    </xf>
    <xf numFmtId="0" fontId="12" fillId="4" borderId="0" xfId="0" applyFont="1" applyFill="1" applyAlignment="1">
      <alignment vertical="center"/>
    </xf>
    <xf numFmtId="4" fontId="11" fillId="4" borderId="0" xfId="1" applyNumberFormat="1" applyFont="1" applyFill="1" applyBorder="1" applyAlignment="1">
      <alignment horizontal="right" vertical="center" wrapText="1"/>
    </xf>
    <xf numFmtId="4" fontId="7" fillId="3" borderId="0" xfId="1" applyNumberFormat="1" applyFont="1" applyFill="1" applyBorder="1" applyAlignment="1">
      <alignment horizontal="right" vertical="center" wrapText="1"/>
    </xf>
    <xf numFmtId="0" fontId="11" fillId="3" borderId="0" xfId="0" applyFont="1" applyFill="1" applyAlignment="1">
      <alignment vertical="center"/>
    </xf>
    <xf numFmtId="4" fontId="6" fillId="3" borderId="0" xfId="0" applyNumberFormat="1" applyFont="1" applyFill="1" applyAlignment="1">
      <alignment horizontal="right" vertical="center"/>
    </xf>
    <xf numFmtId="164" fontId="3" fillId="0" borderId="0" xfId="1" applyFont="1" applyAlignment="1">
      <alignment vertical="center"/>
    </xf>
    <xf numFmtId="0" fontId="6" fillId="0" borderId="10" xfId="1" applyNumberFormat="1" applyFont="1" applyFill="1" applyBorder="1" applyAlignment="1">
      <alignment horizontal="left" vertical="center" wrapText="1"/>
    </xf>
    <xf numFmtId="0" fontId="3" fillId="0" borderId="15" xfId="1" applyNumberFormat="1" applyFont="1" applyFill="1" applyBorder="1" applyAlignment="1">
      <alignment horizontal="left" vertical="center" wrapText="1"/>
    </xf>
    <xf numFmtId="0" fontId="3" fillId="0" borderId="25" xfId="1" applyNumberFormat="1" applyFont="1" applyFill="1" applyBorder="1" applyAlignment="1">
      <alignment horizontal="left" vertical="center" wrapText="1"/>
    </xf>
    <xf numFmtId="0" fontId="6" fillId="0" borderId="48" xfId="0" applyFont="1" applyBorder="1" applyAlignment="1">
      <alignment vertical="center"/>
    </xf>
    <xf numFmtId="0" fontId="3" fillId="0" borderId="49" xfId="0" applyFont="1" applyBorder="1" applyAlignment="1">
      <alignment vertical="center"/>
    </xf>
    <xf numFmtId="0" fontId="3" fillId="0" borderId="48" xfId="0" applyFont="1"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3" fillId="0" borderId="22" xfId="0" applyFont="1" applyBorder="1" applyAlignment="1">
      <alignment vertical="center"/>
    </xf>
    <xf numFmtId="0" fontId="3" fillId="0" borderId="0" xfId="0" applyFont="1" applyAlignment="1">
      <alignment vertical="top"/>
    </xf>
    <xf numFmtId="165" fontId="5" fillId="2" borderId="0" xfId="1" applyNumberFormat="1" applyFont="1" applyFill="1" applyBorder="1" applyAlignment="1">
      <alignment horizontal="center" vertical="center" wrapText="1"/>
    </xf>
    <xf numFmtId="165" fontId="12" fillId="0" borderId="1" xfId="1" applyNumberFormat="1" applyFont="1" applyFill="1" applyBorder="1" applyAlignment="1">
      <alignment horizontal="left" vertical="center" wrapText="1"/>
    </xf>
    <xf numFmtId="2" fontId="3" fillId="0" borderId="1" xfId="0" applyNumberFormat="1" applyFont="1" applyBorder="1" applyAlignment="1">
      <alignment vertical="center"/>
    </xf>
    <xf numFmtId="0" fontId="11" fillId="0" borderId="0" xfId="0" applyFont="1" applyAlignment="1">
      <alignment vertical="center"/>
    </xf>
    <xf numFmtId="4" fontId="6" fillId="0" borderId="0" xfId="0" applyNumberFormat="1" applyFont="1" applyAlignment="1">
      <alignment horizontal="right" vertical="center"/>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3" fillId="0" borderId="0" xfId="0" applyFont="1" applyAlignment="1">
      <alignment horizontal="left" vertical="top"/>
    </xf>
    <xf numFmtId="0" fontId="3" fillId="0" borderId="1" xfId="0" applyFont="1" applyBorder="1" applyAlignment="1">
      <alignment horizontal="left" vertical="top"/>
    </xf>
    <xf numFmtId="0" fontId="3" fillId="0" borderId="6" xfId="0" applyFont="1" applyBorder="1" applyAlignment="1">
      <alignment horizontal="left" vertical="top"/>
    </xf>
    <xf numFmtId="0" fontId="5" fillId="4" borderId="25" xfId="1" applyNumberFormat="1" applyFont="1" applyFill="1" applyBorder="1" applyAlignment="1">
      <alignment vertical="center" wrapText="1"/>
    </xf>
    <xf numFmtId="165" fontId="5" fillId="5" borderId="13" xfId="1" applyNumberFormat="1" applyFont="1" applyFill="1" applyBorder="1" applyAlignment="1">
      <alignment horizontal="center" vertical="center" wrapText="1"/>
    </xf>
    <xf numFmtId="0" fontId="5" fillId="5" borderId="31" xfId="0" applyFont="1" applyFill="1" applyBorder="1" applyAlignment="1">
      <alignment horizontal="left" vertical="center" wrapText="1"/>
    </xf>
    <xf numFmtId="0" fontId="34" fillId="0" borderId="0" xfId="0" applyFont="1" applyAlignment="1">
      <alignment horizontal="center" vertical="center"/>
    </xf>
    <xf numFmtId="0" fontId="6" fillId="0" borderId="0" xfId="0" applyFont="1" applyAlignment="1">
      <alignment horizontal="center" vertical="center"/>
    </xf>
    <xf numFmtId="4" fontId="6" fillId="3" borderId="1" xfId="0" applyNumberFormat="1" applyFont="1" applyFill="1" applyBorder="1" applyAlignment="1">
      <alignment horizontal="right" vertical="center"/>
    </xf>
    <xf numFmtId="165" fontId="37" fillId="5" borderId="14" xfId="4" applyNumberFormat="1" applyFont="1" applyFill="1" applyBorder="1" applyAlignment="1">
      <alignment horizontal="center" vertical="center" wrapText="1"/>
    </xf>
    <xf numFmtId="4" fontId="13" fillId="0" borderId="0" xfId="0" applyNumberFormat="1" applyFont="1" applyAlignment="1">
      <alignment vertical="center"/>
    </xf>
    <xf numFmtId="4" fontId="14" fillId="0" borderId="15" xfId="0" applyNumberFormat="1" applyFont="1" applyBorder="1" applyAlignment="1">
      <alignment horizontal="right" vertical="center"/>
    </xf>
    <xf numFmtId="4" fontId="15" fillId="0" borderId="15" xfId="0" applyNumberFormat="1" applyFont="1" applyBorder="1" applyAlignment="1">
      <alignment vertical="center"/>
    </xf>
    <xf numFmtId="4" fontId="14" fillId="0" borderId="16" xfId="0" applyNumberFormat="1" applyFont="1" applyBorder="1" applyAlignment="1">
      <alignment vertical="center"/>
    </xf>
    <xf numFmtId="4" fontId="14" fillId="0" borderId="16" xfId="0" applyNumberFormat="1" applyFont="1" applyBorder="1" applyAlignment="1">
      <alignment horizontal="right" vertical="center"/>
    </xf>
    <xf numFmtId="4" fontId="14" fillId="0" borderId="0" xfId="0" applyNumberFormat="1" applyFont="1" applyAlignment="1">
      <alignment horizontal="right" vertical="center"/>
    </xf>
    <xf numFmtId="0" fontId="13" fillId="0" borderId="0" xfId="0" applyFont="1" applyAlignment="1">
      <alignment vertical="center"/>
    </xf>
    <xf numFmtId="0" fontId="5" fillId="5" borderId="52" xfId="0" applyFont="1" applyFill="1" applyBorder="1" applyAlignment="1">
      <alignment horizontal="left" vertical="center"/>
    </xf>
    <xf numFmtId="0" fontId="5" fillId="5" borderId="53" xfId="0" applyFont="1" applyFill="1" applyBorder="1" applyAlignment="1">
      <alignment horizontal="left" vertical="center" wrapText="1"/>
    </xf>
    <xf numFmtId="0" fontId="6" fillId="0" borderId="10" xfId="0" applyFont="1" applyBorder="1" applyAlignment="1">
      <alignment vertical="center"/>
    </xf>
    <xf numFmtId="0" fontId="6" fillId="0" borderId="15" xfId="0" applyFont="1" applyBorder="1" applyAlignment="1">
      <alignment vertical="center"/>
    </xf>
    <xf numFmtId="0" fontId="5" fillId="5" borderId="54" xfId="0" applyFont="1" applyFill="1" applyBorder="1" applyAlignment="1">
      <alignment horizontal="left" vertical="center"/>
    </xf>
    <xf numFmtId="0" fontId="6" fillId="0" borderId="55"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0" fontId="6" fillId="0" borderId="59" xfId="0" applyFont="1" applyBorder="1" applyAlignment="1">
      <alignment vertical="center"/>
    </xf>
    <xf numFmtId="0" fontId="6" fillId="0" borderId="60" xfId="0" applyFont="1" applyBorder="1" applyAlignment="1">
      <alignment vertical="center" wrapText="1"/>
    </xf>
    <xf numFmtId="0" fontId="6" fillId="0" borderId="61" xfId="0" applyFont="1" applyBorder="1" applyAlignment="1">
      <alignment vertical="center" wrapText="1"/>
    </xf>
    <xf numFmtId="4" fontId="6" fillId="0" borderId="63" xfId="0" applyNumberFormat="1" applyFont="1" applyBorder="1" applyAlignment="1">
      <alignment vertical="center"/>
    </xf>
    <xf numFmtId="4" fontId="3" fillId="0" borderId="63" xfId="0" applyNumberFormat="1" applyFont="1" applyBorder="1" applyAlignment="1">
      <alignment vertical="center"/>
    </xf>
    <xf numFmtId="4" fontId="3" fillId="0" borderId="49" xfId="0" applyNumberFormat="1" applyFont="1" applyBorder="1" applyAlignment="1">
      <alignment vertical="center"/>
    </xf>
    <xf numFmtId="4" fontId="3" fillId="0" borderId="62" xfId="0" applyNumberFormat="1" applyFont="1" applyBorder="1" applyAlignment="1">
      <alignment vertical="center"/>
    </xf>
    <xf numFmtId="9" fontId="6" fillId="0" borderId="64" xfId="6" applyFont="1" applyBorder="1" applyAlignment="1">
      <alignment vertical="center"/>
    </xf>
    <xf numFmtId="0" fontId="3" fillId="0" borderId="0" xfId="0" applyFont="1" applyAlignment="1">
      <alignment horizontal="left" vertical="center" wrapText="1"/>
    </xf>
    <xf numFmtId="0" fontId="3" fillId="0" borderId="2" xfId="0" applyFont="1" applyBorder="1" applyAlignment="1">
      <alignment vertical="center"/>
    </xf>
    <xf numFmtId="0" fontId="21" fillId="5" borderId="2" xfId="0" applyFont="1" applyFill="1" applyBorder="1" applyAlignment="1">
      <alignment horizontal="center" vertical="center"/>
    </xf>
    <xf numFmtId="4" fontId="14" fillId="0" borderId="1" xfId="0" applyNumberFormat="1" applyFont="1" applyBorder="1" applyAlignment="1">
      <alignment horizontal="right" vertical="center"/>
    </xf>
    <xf numFmtId="4" fontId="14" fillId="0" borderId="1" xfId="0" applyNumberFormat="1" applyFont="1" applyBorder="1" applyAlignment="1">
      <alignment horizontal="left" vertical="center"/>
    </xf>
    <xf numFmtId="0" fontId="19" fillId="0" borderId="0" xfId="1" applyNumberFormat="1" applyFont="1" applyFill="1" applyBorder="1" applyAlignment="1">
      <alignment horizontal="center" vertical="center" wrapText="1"/>
    </xf>
    <xf numFmtId="165" fontId="19" fillId="0" borderId="0" xfId="1" applyNumberFormat="1" applyFont="1" applyFill="1" applyBorder="1" applyAlignment="1">
      <alignment horizontal="center" vertical="center" wrapText="1"/>
    </xf>
    <xf numFmtId="0" fontId="19" fillId="0" borderId="0" xfId="0" applyFont="1" applyAlignment="1">
      <alignment vertical="center"/>
    </xf>
    <xf numFmtId="4" fontId="41" fillId="0" borderId="0" xfId="0" applyNumberFormat="1" applyFont="1" applyAlignment="1">
      <alignment horizontal="right" vertical="center"/>
    </xf>
    <xf numFmtId="0" fontId="19" fillId="0" borderId="0" xfId="0" applyFont="1" applyAlignment="1">
      <alignment horizontal="left" vertical="center"/>
    </xf>
    <xf numFmtId="0" fontId="43" fillId="0" borderId="0" xfId="0" applyFont="1" applyAlignment="1">
      <alignment vertical="center"/>
    </xf>
    <xf numFmtId="165" fontId="5" fillId="5" borderId="0" xfId="1" applyNumberFormat="1" applyFont="1" applyFill="1" applyBorder="1" applyAlignment="1">
      <alignment horizontal="left" vertical="center"/>
    </xf>
    <xf numFmtId="4" fontId="14" fillId="0" borderId="0" xfId="0" applyNumberFormat="1" applyFont="1" applyAlignment="1">
      <alignment vertical="center"/>
    </xf>
    <xf numFmtId="0" fontId="11" fillId="3" borderId="0" xfId="0" applyFont="1" applyFill="1" applyAlignment="1">
      <alignment horizontal="center" vertical="center"/>
    </xf>
    <xf numFmtId="4" fontId="6" fillId="3" borderId="44" xfId="0" applyNumberFormat="1" applyFont="1" applyFill="1" applyBorder="1" applyAlignment="1">
      <alignment horizontal="right" vertical="center"/>
    </xf>
    <xf numFmtId="4" fontId="45" fillId="0" borderId="15" xfId="0" applyNumberFormat="1" applyFont="1" applyBorder="1" applyAlignment="1">
      <alignment horizontal="left" vertical="center"/>
    </xf>
    <xf numFmtId="4" fontId="36" fillId="0" borderId="65" xfId="1" applyNumberFormat="1" applyFont="1" applyBorder="1" applyAlignment="1">
      <alignment horizontal="center" vertical="center"/>
    </xf>
    <xf numFmtId="0" fontId="6" fillId="0" borderId="48" xfId="0" applyFont="1" applyBorder="1" applyAlignment="1">
      <alignment horizontal="center" vertical="center" wrapText="1"/>
    </xf>
    <xf numFmtId="165" fontId="5" fillId="5" borderId="44" xfId="1" applyNumberFormat="1" applyFont="1" applyFill="1" applyBorder="1" applyAlignment="1">
      <alignment horizontal="center" vertical="center" wrapText="1"/>
    </xf>
    <xf numFmtId="0" fontId="43" fillId="0" borderId="0" xfId="0" applyFont="1" applyAlignment="1">
      <alignment horizontal="left" vertical="center"/>
    </xf>
    <xf numFmtId="165" fontId="13" fillId="2" borderId="0" xfId="1" applyNumberFormat="1" applyFont="1" applyFill="1" applyBorder="1" applyAlignment="1">
      <alignment horizontal="left" vertical="center"/>
    </xf>
    <xf numFmtId="4" fontId="13" fillId="2" borderId="0" xfId="1" applyNumberFormat="1" applyFont="1" applyFill="1" applyBorder="1" applyAlignment="1">
      <alignment horizontal="right" vertical="center"/>
    </xf>
    <xf numFmtId="165" fontId="13" fillId="2" borderId="1" xfId="1" applyNumberFormat="1" applyFont="1" applyFill="1" applyBorder="1" applyAlignment="1">
      <alignment horizontal="left" vertical="center"/>
    </xf>
    <xf numFmtId="4" fontId="13" fillId="2" borderId="1" xfId="1" applyNumberFormat="1" applyFont="1" applyFill="1" applyBorder="1" applyAlignment="1">
      <alignment horizontal="right" vertical="center"/>
    </xf>
    <xf numFmtId="0" fontId="13" fillId="2" borderId="0" xfId="1" applyNumberFormat="1" applyFont="1" applyFill="1" applyBorder="1" applyAlignment="1">
      <alignment horizontal="left" vertical="center"/>
    </xf>
    <xf numFmtId="0" fontId="15" fillId="2" borderId="0" xfId="1" applyNumberFormat="1" applyFont="1" applyFill="1" applyBorder="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left"/>
    </xf>
    <xf numFmtId="0" fontId="12" fillId="0" borderId="1" xfId="0" applyFont="1" applyBorder="1" applyAlignment="1">
      <alignment horizontal="left" vertical="center"/>
    </xf>
    <xf numFmtId="165" fontId="13" fillId="2" borderId="66" xfId="1" applyNumberFormat="1" applyFont="1" applyFill="1" applyBorder="1" applyAlignment="1">
      <alignment horizontal="left" vertical="center"/>
    </xf>
    <xf numFmtId="4" fontId="13" fillId="2" borderId="66" xfId="1" applyNumberFormat="1" applyFont="1" applyFill="1" applyBorder="1" applyAlignment="1">
      <alignment horizontal="right" vertical="center"/>
    </xf>
    <xf numFmtId="0" fontId="13" fillId="2" borderId="66" xfId="1" applyNumberFormat="1" applyFont="1" applyFill="1" applyBorder="1" applyAlignment="1">
      <alignment horizontal="left" vertical="center"/>
    </xf>
    <xf numFmtId="0" fontId="21" fillId="5" borderId="5" xfId="0" applyFont="1" applyFill="1" applyBorder="1" applyAlignment="1">
      <alignment horizontal="center" vertical="center" wrapText="1"/>
    </xf>
    <xf numFmtId="0" fontId="28" fillId="3" borderId="2" xfId="0" applyFont="1" applyFill="1" applyBorder="1" applyAlignment="1">
      <alignment vertical="center" wrapText="1"/>
    </xf>
    <xf numFmtId="165" fontId="12" fillId="0" borderId="44" xfId="1" applyNumberFormat="1" applyFont="1" applyFill="1" applyBorder="1" applyAlignment="1">
      <alignment horizontal="left" vertical="center" wrapText="1"/>
    </xf>
    <xf numFmtId="0" fontId="12" fillId="0" borderId="44" xfId="0" applyFont="1" applyBorder="1" applyAlignment="1">
      <alignment vertical="center"/>
    </xf>
    <xf numFmtId="4" fontId="19" fillId="0" borderId="0" xfId="1" applyNumberFormat="1" applyFont="1" applyFill="1" applyBorder="1" applyAlignment="1">
      <alignment horizontal="right" vertical="center" wrapText="1"/>
    </xf>
    <xf numFmtId="4" fontId="6" fillId="0" borderId="0" xfId="1" applyNumberFormat="1" applyFont="1" applyFill="1" applyBorder="1" applyAlignment="1">
      <alignment horizontal="right" vertical="center" wrapText="1"/>
    </xf>
    <xf numFmtId="0" fontId="41" fillId="2" borderId="0" xfId="0" applyFont="1" applyFill="1" applyAlignment="1">
      <alignment vertical="center"/>
    </xf>
    <xf numFmtId="164" fontId="3" fillId="0" borderId="0" xfId="1" applyFont="1"/>
    <xf numFmtId="0" fontId="0" fillId="5" borderId="0" xfId="0" applyFill="1" applyAlignment="1">
      <alignment vertical="center"/>
    </xf>
    <xf numFmtId="0" fontId="2" fillId="5" borderId="0" xfId="0" applyFont="1" applyFill="1" applyAlignment="1">
      <alignment vertical="center"/>
    </xf>
    <xf numFmtId="0" fontId="22" fillId="0" borderId="0" xfId="0" applyFont="1" applyAlignment="1">
      <alignment vertical="center"/>
    </xf>
    <xf numFmtId="165" fontId="5" fillId="5" borderId="68" xfId="1" applyNumberFormat="1" applyFont="1" applyFill="1" applyBorder="1" applyAlignment="1">
      <alignment horizontal="center" vertical="center" wrapText="1"/>
    </xf>
    <xf numFmtId="4" fontId="45" fillId="0" borderId="0" xfId="0" applyNumberFormat="1" applyFont="1" applyAlignment="1">
      <alignment horizontal="left" vertical="center"/>
    </xf>
    <xf numFmtId="4" fontId="15" fillId="0" borderId="0" xfId="0" applyNumberFormat="1" applyFont="1" applyAlignment="1">
      <alignment vertical="center"/>
    </xf>
    <xf numFmtId="165" fontId="11" fillId="6" borderId="0" xfId="1" applyNumberFormat="1" applyFont="1" applyFill="1" applyBorder="1" applyAlignment="1">
      <alignment horizontal="left" vertical="center"/>
    </xf>
    <xf numFmtId="165" fontId="11" fillId="6" borderId="0" xfId="1" applyNumberFormat="1" applyFont="1" applyFill="1" applyBorder="1" applyAlignment="1">
      <alignment horizontal="left" vertical="center" wrapText="1"/>
    </xf>
    <xf numFmtId="4" fontId="7" fillId="6" borderId="0" xfId="1" applyNumberFormat="1" applyFont="1" applyFill="1" applyBorder="1" applyAlignment="1">
      <alignment horizontal="right" vertical="center" wrapText="1"/>
    </xf>
    <xf numFmtId="0" fontId="19" fillId="0" borderId="1" xfId="1" applyNumberFormat="1" applyFont="1" applyFill="1" applyBorder="1" applyAlignment="1">
      <alignment horizontal="center" vertical="center" wrapText="1"/>
    </xf>
    <xf numFmtId="0" fontId="43" fillId="0" borderId="1" xfId="0" applyFont="1" applyBorder="1" applyAlignment="1">
      <alignment vertical="center"/>
    </xf>
    <xf numFmtId="4" fontId="3" fillId="2" borderId="1" xfId="1" applyNumberFormat="1" applyFont="1" applyFill="1" applyBorder="1" applyAlignment="1">
      <alignment horizontal="right" vertical="center"/>
    </xf>
    <xf numFmtId="4" fontId="14" fillId="0" borderId="16" xfId="0" applyNumberFormat="1" applyFont="1" applyBorder="1" applyAlignment="1">
      <alignment horizontal="left" vertical="center"/>
    </xf>
    <xf numFmtId="0" fontId="3" fillId="0" borderId="67" xfId="0" applyFont="1" applyBorder="1" applyAlignment="1">
      <alignment vertical="center" wrapText="1"/>
    </xf>
    <xf numFmtId="165" fontId="7" fillId="4" borderId="0" xfId="1" applyNumberFormat="1" applyFont="1" applyFill="1" applyBorder="1" applyAlignment="1">
      <alignment horizontal="left" vertical="center" wrapText="1"/>
    </xf>
    <xf numFmtId="165" fontId="51" fillId="2" borderId="0" xfId="1" applyNumberFormat="1" applyFont="1" applyFill="1" applyBorder="1" applyAlignment="1">
      <alignment horizontal="left" vertical="center"/>
    </xf>
    <xf numFmtId="0" fontId="53" fillId="0" borderId="0" xfId="0" applyFont="1" applyAlignment="1">
      <alignment vertical="center"/>
    </xf>
    <xf numFmtId="0" fontId="56" fillId="0" borderId="0" xfId="0" applyFont="1"/>
    <xf numFmtId="165" fontId="52" fillId="2" borderId="0" xfId="1" applyNumberFormat="1" applyFont="1" applyFill="1" applyBorder="1" applyAlignment="1">
      <alignment horizontal="left" vertical="center"/>
    </xf>
    <xf numFmtId="0" fontId="41"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40" fillId="0" borderId="0" xfId="0" applyFont="1" applyAlignment="1">
      <alignment vertical="center"/>
    </xf>
    <xf numFmtId="165" fontId="41" fillId="0" borderId="0" xfId="1" applyNumberFormat="1" applyFont="1" applyFill="1" applyAlignment="1">
      <alignment horizontal="left" vertical="center" wrapText="1"/>
    </xf>
    <xf numFmtId="165" fontId="41" fillId="0" borderId="0" xfId="1" applyNumberFormat="1" applyFont="1" applyFill="1" applyAlignment="1">
      <alignment horizontal="left" vertical="center"/>
    </xf>
    <xf numFmtId="4" fontId="41" fillId="0" borderId="0" xfId="0" applyNumberFormat="1" applyFont="1" applyAlignment="1">
      <alignment vertical="center"/>
    </xf>
    <xf numFmtId="4" fontId="13" fillId="0" borderId="0" xfId="1" applyNumberFormat="1" applyFont="1" applyFill="1" applyBorder="1" applyAlignment="1">
      <alignment horizontal="right" vertical="center"/>
    </xf>
    <xf numFmtId="4" fontId="41" fillId="0" borderId="0" xfId="1" applyNumberFormat="1" applyFont="1" applyFill="1" applyBorder="1" applyAlignment="1">
      <alignment horizontal="right" vertical="center" wrapText="1"/>
    </xf>
    <xf numFmtId="0" fontId="40" fillId="0" borderId="0" xfId="0" applyFont="1"/>
    <xf numFmtId="0" fontId="7" fillId="0" borderId="0" xfId="1" applyNumberFormat="1" applyFont="1" applyFill="1" applyBorder="1" applyAlignment="1">
      <alignment vertical="center" wrapText="1"/>
    </xf>
    <xf numFmtId="0" fontId="7" fillId="0" borderId="0" xfId="1" applyNumberFormat="1" applyFont="1" applyFill="1" applyBorder="1" applyAlignment="1">
      <alignment horizontal="left" vertical="center" wrapText="1"/>
    </xf>
    <xf numFmtId="0" fontId="13" fillId="4" borderId="0" xfId="0" applyFont="1" applyFill="1" applyAlignment="1">
      <alignment vertical="center"/>
    </xf>
    <xf numFmtId="165" fontId="14" fillId="0" borderId="0" xfId="1" applyNumberFormat="1" applyFont="1" applyFill="1" applyBorder="1" applyAlignment="1">
      <alignment horizontal="left" vertical="center" wrapText="1"/>
    </xf>
    <xf numFmtId="0" fontId="14" fillId="0" borderId="0" xfId="0" applyFont="1" applyAlignment="1">
      <alignment vertical="center"/>
    </xf>
    <xf numFmtId="0" fontId="11" fillId="0" borderId="0" xfId="1" applyNumberFormat="1" applyFont="1" applyFill="1" applyBorder="1" applyAlignment="1">
      <alignment horizontal="center" vertical="center" wrapText="1"/>
    </xf>
    <xf numFmtId="4" fontId="13" fillId="0" borderId="0" xfId="1" applyNumberFormat="1" applyFont="1" applyAlignment="1">
      <alignment vertical="center"/>
    </xf>
    <xf numFmtId="0" fontId="57" fillId="0" borderId="0" xfId="0" applyFont="1" applyAlignment="1">
      <alignment vertical="center"/>
    </xf>
    <xf numFmtId="165" fontId="11" fillId="2" borderId="0" xfId="1" applyNumberFormat="1" applyFont="1" applyFill="1" applyBorder="1" applyAlignment="1">
      <alignment horizontal="center" vertical="center" wrapText="1"/>
    </xf>
    <xf numFmtId="4" fontId="7" fillId="0" borderId="0" xfId="0" applyNumberFormat="1" applyFont="1" applyAlignment="1">
      <alignment horizontal="right" vertical="center"/>
    </xf>
    <xf numFmtId="4" fontId="7" fillId="3" borderId="0" xfId="0" applyNumberFormat="1" applyFont="1" applyFill="1" applyAlignment="1">
      <alignment horizontal="right" vertical="center"/>
    </xf>
    <xf numFmtId="165" fontId="7" fillId="2" borderId="0" xfId="1" applyNumberFormat="1" applyFont="1" applyFill="1" applyBorder="1" applyAlignment="1">
      <alignment horizontal="center" vertical="center" wrapText="1"/>
    </xf>
    <xf numFmtId="4" fontId="7" fillId="3" borderId="44" xfId="0" applyNumberFormat="1" applyFont="1" applyFill="1" applyBorder="1" applyAlignment="1">
      <alignment horizontal="right" vertical="center"/>
    </xf>
    <xf numFmtId="0" fontId="59" fillId="0" borderId="0" xfId="0" applyFont="1" applyAlignment="1">
      <alignment vertical="center"/>
    </xf>
    <xf numFmtId="165" fontId="5" fillId="5" borderId="12" xfId="1" applyNumberFormat="1" applyFont="1" applyFill="1" applyBorder="1" applyAlignment="1">
      <alignment horizontal="center" vertical="center" wrapText="1"/>
    </xf>
    <xf numFmtId="165" fontId="5" fillId="5" borderId="74" xfId="1" applyNumberFormat="1" applyFont="1" applyFill="1" applyBorder="1" applyAlignment="1">
      <alignment horizontal="center" vertical="center" wrapText="1"/>
    </xf>
    <xf numFmtId="165" fontId="53" fillId="0" borderId="0" xfId="1" applyNumberFormat="1" applyFont="1" applyFill="1" applyAlignment="1">
      <alignment horizontal="left" vertical="center"/>
    </xf>
    <xf numFmtId="165" fontId="54" fillId="2" borderId="0" xfId="1" applyNumberFormat="1" applyFont="1" applyFill="1" applyBorder="1" applyAlignment="1">
      <alignment horizontal="left" vertical="center"/>
    </xf>
    <xf numFmtId="0" fontId="55" fillId="0" borderId="0" xfId="0" applyFont="1" applyAlignment="1">
      <alignment vertical="center"/>
    </xf>
    <xf numFmtId="164" fontId="6" fillId="7" borderId="5" xfId="1" applyFont="1" applyFill="1" applyBorder="1" applyAlignment="1">
      <alignment vertical="center"/>
    </xf>
    <xf numFmtId="4" fontId="6" fillId="7" borderId="5" xfId="0" applyNumberFormat="1" applyFont="1" applyFill="1" applyBorder="1" applyAlignment="1">
      <alignment vertical="center"/>
    </xf>
    <xf numFmtId="4" fontId="6" fillId="7" borderId="7" xfId="0" applyNumberFormat="1" applyFont="1" applyFill="1" applyBorder="1" applyAlignment="1">
      <alignment vertical="center"/>
    </xf>
    <xf numFmtId="0" fontId="12" fillId="0" borderId="26" xfId="0" applyFont="1" applyBorder="1" applyAlignment="1">
      <alignment horizontal="center" vertical="center"/>
    </xf>
    <xf numFmtId="0" fontId="12" fillId="0" borderId="24" xfId="0" applyFont="1" applyBorder="1" applyAlignment="1">
      <alignment horizontal="center" vertical="center"/>
    </xf>
    <xf numFmtId="165" fontId="5" fillId="5" borderId="75" xfId="1" applyNumberFormat="1" applyFont="1" applyFill="1" applyBorder="1" applyAlignment="1">
      <alignment horizontal="center" vertical="center" wrapText="1"/>
    </xf>
    <xf numFmtId="0" fontId="12" fillId="0" borderId="0" xfId="0" applyFont="1" applyAlignment="1">
      <alignment vertical="center" wrapText="1"/>
    </xf>
    <xf numFmtId="165" fontId="12" fillId="0" borderId="0" xfId="1" applyNumberFormat="1" applyFont="1" applyFill="1" applyBorder="1" applyAlignment="1">
      <alignment wrapText="1"/>
    </xf>
    <xf numFmtId="3" fontId="11" fillId="4" borderId="0" xfId="1" applyNumberFormat="1" applyFont="1" applyFill="1" applyBorder="1" applyAlignment="1">
      <alignment horizontal="right" vertical="center" wrapText="1"/>
    </xf>
    <xf numFmtId="3" fontId="13" fillId="0" borderId="0" xfId="1" applyNumberFormat="1" applyFont="1" applyFill="1" applyBorder="1" applyAlignment="1">
      <alignment horizontal="right" vertical="center" wrapText="1"/>
    </xf>
    <xf numFmtId="3" fontId="11" fillId="0" borderId="0" xfId="1" applyNumberFormat="1" applyFont="1" applyFill="1" applyBorder="1" applyAlignment="1">
      <alignment horizontal="right" vertical="center" wrapText="1"/>
    </xf>
    <xf numFmtId="3" fontId="12" fillId="0" borderId="0" xfId="1" applyNumberFormat="1" applyFont="1" applyFill="1" applyBorder="1" applyAlignment="1">
      <alignment horizontal="right" vertical="center" wrapText="1"/>
    </xf>
    <xf numFmtId="3" fontId="19" fillId="0" borderId="0" xfId="1" applyNumberFormat="1" applyFont="1" applyFill="1" applyBorder="1" applyAlignment="1">
      <alignment horizontal="right" vertical="center" wrapText="1"/>
    </xf>
    <xf numFmtId="3" fontId="12" fillId="0" borderId="0" xfId="0" applyNumberFormat="1" applyFont="1" applyAlignment="1">
      <alignment horizontal="right" vertical="center"/>
    </xf>
    <xf numFmtId="165" fontId="13" fillId="0" borderId="0" xfId="1" applyNumberFormat="1" applyFont="1" applyFill="1" applyBorder="1" applyAlignment="1">
      <alignment vertical="center" wrapText="1"/>
    </xf>
    <xf numFmtId="3" fontId="19" fillId="0" borderId="1" xfId="1" applyNumberFormat="1" applyFont="1" applyFill="1" applyBorder="1" applyAlignment="1">
      <alignment horizontal="right" vertical="center" wrapText="1"/>
    </xf>
    <xf numFmtId="165" fontId="10" fillId="0" borderId="0" xfId="1" applyNumberFormat="1" applyFont="1" applyFill="1" applyBorder="1" applyAlignment="1">
      <alignment horizontal="center" vertical="center" wrapText="1"/>
    </xf>
    <xf numFmtId="4" fontId="10" fillId="0" borderId="0" xfId="1" applyNumberFormat="1" applyFont="1" applyFill="1" applyBorder="1" applyAlignment="1">
      <alignment horizontal="right" vertical="center" wrapText="1"/>
    </xf>
    <xf numFmtId="4" fontId="60" fillId="0" borderId="0" xfId="1" applyNumberFormat="1" applyFont="1" applyFill="1" applyBorder="1" applyAlignment="1">
      <alignment horizontal="right" vertical="center" wrapText="1"/>
    </xf>
    <xf numFmtId="4" fontId="19" fillId="0" borderId="1" xfId="1" applyNumberFormat="1" applyFont="1" applyFill="1" applyBorder="1" applyAlignment="1">
      <alignment horizontal="right" vertical="center" wrapText="1"/>
    </xf>
    <xf numFmtId="3" fontId="12" fillId="0" borderId="1" xfId="0" applyNumberFormat="1" applyFont="1" applyBorder="1" applyAlignment="1">
      <alignment horizontal="right" vertical="center"/>
    </xf>
    <xf numFmtId="4" fontId="12" fillId="0" borderId="1" xfId="0" applyNumberFormat="1" applyFont="1" applyBorder="1" applyAlignment="1">
      <alignment horizontal="right" vertical="center"/>
    </xf>
    <xf numFmtId="0" fontId="21" fillId="0" borderId="0" xfId="0" applyFont="1" applyAlignment="1">
      <alignment horizontal="center" vertical="center" wrapText="1"/>
    </xf>
    <xf numFmtId="0" fontId="25" fillId="0" borderId="0" xfId="0" applyFont="1" applyAlignment="1">
      <alignment horizontal="left" vertical="center" wrapText="1"/>
    </xf>
    <xf numFmtId="0" fontId="41" fillId="0" borderId="67" xfId="0" applyFont="1" applyBorder="1" applyAlignment="1">
      <alignment vertical="center" wrapText="1"/>
    </xf>
    <xf numFmtId="0" fontId="3" fillId="0" borderId="2" xfId="0" applyFont="1" applyBorder="1" applyAlignment="1">
      <alignment vertical="center" wrapText="1"/>
    </xf>
    <xf numFmtId="0" fontId="41" fillId="0" borderId="2" xfId="0" applyFont="1" applyBorder="1" applyAlignment="1">
      <alignment vertical="center" wrapText="1"/>
    </xf>
    <xf numFmtId="0" fontId="23" fillId="0" borderId="0" xfId="0" applyFont="1" applyAlignment="1">
      <alignment horizontal="left" vertical="top" wrapText="1"/>
    </xf>
    <xf numFmtId="0" fontId="3" fillId="0" borderId="0" xfId="0" applyFont="1" applyAlignment="1">
      <alignment horizontal="left" vertical="top" wrapText="1"/>
    </xf>
    <xf numFmtId="2" fontId="19" fillId="4" borderId="0" xfId="1" applyNumberFormat="1" applyFont="1" applyFill="1" applyBorder="1" applyAlignment="1">
      <alignment horizontal="center" vertical="center" wrapText="1"/>
    </xf>
    <xf numFmtId="0" fontId="1" fillId="0" borderId="0" xfId="0" applyFont="1"/>
    <xf numFmtId="2" fontId="12" fillId="2" borderId="0" xfId="1" applyNumberFormat="1" applyFont="1" applyFill="1" applyBorder="1" applyAlignment="1">
      <alignment horizontal="center" vertical="center"/>
    </xf>
    <xf numFmtId="2" fontId="12" fillId="2" borderId="66" xfId="1" applyNumberFormat="1" applyFont="1" applyFill="1" applyBorder="1" applyAlignment="1">
      <alignment horizontal="center" vertical="center"/>
    </xf>
    <xf numFmtId="2" fontId="12" fillId="2" borderId="1" xfId="1" applyNumberFormat="1" applyFont="1" applyFill="1" applyBorder="1" applyAlignment="1">
      <alignment horizontal="center" vertical="center"/>
    </xf>
    <xf numFmtId="4" fontId="19" fillId="4" borderId="0" xfId="1" applyNumberFormat="1" applyFont="1" applyFill="1" applyBorder="1" applyAlignment="1">
      <alignment horizontal="right" vertical="center" wrapText="1"/>
    </xf>
    <xf numFmtId="4" fontId="6" fillId="4" borderId="0" xfId="1" applyNumberFormat="1" applyFont="1" applyFill="1" applyBorder="1" applyAlignment="1">
      <alignment horizontal="right" vertical="center" wrapText="1"/>
    </xf>
    <xf numFmtId="4" fontId="19" fillId="3" borderId="0" xfId="1" applyNumberFormat="1" applyFont="1" applyFill="1" applyBorder="1" applyAlignment="1">
      <alignment horizontal="right" vertical="center" wrapText="1"/>
    </xf>
    <xf numFmtId="4" fontId="6" fillId="3" borderId="0" xfId="1" applyNumberFormat="1" applyFont="1" applyFill="1" applyBorder="1" applyAlignment="1">
      <alignment horizontal="right" vertical="center" wrapText="1"/>
    </xf>
    <xf numFmtId="4" fontId="6" fillId="2" borderId="0" xfId="1" applyNumberFormat="1" applyFont="1" applyFill="1" applyBorder="1" applyAlignment="1">
      <alignment horizontal="right" vertical="center"/>
    </xf>
    <xf numFmtId="4" fontId="6" fillId="0" borderId="0" xfId="0" applyNumberFormat="1" applyFont="1" applyAlignment="1">
      <alignment vertical="center"/>
    </xf>
    <xf numFmtId="4" fontId="6" fillId="6" borderId="0" xfId="1" applyNumberFormat="1" applyFont="1" applyFill="1" applyBorder="1" applyAlignment="1">
      <alignment horizontal="right" vertical="center" wrapText="1"/>
    </xf>
    <xf numFmtId="4" fontId="6" fillId="4" borderId="0" xfId="1" applyNumberFormat="1" applyFont="1" applyFill="1" applyBorder="1" applyAlignment="1">
      <alignment horizontal="center" vertical="center" wrapText="1"/>
    </xf>
    <xf numFmtId="4" fontId="12" fillId="2" borderId="0" xfId="1" applyNumberFormat="1" applyFont="1" applyFill="1" applyBorder="1" applyAlignment="1">
      <alignment horizontal="center" vertical="center" wrapText="1"/>
    </xf>
    <xf numFmtId="4" fontId="12" fillId="2" borderId="0" xfId="1" applyNumberFormat="1" applyFont="1" applyFill="1" applyBorder="1" applyAlignment="1">
      <alignment horizontal="center" vertical="center"/>
    </xf>
    <xf numFmtId="164" fontId="6" fillId="3" borderId="0" xfId="1" applyFont="1" applyFill="1" applyBorder="1" applyAlignment="1">
      <alignment horizontal="right" vertical="center"/>
    </xf>
    <xf numFmtId="164" fontId="6" fillId="2" borderId="0" xfId="1" applyFont="1" applyFill="1" applyBorder="1" applyAlignment="1">
      <alignment horizontal="right" vertical="center"/>
    </xf>
    <xf numFmtId="164" fontId="3" fillId="2" borderId="0" xfId="1" applyFont="1" applyFill="1" applyBorder="1" applyAlignment="1">
      <alignment horizontal="right" vertical="center"/>
    </xf>
    <xf numFmtId="4" fontId="19" fillId="0" borderId="0" xfId="1" applyNumberFormat="1" applyFont="1" applyAlignment="1">
      <alignment vertical="center"/>
    </xf>
    <xf numFmtId="164" fontId="6" fillId="0" borderId="0" xfId="1" applyFont="1" applyAlignment="1">
      <alignment vertical="center"/>
    </xf>
    <xf numFmtId="0" fontId="39" fillId="0" borderId="0" xfId="0" applyFont="1"/>
    <xf numFmtId="0" fontId="63" fillId="2" borderId="0" xfId="0" applyFont="1" applyFill="1" applyAlignment="1">
      <alignment vertical="center"/>
    </xf>
    <xf numFmtId="0" fontId="64" fillId="0" borderId="0" xfId="0" applyFont="1" applyAlignment="1">
      <alignment vertical="center"/>
    </xf>
    <xf numFmtId="0" fontId="64" fillId="0" borderId="3" xfId="0" applyFont="1" applyBorder="1" applyAlignment="1">
      <alignment horizontal="center" vertical="center" wrapText="1"/>
    </xf>
    <xf numFmtId="0" fontId="3" fillId="0" borderId="73" xfId="0" applyFont="1" applyBorder="1" applyAlignment="1">
      <alignment horizontal="center" vertical="center"/>
    </xf>
    <xf numFmtId="0" fontId="6" fillId="0" borderId="25" xfId="0" applyFont="1" applyBorder="1" applyAlignment="1">
      <alignment vertical="center"/>
    </xf>
    <xf numFmtId="0" fontId="6" fillId="0" borderId="76" xfId="0" applyFont="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3" fillId="0" borderId="76" xfId="0" applyFont="1" applyBorder="1" applyAlignment="1">
      <alignment horizontal="center" vertical="center"/>
    </xf>
    <xf numFmtId="0" fontId="3" fillId="0" borderId="6" xfId="0" applyFont="1" applyBorder="1" applyAlignment="1">
      <alignment vertical="center"/>
    </xf>
    <xf numFmtId="0" fontId="3" fillId="0" borderId="50" xfId="0" applyFont="1" applyBorder="1" applyAlignment="1">
      <alignment horizontal="center" vertical="center"/>
    </xf>
    <xf numFmtId="0" fontId="6" fillId="0" borderId="7" xfId="0" applyFont="1" applyBorder="1" applyAlignment="1">
      <alignment vertical="center"/>
    </xf>
    <xf numFmtId="0" fontId="27" fillId="0" borderId="8" xfId="4" applyFont="1" applyFill="1" applyBorder="1"/>
    <xf numFmtId="0" fontId="19" fillId="8" borderId="0" xfId="1" applyNumberFormat="1" applyFont="1" applyFill="1" applyBorder="1" applyAlignment="1">
      <alignment horizontal="center" vertical="center" wrapText="1"/>
    </xf>
    <xf numFmtId="0" fontId="43" fillId="8" borderId="0" xfId="0" applyFont="1" applyFill="1" applyAlignment="1">
      <alignment vertical="center"/>
    </xf>
    <xf numFmtId="4" fontId="12" fillId="8" borderId="0" xfId="1" applyNumberFormat="1" applyFont="1" applyFill="1" applyBorder="1" applyAlignment="1">
      <alignment horizontal="right" vertical="center" wrapText="1"/>
    </xf>
    <xf numFmtId="4" fontId="3" fillId="8" borderId="0" xfId="1" applyNumberFormat="1" applyFont="1" applyFill="1" applyBorder="1" applyAlignment="1">
      <alignment horizontal="right" vertical="center"/>
    </xf>
    <xf numFmtId="0" fontId="19" fillId="8" borderId="1" xfId="0" applyFont="1" applyFill="1" applyBorder="1" applyAlignment="1">
      <alignment horizontal="center" vertical="center"/>
    </xf>
    <xf numFmtId="0" fontId="12" fillId="8" borderId="1" xfId="0" applyFont="1" applyFill="1" applyBorder="1" applyAlignment="1">
      <alignment vertical="center"/>
    </xf>
    <xf numFmtId="4" fontId="12" fillId="8" borderId="1" xfId="1" applyNumberFormat="1" applyFont="1" applyFill="1" applyBorder="1" applyAlignment="1">
      <alignment vertical="center"/>
    </xf>
    <xf numFmtId="4" fontId="3" fillId="8" borderId="1" xfId="0" applyNumberFormat="1" applyFont="1" applyFill="1" applyBorder="1" applyAlignment="1">
      <alignment vertical="center"/>
    </xf>
    <xf numFmtId="165" fontId="19" fillId="8" borderId="0" xfId="1" applyNumberFormat="1" applyFont="1" applyFill="1" applyBorder="1" applyAlignment="1">
      <alignment horizontal="center" vertical="center" wrapText="1"/>
    </xf>
    <xf numFmtId="0" fontId="19" fillId="8" borderId="0" xfId="0" applyFont="1" applyFill="1" applyAlignment="1">
      <alignment horizontal="left" vertical="center"/>
    </xf>
    <xf numFmtId="165" fontId="14" fillId="8" borderId="0" xfId="1" applyNumberFormat="1" applyFont="1" applyFill="1" applyBorder="1" applyAlignment="1">
      <alignment horizontal="left" vertical="center" wrapText="1"/>
    </xf>
    <xf numFmtId="0" fontId="14" fillId="8" borderId="0" xfId="0" applyFont="1" applyFill="1" applyAlignment="1">
      <alignment vertical="center"/>
    </xf>
    <xf numFmtId="4" fontId="13" fillId="8" borderId="0" xfId="1" applyNumberFormat="1" applyFont="1" applyFill="1" applyBorder="1" applyAlignment="1">
      <alignment horizontal="right" vertical="center" wrapText="1"/>
    </xf>
    <xf numFmtId="0" fontId="11" fillId="8" borderId="1" xfId="0" applyFont="1" applyFill="1" applyBorder="1" applyAlignment="1">
      <alignment horizontal="center" vertical="center"/>
    </xf>
    <xf numFmtId="0" fontId="13" fillId="8" borderId="1" xfId="0" applyFont="1" applyFill="1" applyBorder="1" applyAlignment="1">
      <alignment vertical="center"/>
    </xf>
    <xf numFmtId="4" fontId="13" fillId="8" borderId="1" xfId="1" applyNumberFormat="1" applyFont="1" applyFill="1" applyBorder="1" applyAlignment="1">
      <alignment vertical="center"/>
    </xf>
    <xf numFmtId="0" fontId="43" fillId="8" borderId="0" xfId="0" applyFont="1" applyFill="1" applyAlignment="1">
      <alignment horizontal="left" vertical="center"/>
    </xf>
    <xf numFmtId="4" fontId="12" fillId="8" borderId="0" xfId="1" applyNumberFormat="1" applyFont="1" applyFill="1" applyAlignment="1">
      <alignment vertical="center"/>
    </xf>
    <xf numFmtId="164" fontId="3" fillId="8" borderId="0" xfId="1" applyFont="1" applyFill="1" applyAlignment="1">
      <alignment vertical="center"/>
    </xf>
    <xf numFmtId="4" fontId="3" fillId="8" borderId="0" xfId="1" applyNumberFormat="1" applyFont="1" applyFill="1" applyBorder="1" applyAlignment="1">
      <alignment vertical="center"/>
    </xf>
    <xf numFmtId="4" fontId="12" fillId="8" borderId="44" xfId="1" applyNumberFormat="1" applyFont="1" applyFill="1" applyBorder="1" applyAlignment="1">
      <alignment vertical="center"/>
    </xf>
    <xf numFmtId="4" fontId="3" fillId="8" borderId="44" xfId="1" applyNumberFormat="1" applyFont="1" applyFill="1" applyBorder="1" applyAlignment="1">
      <alignment vertical="center"/>
    </xf>
    <xf numFmtId="0" fontId="25" fillId="0" borderId="0" xfId="0" applyFont="1" applyAlignment="1">
      <alignment horizontal="center" vertical="center" wrapText="1"/>
    </xf>
    <xf numFmtId="0" fontId="7" fillId="0" borderId="0" xfId="0" applyFont="1" applyAlignment="1">
      <alignment horizontal="center" vertical="center"/>
    </xf>
    <xf numFmtId="4" fontId="14" fillId="0" borderId="0" xfId="0" applyNumberFormat="1" applyFont="1" applyAlignment="1">
      <alignment vertical="center" wrapText="1"/>
    </xf>
    <xf numFmtId="165" fontId="41" fillId="0" borderId="0" xfId="1" applyNumberFormat="1" applyFont="1" applyFill="1" applyBorder="1" applyAlignment="1">
      <alignment vertical="center"/>
    </xf>
    <xf numFmtId="0" fontId="7" fillId="0" borderId="0" xfId="0" applyFont="1" applyAlignment="1">
      <alignment vertical="center"/>
    </xf>
    <xf numFmtId="165" fontId="41" fillId="0" borderId="0" xfId="1" applyNumberFormat="1"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17" xfId="0" applyFont="1" applyFill="1" applyBorder="1" applyAlignment="1">
      <alignment horizontal="justify" vertical="center" wrapText="1"/>
    </xf>
    <xf numFmtId="4" fontId="2" fillId="0" borderId="0" xfId="0" applyNumberFormat="1" applyFont="1" applyAlignment="1">
      <alignment vertical="center"/>
    </xf>
    <xf numFmtId="4" fontId="3" fillId="0" borderId="0" xfId="0" applyNumberFormat="1" applyFont="1"/>
    <xf numFmtId="4" fontId="0" fillId="0" borderId="0" xfId="0" applyNumberFormat="1"/>
    <xf numFmtId="43" fontId="3" fillId="0" borderId="0" xfId="0" applyNumberFormat="1" applyFont="1" applyAlignment="1">
      <alignment vertical="center"/>
    </xf>
    <xf numFmtId="0" fontId="3" fillId="0" borderId="3" xfId="0" applyFont="1" applyBorder="1" applyAlignment="1">
      <alignment vertical="center" wrapText="1"/>
    </xf>
    <xf numFmtId="0" fontId="3" fillId="0" borderId="34" xfId="0" applyFont="1" applyBorder="1" applyAlignment="1">
      <alignment vertical="center" wrapText="1"/>
    </xf>
    <xf numFmtId="0" fontId="21" fillId="5" borderId="0" xfId="0" applyFont="1" applyFill="1" applyAlignment="1">
      <alignment horizontal="center" vertical="center" wrapText="1"/>
    </xf>
    <xf numFmtId="0" fontId="21" fillId="5" borderId="5" xfId="0" applyFont="1" applyFill="1" applyBorder="1" applyAlignment="1">
      <alignment horizontal="center" vertical="center"/>
    </xf>
    <xf numFmtId="0" fontId="21" fillId="5" borderId="0" xfId="0" applyFont="1" applyFill="1" applyAlignment="1">
      <alignment horizontal="center" vertical="center"/>
    </xf>
    <xf numFmtId="0" fontId="3" fillId="0" borderId="2" xfId="0" applyFont="1" applyBorder="1" applyAlignment="1">
      <alignment vertical="center" wrapText="1"/>
    </xf>
    <xf numFmtId="0" fontId="41" fillId="0" borderId="2" xfId="0" applyFont="1" applyBorder="1" applyAlignment="1">
      <alignment vertical="center" wrapText="1"/>
    </xf>
    <xf numFmtId="0" fontId="41" fillId="0" borderId="3" xfId="0" applyFont="1" applyBorder="1" applyAlignment="1">
      <alignment vertical="center"/>
    </xf>
    <xf numFmtId="0" fontId="28" fillId="3" borderId="73" xfId="0" applyFont="1" applyFill="1" applyBorder="1" applyAlignment="1">
      <alignment horizontal="left" vertical="center"/>
    </xf>
    <xf numFmtId="0" fontId="28" fillId="3" borderId="50" xfId="0" applyFont="1" applyFill="1" applyBorder="1" applyAlignment="1">
      <alignment horizontal="left" vertical="center"/>
    </xf>
    <xf numFmtId="0" fontId="3" fillId="0" borderId="3" xfId="0" applyFont="1" applyBorder="1" applyAlignment="1">
      <alignment horizontal="left" vertical="center" wrapText="1"/>
    </xf>
    <xf numFmtId="0" fontId="3" fillId="0" borderId="34" xfId="0" applyFont="1" applyBorder="1" applyAlignment="1">
      <alignment horizontal="left" vertical="center" wrapText="1"/>
    </xf>
    <xf numFmtId="0" fontId="6" fillId="0" borderId="0" xfId="0" applyFont="1" applyAlignment="1">
      <alignment horizontal="left" vertical="center" wrapText="1"/>
    </xf>
    <xf numFmtId="0" fontId="64" fillId="0" borderId="3" xfId="0" applyFont="1" applyBorder="1" applyAlignment="1">
      <alignment horizontal="center" vertical="center"/>
    </xf>
    <xf numFmtId="0" fontId="64" fillId="0" borderId="4" xfId="0" applyFont="1" applyBorder="1" applyAlignment="1">
      <alignment horizontal="center" vertical="center"/>
    </xf>
    <xf numFmtId="0" fontId="34" fillId="0" borderId="0" xfId="0" applyFont="1" applyAlignment="1">
      <alignment horizontal="center" vertical="center"/>
    </xf>
    <xf numFmtId="0" fontId="25" fillId="3" borderId="0" xfId="0" applyFont="1" applyFill="1" applyAlignment="1">
      <alignment horizontal="left" vertical="center" wrapText="1"/>
    </xf>
    <xf numFmtId="0" fontId="3" fillId="0" borderId="0" xfId="0" applyFont="1" applyAlignment="1">
      <alignment horizontal="left" vertical="center" wrapText="1"/>
    </xf>
    <xf numFmtId="0" fontId="30" fillId="0" borderId="0" xfId="1" applyNumberFormat="1" applyFont="1" applyFill="1" applyBorder="1" applyAlignment="1">
      <alignment horizontal="left" vertical="center" wrapText="1"/>
    </xf>
    <xf numFmtId="0" fontId="25" fillId="3" borderId="0" xfId="0" applyFont="1" applyFill="1" applyAlignment="1">
      <alignment horizontal="left" vertical="center"/>
    </xf>
    <xf numFmtId="0" fontId="23" fillId="0" borderId="0" xfId="0" applyFont="1" applyAlignment="1">
      <alignment horizontal="left" vertical="top" wrapText="1"/>
    </xf>
    <xf numFmtId="0" fontId="3" fillId="0" borderId="0" xfId="0" applyFont="1" applyAlignment="1">
      <alignment horizontal="left" vertical="top" wrapText="1"/>
    </xf>
    <xf numFmtId="0" fontId="33" fillId="4" borderId="0" xfId="0" applyFont="1" applyFill="1" applyAlignment="1">
      <alignment horizontal="center" vertical="center" wrapText="1"/>
    </xf>
    <xf numFmtId="0" fontId="41" fillId="0" borderId="0" xfId="0" applyFont="1" applyAlignment="1">
      <alignment horizontal="left" vertical="center" wrapText="1"/>
    </xf>
    <xf numFmtId="0" fontId="6" fillId="0" borderId="0" xfId="0" applyFont="1" applyAlignment="1">
      <alignment horizontal="center" vertical="center"/>
    </xf>
    <xf numFmtId="165" fontId="5" fillId="5" borderId="0" xfId="1" applyNumberFormat="1" applyFont="1" applyFill="1" applyBorder="1" applyAlignment="1">
      <alignment horizontal="left" vertical="center"/>
    </xf>
    <xf numFmtId="0" fontId="11" fillId="3" borderId="0" xfId="0" applyFont="1" applyFill="1" applyAlignment="1">
      <alignment horizontal="center" vertical="center"/>
    </xf>
    <xf numFmtId="0" fontId="3" fillId="0" borderId="49" xfId="0" applyFont="1" applyBorder="1" applyAlignment="1">
      <alignment horizontal="left" vertical="center" wrapText="1"/>
    </xf>
    <xf numFmtId="0" fontId="5" fillId="5" borderId="27"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47" xfId="0" applyFont="1" applyFill="1" applyBorder="1" applyAlignment="1">
      <alignment horizontal="center" vertical="center"/>
    </xf>
    <xf numFmtId="0" fontId="3" fillId="0" borderId="7" xfId="0" applyFont="1" applyBorder="1" applyAlignment="1">
      <alignment horizontal="left" vertical="top"/>
    </xf>
    <xf numFmtId="0" fontId="3" fillId="0" borderId="1" xfId="0" applyFont="1" applyBorder="1" applyAlignment="1">
      <alignment horizontal="left" vertical="top"/>
    </xf>
    <xf numFmtId="0" fontId="3" fillId="0" borderId="8" xfId="0" applyFont="1" applyBorder="1" applyAlignment="1">
      <alignment horizontal="left" vertical="top"/>
    </xf>
    <xf numFmtId="0" fontId="34" fillId="0" borderId="5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6" fillId="0" borderId="10" xfId="0" applyFont="1" applyBorder="1" applyAlignment="1">
      <alignment horizontal="center" vertical="center"/>
    </xf>
    <xf numFmtId="0" fontId="47" fillId="0" borderId="15" xfId="0" applyFont="1" applyBorder="1" applyAlignment="1">
      <alignment horizontal="center" vertical="center"/>
    </xf>
    <xf numFmtId="0" fontId="47" fillId="0" borderId="25" xfId="0" applyFont="1" applyBorder="1" applyAlignment="1">
      <alignment horizontal="center" vertical="center"/>
    </xf>
    <xf numFmtId="0" fontId="47" fillId="0" borderId="5" xfId="0" applyFont="1" applyBorder="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1" xfId="0" applyFont="1" applyBorder="1" applyAlignment="1">
      <alignment horizontal="center" vertical="center"/>
    </xf>
    <xf numFmtId="0" fontId="47" fillId="0" borderId="8" xfId="0" applyFont="1" applyBorder="1" applyAlignment="1">
      <alignment horizontal="center" vertical="center"/>
    </xf>
    <xf numFmtId="165" fontId="5" fillId="5" borderId="0" xfId="1" applyNumberFormat="1" applyFont="1" applyFill="1" applyBorder="1" applyAlignment="1">
      <alignment horizontal="center" vertical="center" wrapText="1"/>
    </xf>
    <xf numFmtId="0" fontId="6" fillId="0" borderId="0" xfId="0" applyFont="1" applyAlignment="1">
      <alignment horizontal="center" vertical="center" wrapText="1"/>
    </xf>
    <xf numFmtId="4" fontId="45" fillId="0" borderId="15" xfId="0" applyNumberFormat="1" applyFont="1" applyBorder="1" applyAlignment="1">
      <alignment horizontal="center" vertical="center"/>
    </xf>
    <xf numFmtId="0" fontId="3" fillId="0" borderId="7" xfId="1" applyNumberFormat="1" applyFont="1" applyFill="1" applyBorder="1" applyAlignment="1">
      <alignment horizontal="left" vertical="center" wrapText="1"/>
    </xf>
    <xf numFmtId="0" fontId="3" fillId="0" borderId="1" xfId="1" applyNumberFormat="1" applyFont="1" applyFill="1" applyBorder="1" applyAlignment="1">
      <alignment horizontal="left" vertical="center" wrapText="1"/>
    </xf>
    <xf numFmtId="0" fontId="3" fillId="0" borderId="8" xfId="1" applyNumberFormat="1" applyFont="1" applyFill="1" applyBorder="1" applyAlignment="1">
      <alignment horizontal="left" vertical="center" wrapText="1"/>
    </xf>
    <xf numFmtId="0" fontId="3" fillId="0" borderId="5" xfId="1" applyNumberFormat="1" applyFont="1" applyFill="1" applyBorder="1" applyAlignment="1">
      <alignment horizontal="left" vertical="center" wrapText="1"/>
    </xf>
    <xf numFmtId="0" fontId="3" fillId="0" borderId="0" xfId="1" applyNumberFormat="1" applyFont="1" applyFill="1" applyBorder="1" applyAlignment="1">
      <alignment horizontal="left" vertical="center" wrapText="1"/>
    </xf>
    <xf numFmtId="0" fontId="3" fillId="0" borderId="6" xfId="1" applyNumberFormat="1" applyFont="1" applyFill="1" applyBorder="1" applyAlignment="1">
      <alignment horizontal="left" vertical="center" wrapText="1"/>
    </xf>
    <xf numFmtId="0" fontId="25" fillId="4" borderId="10" xfId="1" applyNumberFormat="1" applyFont="1" applyFill="1" applyBorder="1" applyAlignment="1">
      <alignment horizontal="left" vertical="center" wrapText="1"/>
    </xf>
    <xf numFmtId="0" fontId="25" fillId="4" borderId="15" xfId="1" applyNumberFormat="1" applyFont="1" applyFill="1" applyBorder="1" applyAlignment="1">
      <alignment horizontal="left" vertical="center" wrapText="1"/>
    </xf>
    <xf numFmtId="165" fontId="11" fillId="3" borderId="0" xfId="1"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5" xfId="1" applyNumberFormat="1" applyFont="1" applyFill="1" applyBorder="1" applyAlignment="1">
      <alignment horizontal="left" vertical="center" wrapText="1"/>
    </xf>
    <xf numFmtId="0" fontId="6" fillId="0" borderId="2" xfId="1" applyNumberFormat="1" applyFont="1" applyFill="1" applyBorder="1" applyAlignment="1">
      <alignment horizontal="left" vertical="center" wrapText="1"/>
    </xf>
    <xf numFmtId="4" fontId="7" fillId="4" borderId="16" xfId="0" applyNumberFormat="1" applyFont="1" applyFill="1" applyBorder="1" applyAlignment="1">
      <alignment horizontal="left" vertical="center" wrapText="1"/>
    </xf>
    <xf numFmtId="165" fontId="21" fillId="5" borderId="0" xfId="1" applyNumberFormat="1" applyFont="1" applyFill="1" applyBorder="1" applyAlignment="1">
      <alignment horizontal="center" vertical="center" wrapText="1"/>
    </xf>
    <xf numFmtId="0" fontId="6" fillId="0" borderId="3" xfId="1" applyNumberFormat="1" applyFont="1" applyFill="1" applyBorder="1" applyAlignment="1">
      <alignment horizontal="left" vertical="center" wrapText="1"/>
    </xf>
    <xf numFmtId="0" fontId="6" fillId="0" borderId="16" xfId="1" applyNumberFormat="1" applyFont="1" applyFill="1" applyBorder="1" applyAlignment="1">
      <alignment horizontal="left" vertical="center" wrapText="1"/>
    </xf>
    <xf numFmtId="0" fontId="6" fillId="0" borderId="4" xfId="1" applyNumberFormat="1" applyFont="1" applyFill="1" applyBorder="1" applyAlignment="1">
      <alignment horizontal="left" vertical="center" wrapText="1"/>
    </xf>
    <xf numFmtId="0" fontId="6" fillId="0" borderId="50" xfId="1" applyNumberFormat="1" applyFont="1" applyFill="1" applyBorder="1" applyAlignment="1">
      <alignment horizontal="left" vertical="center" wrapText="1"/>
    </xf>
    <xf numFmtId="4" fontId="7" fillId="4" borderId="3" xfId="0" applyNumberFormat="1" applyFont="1" applyFill="1" applyBorder="1" applyAlignment="1">
      <alignment horizontal="left" vertical="center" wrapText="1"/>
    </xf>
    <xf numFmtId="4" fontId="7" fillId="4" borderId="4" xfId="0" applyNumberFormat="1" applyFont="1" applyFill="1" applyBorder="1" applyAlignment="1">
      <alignment horizontal="left" vertical="center" wrapText="1"/>
    </xf>
    <xf numFmtId="0" fontId="12" fillId="2" borderId="17" xfId="0" applyFont="1" applyFill="1" applyBorder="1" applyAlignment="1">
      <alignment horizontal="left" vertical="center"/>
    </xf>
    <xf numFmtId="0" fontId="12" fillId="2" borderId="17" xfId="0" applyFont="1" applyFill="1" applyBorder="1" applyAlignment="1">
      <alignment horizontal="left" vertical="center" wrapText="1"/>
    </xf>
    <xf numFmtId="0" fontId="6" fillId="0" borderId="2" xfId="1" applyNumberFormat="1" applyFont="1" applyFill="1" applyBorder="1" applyAlignment="1">
      <alignment horizontal="left" vertical="top" wrapText="1"/>
    </xf>
    <xf numFmtId="4" fontId="6" fillId="4" borderId="3" xfId="0" applyNumberFormat="1" applyFont="1" applyFill="1" applyBorder="1" applyAlignment="1">
      <alignment horizontal="left" vertical="center" wrapText="1"/>
    </xf>
    <xf numFmtId="4" fontId="6" fillId="4" borderId="16" xfId="0" applyNumberFormat="1" applyFont="1" applyFill="1" applyBorder="1" applyAlignment="1">
      <alignment horizontal="left" vertical="center" wrapText="1"/>
    </xf>
    <xf numFmtId="4" fontId="6" fillId="4" borderId="4" xfId="0" applyNumberFormat="1" applyFont="1" applyFill="1" applyBorder="1" applyAlignment="1">
      <alignment horizontal="left" vertical="center" wrapText="1"/>
    </xf>
    <xf numFmtId="0" fontId="16" fillId="0" borderId="0" xfId="0" applyFont="1" applyAlignment="1">
      <alignment horizontal="left" vertical="center" wrapText="1"/>
    </xf>
    <xf numFmtId="0" fontId="12" fillId="2" borderId="22" xfId="0" applyFont="1" applyFill="1" applyBorder="1" applyAlignment="1">
      <alignment horizontal="left" vertical="center" wrapText="1"/>
    </xf>
    <xf numFmtId="0" fontId="16" fillId="2" borderId="17" xfId="0" applyFont="1" applyFill="1" applyBorder="1" applyAlignment="1">
      <alignment horizontal="left" vertical="center"/>
    </xf>
    <xf numFmtId="0" fontId="16" fillId="2" borderId="1" xfId="0" applyFont="1" applyFill="1" applyBorder="1" applyAlignment="1">
      <alignment horizontal="left" vertical="center" wrapText="1"/>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16" xfId="0" applyFont="1" applyBorder="1" applyAlignment="1">
      <alignment horizontal="center" vertical="center"/>
    </xf>
    <xf numFmtId="0" fontId="6" fillId="0" borderId="72"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4" fontId="14" fillId="0" borderId="16" xfId="0" applyNumberFormat="1" applyFont="1" applyBorder="1" applyAlignment="1">
      <alignment horizontal="center" vertical="center" wrapText="1"/>
    </xf>
    <xf numFmtId="0" fontId="4" fillId="0" borderId="0" xfId="0" applyFont="1" applyAlignment="1">
      <alignment horizontal="center" vertical="center" wrapText="1"/>
    </xf>
    <xf numFmtId="0" fontId="6" fillId="0" borderId="3" xfId="1" applyNumberFormat="1" applyFont="1" applyFill="1" applyBorder="1" applyAlignment="1">
      <alignment horizontal="left" vertical="top" wrapText="1"/>
    </xf>
    <xf numFmtId="0" fontId="6" fillId="0" borderId="16" xfId="1" applyNumberFormat="1" applyFont="1" applyFill="1" applyBorder="1" applyAlignment="1">
      <alignment horizontal="left" vertical="top" wrapText="1"/>
    </xf>
    <xf numFmtId="0" fontId="6" fillId="0" borderId="4" xfId="1" applyNumberFormat="1" applyFont="1" applyFill="1" applyBorder="1" applyAlignment="1">
      <alignment horizontal="left" vertical="top" wrapText="1"/>
    </xf>
    <xf numFmtId="165" fontId="5" fillId="5" borderId="13" xfId="1" applyNumberFormat="1" applyFont="1" applyFill="1" applyBorder="1" applyAlignment="1">
      <alignment horizontal="center" vertical="center" wrapText="1"/>
    </xf>
    <xf numFmtId="165" fontId="7" fillId="0"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0" fontId="4" fillId="0" borderId="0" xfId="0" applyFont="1" applyAlignment="1">
      <alignment horizontal="center" vertical="center"/>
    </xf>
    <xf numFmtId="4" fontId="14" fillId="0" borderId="15" xfId="0" applyNumberFormat="1" applyFont="1" applyBorder="1" applyAlignment="1">
      <alignment horizontal="left" vertical="center"/>
    </xf>
    <xf numFmtId="4" fontId="14" fillId="0" borderId="16" xfId="0" applyNumberFormat="1" applyFont="1" applyBorder="1" applyAlignment="1">
      <alignment horizontal="left" vertical="center"/>
    </xf>
    <xf numFmtId="0" fontId="65" fillId="0" borderId="54" xfId="1" applyNumberFormat="1" applyFont="1" applyFill="1" applyBorder="1" applyAlignment="1">
      <alignment horizontal="left" vertical="top" wrapText="1"/>
    </xf>
    <xf numFmtId="0" fontId="6" fillId="0" borderId="60" xfId="1" applyNumberFormat="1" applyFont="1" applyFill="1" applyBorder="1" applyAlignment="1">
      <alignment horizontal="left" vertical="top" wrapText="1"/>
    </xf>
    <xf numFmtId="0" fontId="6" fillId="0" borderId="61" xfId="1" applyNumberFormat="1" applyFont="1" applyFill="1" applyBorder="1" applyAlignment="1">
      <alignment horizontal="left" vertical="top" wrapText="1"/>
    </xf>
    <xf numFmtId="165" fontId="10" fillId="5" borderId="0" xfId="1" applyNumberFormat="1" applyFont="1" applyFill="1" applyBorder="1" applyAlignment="1">
      <alignment horizontal="center" vertical="center" wrapText="1"/>
    </xf>
    <xf numFmtId="165" fontId="10" fillId="5" borderId="13" xfId="1" applyNumberFormat="1" applyFont="1" applyFill="1" applyBorder="1" applyAlignment="1">
      <alignment horizontal="center" vertical="center" wrapText="1"/>
    </xf>
    <xf numFmtId="0" fontId="7" fillId="0" borderId="2" xfId="1" applyNumberFormat="1" applyFont="1" applyFill="1" applyBorder="1" applyAlignment="1">
      <alignment horizontal="left" vertical="top" wrapText="1"/>
    </xf>
    <xf numFmtId="0" fontId="7" fillId="0" borderId="0" xfId="0" applyFont="1" applyAlignment="1">
      <alignment horizontal="center" vertical="center"/>
    </xf>
    <xf numFmtId="0" fontId="7" fillId="0" borderId="2" xfId="1" applyNumberFormat="1" applyFont="1" applyFill="1" applyBorder="1" applyAlignment="1">
      <alignment horizontal="left" vertical="center" wrapText="1"/>
    </xf>
    <xf numFmtId="0" fontId="7" fillId="0" borderId="3" xfId="1" applyNumberFormat="1" applyFont="1" applyFill="1" applyBorder="1" applyAlignment="1">
      <alignment horizontal="left" vertical="center" wrapText="1"/>
    </xf>
    <xf numFmtId="0" fontId="7" fillId="0" borderId="16" xfId="1" applyNumberFormat="1" applyFont="1" applyFill="1" applyBorder="1" applyAlignment="1">
      <alignment horizontal="left" vertical="center" wrapText="1"/>
    </xf>
    <xf numFmtId="0" fontId="7" fillId="0" borderId="4" xfId="1" applyNumberFormat="1" applyFont="1" applyFill="1" applyBorder="1" applyAlignment="1">
      <alignment horizontal="left" vertical="center" wrapText="1"/>
    </xf>
    <xf numFmtId="0" fontId="7" fillId="0" borderId="0" xfId="0" applyFont="1" applyAlignment="1">
      <alignment horizontal="center" vertical="center" wrapText="1"/>
    </xf>
    <xf numFmtId="165" fontId="15" fillId="0" borderId="16" xfId="1" applyNumberFormat="1" applyFont="1" applyFill="1" applyBorder="1" applyAlignment="1">
      <alignment vertical="center" wrapText="1"/>
    </xf>
    <xf numFmtId="4" fontId="14" fillId="0" borderId="15" xfId="0" applyNumberFormat="1" applyFont="1" applyBorder="1" applyAlignment="1">
      <alignment vertical="center"/>
    </xf>
    <xf numFmtId="0" fontId="58" fillId="0" borderId="0" xfId="0" applyFont="1" applyAlignment="1">
      <alignment horizontal="center" vertical="center"/>
    </xf>
    <xf numFmtId="0" fontId="7" fillId="0" borderId="41" xfId="1" applyNumberFormat="1" applyFont="1" applyFill="1" applyBorder="1" applyAlignment="1">
      <alignment horizontal="left" vertical="center" wrapText="1"/>
    </xf>
    <xf numFmtId="0" fontId="7" fillId="0" borderId="42" xfId="1" applyNumberFormat="1" applyFont="1" applyFill="1" applyBorder="1" applyAlignment="1">
      <alignment horizontal="left" vertical="center" wrapText="1"/>
    </xf>
    <xf numFmtId="0" fontId="7" fillId="0" borderId="43" xfId="1" applyNumberFormat="1" applyFont="1" applyFill="1" applyBorder="1" applyAlignment="1">
      <alignment horizontal="left" vertical="center" wrapText="1"/>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3" xfId="0" applyFont="1" applyBorder="1" applyAlignment="1">
      <alignment horizontal="center" vertical="center"/>
    </xf>
    <xf numFmtId="0" fontId="7" fillId="0" borderId="16" xfId="0" applyFont="1" applyBorder="1" applyAlignment="1">
      <alignment horizontal="center" vertical="center"/>
    </xf>
    <xf numFmtId="0" fontId="7" fillId="0" borderId="72"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25" fillId="0" borderId="0" xfId="0" applyFont="1" applyAlignment="1">
      <alignment horizontal="center" vertical="center" wrapText="1"/>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horizontal="left" vertical="center"/>
    </xf>
    <xf numFmtId="0" fontId="6" fillId="0" borderId="46" xfId="0" applyFont="1" applyBorder="1" applyAlignment="1">
      <alignment horizontal="center" vertical="center"/>
    </xf>
    <xf numFmtId="0" fontId="6" fillId="0" borderId="34" xfId="0" applyFont="1" applyBorder="1" applyAlignment="1">
      <alignment horizontal="center" vertical="center"/>
    </xf>
    <xf numFmtId="0" fontId="46" fillId="0" borderId="36" xfId="0" applyFont="1" applyBorder="1" applyAlignment="1">
      <alignment horizontal="center" vertical="center"/>
    </xf>
    <xf numFmtId="0" fontId="46" fillId="0" borderId="45" xfId="0" applyFont="1" applyBorder="1" applyAlignment="1">
      <alignment horizontal="center" vertical="center"/>
    </xf>
    <xf numFmtId="0" fontId="46" fillId="0" borderId="37" xfId="0" applyFont="1" applyBorder="1" applyAlignment="1">
      <alignment horizontal="center" vertical="center"/>
    </xf>
    <xf numFmtId="0" fontId="46" fillId="0" borderId="35" xfId="0" applyFont="1" applyBorder="1" applyAlignment="1">
      <alignment horizontal="center" vertical="center"/>
    </xf>
    <xf numFmtId="0" fontId="46" fillId="0" borderId="0" xfId="0" applyFont="1" applyAlignment="1">
      <alignment horizontal="center" vertical="center"/>
    </xf>
    <xf numFmtId="0" fontId="46" fillId="0" borderId="38" xfId="0" applyFont="1" applyBorder="1" applyAlignment="1">
      <alignment horizontal="center" vertical="center"/>
    </xf>
    <xf numFmtId="0" fontId="46" fillId="0" borderId="39" xfId="0" applyFont="1" applyBorder="1" applyAlignment="1">
      <alignment horizontal="center" vertical="center"/>
    </xf>
    <xf numFmtId="0" fontId="46" fillId="0" borderId="44" xfId="0" applyFont="1" applyBorder="1" applyAlignment="1">
      <alignment horizontal="center" vertical="center"/>
    </xf>
    <xf numFmtId="0" fontId="46" fillId="0" borderId="40" xfId="0" applyFont="1" applyBorder="1" applyAlignment="1">
      <alignment horizontal="center" vertical="center"/>
    </xf>
    <xf numFmtId="4" fontId="15" fillId="0" borderId="16" xfId="0" applyNumberFormat="1" applyFont="1" applyBorder="1" applyAlignment="1">
      <alignment horizontal="left" vertical="center"/>
    </xf>
    <xf numFmtId="0" fontId="6" fillId="0" borderId="35"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xf numFmtId="4" fontId="14" fillId="0" borderId="15" xfId="0" applyNumberFormat="1" applyFont="1" applyBorder="1" applyAlignment="1">
      <alignment horizontal="center" vertical="center"/>
    </xf>
    <xf numFmtId="4" fontId="14" fillId="0" borderId="16" xfId="0" applyNumberFormat="1" applyFont="1" applyBorder="1" applyAlignment="1">
      <alignment horizontal="center" vertical="center"/>
    </xf>
    <xf numFmtId="4" fontId="14" fillId="0" borderId="0" xfId="0" applyNumberFormat="1" applyFont="1" applyAlignment="1">
      <alignment horizontal="left" vertical="center"/>
    </xf>
    <xf numFmtId="0" fontId="4" fillId="0" borderId="0" xfId="0" applyFont="1" applyAlignment="1">
      <alignment horizontal="center"/>
    </xf>
  </cellXfs>
  <cellStyles count="7">
    <cellStyle name="Hipervínculo" xfId="4" builtinId="8"/>
    <cellStyle name="Millares" xfId="1" builtinId="3"/>
    <cellStyle name="Millares 2" xfId="2" xr:uid="{00000000-0005-0000-0000-000001000000}"/>
    <cellStyle name="Millares 3" xfId="3" xr:uid="{00000000-0005-0000-0000-000002000000}"/>
    <cellStyle name="Normal" xfId="0" builtinId="0"/>
    <cellStyle name="Normal 2 2" xfId="5" xr:uid="{B22E65CB-CC39-40C2-876F-A6E4E27E829E}"/>
    <cellStyle name="Porcentaje" xfId="6" builtinId="5"/>
  </cellStyles>
  <dxfs count="24">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979797"/>
      <color rgb="FFCFAC65"/>
      <color rgb="FF182951"/>
      <color rgb="FFC1C5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228601</xdr:colOff>
      <xdr:row>0</xdr:row>
      <xdr:rowOff>0</xdr:rowOff>
    </xdr:from>
    <xdr:to>
      <xdr:col>4</xdr:col>
      <xdr:colOff>2200275</xdr:colOff>
      <xdr:row>2</xdr:row>
      <xdr:rowOff>200696</xdr:rowOff>
    </xdr:to>
    <xdr:pic>
      <xdr:nvPicPr>
        <xdr:cNvPr id="2" name="Imagen 1">
          <a:extLst>
            <a:ext uri="{FF2B5EF4-FFF2-40B4-BE49-F238E27FC236}">
              <a16:creationId xmlns:a16="http://schemas.microsoft.com/office/drawing/2014/main" id="{FAFD1BBA-F7D9-482E-81B8-EC7D910A1F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4" t="7937" r="3187" b="4749"/>
        <a:stretch/>
      </xdr:blipFill>
      <xdr:spPr>
        <a:xfrm>
          <a:off x="2505076" y="0"/>
          <a:ext cx="6000749" cy="619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9525</xdr:colOff>
      <xdr:row>0</xdr:row>
      <xdr:rowOff>9525</xdr:rowOff>
    </xdr:to>
    <xdr:pic>
      <xdr:nvPicPr>
        <xdr:cNvPr id="2" name="Imagen 1">
          <a:extLst>
            <a:ext uri="{FF2B5EF4-FFF2-40B4-BE49-F238E27FC236}">
              <a16:creationId xmlns:a16="http://schemas.microsoft.com/office/drawing/2014/main" id="{40F82BDA-E9D4-428F-98A6-B869A68798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9525</xdr:colOff>
      <xdr:row>69</xdr:row>
      <xdr:rowOff>9525</xdr:rowOff>
    </xdr:to>
    <xdr:pic>
      <xdr:nvPicPr>
        <xdr:cNvPr id="3" name="Imagen 2">
          <a:extLst>
            <a:ext uri="{FF2B5EF4-FFF2-40B4-BE49-F238E27FC236}">
              <a16:creationId xmlns:a16="http://schemas.microsoft.com/office/drawing/2014/main" id="{0ECA1F50-2116-40D7-B6FD-A824DA9D9F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1659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1157082</xdr:colOff>
      <xdr:row>0</xdr:row>
      <xdr:rowOff>8659</xdr:rowOff>
    </xdr:from>
    <xdr:to>
      <xdr:col>3</xdr:col>
      <xdr:colOff>551322</xdr:colOff>
      <xdr:row>2</xdr:row>
      <xdr:rowOff>187036</xdr:rowOff>
    </xdr:to>
    <xdr:pic>
      <xdr:nvPicPr>
        <xdr:cNvPr id="4" name="Imagen 3">
          <a:extLst>
            <a:ext uri="{FF2B5EF4-FFF2-40B4-BE49-F238E27FC236}">
              <a16:creationId xmlns:a16="http://schemas.microsoft.com/office/drawing/2014/main" id="{ADCB760A-552C-48AF-9F3C-2582A3F6E51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94" t="7937" r="3187" b="4749"/>
        <a:stretch/>
      </xdr:blipFill>
      <xdr:spPr>
        <a:xfrm>
          <a:off x="1157082" y="8659"/>
          <a:ext cx="5808894" cy="559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57163</xdr:colOff>
      <xdr:row>0</xdr:row>
      <xdr:rowOff>47625</xdr:rowOff>
    </xdr:from>
    <xdr:to>
      <xdr:col>0</xdr:col>
      <xdr:colOff>643296</xdr:colOff>
      <xdr:row>2</xdr:row>
      <xdr:rowOff>130425</xdr:rowOff>
    </xdr:to>
    <xdr:pic>
      <xdr:nvPicPr>
        <xdr:cNvPr id="3" name="Imagen 2">
          <a:extLst>
            <a:ext uri="{FF2B5EF4-FFF2-40B4-BE49-F238E27FC236}">
              <a16:creationId xmlns:a16="http://schemas.microsoft.com/office/drawing/2014/main" id="{6D78FABD-8639-4146-8714-E896135721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47625"/>
          <a:ext cx="586133"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259B93CA-9BC0-4CAC-8EEE-BA6AB19270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57163</xdr:colOff>
      <xdr:row>0</xdr:row>
      <xdr:rowOff>38100</xdr:rowOff>
    </xdr:from>
    <xdr:to>
      <xdr:col>0</xdr:col>
      <xdr:colOff>643296</xdr:colOff>
      <xdr:row>2</xdr:row>
      <xdr:rowOff>120900</xdr:rowOff>
    </xdr:to>
    <xdr:pic>
      <xdr:nvPicPr>
        <xdr:cNvPr id="2" name="Imagen 1">
          <a:extLst>
            <a:ext uri="{FF2B5EF4-FFF2-40B4-BE49-F238E27FC236}">
              <a16:creationId xmlns:a16="http://schemas.microsoft.com/office/drawing/2014/main" id="{97F22A13-DC1D-4416-9F27-7B2DE402C1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38100"/>
          <a:ext cx="586133"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35175</xdr:rowOff>
    </xdr:to>
    <xdr:pic>
      <xdr:nvPicPr>
        <xdr:cNvPr id="2" name="Imagen 1">
          <a:extLst>
            <a:ext uri="{FF2B5EF4-FFF2-40B4-BE49-F238E27FC236}">
              <a16:creationId xmlns:a16="http://schemas.microsoft.com/office/drawing/2014/main" id="{F4FFB557-7383-402B-AFB0-461DBDC9F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C4CB1322-01CC-4453-849B-577D8282DF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16125</xdr:rowOff>
    </xdr:to>
    <xdr:pic>
      <xdr:nvPicPr>
        <xdr:cNvPr id="2" name="Imagen 1">
          <a:extLst>
            <a:ext uri="{FF2B5EF4-FFF2-40B4-BE49-F238E27FC236}">
              <a16:creationId xmlns:a16="http://schemas.microsoft.com/office/drawing/2014/main" id="{A6EE8175-C93C-46C5-868D-6DA84AB3D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3" name="Imagen 2">
          <a:extLst>
            <a:ext uri="{FF2B5EF4-FFF2-40B4-BE49-F238E27FC236}">
              <a16:creationId xmlns:a16="http://schemas.microsoft.com/office/drawing/2014/main" id="{C26FBCB3-312A-48C4-ACA8-058B5596AC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tvargas\Desktop\Reporte%20ejecuci&#243;n%20trimestral%20program&#225;tica%20y%20presupuestaria%20recursos%20Fodesaf-2024-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nidades%20compartidas\Compartida%20Presupuesto%20-%20UyCS\Reporte%20ejec%20trim%202024\Personalizados%20Steph%20Salas\A%20y%20A_Reporte_ejec_trim_program_y_presup_recursos_Fodesaf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Ejec_Mensual_737"/>
      <sheetName val="Ejec_Mensual_GC"/>
      <sheetName val="Instrucciones"/>
      <sheetName val="1T"/>
      <sheetName val="2T"/>
      <sheetName val="I Semestre"/>
      <sheetName val="3T"/>
      <sheetName val="III T Acumulado"/>
      <sheetName val="4T"/>
      <sheetName val="Anual"/>
      <sheetName val="Reporte ejecución trimestral pr"/>
    </sheetNames>
    <sheetDataSet>
      <sheetData sheetId="0"/>
      <sheetData sheetId="1" refreshError="1"/>
      <sheetData sheetId="2" refreshError="1"/>
      <sheetData sheetId="3" refreshError="1"/>
      <sheetData sheetId="4">
        <row r="16">
          <cell r="F16">
            <v>0</v>
          </cell>
        </row>
      </sheetData>
      <sheetData sheetId="5">
        <row r="16">
          <cell r="F16">
            <v>0</v>
          </cell>
        </row>
      </sheetData>
      <sheetData sheetId="6" refreshError="1"/>
      <sheetData sheetId="7">
        <row r="16">
          <cell r="F16">
            <v>0</v>
          </cell>
        </row>
      </sheetData>
      <sheetData sheetId="8"/>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Calendario"/>
      <sheetName val="Instrucciones"/>
      <sheetName val="1T"/>
      <sheetName val="2T"/>
      <sheetName val="I Semestre"/>
      <sheetName val="3T"/>
      <sheetName val="III T Acum"/>
      <sheetName val="4T"/>
      <sheetName val="Anual"/>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tatiana.vargas@mtss.go.cr" TargetMode="External"/><Relationship Id="rId2" Type="http://schemas.openxmlformats.org/officeDocument/2006/relationships/hyperlink" Target="mailto:presupuesto.desaf@mtss.go.cr" TargetMode="External"/><Relationship Id="rId1" Type="http://schemas.openxmlformats.org/officeDocument/2006/relationships/hyperlink" Target="mailto:stephanie.salas@mtss.go.cr"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meet.google.com/oyq-yvia-jtd?hs=224" TargetMode="Externa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1.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hacienda.go.cr/docs/Clasificadores.pdf"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2.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hacienda.go.cr/docs/Clasificadores.pdf"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5.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hacienda.go.cr/docs/Clasificadores.pdf"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9.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vmlDrawing" Target="../drawings/vmlDrawing1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470FE-10C6-4CE6-B837-834904550D40}">
  <sheetPr>
    <tabColor rgb="FFCFAC65"/>
  </sheetPr>
  <dimension ref="B5:H13"/>
  <sheetViews>
    <sheetView showGridLines="0" tabSelected="1" zoomScale="80" zoomScaleNormal="80" zoomScaleSheetLayoutView="100" workbookViewId="0">
      <selection activeCell="B5" sqref="B5:F5"/>
    </sheetView>
  </sheetViews>
  <sheetFormatPr baseColWidth="10" defaultColWidth="11.44140625" defaultRowHeight="15.6" x14ac:dyDescent="0.3"/>
  <cols>
    <col min="1" max="1" width="1" style="28" customWidth="1"/>
    <col min="2" max="2" width="33.109375" style="28" customWidth="1"/>
    <col min="3" max="3" width="34.6640625" style="28" customWidth="1"/>
    <col min="4" max="4" width="25.6640625" style="28" customWidth="1"/>
    <col min="5" max="5" width="43" style="28" customWidth="1"/>
    <col min="6" max="6" width="24.44140625" style="28" customWidth="1"/>
    <col min="7" max="16384" width="11.44140625" style="28"/>
  </cols>
  <sheetData>
    <row r="5" spans="2:8" ht="19.8" x14ac:dyDescent="0.3">
      <c r="B5" s="336" t="s">
        <v>238</v>
      </c>
      <c r="C5" s="336"/>
      <c r="D5" s="336"/>
      <c r="E5" s="336"/>
      <c r="F5" s="336"/>
    </row>
    <row r="7" spans="2:8" ht="19.8" x14ac:dyDescent="0.3">
      <c r="B7" s="151" t="s">
        <v>178</v>
      </c>
      <c r="C7" s="151" t="s">
        <v>179</v>
      </c>
      <c r="D7" s="337" t="s">
        <v>180</v>
      </c>
      <c r="E7" s="338"/>
      <c r="F7" s="181" t="s">
        <v>252</v>
      </c>
    </row>
    <row r="8" spans="2:8" ht="34.799999999999997" x14ac:dyDescent="0.3">
      <c r="B8" s="182" t="s">
        <v>218</v>
      </c>
      <c r="C8" s="263" t="s">
        <v>304</v>
      </c>
      <c r="D8" s="339" t="s">
        <v>305</v>
      </c>
      <c r="E8" s="334"/>
      <c r="F8" s="202" t="s">
        <v>239</v>
      </c>
    </row>
    <row r="9" spans="2:8" ht="34.799999999999997" x14ac:dyDescent="0.3">
      <c r="B9" s="182" t="s">
        <v>219</v>
      </c>
      <c r="C9" s="263" t="s">
        <v>253</v>
      </c>
      <c r="D9" s="339" t="s">
        <v>306</v>
      </c>
      <c r="E9" s="334"/>
      <c r="F9" s="202" t="s">
        <v>239</v>
      </c>
      <c r="H9"/>
    </row>
    <row r="10" spans="2:8" ht="68.25" customHeight="1" x14ac:dyDescent="0.3">
      <c r="B10" s="182" t="s">
        <v>220</v>
      </c>
      <c r="C10" s="150" t="s">
        <v>254</v>
      </c>
      <c r="D10" s="340" t="s">
        <v>280</v>
      </c>
      <c r="E10" s="341"/>
      <c r="F10" s="202" t="s">
        <v>240</v>
      </c>
    </row>
    <row r="11" spans="2:8" ht="46.8" x14ac:dyDescent="0.3">
      <c r="B11" s="342" t="s">
        <v>221</v>
      </c>
      <c r="C11" s="262" t="s">
        <v>257</v>
      </c>
      <c r="D11" s="339" t="s">
        <v>256</v>
      </c>
      <c r="E11" s="334"/>
      <c r="F11" s="202" t="s">
        <v>255</v>
      </c>
    </row>
    <row r="12" spans="2:8" ht="62.4" x14ac:dyDescent="0.3">
      <c r="B12" s="343"/>
      <c r="C12" s="262" t="s">
        <v>272</v>
      </c>
      <c r="D12" s="344" t="s">
        <v>258</v>
      </c>
      <c r="E12" s="345"/>
      <c r="F12" s="261" t="s">
        <v>240</v>
      </c>
    </row>
    <row r="13" spans="2:8" ht="126" customHeight="1" x14ac:dyDescent="0.3">
      <c r="B13" s="182" t="s">
        <v>260</v>
      </c>
      <c r="C13" s="262" t="s">
        <v>259</v>
      </c>
      <c r="D13" s="334" t="s">
        <v>307</v>
      </c>
      <c r="E13" s="335"/>
      <c r="F13" s="202" t="s">
        <v>240</v>
      </c>
    </row>
  </sheetData>
  <mergeCells count="9">
    <mergeCell ref="D13:E13"/>
    <mergeCell ref="B5:F5"/>
    <mergeCell ref="D7:E7"/>
    <mergeCell ref="D8:E8"/>
    <mergeCell ref="D9:E9"/>
    <mergeCell ref="D10:E10"/>
    <mergeCell ref="B11:B12"/>
    <mergeCell ref="D11:E11"/>
    <mergeCell ref="D12:E12"/>
  </mergeCells>
  <printOptions horizontalCentered="1" verticalCentered="1"/>
  <pageMargins left="0.23622047244094491" right="0.23622047244094491" top="0.55118110236220474" bottom="0.55118110236220474"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DA3D7-5CF3-4852-B8A9-2074F212536C}">
  <sheetPr>
    <tabColor rgb="FFCFAC65"/>
  </sheetPr>
  <dimension ref="A1:Q96"/>
  <sheetViews>
    <sheetView showGridLines="0" zoomScale="80" zoomScaleNormal="80" zoomScaleSheetLayoutView="100" workbookViewId="0">
      <selection activeCell="A5" sqref="A5:D5"/>
    </sheetView>
  </sheetViews>
  <sheetFormatPr baseColWidth="10" defaultColWidth="10.88671875" defaultRowHeight="15.6" x14ac:dyDescent="0.3"/>
  <cols>
    <col min="1" max="1" width="31" style="28" customWidth="1"/>
    <col min="2" max="2" width="34.109375" style="28" customWidth="1"/>
    <col min="3" max="6" width="31" style="28" customWidth="1"/>
    <col min="7" max="16384" width="10.88671875" style="28"/>
  </cols>
  <sheetData>
    <row r="1" spans="1:6" ht="15" customHeight="1" x14ac:dyDescent="0.3"/>
    <row r="2" spans="1:6" ht="15" customHeight="1" x14ac:dyDescent="0.3"/>
    <row r="3" spans="1:6" ht="15" customHeight="1" x14ac:dyDescent="0.3"/>
    <row r="4" spans="1:6" ht="15" customHeight="1" x14ac:dyDescent="0.3"/>
    <row r="5" spans="1:6" ht="42.6" customHeight="1" x14ac:dyDescent="0.3">
      <c r="A5" s="336" t="s">
        <v>81</v>
      </c>
      <c r="B5" s="336"/>
      <c r="C5" s="336"/>
      <c r="D5" s="336"/>
      <c r="E5" s="35"/>
      <c r="F5" s="35"/>
    </row>
    <row r="6" spans="1:6" ht="9.9" customHeight="1" x14ac:dyDescent="0.3">
      <c r="A6" s="259"/>
      <c r="B6" s="259"/>
      <c r="C6" s="259"/>
      <c r="D6" s="259"/>
      <c r="E6" s="35"/>
      <c r="F6" s="35"/>
    </row>
    <row r="7" spans="1:6" ht="16.2" customHeight="1" x14ac:dyDescent="0.3">
      <c r="A7" s="260" t="s">
        <v>90</v>
      </c>
      <c r="B7" s="259"/>
      <c r="C7" s="259"/>
      <c r="D7" s="259"/>
      <c r="E7" s="35"/>
      <c r="F7" s="35"/>
    </row>
    <row r="8" spans="1:6" ht="9.9" customHeight="1" x14ac:dyDescent="0.3">
      <c r="A8" s="149"/>
      <c r="B8" s="149"/>
      <c r="C8" s="149"/>
      <c r="D8" s="149"/>
      <c r="E8" s="67"/>
      <c r="F8" s="67"/>
    </row>
    <row r="9" spans="1:6" ht="50.1" customHeight="1" x14ac:dyDescent="0.3">
      <c r="A9" s="351" t="s">
        <v>92</v>
      </c>
      <c r="B9" s="351"/>
      <c r="C9" s="351"/>
      <c r="D9" s="351"/>
      <c r="E9" s="67"/>
      <c r="F9" s="67"/>
    </row>
    <row r="10" spans="1:6" ht="9.9" customHeight="1" x14ac:dyDescent="0.3">
      <c r="A10" s="149"/>
      <c r="B10" s="149"/>
      <c r="C10" s="149"/>
      <c r="D10" s="149"/>
      <c r="E10" s="67"/>
      <c r="F10" s="67"/>
    </row>
    <row r="11" spans="1:6" ht="87.9" customHeight="1" x14ac:dyDescent="0.3">
      <c r="A11" s="354" t="s">
        <v>89</v>
      </c>
      <c r="B11" s="354"/>
      <c r="C11" s="354"/>
      <c r="D11" s="354"/>
      <c r="E11" s="67"/>
      <c r="F11" s="67"/>
    </row>
    <row r="12" spans="1:6" ht="9.9" customHeight="1" x14ac:dyDescent="0.3">
      <c r="A12" s="264"/>
      <c r="B12" s="264"/>
      <c r="C12" s="264"/>
      <c r="D12" s="264"/>
      <c r="E12" s="67"/>
      <c r="F12" s="67"/>
    </row>
    <row r="13" spans="1:6" ht="105" customHeight="1" x14ac:dyDescent="0.3">
      <c r="A13" s="355" t="s">
        <v>273</v>
      </c>
      <c r="B13" s="355"/>
      <c r="C13" s="355"/>
      <c r="D13" s="355"/>
      <c r="E13" s="67"/>
      <c r="F13" s="67"/>
    </row>
    <row r="14" spans="1:6" ht="9.9" customHeight="1" x14ac:dyDescent="0.3">
      <c r="A14" s="265"/>
      <c r="B14" s="265"/>
      <c r="C14" s="265"/>
      <c r="D14" s="265"/>
      <c r="E14" s="67"/>
      <c r="F14" s="67"/>
    </row>
    <row r="15" spans="1:6" ht="80.099999999999994" customHeight="1" x14ac:dyDescent="0.3">
      <c r="A15" s="351" t="s">
        <v>112</v>
      </c>
      <c r="B15" s="351"/>
      <c r="C15" s="351"/>
      <c r="D15" s="351"/>
      <c r="E15" s="67"/>
      <c r="F15" s="67"/>
    </row>
    <row r="16" spans="1:6" ht="9.9" customHeight="1" x14ac:dyDescent="0.3">
      <c r="A16" s="149"/>
      <c r="B16" s="149"/>
      <c r="C16" s="149"/>
      <c r="D16" s="149"/>
      <c r="E16" s="67"/>
      <c r="F16" s="67"/>
    </row>
    <row r="17" spans="1:17" ht="20.399999999999999" customHeight="1" x14ac:dyDescent="0.3">
      <c r="A17" s="356" t="s">
        <v>91</v>
      </c>
      <c r="B17" s="356"/>
      <c r="C17" s="356"/>
      <c r="D17" s="356"/>
      <c r="E17" s="67"/>
      <c r="F17" s="67"/>
    </row>
    <row r="18" spans="1:17" ht="20.100000000000001" customHeight="1" x14ac:dyDescent="0.3">
      <c r="A18" s="57" t="s">
        <v>26</v>
      </c>
    </row>
    <row r="19" spans="1:17" ht="120" customHeight="1" x14ac:dyDescent="0.3">
      <c r="A19" s="357" t="s">
        <v>308</v>
      </c>
      <c r="B19" s="357"/>
      <c r="C19" s="357"/>
      <c r="D19" s="357"/>
      <c r="F19" s="67"/>
    </row>
    <row r="20" spans="1:17" ht="20.100000000000001" customHeight="1" x14ac:dyDescent="0.3">
      <c r="A20" s="57" t="s">
        <v>88</v>
      </c>
    </row>
    <row r="21" spans="1:17" ht="5.0999999999999996" customHeight="1" x14ac:dyDescent="0.3"/>
    <row r="22" spans="1:17" ht="18" customHeight="1" x14ac:dyDescent="0.3">
      <c r="A22" s="351" t="s">
        <v>294</v>
      </c>
      <c r="B22" s="351"/>
      <c r="C22" s="351"/>
      <c r="D22" s="351"/>
      <c r="E22" s="67"/>
      <c r="F22" s="67"/>
      <c r="G22" s="67"/>
      <c r="H22" s="67"/>
      <c r="I22" s="67"/>
      <c r="J22" s="67"/>
      <c r="K22" s="67"/>
      <c r="L22" s="67"/>
      <c r="M22" s="67"/>
      <c r="N22" s="67"/>
      <c r="O22" s="67"/>
      <c r="P22" s="67"/>
      <c r="Q22" s="67"/>
    </row>
    <row r="23" spans="1:17" ht="5.0999999999999996" customHeight="1" x14ac:dyDescent="0.3">
      <c r="A23" s="149"/>
      <c r="B23" s="149"/>
      <c r="C23" s="149"/>
      <c r="D23" s="149"/>
      <c r="E23" s="67"/>
      <c r="F23" s="67"/>
      <c r="G23" s="67"/>
      <c r="H23" s="67"/>
      <c r="I23" s="67"/>
      <c r="J23" s="67"/>
      <c r="K23" s="67"/>
      <c r="L23" s="67"/>
      <c r="M23" s="67"/>
      <c r="N23" s="67"/>
      <c r="O23" s="67"/>
      <c r="P23" s="67"/>
      <c r="Q23" s="67"/>
    </row>
    <row r="24" spans="1:17" ht="34.5" customHeight="1" x14ac:dyDescent="0.3">
      <c r="A24" s="352" t="s">
        <v>295</v>
      </c>
      <c r="B24" s="352"/>
      <c r="C24" s="352"/>
      <c r="D24" s="352"/>
      <c r="E24" s="67"/>
      <c r="F24" s="67"/>
      <c r="G24" s="67"/>
      <c r="H24" s="67"/>
      <c r="I24" s="67"/>
      <c r="J24" s="67"/>
      <c r="K24" s="67"/>
      <c r="L24" s="67"/>
      <c r="M24" s="67"/>
      <c r="N24" s="67"/>
      <c r="O24" s="67"/>
      <c r="P24" s="67"/>
      <c r="Q24" s="67"/>
    </row>
    <row r="25" spans="1:17" ht="9.9" customHeight="1" x14ac:dyDescent="0.3">
      <c r="A25" s="149"/>
      <c r="B25" s="149"/>
      <c r="C25" s="149"/>
      <c r="D25" s="149"/>
      <c r="E25" s="67"/>
      <c r="F25" s="67"/>
      <c r="G25" s="67"/>
      <c r="H25" s="67"/>
      <c r="I25" s="67"/>
      <c r="J25" s="67"/>
      <c r="K25" s="67"/>
      <c r="L25" s="67"/>
      <c r="M25" s="67"/>
      <c r="N25" s="67"/>
      <c r="O25" s="67"/>
      <c r="P25" s="67"/>
      <c r="Q25" s="67"/>
    </row>
    <row r="26" spans="1:17" ht="20.100000000000001" customHeight="1" x14ac:dyDescent="0.3">
      <c r="A26" s="353" t="s">
        <v>241</v>
      </c>
      <c r="B26" s="353"/>
      <c r="C26" s="353"/>
      <c r="D26" s="353"/>
    </row>
    <row r="27" spans="1:17" ht="18" customHeight="1" x14ac:dyDescent="0.3">
      <c r="A27" s="28" t="s">
        <v>242</v>
      </c>
    </row>
    <row r="28" spans="1:17" ht="18" customHeight="1" x14ac:dyDescent="0.3">
      <c r="A28" s="28" t="s">
        <v>113</v>
      </c>
    </row>
    <row r="29" spans="1:17" ht="32.1" customHeight="1" x14ac:dyDescent="0.3">
      <c r="A29" s="351" t="s">
        <v>114</v>
      </c>
      <c r="B29" s="351"/>
      <c r="C29" s="351"/>
      <c r="D29" s="351"/>
    </row>
    <row r="30" spans="1:17" ht="9.9" customHeight="1" x14ac:dyDescent="0.3"/>
    <row r="31" spans="1:17" ht="20.100000000000001" customHeight="1" x14ac:dyDescent="0.3">
      <c r="A31" s="353" t="s">
        <v>243</v>
      </c>
      <c r="B31" s="353"/>
      <c r="C31" s="353"/>
      <c r="D31" s="353"/>
    </row>
    <row r="32" spans="1:17" ht="18" customHeight="1" x14ac:dyDescent="0.3">
      <c r="A32" s="28" t="s">
        <v>296</v>
      </c>
    </row>
    <row r="33" spans="1:6" ht="18" customHeight="1" x14ac:dyDescent="0.3">
      <c r="A33" s="28" t="s">
        <v>113</v>
      </c>
    </row>
    <row r="34" spans="1:6" ht="32.1" customHeight="1" x14ac:dyDescent="0.3">
      <c r="A34" s="351" t="s">
        <v>114</v>
      </c>
      <c r="B34" s="351"/>
      <c r="C34" s="351"/>
      <c r="D34" s="351"/>
    </row>
    <row r="35" spans="1:6" ht="9.9" customHeight="1" x14ac:dyDescent="0.3"/>
    <row r="36" spans="1:6" ht="35.1" customHeight="1" x14ac:dyDescent="0.3">
      <c r="A36" s="350" t="s">
        <v>244</v>
      </c>
      <c r="B36" s="350"/>
      <c r="C36" s="350"/>
      <c r="D36" s="350"/>
    </row>
    <row r="37" spans="1:6" ht="18" customHeight="1" x14ac:dyDescent="0.3">
      <c r="A37" s="28" t="s">
        <v>115</v>
      </c>
    </row>
    <row r="38" spans="1:6" ht="18" customHeight="1" x14ac:dyDescent="0.3">
      <c r="A38" s="351" t="s">
        <v>116</v>
      </c>
      <c r="B38" s="351"/>
      <c r="C38" s="351"/>
      <c r="D38" s="351"/>
    </row>
    <row r="39" spans="1:6" ht="9.9" customHeight="1" x14ac:dyDescent="0.3">
      <c r="A39" s="28" t="s">
        <v>87</v>
      </c>
    </row>
    <row r="40" spans="1:6" ht="20.100000000000001" customHeight="1" x14ac:dyDescent="0.3">
      <c r="A40" s="350" t="s">
        <v>245</v>
      </c>
      <c r="B40" s="350"/>
      <c r="C40" s="350"/>
      <c r="D40" s="350"/>
    </row>
    <row r="41" spans="1:6" ht="18" customHeight="1" x14ac:dyDescent="0.3">
      <c r="A41" s="28" t="s">
        <v>115</v>
      </c>
    </row>
    <row r="42" spans="1:6" ht="32.1" customHeight="1" x14ac:dyDescent="0.3">
      <c r="A42" s="351" t="s">
        <v>309</v>
      </c>
      <c r="B42" s="351"/>
      <c r="C42" s="351"/>
      <c r="D42" s="351"/>
    </row>
    <row r="43" spans="1:6" ht="9.9" customHeight="1" x14ac:dyDescent="0.3"/>
    <row r="44" spans="1:6" ht="33" customHeight="1" x14ac:dyDescent="0.3">
      <c r="A44" s="352" t="s">
        <v>297</v>
      </c>
      <c r="B44" s="352"/>
      <c r="C44" s="352"/>
      <c r="D44" s="352"/>
    </row>
    <row r="45" spans="1:6" ht="9.9" customHeight="1" x14ac:dyDescent="0.3"/>
    <row r="46" spans="1:6" ht="20.100000000000001" customHeight="1" x14ac:dyDescent="0.35">
      <c r="A46" s="350" t="s">
        <v>246</v>
      </c>
      <c r="B46" s="350"/>
      <c r="C46" s="350"/>
      <c r="D46" s="350"/>
      <c r="E46" s="4"/>
      <c r="F46" s="35"/>
    </row>
    <row r="47" spans="1:6" ht="18" customHeight="1" x14ac:dyDescent="0.3">
      <c r="A47" s="28" t="s">
        <v>223</v>
      </c>
    </row>
    <row r="48" spans="1:6" ht="18" customHeight="1" x14ac:dyDescent="0.3">
      <c r="A48" s="28" t="s">
        <v>117</v>
      </c>
    </row>
    <row r="49" spans="1:6" ht="9.9" customHeight="1" x14ac:dyDescent="0.3"/>
    <row r="50" spans="1:6" ht="35.1" customHeight="1" x14ac:dyDescent="0.3">
      <c r="A50" s="350" t="s">
        <v>247</v>
      </c>
      <c r="B50" s="350"/>
      <c r="C50" s="350"/>
      <c r="D50" s="350"/>
    </row>
    <row r="51" spans="1:6" ht="48" customHeight="1" x14ac:dyDescent="0.3">
      <c r="A51" s="351" t="s">
        <v>224</v>
      </c>
      <c r="B51" s="351"/>
      <c r="C51" s="351"/>
      <c r="D51" s="351"/>
    </row>
    <row r="52" spans="1:6" ht="18" customHeight="1" x14ac:dyDescent="0.3">
      <c r="A52" s="28" t="s">
        <v>118</v>
      </c>
    </row>
    <row r="53" spans="1:6" ht="9.9" customHeight="1" x14ac:dyDescent="0.3"/>
    <row r="54" spans="1:6" ht="35.1" customHeight="1" x14ac:dyDescent="0.3">
      <c r="A54" s="350" t="s">
        <v>248</v>
      </c>
      <c r="B54" s="350"/>
      <c r="C54" s="350"/>
      <c r="D54" s="350"/>
      <c r="E54" s="5"/>
      <c r="F54" s="5"/>
    </row>
    <row r="55" spans="1:6" ht="48" customHeight="1" x14ac:dyDescent="0.3">
      <c r="A55" s="351" t="s">
        <v>225</v>
      </c>
      <c r="B55" s="351"/>
      <c r="C55" s="351"/>
      <c r="D55" s="351"/>
    </row>
    <row r="56" spans="1:6" ht="30" customHeight="1" x14ac:dyDescent="0.3">
      <c r="A56" s="351" t="s">
        <v>226</v>
      </c>
      <c r="B56" s="351"/>
      <c r="C56" s="351"/>
      <c r="D56" s="351"/>
    </row>
    <row r="57" spans="1:6" ht="9.9" customHeight="1" x14ac:dyDescent="0.3"/>
    <row r="58" spans="1:6" ht="20.100000000000001" customHeight="1" x14ac:dyDescent="0.3">
      <c r="A58" s="350" t="s">
        <v>249</v>
      </c>
      <c r="B58" s="350"/>
      <c r="C58" s="350"/>
      <c r="D58" s="350"/>
      <c r="E58" s="35"/>
      <c r="F58" s="35"/>
    </row>
    <row r="59" spans="1:6" ht="18" customHeight="1" x14ac:dyDescent="0.3">
      <c r="A59" s="28" t="s">
        <v>227</v>
      </c>
    </row>
    <row r="60" spans="1:6" ht="18" customHeight="1" x14ac:dyDescent="0.3">
      <c r="A60" s="28" t="s">
        <v>119</v>
      </c>
    </row>
    <row r="61" spans="1:6" ht="9.9" customHeight="1" x14ac:dyDescent="0.3"/>
    <row r="62" spans="1:6" ht="17.399999999999999" x14ac:dyDescent="0.3">
      <c r="A62" s="350" t="s">
        <v>250</v>
      </c>
      <c r="B62" s="350"/>
      <c r="C62" s="350"/>
      <c r="D62" s="350"/>
    </row>
    <row r="63" spans="1:6" ht="18" customHeight="1" x14ac:dyDescent="0.3">
      <c r="A63" s="28" t="s">
        <v>163</v>
      </c>
    </row>
    <row r="64" spans="1:6" ht="18" customHeight="1" x14ac:dyDescent="0.3">
      <c r="A64" s="28" t="s">
        <v>164</v>
      </c>
    </row>
    <row r="65" spans="1:4" ht="9.9" customHeight="1" x14ac:dyDescent="0.3"/>
    <row r="66" spans="1:4" ht="19.8" x14ac:dyDescent="0.3">
      <c r="A66" s="68" t="s">
        <v>93</v>
      </c>
    </row>
    <row r="67" spans="1:4" ht="84.9" customHeight="1" x14ac:dyDescent="0.3">
      <c r="A67" s="351" t="s">
        <v>285</v>
      </c>
      <c r="B67" s="351"/>
      <c r="C67" s="351"/>
      <c r="D67" s="351"/>
    </row>
    <row r="68" spans="1:4" ht="9.9" customHeight="1" x14ac:dyDescent="0.3">
      <c r="A68" s="149"/>
      <c r="B68" s="149"/>
      <c r="C68" s="149"/>
      <c r="D68" s="149"/>
    </row>
    <row r="69" spans="1:4" ht="20.100000000000001" customHeight="1" x14ac:dyDescent="0.3">
      <c r="A69" s="351" t="s">
        <v>96</v>
      </c>
      <c r="B69" s="351"/>
      <c r="C69" s="351"/>
      <c r="D69" s="351"/>
    </row>
    <row r="70" spans="1:4" ht="18" customHeight="1" x14ac:dyDescent="0.3">
      <c r="A70" s="35" t="s">
        <v>94</v>
      </c>
      <c r="C70" s="69" t="s">
        <v>95</v>
      </c>
      <c r="D70" s="70"/>
    </row>
    <row r="71" spans="1:4" ht="18" customHeight="1" x14ac:dyDescent="0.3">
      <c r="A71" s="35" t="s">
        <v>103</v>
      </c>
      <c r="C71" s="69" t="s">
        <v>102</v>
      </c>
      <c r="D71" s="70"/>
    </row>
    <row r="72" spans="1:4" ht="18" customHeight="1" x14ac:dyDescent="0.3">
      <c r="A72" s="35" t="s">
        <v>264</v>
      </c>
      <c r="C72" s="69" t="s">
        <v>177</v>
      </c>
    </row>
    <row r="73" spans="1:4" ht="9.9" customHeight="1" x14ac:dyDescent="0.3">
      <c r="A73" s="35"/>
      <c r="C73" s="69"/>
    </row>
    <row r="74" spans="1:4" ht="36.75" customHeight="1" x14ac:dyDescent="0.3">
      <c r="A74" s="351" t="s">
        <v>310</v>
      </c>
      <c r="B74" s="351"/>
      <c r="C74" s="351"/>
      <c r="D74" s="351"/>
    </row>
    <row r="75" spans="1:4" ht="18" customHeight="1" x14ac:dyDescent="0.3">
      <c r="A75" s="28" t="s">
        <v>274</v>
      </c>
      <c r="B75" s="187"/>
    </row>
    <row r="76" spans="1:4" ht="18" customHeight="1" x14ac:dyDescent="0.3">
      <c r="A76" s="28" t="s">
        <v>275</v>
      </c>
      <c r="B76" s="187"/>
    </row>
    <row r="77" spans="1:4" ht="18" customHeight="1" x14ac:dyDescent="0.3">
      <c r="A77" s="28" t="s">
        <v>276</v>
      </c>
      <c r="B77" s="187"/>
    </row>
    <row r="78" spans="1:4" ht="18" customHeight="1" x14ac:dyDescent="0.3">
      <c r="A78" s="28" t="s">
        <v>277</v>
      </c>
      <c r="B78" s="187"/>
    </row>
    <row r="79" spans="1:4" ht="9.9" customHeight="1" x14ac:dyDescent="0.3">
      <c r="B79" s="187"/>
    </row>
    <row r="80" spans="1:4" ht="18" customHeight="1" x14ac:dyDescent="0.3">
      <c r="A80" s="28" t="s">
        <v>298</v>
      </c>
      <c r="B80" s="187"/>
    </row>
    <row r="81" spans="1:4" ht="18" customHeight="1" x14ac:dyDescent="0.3">
      <c r="A81" s="28" t="s">
        <v>299</v>
      </c>
      <c r="B81" s="187" t="s">
        <v>302</v>
      </c>
      <c r="C81" s="69" t="s">
        <v>303</v>
      </c>
    </row>
    <row r="82" spans="1:4" ht="18" customHeight="1" x14ac:dyDescent="0.3">
      <c r="A82" s="187" t="s">
        <v>300</v>
      </c>
      <c r="B82" s="187" t="s">
        <v>311</v>
      </c>
      <c r="C82" s="69" t="s">
        <v>312</v>
      </c>
    </row>
    <row r="83" spans="1:4" ht="9.9" customHeight="1" x14ac:dyDescent="0.3">
      <c r="A83" s="187"/>
      <c r="B83" s="187"/>
      <c r="C83" s="69"/>
    </row>
    <row r="84" spans="1:4" ht="18" customHeight="1" x14ac:dyDescent="0.3">
      <c r="A84" s="287" t="s">
        <v>313</v>
      </c>
      <c r="B84" s="187"/>
    </row>
    <row r="85" spans="1:4" ht="32.1" customHeight="1" x14ac:dyDescent="0.3">
      <c r="A85" s="346" t="s">
        <v>228</v>
      </c>
      <c r="B85" s="346"/>
      <c r="C85" s="346"/>
      <c r="D85" s="346"/>
    </row>
    <row r="86" spans="1:4" ht="32.1" customHeight="1" x14ac:dyDescent="0.3">
      <c r="A86" s="346" t="s">
        <v>314</v>
      </c>
      <c r="B86" s="346"/>
      <c r="C86" s="346"/>
      <c r="D86" s="346"/>
    </row>
    <row r="87" spans="1:4" ht="9.9" customHeight="1" x14ac:dyDescent="0.3"/>
    <row r="88" spans="1:4" ht="17.399999999999999" x14ac:dyDescent="0.3">
      <c r="A88" s="288" t="s">
        <v>315</v>
      </c>
      <c r="B88" s="191"/>
      <c r="C88" s="191"/>
    </row>
    <row r="89" spans="1:4" ht="9.9" customHeight="1" x14ac:dyDescent="0.3">
      <c r="A89" s="191"/>
      <c r="B89" s="191"/>
      <c r="C89" s="191"/>
    </row>
    <row r="90" spans="1:4" ht="55.5" customHeight="1" x14ac:dyDescent="0.3">
      <c r="A90" s="289" t="s">
        <v>323</v>
      </c>
      <c r="B90" s="347" t="s">
        <v>316</v>
      </c>
      <c r="C90" s="348"/>
    </row>
    <row r="91" spans="1:4" x14ac:dyDescent="0.3">
      <c r="A91" s="290" t="s">
        <v>167</v>
      </c>
      <c r="B91" s="134" t="s">
        <v>317</v>
      </c>
      <c r="C91" s="291" t="s">
        <v>325</v>
      </c>
    </row>
    <row r="92" spans="1:4" x14ac:dyDescent="0.3">
      <c r="A92" s="295" t="s">
        <v>324</v>
      </c>
      <c r="B92" s="293" t="s">
        <v>318</v>
      </c>
      <c r="C92" s="294" t="s">
        <v>326</v>
      </c>
    </row>
    <row r="93" spans="1:4" x14ac:dyDescent="0.3">
      <c r="A93" s="292" t="s">
        <v>301</v>
      </c>
      <c r="B93" s="293" t="s">
        <v>319</v>
      </c>
      <c r="C93" s="296" t="s">
        <v>320</v>
      </c>
    </row>
    <row r="94" spans="1:4" x14ac:dyDescent="0.35">
      <c r="A94" s="297" t="s">
        <v>169</v>
      </c>
      <c r="B94" s="298" t="s">
        <v>321</v>
      </c>
      <c r="C94" s="299" t="s">
        <v>322</v>
      </c>
    </row>
    <row r="95" spans="1:4" x14ac:dyDescent="0.3">
      <c r="D95" s="96"/>
    </row>
    <row r="96" spans="1:4" x14ac:dyDescent="0.3">
      <c r="A96" s="349" t="s">
        <v>120</v>
      </c>
      <c r="B96" s="349"/>
      <c r="C96" s="349"/>
      <c r="D96" s="349"/>
    </row>
  </sheetData>
  <mergeCells count="33">
    <mergeCell ref="A31:D31"/>
    <mergeCell ref="A5:D5"/>
    <mergeCell ref="A9:D9"/>
    <mergeCell ref="A11:D11"/>
    <mergeCell ref="A13:D13"/>
    <mergeCell ref="A15:D15"/>
    <mergeCell ref="A17:D17"/>
    <mergeCell ref="A19:D19"/>
    <mergeCell ref="A22:D22"/>
    <mergeCell ref="A24:D24"/>
    <mergeCell ref="A26:D26"/>
    <mergeCell ref="A29:D29"/>
    <mergeCell ref="A56:D56"/>
    <mergeCell ref="A34:D34"/>
    <mergeCell ref="A36:D36"/>
    <mergeCell ref="A38:D38"/>
    <mergeCell ref="A40:D40"/>
    <mergeCell ref="A42:D42"/>
    <mergeCell ref="A44:D44"/>
    <mergeCell ref="A46:D46"/>
    <mergeCell ref="A50:D50"/>
    <mergeCell ref="A51:D51"/>
    <mergeCell ref="A54:D54"/>
    <mergeCell ref="A55:D55"/>
    <mergeCell ref="A86:D86"/>
    <mergeCell ref="B90:C90"/>
    <mergeCell ref="A96:D96"/>
    <mergeCell ref="A58:D58"/>
    <mergeCell ref="A62:D62"/>
    <mergeCell ref="A67:D67"/>
    <mergeCell ref="A69:D69"/>
    <mergeCell ref="A74:D74"/>
    <mergeCell ref="A85:D85"/>
  </mergeCells>
  <hyperlinks>
    <hyperlink ref="C71" r:id="rId1" xr:uid="{8F21FF58-BFF1-461A-A07C-71E48A5FFE33}"/>
    <hyperlink ref="C72" r:id="rId2" xr:uid="{45742FA9-1F07-4BA8-AF84-28D2556CF07C}"/>
    <hyperlink ref="C82" r:id="rId3" xr:uid="{E3A9786C-CBFB-4631-B08A-65AD8F24B73E}"/>
    <hyperlink ref="C94" r:id="rId4" xr:uid="{9B1CA35E-CF2A-4F59-A13D-CB92324772F7}"/>
  </hyperlinks>
  <printOptions horizontalCentered="1"/>
  <pageMargins left="0.31496062992125984" right="0.31496062992125984" top="0.35433070866141736" bottom="0.35433070866141736" header="0.11811023622047245" footer="0.11811023622047245"/>
  <pageSetup scale="65" orientation="portrait" r:id="rId5"/>
  <headerFooter>
    <oddFooter>&amp;L&amp;"Palatino Linotype,Normal"Ejecución programática y presupuestaria&amp;C&amp;"Palatino Linotype,Negrita"Fodesaf&amp;R&amp;"Palatino Linotype,Normal"&amp;10&amp;P</oddFooter>
  </headerFooter>
  <rowBreaks count="1" manualBreakCount="1">
    <brk id="43" max="3" man="1"/>
  </rowBreaks>
  <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79797"/>
  </sheetPr>
  <dimension ref="A1:H205"/>
  <sheetViews>
    <sheetView showGridLines="0" zoomScale="80" zoomScaleNormal="80" zoomScaleSheetLayoutView="100" workbookViewId="0">
      <selection activeCell="I41" sqref="I41"/>
    </sheetView>
  </sheetViews>
  <sheetFormatPr baseColWidth="10" defaultColWidth="11.44140625" defaultRowHeight="15.6" x14ac:dyDescent="0.3"/>
  <cols>
    <col min="1" max="1" width="48.88671875" style="28" customWidth="1"/>
    <col min="2" max="2" width="28.6640625" style="28" customWidth="1"/>
    <col min="3" max="5" width="19.6640625" style="28" customWidth="1"/>
    <col min="6" max="6" width="23.5546875" style="28" bestFit="1" customWidth="1"/>
    <col min="7" max="7" width="11.44140625" style="28"/>
    <col min="8" max="8" width="15.33203125" style="28" bestFit="1" customWidth="1"/>
    <col min="9" max="16384" width="11.44140625" style="28"/>
  </cols>
  <sheetData>
    <row r="1" spans="1:6" ht="18" customHeight="1" x14ac:dyDescent="0.3">
      <c r="A1" s="422" t="s">
        <v>121</v>
      </c>
      <c r="B1" s="422"/>
      <c r="C1" s="422"/>
      <c r="D1" s="422"/>
      <c r="E1" s="422"/>
      <c r="F1" s="422"/>
    </row>
    <row r="2" spans="1:6" ht="18" customHeight="1" x14ac:dyDescent="0.3">
      <c r="A2" s="422"/>
      <c r="B2" s="422"/>
      <c r="C2" s="422"/>
      <c r="D2" s="422"/>
      <c r="E2" s="422"/>
      <c r="F2" s="422"/>
    </row>
    <row r="3" spans="1:6" ht="18" customHeight="1" x14ac:dyDescent="0.3">
      <c r="A3" s="430" t="s">
        <v>145</v>
      </c>
      <c r="B3" s="430"/>
      <c r="C3" s="430"/>
      <c r="D3" s="430"/>
      <c r="E3" s="430"/>
      <c r="F3" s="430"/>
    </row>
    <row r="4" spans="1:6" ht="15" customHeight="1" thickBot="1" x14ac:dyDescent="0.35">
      <c r="A4" s="29"/>
      <c r="B4" s="29"/>
      <c r="C4" s="29"/>
      <c r="D4" s="29"/>
      <c r="E4" s="29"/>
      <c r="F4" s="29"/>
    </row>
    <row r="5" spans="1:6" ht="18" customHeight="1" x14ac:dyDescent="0.3">
      <c r="A5" s="55"/>
      <c r="B5" s="132" t="s">
        <v>22</v>
      </c>
      <c r="C5" s="413" t="s">
        <v>286</v>
      </c>
      <c r="D5" s="414"/>
      <c r="E5" s="415"/>
    </row>
    <row r="6" spans="1:6" ht="18" customHeight="1" x14ac:dyDescent="0.3">
      <c r="A6" s="56"/>
      <c r="B6" s="133" t="s">
        <v>33</v>
      </c>
      <c r="C6" s="369" t="s">
        <v>287</v>
      </c>
      <c r="D6" s="416"/>
      <c r="E6" s="417"/>
      <c r="F6" s="5"/>
    </row>
    <row r="7" spans="1:6" ht="18" customHeight="1" thickBot="1" x14ac:dyDescent="0.35">
      <c r="A7" s="56"/>
      <c r="B7" s="136" t="s">
        <v>34</v>
      </c>
      <c r="C7" s="418" t="s">
        <v>288</v>
      </c>
      <c r="D7" s="419"/>
      <c r="E7" s="420"/>
      <c r="F7" s="5"/>
    </row>
    <row r="8" spans="1:6" s="4" customFormat="1" ht="15" customHeight="1" x14ac:dyDescent="0.35"/>
    <row r="9" spans="1:6" ht="21.9" customHeight="1" x14ac:dyDescent="0.3">
      <c r="A9" s="396" t="s">
        <v>35</v>
      </c>
      <c r="B9" s="396"/>
      <c r="C9" s="396"/>
      <c r="D9" s="396"/>
      <c r="E9" s="396"/>
      <c r="F9" s="396"/>
    </row>
    <row r="10" spans="1:6" ht="15" customHeight="1" x14ac:dyDescent="0.3">
      <c r="A10" s="9"/>
      <c r="B10" s="9"/>
      <c r="C10" s="9"/>
      <c r="D10" s="9"/>
      <c r="E10" s="9"/>
      <c r="F10" s="9"/>
    </row>
    <row r="11" spans="1:6" ht="50.25" customHeight="1" x14ac:dyDescent="0.3">
      <c r="A11" s="351" t="s">
        <v>281</v>
      </c>
      <c r="B11" s="351"/>
      <c r="C11" s="351"/>
      <c r="D11" s="351"/>
      <c r="E11" s="351"/>
      <c r="F11" s="351"/>
    </row>
    <row r="12" spans="1:6" ht="15" customHeight="1" x14ac:dyDescent="0.3">
      <c r="A12" s="9"/>
      <c r="B12" s="9"/>
      <c r="C12" s="9"/>
      <c r="D12" s="9"/>
      <c r="E12" s="9"/>
      <c r="F12" s="9"/>
    </row>
    <row r="13" spans="1:6" x14ac:dyDescent="0.3">
      <c r="A13" s="427" t="s">
        <v>36</v>
      </c>
      <c r="B13" s="427"/>
      <c r="C13" s="427"/>
      <c r="D13" s="427"/>
      <c r="E13" s="427"/>
      <c r="F13" s="427"/>
    </row>
    <row r="14" spans="1:6" ht="15" customHeight="1" x14ac:dyDescent="0.3">
      <c r="A14" s="427" t="s">
        <v>19</v>
      </c>
      <c r="B14" s="427"/>
      <c r="C14" s="427"/>
      <c r="D14" s="427"/>
      <c r="E14" s="427"/>
      <c r="F14" s="427"/>
    </row>
    <row r="15" spans="1:6" ht="16.95" customHeight="1" x14ac:dyDescent="0.3">
      <c r="A15" s="86" t="s">
        <v>17</v>
      </c>
      <c r="B15" s="85" t="s">
        <v>18</v>
      </c>
      <c r="C15" s="85" t="s">
        <v>0</v>
      </c>
      <c r="D15" s="85" t="s">
        <v>2</v>
      </c>
      <c r="E15" s="85" t="s">
        <v>1</v>
      </c>
      <c r="F15" s="86" t="s">
        <v>4</v>
      </c>
    </row>
    <row r="16" spans="1:6" ht="16.95" customHeight="1" x14ac:dyDescent="0.3">
      <c r="A16" s="78" t="s">
        <v>16</v>
      </c>
      <c r="B16" s="80"/>
      <c r="C16" s="245">
        <f>+SUM(C18:C19)</f>
        <v>102952</v>
      </c>
      <c r="D16" s="245">
        <f>+SUM(D18:D19)</f>
        <v>113448</v>
      </c>
      <c r="E16" s="245">
        <f>+SUM(E18:E19)</f>
        <v>270469</v>
      </c>
      <c r="F16" s="245">
        <f>+SUM(F18:F19)</f>
        <v>162321</v>
      </c>
    </row>
    <row r="17" spans="1:8" ht="15" customHeight="1" x14ac:dyDescent="0.3">
      <c r="A17" s="10"/>
      <c r="B17" s="11"/>
      <c r="C17" s="246"/>
      <c r="D17" s="246"/>
      <c r="E17" s="246"/>
      <c r="F17" s="247"/>
    </row>
    <row r="18" spans="1:8" ht="16.95" customHeight="1" x14ac:dyDescent="0.35">
      <c r="A18" s="73" t="s">
        <v>289</v>
      </c>
      <c r="B18" s="244" t="s">
        <v>291</v>
      </c>
      <c r="C18" s="248">
        <v>0</v>
      </c>
      <c r="D18" s="248">
        <v>0</v>
      </c>
      <c r="E18" s="248">
        <v>47</v>
      </c>
      <c r="F18" s="249">
        <f>+SUM(C18:E18)</f>
        <v>47</v>
      </c>
    </row>
    <row r="19" spans="1:8" ht="16.95" customHeight="1" x14ac:dyDescent="0.35">
      <c r="A19" s="243" t="s">
        <v>290</v>
      </c>
      <c r="B19" s="244" t="s">
        <v>291</v>
      </c>
      <c r="C19" s="250">
        <v>102952</v>
      </c>
      <c r="D19" s="248">
        <v>113448</v>
      </c>
      <c r="E19" s="248">
        <v>270422</v>
      </c>
      <c r="F19" s="249">
        <f>+AVERAGE(C19:E19)</f>
        <v>162274</v>
      </c>
    </row>
    <row r="20" spans="1:8" ht="26.25" customHeight="1" x14ac:dyDescent="0.3">
      <c r="A20" s="421" t="s">
        <v>333</v>
      </c>
      <c r="B20" s="421"/>
      <c r="C20" s="421"/>
      <c r="D20" s="421"/>
      <c r="E20" s="421"/>
      <c r="F20" s="421"/>
    </row>
    <row r="21" spans="1:8" ht="35.1" customHeight="1" x14ac:dyDescent="0.3">
      <c r="A21" s="406" t="s">
        <v>282</v>
      </c>
      <c r="B21" s="407"/>
      <c r="C21" s="407"/>
      <c r="D21" s="407"/>
      <c r="E21" s="407"/>
      <c r="F21" s="408"/>
    </row>
    <row r="22" spans="1:8" s="106" customFormat="1" ht="162.75" customHeight="1" x14ac:dyDescent="0.3">
      <c r="A22" s="423" t="s">
        <v>340</v>
      </c>
      <c r="B22" s="424"/>
      <c r="C22" s="424"/>
      <c r="D22" s="424"/>
      <c r="E22" s="424"/>
      <c r="F22" s="425"/>
    </row>
    <row r="23" spans="1:8" x14ac:dyDescent="0.3">
      <c r="A23" s="31"/>
      <c r="B23" s="31"/>
      <c r="C23" s="31"/>
      <c r="D23" s="32"/>
      <c r="E23" s="32"/>
      <c r="F23" s="33"/>
    </row>
    <row r="24" spans="1:8" x14ac:dyDescent="0.3">
      <c r="A24" s="427" t="s">
        <v>37</v>
      </c>
      <c r="B24" s="427"/>
      <c r="C24" s="427"/>
      <c r="D24" s="427"/>
      <c r="E24" s="427"/>
      <c r="F24" s="427"/>
    </row>
    <row r="25" spans="1:8" ht="15" customHeight="1" x14ac:dyDescent="0.3">
      <c r="A25" s="427" t="s">
        <v>20</v>
      </c>
      <c r="B25" s="427"/>
      <c r="C25" s="427"/>
      <c r="D25" s="427"/>
      <c r="E25" s="427"/>
      <c r="F25" s="427"/>
    </row>
    <row r="26" spans="1:8" ht="16.95" customHeight="1" x14ac:dyDescent="0.3">
      <c r="A26" s="380" t="s">
        <v>17</v>
      </c>
      <c r="B26" s="426"/>
      <c r="C26" s="85" t="s">
        <v>0</v>
      </c>
      <c r="D26" s="85" t="s">
        <v>2</v>
      </c>
      <c r="E26" s="85" t="s">
        <v>1</v>
      </c>
      <c r="F26" s="86" t="s">
        <v>4</v>
      </c>
    </row>
    <row r="27" spans="1:8" ht="16.95" customHeight="1" x14ac:dyDescent="0.3">
      <c r="A27" s="428" t="s">
        <v>16</v>
      </c>
      <c r="B27" s="428"/>
      <c r="C27" s="92">
        <f t="shared" ref="C27:E27" si="0">+SUM(C29:C31)</f>
        <v>278370989.17999995</v>
      </c>
      <c r="D27" s="92">
        <f t="shared" si="0"/>
        <v>168154007.49000001</v>
      </c>
      <c r="E27" s="92">
        <f t="shared" si="0"/>
        <v>226570861.68000001</v>
      </c>
      <c r="F27" s="92">
        <f>+SUM(F29:F31)</f>
        <v>673095858.3499999</v>
      </c>
    </row>
    <row r="28" spans="1:8" ht="15" customHeight="1" x14ac:dyDescent="0.3">
      <c r="A28" s="429"/>
      <c r="B28" s="429"/>
      <c r="C28" s="71"/>
      <c r="D28" s="71"/>
      <c r="E28" s="71"/>
      <c r="F28" s="12"/>
    </row>
    <row r="29" spans="1:8" ht="16.95" customHeight="1" x14ac:dyDescent="0.3">
      <c r="A29" s="429" t="s">
        <v>292</v>
      </c>
      <c r="B29" s="429"/>
      <c r="C29" s="13"/>
      <c r="D29" s="13"/>
      <c r="E29" s="13">
        <v>37500000</v>
      </c>
      <c r="F29" s="185">
        <f>+SUM(C29:E29)</f>
        <v>37500000</v>
      </c>
      <c r="H29" s="50"/>
    </row>
    <row r="30" spans="1:8" ht="16.95" customHeight="1" x14ac:dyDescent="0.3">
      <c r="A30" s="429" t="s">
        <v>290</v>
      </c>
      <c r="B30" s="429"/>
      <c r="C30" s="13">
        <v>184108717.56999999</v>
      </c>
      <c r="D30" s="13">
        <v>107146143.39999999</v>
      </c>
      <c r="E30" s="13">
        <v>110089683.47000001</v>
      </c>
      <c r="F30" s="185">
        <f t="shared" ref="F30:F31" si="1">+SUM(C30:E30)</f>
        <v>401344544.44</v>
      </c>
    </row>
    <row r="31" spans="1:8" ht="16.95" customHeight="1" x14ac:dyDescent="0.3">
      <c r="A31" s="429" t="s">
        <v>293</v>
      </c>
      <c r="B31" s="429"/>
      <c r="C31" s="14">
        <v>94262271.609999985</v>
      </c>
      <c r="D31" s="13">
        <v>61007864.090000004</v>
      </c>
      <c r="E31" s="13">
        <v>78981178.209999993</v>
      </c>
      <c r="F31" s="185">
        <f t="shared" si="1"/>
        <v>234251313.90999997</v>
      </c>
    </row>
    <row r="32" spans="1:8" ht="15" customHeight="1" x14ac:dyDescent="0.3">
      <c r="A32" s="129" t="s">
        <v>161</v>
      </c>
      <c r="B32" s="201" t="s">
        <v>330</v>
      </c>
      <c r="C32" s="128"/>
      <c r="D32" s="128"/>
      <c r="E32" s="128"/>
      <c r="F32" s="128"/>
    </row>
    <row r="33" spans="1:6" ht="35.1" customHeight="1" x14ac:dyDescent="0.3">
      <c r="A33" s="406" t="s">
        <v>282</v>
      </c>
      <c r="B33" s="407"/>
      <c r="C33" s="407"/>
      <c r="D33" s="407"/>
      <c r="E33" s="407"/>
      <c r="F33" s="408"/>
    </row>
    <row r="34" spans="1:6" s="106" customFormat="1" ht="50.1" customHeight="1" x14ac:dyDescent="0.3">
      <c r="A34" s="423" t="s">
        <v>110</v>
      </c>
      <c r="B34" s="424"/>
      <c r="C34" s="424"/>
      <c r="D34" s="424"/>
      <c r="E34" s="424"/>
      <c r="F34" s="425"/>
    </row>
    <row r="36" spans="1:6" x14ac:dyDescent="0.3">
      <c r="A36" s="358" t="s">
        <v>38</v>
      </c>
      <c r="B36" s="358"/>
      <c r="C36" s="358"/>
      <c r="D36" s="358"/>
      <c r="E36" s="358"/>
      <c r="F36" s="358"/>
    </row>
    <row r="37" spans="1:6" ht="31.5" customHeight="1" x14ac:dyDescent="0.3">
      <c r="A37" s="381" t="s">
        <v>39</v>
      </c>
      <c r="B37" s="381"/>
      <c r="C37" s="381"/>
      <c r="D37" s="381"/>
      <c r="E37" s="381"/>
      <c r="F37" s="381"/>
    </row>
    <row r="38" spans="1:6" ht="35.4" customHeight="1" x14ac:dyDescent="0.3">
      <c r="A38" s="380" t="s">
        <v>23</v>
      </c>
      <c r="B38" s="380"/>
      <c r="C38" s="85" t="s">
        <v>40</v>
      </c>
      <c r="D38" s="86" t="s">
        <v>41</v>
      </c>
      <c r="E38" s="87" t="s">
        <v>43</v>
      </c>
      <c r="F38" s="86" t="s">
        <v>24</v>
      </c>
    </row>
    <row r="39" spans="1:6" ht="27.9" customHeight="1" x14ac:dyDescent="0.3">
      <c r="A39" s="404" t="s">
        <v>28</v>
      </c>
      <c r="B39" s="410"/>
      <c r="C39" s="16"/>
      <c r="D39" s="16" t="s">
        <v>336</v>
      </c>
      <c r="E39" s="20"/>
      <c r="F39" s="17"/>
    </row>
    <row r="40" spans="1:6" ht="27.9" customHeight="1" x14ac:dyDescent="0.3">
      <c r="A40" s="404" t="s">
        <v>29</v>
      </c>
      <c r="B40" s="404"/>
      <c r="C40" s="16"/>
      <c r="D40" s="16" t="s">
        <v>336</v>
      </c>
      <c r="E40" s="16"/>
      <c r="F40" s="18"/>
    </row>
    <row r="41" spans="1:6" ht="27.9" customHeight="1" x14ac:dyDescent="0.3">
      <c r="A41" s="411" t="s">
        <v>27</v>
      </c>
      <c r="B41" s="411"/>
      <c r="C41" s="16"/>
      <c r="D41" s="16" t="s">
        <v>336</v>
      </c>
      <c r="E41" s="16"/>
      <c r="F41" s="18"/>
    </row>
    <row r="42" spans="1:6" ht="27.9" customHeight="1" x14ac:dyDescent="0.3">
      <c r="A42" s="412" t="s">
        <v>30</v>
      </c>
      <c r="B42" s="412"/>
      <c r="C42" s="16"/>
      <c r="D42" s="16" t="s">
        <v>336</v>
      </c>
      <c r="E42" s="16"/>
      <c r="F42" s="19"/>
    </row>
    <row r="43" spans="1:6" ht="16.95" customHeight="1" x14ac:dyDescent="0.3">
      <c r="A43" s="129" t="s">
        <v>161</v>
      </c>
      <c r="B43" s="201" t="s">
        <v>337</v>
      </c>
      <c r="C43" s="72"/>
      <c r="D43" s="72"/>
      <c r="E43" s="72"/>
      <c r="F43" s="72"/>
    </row>
    <row r="44" spans="1:6" ht="35.1" customHeight="1" x14ac:dyDescent="0.3">
      <c r="A44" s="406" t="s">
        <v>283</v>
      </c>
      <c r="B44" s="407"/>
      <c r="C44" s="407"/>
      <c r="D44" s="407"/>
      <c r="E44" s="407"/>
      <c r="F44" s="408"/>
    </row>
    <row r="45" spans="1:6" ht="50.1" customHeight="1" x14ac:dyDescent="0.3">
      <c r="A45" s="405" t="s">
        <v>77</v>
      </c>
      <c r="B45" s="405"/>
      <c r="C45" s="405"/>
      <c r="D45" s="405"/>
      <c r="E45" s="405"/>
      <c r="F45" s="405"/>
    </row>
    <row r="46" spans="1:6" ht="15" customHeight="1" x14ac:dyDescent="0.3">
      <c r="A46" s="54"/>
      <c r="B46" s="54"/>
      <c r="C46" s="54"/>
      <c r="D46" s="54"/>
      <c r="E46" s="54"/>
      <c r="F46" s="54"/>
    </row>
    <row r="47" spans="1:6" x14ac:dyDescent="0.3">
      <c r="A47" s="358" t="s">
        <v>44</v>
      </c>
      <c r="B47" s="358"/>
      <c r="C47" s="358"/>
      <c r="D47" s="358"/>
      <c r="E47" s="358"/>
      <c r="F47" s="358"/>
    </row>
    <row r="48" spans="1:6" x14ac:dyDescent="0.3">
      <c r="A48" s="358" t="s">
        <v>25</v>
      </c>
      <c r="B48" s="358"/>
      <c r="C48" s="358"/>
      <c r="D48" s="358"/>
      <c r="E48" s="358"/>
      <c r="F48" s="358"/>
    </row>
    <row r="49" spans="1:6" ht="32.4" customHeight="1" x14ac:dyDescent="0.3">
      <c r="A49" s="380" t="s">
        <v>23</v>
      </c>
      <c r="B49" s="380"/>
      <c r="C49" s="85" t="s">
        <v>40</v>
      </c>
      <c r="D49" s="86" t="s">
        <v>41</v>
      </c>
      <c r="E49" s="87" t="s">
        <v>76</v>
      </c>
      <c r="F49" s="86" t="s">
        <v>24</v>
      </c>
    </row>
    <row r="50" spans="1:6" s="60" customFormat="1" ht="30" customHeight="1" x14ac:dyDescent="0.3">
      <c r="A50" s="403" t="s">
        <v>31</v>
      </c>
      <c r="B50" s="403"/>
      <c r="C50" s="20"/>
      <c r="D50" s="20" t="s">
        <v>336</v>
      </c>
      <c r="E50" s="25"/>
      <c r="F50" s="36"/>
    </row>
    <row r="51" spans="1:6" s="60" customFormat="1" ht="30" customHeight="1" x14ac:dyDescent="0.3">
      <c r="A51" s="404" t="s">
        <v>32</v>
      </c>
      <c r="B51" s="404"/>
      <c r="C51" s="26"/>
      <c r="D51" s="26" t="s">
        <v>336</v>
      </c>
      <c r="E51" s="27"/>
      <c r="F51" s="37"/>
    </row>
    <row r="52" spans="1:6" s="60" customFormat="1" ht="30" customHeight="1" x14ac:dyDescent="0.3">
      <c r="A52" s="409" t="s">
        <v>251</v>
      </c>
      <c r="B52" s="409"/>
      <c r="C52" s="240"/>
      <c r="D52" s="240" t="s">
        <v>336</v>
      </c>
      <c r="E52" s="241"/>
      <c r="F52" s="37"/>
    </row>
    <row r="53" spans="1:6" x14ac:dyDescent="0.3">
      <c r="A53" s="129" t="s">
        <v>161</v>
      </c>
      <c r="B53" s="201" t="s">
        <v>337</v>
      </c>
      <c r="C53" s="128"/>
      <c r="D53" s="128"/>
      <c r="E53" s="128"/>
      <c r="F53" s="128"/>
    </row>
    <row r="54" spans="1:6" ht="35.1" customHeight="1" x14ac:dyDescent="0.3">
      <c r="A54" s="406" t="s">
        <v>284</v>
      </c>
      <c r="B54" s="407"/>
      <c r="C54" s="407"/>
      <c r="D54" s="407"/>
      <c r="E54" s="407"/>
      <c r="F54" s="408"/>
    </row>
    <row r="55" spans="1:6" ht="50.1" customHeight="1" x14ac:dyDescent="0.3">
      <c r="A55" s="405" t="s">
        <v>55</v>
      </c>
      <c r="B55" s="405"/>
      <c r="C55" s="405"/>
      <c r="D55" s="405"/>
      <c r="E55" s="405"/>
      <c r="F55" s="405"/>
    </row>
    <row r="56" spans="1:6" ht="9.9" customHeight="1" x14ac:dyDescent="0.3">
      <c r="E56" s="38"/>
    </row>
    <row r="57" spans="1:6" ht="30" customHeight="1" x14ac:dyDescent="0.3">
      <c r="A57" s="89" t="s">
        <v>45</v>
      </c>
      <c r="B57" s="369" t="s">
        <v>338</v>
      </c>
      <c r="C57" s="370"/>
      <c r="D57" s="371" t="s">
        <v>48</v>
      </c>
      <c r="E57" s="372"/>
      <c r="F57" s="373"/>
    </row>
    <row r="58" spans="1:6" ht="27.9" customHeight="1" x14ac:dyDescent="0.3">
      <c r="A58" s="89" t="s">
        <v>46</v>
      </c>
      <c r="B58" s="369" t="s">
        <v>332</v>
      </c>
      <c r="C58" s="370"/>
      <c r="D58" s="374"/>
      <c r="E58" s="375"/>
      <c r="F58" s="376"/>
    </row>
    <row r="59" spans="1:6" ht="30.75" customHeight="1" x14ac:dyDescent="0.3">
      <c r="A59" s="89" t="s">
        <v>47</v>
      </c>
      <c r="B59" s="369" t="s">
        <v>339</v>
      </c>
      <c r="C59" s="370"/>
      <c r="D59" s="377"/>
      <c r="E59" s="378"/>
      <c r="F59" s="379"/>
    </row>
    <row r="60" spans="1:6" x14ac:dyDescent="0.35">
      <c r="A60" s="4"/>
      <c r="B60" s="122"/>
      <c r="C60" s="122"/>
      <c r="D60" s="75"/>
      <c r="E60" s="75"/>
      <c r="F60" s="75"/>
    </row>
    <row r="61" spans="1:6" ht="21.9" customHeight="1" x14ac:dyDescent="0.3">
      <c r="A61" s="396" t="s">
        <v>49</v>
      </c>
      <c r="B61" s="396"/>
      <c r="C61" s="396"/>
      <c r="D61" s="396"/>
      <c r="E61" s="396"/>
      <c r="F61" s="396"/>
    </row>
    <row r="62" spans="1:6" ht="9.9" customHeight="1" x14ac:dyDescent="0.3"/>
    <row r="63" spans="1:6" ht="84.9" customHeight="1" x14ac:dyDescent="0.3">
      <c r="A63" s="351" t="s">
        <v>261</v>
      </c>
      <c r="B63" s="351"/>
      <c r="C63" s="351"/>
      <c r="D63" s="351"/>
      <c r="E63" s="351"/>
      <c r="F63" s="351"/>
    </row>
    <row r="64" spans="1:6" ht="9.9" customHeight="1" x14ac:dyDescent="0.3"/>
    <row r="65" spans="1:6" x14ac:dyDescent="0.3">
      <c r="A65" s="358" t="s">
        <v>50</v>
      </c>
      <c r="B65" s="358"/>
      <c r="C65" s="358"/>
      <c r="D65" s="358"/>
      <c r="E65" s="358"/>
      <c r="F65" s="358"/>
    </row>
    <row r="66" spans="1:6" x14ac:dyDescent="0.3">
      <c r="A66" s="358" t="s">
        <v>232</v>
      </c>
      <c r="B66" s="358"/>
      <c r="C66" s="358"/>
      <c r="D66" s="358"/>
      <c r="E66" s="358"/>
      <c r="F66" s="358"/>
    </row>
    <row r="67" spans="1:6" x14ac:dyDescent="0.3">
      <c r="A67" s="358" t="s">
        <v>51</v>
      </c>
      <c r="B67" s="358"/>
      <c r="C67" s="358"/>
      <c r="D67" s="358"/>
      <c r="E67" s="358"/>
      <c r="F67" s="358"/>
    </row>
    <row r="68" spans="1:6" ht="54" customHeight="1" x14ac:dyDescent="0.3">
      <c r="A68" s="90" t="s">
        <v>59</v>
      </c>
      <c r="B68" s="90" t="s">
        <v>190</v>
      </c>
      <c r="C68" s="90" t="s">
        <v>65</v>
      </c>
      <c r="D68" s="90" t="s">
        <v>62</v>
      </c>
      <c r="E68" s="90" t="s">
        <v>63</v>
      </c>
      <c r="F68" s="90" t="s">
        <v>151</v>
      </c>
    </row>
    <row r="69" spans="1:6" ht="18" customHeight="1" x14ac:dyDescent="0.3">
      <c r="A69" s="78" t="s">
        <v>16</v>
      </c>
      <c r="B69" s="79">
        <f>+SUM(B71:B74)</f>
        <v>3536657051.3499999</v>
      </c>
      <c r="C69" s="266">
        <f>+SUM(C71:C76)</f>
        <v>100</v>
      </c>
      <c r="D69" s="80"/>
      <c r="E69" s="80"/>
      <c r="F69" s="80"/>
    </row>
    <row r="70" spans="1:6" customFormat="1" ht="9.9" customHeight="1" x14ac:dyDescent="0.3">
      <c r="C70" s="267"/>
    </row>
    <row r="71" spans="1:6" s="61" customFormat="1" ht="18" customHeight="1" x14ac:dyDescent="0.3">
      <c r="A71" s="169" t="s">
        <v>60</v>
      </c>
      <c r="B71" s="170">
        <v>3536657051.3499999</v>
      </c>
      <c r="C71" s="268">
        <f>+B71/$B$69*100</f>
        <v>100</v>
      </c>
      <c r="D71" s="173" t="s">
        <v>328</v>
      </c>
      <c r="E71" s="173"/>
      <c r="F71" s="173" t="s">
        <v>329</v>
      </c>
    </row>
    <row r="72" spans="1:6" s="61" customFormat="1" ht="18" customHeight="1" x14ac:dyDescent="0.3">
      <c r="A72" s="169" t="s">
        <v>216</v>
      </c>
      <c r="B72" s="170">
        <v>0</v>
      </c>
      <c r="C72" s="268">
        <f>+B72/$B$69*100</f>
        <v>0</v>
      </c>
      <c r="D72" s="173"/>
      <c r="E72" s="173"/>
      <c r="F72" s="173"/>
    </row>
    <row r="73" spans="1:6" s="61" customFormat="1" ht="18" customHeight="1" x14ac:dyDescent="0.3">
      <c r="A73" s="169" t="s">
        <v>140</v>
      </c>
      <c r="B73" s="170">
        <v>0</v>
      </c>
      <c r="C73" s="268">
        <f t="shared" ref="C73:C74" si="2">+B73/$B$69*100</f>
        <v>0</v>
      </c>
      <c r="D73" s="173"/>
      <c r="E73" s="173"/>
      <c r="F73" s="173"/>
    </row>
    <row r="74" spans="1:6" s="61" customFormat="1" ht="18" customHeight="1" x14ac:dyDescent="0.3">
      <c r="A74" s="178" t="s">
        <v>141</v>
      </c>
      <c r="B74" s="179">
        <v>0</v>
      </c>
      <c r="C74" s="269">
        <f t="shared" si="2"/>
        <v>0</v>
      </c>
      <c r="D74" s="180"/>
      <c r="E74" s="180"/>
      <c r="F74" s="180"/>
    </row>
    <row r="75" spans="1:6" s="61" customFormat="1" ht="18" customHeight="1" x14ac:dyDescent="0.3">
      <c r="A75" s="169" t="s">
        <v>142</v>
      </c>
      <c r="B75" s="170">
        <v>0</v>
      </c>
      <c r="C75" s="268">
        <f t="shared" ref="C75:C76" si="3">+B75/$B$69*100</f>
        <v>0</v>
      </c>
      <c r="D75" s="173"/>
      <c r="E75" s="173"/>
      <c r="F75" s="173"/>
    </row>
    <row r="76" spans="1:6" ht="18" customHeight="1" x14ac:dyDescent="0.35">
      <c r="A76" s="169" t="s">
        <v>143</v>
      </c>
      <c r="B76" s="170">
        <v>0</v>
      </c>
      <c r="C76" s="268">
        <f t="shared" si="3"/>
        <v>0</v>
      </c>
      <c r="D76" s="176"/>
      <c r="E76" s="176"/>
      <c r="F76" s="176"/>
    </row>
    <row r="77" spans="1:6" ht="18" customHeight="1" x14ac:dyDescent="0.3">
      <c r="A77" s="171" t="s">
        <v>144</v>
      </c>
      <c r="B77" s="172">
        <v>0</v>
      </c>
      <c r="C77" s="270">
        <f>+B77/$B$69*100</f>
        <v>0</v>
      </c>
      <c r="D77" s="177"/>
      <c r="E77" s="177"/>
      <c r="F77" s="177"/>
    </row>
    <row r="78" spans="1:6" ht="18" customHeight="1" x14ac:dyDescent="0.3">
      <c r="A78" s="130" t="s">
        <v>161</v>
      </c>
      <c r="B78" s="76" t="s">
        <v>330</v>
      </c>
      <c r="C78" s="130"/>
      <c r="D78" s="130"/>
      <c r="E78" s="130"/>
      <c r="F78" s="130"/>
    </row>
    <row r="79" spans="1:6" ht="35.1" customHeight="1" x14ac:dyDescent="0.3">
      <c r="A79" s="401" t="s">
        <v>215</v>
      </c>
      <c r="B79" s="395"/>
      <c r="C79" s="395"/>
      <c r="D79" s="395"/>
      <c r="E79" s="395"/>
      <c r="F79" s="402"/>
    </row>
    <row r="80" spans="1:6" ht="50.1" customHeight="1" x14ac:dyDescent="0.3">
      <c r="A80" s="397" t="s">
        <v>198</v>
      </c>
      <c r="B80" s="398"/>
      <c r="C80" s="398"/>
      <c r="D80" s="398"/>
      <c r="E80" s="398"/>
      <c r="F80" s="399"/>
    </row>
    <row r="81" spans="1:6" ht="15" customHeight="1" x14ac:dyDescent="0.3">
      <c r="A81" s="22"/>
      <c r="B81" s="41"/>
      <c r="C81" s="21"/>
    </row>
    <row r="82" spans="1:6" x14ac:dyDescent="0.3">
      <c r="A82" s="358" t="s">
        <v>66</v>
      </c>
      <c r="B82" s="358"/>
      <c r="C82" s="358"/>
      <c r="D82" s="358"/>
      <c r="E82" s="358"/>
      <c r="F82" s="358"/>
    </row>
    <row r="83" spans="1:6" x14ac:dyDescent="0.3">
      <c r="A83" s="358" t="s">
        <v>146</v>
      </c>
      <c r="B83" s="358"/>
      <c r="C83" s="358"/>
      <c r="D83" s="358"/>
      <c r="E83" s="358"/>
      <c r="F83" s="358"/>
    </row>
    <row r="84" spans="1:6" x14ac:dyDescent="0.3">
      <c r="A84" s="358" t="s">
        <v>51</v>
      </c>
      <c r="B84" s="358"/>
      <c r="C84" s="358"/>
      <c r="D84" s="358"/>
      <c r="E84" s="358"/>
      <c r="F84" s="358"/>
    </row>
    <row r="85" spans="1:6" ht="31.2" x14ac:dyDescent="0.3">
      <c r="A85" s="124" t="s">
        <v>53</v>
      </c>
      <c r="B85" s="124" t="s">
        <v>148</v>
      </c>
      <c r="C85" s="85" t="s">
        <v>0</v>
      </c>
      <c r="D85" s="85" t="s">
        <v>2</v>
      </c>
      <c r="E85" s="85" t="s">
        <v>3</v>
      </c>
      <c r="F85" s="85" t="s">
        <v>4</v>
      </c>
    </row>
    <row r="86" spans="1:6" x14ac:dyDescent="0.3">
      <c r="A86" s="78" t="s">
        <v>16</v>
      </c>
      <c r="B86" s="91"/>
      <c r="C86" s="271">
        <f>+C88</f>
        <v>294721421</v>
      </c>
      <c r="D86" s="271">
        <f>+D88</f>
        <v>294721421</v>
      </c>
      <c r="E86" s="271">
        <f>+E88</f>
        <v>294721421</v>
      </c>
      <c r="F86" s="272">
        <f>+F88</f>
        <v>884164263</v>
      </c>
    </row>
    <row r="87" spans="1:6" ht="9.9" customHeight="1" x14ac:dyDescent="0.3">
      <c r="A87" s="10"/>
      <c r="B87" s="42"/>
      <c r="C87" s="185"/>
      <c r="D87" s="185"/>
      <c r="E87" s="185"/>
      <c r="F87" s="186"/>
    </row>
    <row r="88" spans="1:6" x14ac:dyDescent="0.3">
      <c r="A88" s="391" t="s">
        <v>159</v>
      </c>
      <c r="B88" s="391"/>
      <c r="C88" s="273">
        <f>+C89+C93</f>
        <v>294721421</v>
      </c>
      <c r="D88" s="273">
        <f t="shared" ref="D88:E88" si="4">+D89+D93</f>
        <v>294721421</v>
      </c>
      <c r="E88" s="273">
        <f t="shared" si="4"/>
        <v>294721421</v>
      </c>
      <c r="F88" s="274">
        <f>+F89+F93</f>
        <v>884164263</v>
      </c>
    </row>
    <row r="89" spans="1:6" x14ac:dyDescent="0.3">
      <c r="A89" s="154" t="s">
        <v>196</v>
      </c>
      <c r="B89" s="159" t="s">
        <v>191</v>
      </c>
      <c r="C89" s="185">
        <f>+C90</f>
        <v>294721421</v>
      </c>
      <c r="D89" s="185">
        <f t="shared" ref="D89:E91" si="5">+D90</f>
        <v>294721421</v>
      </c>
      <c r="E89" s="185">
        <f t="shared" si="5"/>
        <v>294721421</v>
      </c>
      <c r="F89" s="275">
        <f t="shared" ref="F89:F96" si="6">+C89+D89+E89</f>
        <v>884164263</v>
      </c>
    </row>
    <row r="90" spans="1:6" x14ac:dyDescent="0.3">
      <c r="A90" s="154" t="s">
        <v>195</v>
      </c>
      <c r="B90" s="159" t="s">
        <v>165</v>
      </c>
      <c r="C90" s="13">
        <f>+C91</f>
        <v>294721421</v>
      </c>
      <c r="D90" s="13">
        <f t="shared" si="5"/>
        <v>294721421</v>
      </c>
      <c r="E90" s="13">
        <f t="shared" si="5"/>
        <v>294721421</v>
      </c>
      <c r="F90" s="45">
        <f t="shared" si="6"/>
        <v>884164263</v>
      </c>
    </row>
    <row r="91" spans="1:6" x14ac:dyDescent="0.3">
      <c r="A91" s="154" t="s">
        <v>194</v>
      </c>
      <c r="B91" s="159" t="s">
        <v>192</v>
      </c>
      <c r="C91" s="13">
        <f>+C92</f>
        <v>294721421</v>
      </c>
      <c r="D91" s="13">
        <f t="shared" si="5"/>
        <v>294721421</v>
      </c>
      <c r="E91" s="13">
        <f t="shared" si="5"/>
        <v>294721421</v>
      </c>
      <c r="F91" s="45">
        <f t="shared" si="6"/>
        <v>884164263</v>
      </c>
    </row>
    <row r="92" spans="1:6" x14ac:dyDescent="0.3">
      <c r="A92" s="300" t="s">
        <v>197</v>
      </c>
      <c r="B92" s="301" t="s">
        <v>212</v>
      </c>
      <c r="C92" s="302">
        <v>294721421</v>
      </c>
      <c r="D92" s="302">
        <v>294721421</v>
      </c>
      <c r="E92" s="302">
        <v>294721421</v>
      </c>
      <c r="F92" s="303">
        <f t="shared" si="6"/>
        <v>884164263</v>
      </c>
    </row>
    <row r="93" spans="1:6" x14ac:dyDescent="0.3">
      <c r="A93" s="154" t="s">
        <v>265</v>
      </c>
      <c r="B93" s="159" t="s">
        <v>262</v>
      </c>
      <c r="C93" s="185">
        <f>+C94</f>
        <v>0</v>
      </c>
      <c r="D93" s="185">
        <f t="shared" ref="D93:D95" si="7">+D94</f>
        <v>0</v>
      </c>
      <c r="E93" s="185">
        <f t="shared" ref="E93:E95" si="8">+E94</f>
        <v>0</v>
      </c>
      <c r="F93" s="275">
        <f t="shared" si="6"/>
        <v>0</v>
      </c>
    </row>
    <row r="94" spans="1:6" x14ac:dyDescent="0.3">
      <c r="A94" s="154" t="s">
        <v>266</v>
      </c>
      <c r="B94" s="159" t="s">
        <v>166</v>
      </c>
      <c r="C94" s="13">
        <f>+C95</f>
        <v>0</v>
      </c>
      <c r="D94" s="13">
        <f t="shared" si="7"/>
        <v>0</v>
      </c>
      <c r="E94" s="13">
        <f t="shared" si="8"/>
        <v>0</v>
      </c>
      <c r="F94" s="45">
        <f t="shared" si="6"/>
        <v>0</v>
      </c>
    </row>
    <row r="95" spans="1:6" x14ac:dyDescent="0.3">
      <c r="A95" s="154" t="s">
        <v>268</v>
      </c>
      <c r="B95" s="159" t="s">
        <v>267</v>
      </c>
      <c r="C95" s="13">
        <f>+C96</f>
        <v>0</v>
      </c>
      <c r="D95" s="13">
        <f t="shared" si="7"/>
        <v>0</v>
      </c>
      <c r="E95" s="13">
        <f t="shared" si="8"/>
        <v>0</v>
      </c>
      <c r="F95" s="45">
        <f t="shared" si="6"/>
        <v>0</v>
      </c>
    </row>
    <row r="96" spans="1:6" x14ac:dyDescent="0.3">
      <c r="A96" s="300" t="s">
        <v>269</v>
      </c>
      <c r="B96" s="301" t="s">
        <v>270</v>
      </c>
      <c r="C96" s="302">
        <v>0</v>
      </c>
      <c r="D96" s="302">
        <v>0</v>
      </c>
      <c r="E96" s="302">
        <v>0</v>
      </c>
      <c r="F96" s="303">
        <f t="shared" si="6"/>
        <v>0</v>
      </c>
    </row>
    <row r="97" spans="1:7" ht="9.9" customHeight="1" x14ac:dyDescent="0.3">
      <c r="A97" s="108"/>
      <c r="B97" s="40"/>
      <c r="C97" s="51"/>
      <c r="D97" s="51"/>
      <c r="E97" s="51"/>
      <c r="F97" s="109"/>
    </row>
    <row r="98" spans="1:7" x14ac:dyDescent="0.3">
      <c r="A98" s="152" t="s">
        <v>161</v>
      </c>
      <c r="B98" s="153" t="s">
        <v>330</v>
      </c>
      <c r="C98" s="152"/>
      <c r="D98" s="152"/>
      <c r="E98" s="152"/>
      <c r="F98" s="152"/>
    </row>
    <row r="99" spans="1:7" ht="35.1" customHeight="1" x14ac:dyDescent="0.3">
      <c r="A99" s="395" t="s">
        <v>271</v>
      </c>
      <c r="B99" s="395"/>
      <c r="C99" s="395"/>
      <c r="D99" s="395"/>
      <c r="E99" s="395"/>
      <c r="F99" s="395"/>
    </row>
    <row r="100" spans="1:7" ht="50.1" customHeight="1" x14ac:dyDescent="0.3">
      <c r="A100" s="400" t="s">
        <v>104</v>
      </c>
      <c r="B100" s="400"/>
      <c r="C100" s="400"/>
      <c r="D100" s="400"/>
      <c r="E100" s="400"/>
      <c r="F100" s="400"/>
    </row>
    <row r="101" spans="1:7" ht="9.9" customHeight="1" x14ac:dyDescent="0.3">
      <c r="A101" s="22"/>
      <c r="B101" s="41"/>
      <c r="C101" s="21"/>
    </row>
    <row r="102" spans="1:7" x14ac:dyDescent="0.3">
      <c r="A102" s="358" t="s">
        <v>69</v>
      </c>
      <c r="B102" s="358"/>
      <c r="C102" s="358"/>
      <c r="D102" s="358"/>
      <c r="E102" s="358"/>
      <c r="F102" s="358"/>
    </row>
    <row r="103" spans="1:7" ht="32.25" customHeight="1" x14ac:dyDescent="0.3">
      <c r="A103" s="381" t="s">
        <v>122</v>
      </c>
      <c r="B103" s="381"/>
      <c r="C103" s="381"/>
      <c r="D103" s="381"/>
      <c r="E103" s="381"/>
      <c r="F103" s="381"/>
    </row>
    <row r="104" spans="1:7" x14ac:dyDescent="0.3">
      <c r="A104" s="358" t="s">
        <v>51</v>
      </c>
      <c r="B104" s="358"/>
      <c r="C104" s="358"/>
      <c r="D104" s="358"/>
      <c r="E104" s="358"/>
      <c r="F104" s="358"/>
    </row>
    <row r="105" spans="1:7" ht="33" customHeight="1" x14ac:dyDescent="0.3">
      <c r="A105" s="124" t="s">
        <v>53</v>
      </c>
      <c r="B105" s="124" t="s">
        <v>188</v>
      </c>
      <c r="C105" s="85" t="s">
        <v>0</v>
      </c>
      <c r="D105" s="85" t="s">
        <v>2</v>
      </c>
      <c r="E105" s="85" t="s">
        <v>3</v>
      </c>
      <c r="F105" s="85" t="s">
        <v>4</v>
      </c>
    </row>
    <row r="106" spans="1:7" x14ac:dyDescent="0.3">
      <c r="A106" s="78" t="s">
        <v>16</v>
      </c>
      <c r="B106" s="91"/>
      <c r="C106" s="272">
        <f>+C108+C120</f>
        <v>278370989.17999995</v>
      </c>
      <c r="D106" s="272">
        <f t="shared" ref="D106:F106" si="9">+D108+D120</f>
        <v>168154007.49000001</v>
      </c>
      <c r="E106" s="272">
        <f t="shared" si="9"/>
        <v>226570861.68000001</v>
      </c>
      <c r="F106" s="272">
        <f t="shared" si="9"/>
        <v>673095858.3499999</v>
      </c>
      <c r="G106" s="50"/>
    </row>
    <row r="107" spans="1:7" ht="9.9" customHeight="1" x14ac:dyDescent="0.3">
      <c r="A107" s="10"/>
      <c r="B107" s="42"/>
      <c r="C107" s="185"/>
      <c r="D107" s="185"/>
      <c r="E107" s="185"/>
      <c r="F107" s="186"/>
    </row>
    <row r="108" spans="1:7" ht="18" customHeight="1" x14ac:dyDescent="0.3">
      <c r="A108" s="391" t="s">
        <v>160</v>
      </c>
      <c r="B108" s="391"/>
      <c r="C108" s="274">
        <f>+SUM(C109:C118)</f>
        <v>278370989.17999995</v>
      </c>
      <c r="D108" s="274">
        <f>+SUM(D109:D118)</f>
        <v>168154007.49000001</v>
      </c>
      <c r="E108" s="274">
        <f>+SUM(E109:E118)</f>
        <v>226570861.68000001</v>
      </c>
      <c r="F108" s="274">
        <f>+SUM(F109:F118)</f>
        <v>673095858.3499999</v>
      </c>
    </row>
    <row r="109" spans="1:7" ht="15" customHeight="1" x14ac:dyDescent="0.3">
      <c r="A109" s="154">
        <v>0</v>
      </c>
      <c r="B109" s="159" t="s">
        <v>181</v>
      </c>
      <c r="C109" s="13">
        <v>113351277.57999998</v>
      </c>
      <c r="D109" s="13">
        <v>59869552.600000001</v>
      </c>
      <c r="E109" s="13">
        <v>86580993.170000002</v>
      </c>
      <c r="F109" s="45">
        <f>+C109+D109+E109</f>
        <v>259801823.34999996</v>
      </c>
    </row>
    <row r="110" spans="1:7" ht="15" customHeight="1" x14ac:dyDescent="0.3">
      <c r="A110" s="154">
        <v>1</v>
      </c>
      <c r="B110" s="159" t="s">
        <v>168</v>
      </c>
      <c r="C110" s="13">
        <v>162496261.59999999</v>
      </c>
      <c r="D110" s="49">
        <v>103778933.92999999</v>
      </c>
      <c r="E110" s="49">
        <v>99984144.519999996</v>
      </c>
      <c r="F110" s="45">
        <f t="shared" ref="F110:F118" si="10">+C110+D110+E110</f>
        <v>366259340.04999995</v>
      </c>
    </row>
    <row r="111" spans="1:7" ht="15" customHeight="1" x14ac:dyDescent="0.3">
      <c r="A111" s="154">
        <v>2</v>
      </c>
      <c r="B111" s="159" t="s">
        <v>182</v>
      </c>
      <c r="C111" s="13">
        <v>2523450</v>
      </c>
      <c r="D111" s="13">
        <v>4432577.5999999996</v>
      </c>
      <c r="E111" s="13">
        <v>2414544.79</v>
      </c>
      <c r="F111" s="45">
        <f t="shared" si="10"/>
        <v>9370572.3900000006</v>
      </c>
    </row>
    <row r="112" spans="1:7" ht="15" customHeight="1" x14ac:dyDescent="0.3">
      <c r="A112" s="154">
        <v>3</v>
      </c>
      <c r="B112" s="159" t="s">
        <v>183</v>
      </c>
      <c r="C112" s="13">
        <v>0</v>
      </c>
      <c r="D112" s="13">
        <v>0</v>
      </c>
      <c r="E112" s="13">
        <v>0</v>
      </c>
      <c r="F112" s="45">
        <f t="shared" si="10"/>
        <v>0</v>
      </c>
    </row>
    <row r="113" spans="1:6" ht="15" customHeight="1" x14ac:dyDescent="0.3">
      <c r="A113" s="154">
        <v>4</v>
      </c>
      <c r="B113" s="159" t="s">
        <v>184</v>
      </c>
      <c r="C113" s="13">
        <v>0</v>
      </c>
      <c r="D113" s="13">
        <v>0</v>
      </c>
      <c r="E113" s="13">
        <v>0</v>
      </c>
      <c r="F113" s="45">
        <f t="shared" si="10"/>
        <v>0</v>
      </c>
    </row>
    <row r="114" spans="1:6" ht="15" customHeight="1" x14ac:dyDescent="0.3">
      <c r="A114" s="154">
        <v>5</v>
      </c>
      <c r="B114" s="159" t="s">
        <v>185</v>
      </c>
      <c r="C114" s="13">
        <v>0</v>
      </c>
      <c r="D114" s="13">
        <v>0</v>
      </c>
      <c r="E114" s="13">
        <v>0</v>
      </c>
      <c r="F114" s="45">
        <f t="shared" si="10"/>
        <v>0</v>
      </c>
    </row>
    <row r="115" spans="1:6" ht="15" customHeight="1" x14ac:dyDescent="0.3">
      <c r="A115" s="154">
        <v>6</v>
      </c>
      <c r="B115" s="159" t="s">
        <v>165</v>
      </c>
      <c r="C115" s="13">
        <v>0</v>
      </c>
      <c r="D115" s="13">
        <v>72943.360000000001</v>
      </c>
      <c r="E115" s="13">
        <v>37591179.200000003</v>
      </c>
      <c r="F115" s="45">
        <f t="shared" si="10"/>
        <v>37664122.560000002</v>
      </c>
    </row>
    <row r="116" spans="1:6" ht="15" customHeight="1" x14ac:dyDescent="0.3">
      <c r="A116" s="154">
        <v>7</v>
      </c>
      <c r="B116" s="159" t="s">
        <v>166</v>
      </c>
      <c r="C116" s="13">
        <v>0</v>
      </c>
      <c r="D116" s="13">
        <v>0</v>
      </c>
      <c r="E116" s="13">
        <v>0</v>
      </c>
      <c r="F116" s="45">
        <f t="shared" si="10"/>
        <v>0</v>
      </c>
    </row>
    <row r="117" spans="1:6" ht="15" customHeight="1" x14ac:dyDescent="0.3">
      <c r="A117" s="154">
        <v>8</v>
      </c>
      <c r="B117" s="159" t="s">
        <v>186</v>
      </c>
      <c r="C117" s="13">
        <v>0</v>
      </c>
      <c r="D117" s="13">
        <v>0</v>
      </c>
      <c r="E117" s="13">
        <v>0</v>
      </c>
      <c r="F117" s="45">
        <f t="shared" si="10"/>
        <v>0</v>
      </c>
    </row>
    <row r="118" spans="1:6" ht="15" customHeight="1" x14ac:dyDescent="0.3">
      <c r="A118" s="154">
        <v>9</v>
      </c>
      <c r="B118" s="159" t="s">
        <v>187</v>
      </c>
      <c r="C118" s="13">
        <v>0</v>
      </c>
      <c r="D118" s="13">
        <v>0</v>
      </c>
      <c r="E118" s="13">
        <v>0</v>
      </c>
      <c r="F118" s="45">
        <f t="shared" si="10"/>
        <v>0</v>
      </c>
    </row>
    <row r="119" spans="1:6" ht="9.9" customHeight="1" x14ac:dyDescent="0.3">
      <c r="A119" s="74"/>
      <c r="B119" s="42"/>
      <c r="C119" s="13"/>
      <c r="D119" s="13"/>
      <c r="E119" s="13"/>
      <c r="F119" s="45"/>
    </row>
    <row r="120" spans="1:6" ht="18" customHeight="1" x14ac:dyDescent="0.3">
      <c r="A120" s="391" t="s">
        <v>263</v>
      </c>
      <c r="B120" s="391"/>
      <c r="C120" s="274">
        <f t="shared" ref="C120:E121" si="11">+C121</f>
        <v>0</v>
      </c>
      <c r="D120" s="274">
        <f t="shared" si="11"/>
        <v>0</v>
      </c>
      <c r="E120" s="274">
        <f t="shared" si="11"/>
        <v>0</v>
      </c>
      <c r="F120" s="274">
        <f>+SUM(F121:F122)</f>
        <v>0</v>
      </c>
    </row>
    <row r="121" spans="1:6" ht="15" customHeight="1" x14ac:dyDescent="0.3">
      <c r="A121" s="154">
        <v>6</v>
      </c>
      <c r="B121" s="159" t="s">
        <v>165</v>
      </c>
      <c r="C121" s="46">
        <f t="shared" si="11"/>
        <v>0</v>
      </c>
      <c r="D121" s="46">
        <f t="shared" si="11"/>
        <v>0</v>
      </c>
      <c r="E121" s="46">
        <f t="shared" si="11"/>
        <v>0</v>
      </c>
      <c r="F121" s="50">
        <f>+F122</f>
        <v>0</v>
      </c>
    </row>
    <row r="122" spans="1:6" ht="15" customHeight="1" x14ac:dyDescent="0.3">
      <c r="A122" s="304" t="s">
        <v>200</v>
      </c>
      <c r="B122" s="305" t="s">
        <v>199</v>
      </c>
      <c r="C122" s="306">
        <v>0</v>
      </c>
      <c r="D122" s="306">
        <v>0</v>
      </c>
      <c r="E122" s="306">
        <v>0</v>
      </c>
      <c r="F122" s="307">
        <f>+C122+D122+E122</f>
        <v>0</v>
      </c>
    </row>
    <row r="123" spans="1:6" ht="15" customHeight="1" x14ac:dyDescent="0.3">
      <c r="A123" s="392" t="s">
        <v>57</v>
      </c>
      <c r="B123" s="393"/>
      <c r="C123" s="393"/>
      <c r="D123" s="393"/>
      <c r="E123" s="393"/>
      <c r="F123" s="393"/>
    </row>
    <row r="124" spans="1:6" ht="15" customHeight="1" x14ac:dyDescent="0.3">
      <c r="A124" s="129" t="s">
        <v>161</v>
      </c>
      <c r="B124" s="128" t="s">
        <v>330</v>
      </c>
      <c r="C124" s="128"/>
      <c r="D124" s="128"/>
      <c r="E124" s="128"/>
      <c r="F124" s="128"/>
    </row>
    <row r="125" spans="1:6" ht="75" customHeight="1" x14ac:dyDescent="0.3">
      <c r="A125" s="395" t="s">
        <v>213</v>
      </c>
      <c r="B125" s="395"/>
      <c r="C125" s="395"/>
      <c r="D125" s="395"/>
      <c r="E125" s="395"/>
      <c r="F125" s="395"/>
    </row>
    <row r="126" spans="1:6" ht="50.1" customHeight="1" x14ac:dyDescent="0.3">
      <c r="A126" s="394" t="s">
        <v>105</v>
      </c>
      <c r="B126" s="394"/>
      <c r="C126" s="394"/>
      <c r="D126" s="394"/>
      <c r="E126" s="394"/>
      <c r="F126" s="394"/>
    </row>
    <row r="127" spans="1:6" x14ac:dyDescent="0.3">
      <c r="A127" s="44"/>
      <c r="B127" s="42"/>
    </row>
    <row r="128" spans="1:6" x14ac:dyDescent="0.3">
      <c r="A128" s="358" t="s">
        <v>71</v>
      </c>
      <c r="B128" s="358"/>
      <c r="C128" s="358"/>
      <c r="D128" s="358"/>
      <c r="E128" s="358"/>
      <c r="F128" s="358"/>
    </row>
    <row r="129" spans="1:8" ht="14.4" customHeight="1" x14ac:dyDescent="0.3">
      <c r="A129" s="358" t="s">
        <v>72</v>
      </c>
      <c r="B129" s="358"/>
      <c r="C129" s="358"/>
      <c r="D129" s="358"/>
      <c r="E129" s="358"/>
      <c r="F129" s="358"/>
    </row>
    <row r="130" spans="1:8" x14ac:dyDescent="0.3">
      <c r="A130" s="358" t="s">
        <v>51</v>
      </c>
      <c r="B130" s="358"/>
      <c r="C130" s="358"/>
      <c r="D130" s="358"/>
      <c r="E130" s="358"/>
      <c r="F130" s="358"/>
    </row>
    <row r="131" spans="1:8" x14ac:dyDescent="0.3">
      <c r="A131" s="85" t="s">
        <v>70</v>
      </c>
      <c r="B131" s="85" t="s">
        <v>0</v>
      </c>
      <c r="C131" s="85" t="s">
        <v>2</v>
      </c>
      <c r="D131" s="85" t="s">
        <v>3</v>
      </c>
      <c r="E131" s="85" t="s">
        <v>4</v>
      </c>
      <c r="F131" s="107"/>
    </row>
    <row r="132" spans="1:8" ht="18" customHeight="1" x14ac:dyDescent="0.3">
      <c r="A132" s="131" t="s">
        <v>73</v>
      </c>
      <c r="B132" s="157">
        <v>0</v>
      </c>
      <c r="C132" s="41">
        <f>+B136</f>
        <v>16350431.820000052</v>
      </c>
      <c r="D132" s="41">
        <f>+C136</f>
        <v>142917845.33000004</v>
      </c>
      <c r="E132" s="111">
        <v>0</v>
      </c>
      <c r="F132" s="204"/>
    </row>
    <row r="133" spans="1:8" ht="18" customHeight="1" x14ac:dyDescent="0.3">
      <c r="A133" s="131" t="s">
        <v>74</v>
      </c>
      <c r="B133" s="41">
        <f>+C88</f>
        <v>294721421</v>
      </c>
      <c r="C133" s="41">
        <f>+D88</f>
        <v>294721421</v>
      </c>
      <c r="D133" s="41">
        <f>+E88</f>
        <v>294721421</v>
      </c>
      <c r="E133" s="111">
        <f>+B133+C133+D133</f>
        <v>884164263</v>
      </c>
      <c r="F133" s="62"/>
    </row>
    <row r="134" spans="1:8" ht="18" customHeight="1" x14ac:dyDescent="0.3">
      <c r="A134" s="94" t="s">
        <v>100</v>
      </c>
      <c r="B134" s="95">
        <f>+B132+B133</f>
        <v>294721421</v>
      </c>
      <c r="C134" s="95">
        <f>+C132+C133</f>
        <v>311071852.82000005</v>
      </c>
      <c r="D134" s="95">
        <f>+D132+D133</f>
        <v>437639266.33000004</v>
      </c>
      <c r="E134" s="95">
        <f>+E132+E133</f>
        <v>884164263</v>
      </c>
      <c r="F134" s="62"/>
      <c r="H134" s="50"/>
    </row>
    <row r="135" spans="1:8" ht="18" customHeight="1" x14ac:dyDescent="0.3">
      <c r="A135" s="131" t="s">
        <v>150</v>
      </c>
      <c r="B135" s="41">
        <f>+C108</f>
        <v>278370989.17999995</v>
      </c>
      <c r="C135" s="41">
        <f>+D108</f>
        <v>168154007.49000001</v>
      </c>
      <c r="D135" s="41">
        <f>+E108</f>
        <v>226570861.68000001</v>
      </c>
      <c r="E135" s="111">
        <f>+SUM(B135:D135)</f>
        <v>673095858.3499999</v>
      </c>
      <c r="F135" s="62"/>
    </row>
    <row r="136" spans="1:8" ht="18" customHeight="1" x14ac:dyDescent="0.3">
      <c r="A136" s="94" t="s">
        <v>101</v>
      </c>
      <c r="B136" s="123">
        <f>+B134-B135</f>
        <v>16350431.820000052</v>
      </c>
      <c r="C136" s="95">
        <f>+C134-C135</f>
        <v>142917845.33000004</v>
      </c>
      <c r="D136" s="95">
        <f>+D134-D135</f>
        <v>211068404.65000004</v>
      </c>
      <c r="E136" s="95">
        <f>+E134-E135</f>
        <v>211068404.6500001</v>
      </c>
      <c r="F136" s="62"/>
    </row>
    <row r="137" spans="1:8" x14ac:dyDescent="0.3">
      <c r="A137" s="126" t="s">
        <v>161</v>
      </c>
      <c r="B137" s="125" t="s">
        <v>330</v>
      </c>
      <c r="C137" s="72"/>
      <c r="D137" s="72"/>
      <c r="E137" s="72"/>
    </row>
    <row r="138" spans="1:8" ht="18" customHeight="1" x14ac:dyDescent="0.3">
      <c r="A138" s="389" t="s">
        <v>189</v>
      </c>
      <c r="B138" s="390"/>
      <c r="C138" s="390"/>
      <c r="D138" s="390"/>
      <c r="E138" s="390"/>
      <c r="F138" s="118"/>
    </row>
    <row r="139" spans="1:8" ht="39.9" customHeight="1" x14ac:dyDescent="0.3">
      <c r="A139" s="386" t="s">
        <v>214</v>
      </c>
      <c r="B139" s="387"/>
      <c r="C139" s="387"/>
      <c r="D139" s="387"/>
      <c r="E139" s="387"/>
      <c r="F139" s="388"/>
    </row>
    <row r="140" spans="1:8" ht="18" customHeight="1" x14ac:dyDescent="0.3">
      <c r="A140" s="386" t="s">
        <v>123</v>
      </c>
      <c r="B140" s="387"/>
      <c r="C140" s="387"/>
      <c r="D140" s="387"/>
      <c r="E140" s="387"/>
      <c r="F140" s="388"/>
    </row>
    <row r="141" spans="1:8" ht="18" customHeight="1" x14ac:dyDescent="0.3">
      <c r="A141" s="386" t="s">
        <v>153</v>
      </c>
      <c r="B141" s="387"/>
      <c r="C141" s="387"/>
      <c r="D141" s="387"/>
      <c r="E141" s="387"/>
      <c r="F141" s="388"/>
    </row>
    <row r="142" spans="1:8" ht="18" customHeight="1" x14ac:dyDescent="0.3">
      <c r="A142" s="386" t="s">
        <v>126</v>
      </c>
      <c r="B142" s="387"/>
      <c r="C142" s="387"/>
      <c r="D142" s="387"/>
      <c r="E142" s="387"/>
      <c r="F142" s="388"/>
    </row>
    <row r="143" spans="1:8" ht="18" customHeight="1" x14ac:dyDescent="0.3">
      <c r="A143" s="383" t="s">
        <v>152</v>
      </c>
      <c r="B143" s="384"/>
      <c r="C143" s="384"/>
      <c r="D143" s="384"/>
      <c r="E143" s="384"/>
      <c r="F143" s="385"/>
    </row>
    <row r="144" spans="1:8" ht="15" customHeight="1" x14ac:dyDescent="0.3">
      <c r="A144" s="97" t="s">
        <v>124</v>
      </c>
      <c r="B144" s="98"/>
      <c r="C144" s="98"/>
      <c r="D144" s="98"/>
      <c r="E144" s="98"/>
      <c r="F144" s="99"/>
    </row>
    <row r="145" spans="1:6" s="106" customFormat="1" ht="50.1" customHeight="1" x14ac:dyDescent="0.3">
      <c r="A145" s="365" t="s">
        <v>125</v>
      </c>
      <c r="B145" s="366"/>
      <c r="C145" s="366"/>
      <c r="D145" s="366"/>
      <c r="E145" s="366"/>
      <c r="F145" s="367"/>
    </row>
    <row r="146" spans="1:6" ht="15" customHeight="1" x14ac:dyDescent="0.35">
      <c r="A146" s="4"/>
      <c r="B146" s="4"/>
      <c r="C146" s="4"/>
      <c r="D146" s="4"/>
      <c r="E146" s="4"/>
      <c r="F146" s="4"/>
    </row>
    <row r="147" spans="1:6" ht="15" customHeight="1" x14ac:dyDescent="0.3">
      <c r="B147" s="358" t="s">
        <v>127</v>
      </c>
      <c r="C147" s="358"/>
      <c r="D147" s="358"/>
      <c r="E147" s="35"/>
      <c r="F147" s="35"/>
    </row>
    <row r="148" spans="1:6" ht="33" customHeight="1" x14ac:dyDescent="0.3">
      <c r="B148" s="381" t="s">
        <v>128</v>
      </c>
      <c r="C148" s="381"/>
      <c r="D148" s="381"/>
      <c r="E148" s="35"/>
      <c r="F148" s="35"/>
    </row>
    <row r="149" spans="1:6" ht="15" customHeight="1" x14ac:dyDescent="0.3">
      <c r="B149" s="358" t="s">
        <v>51</v>
      </c>
      <c r="C149" s="358"/>
      <c r="D149" s="358"/>
      <c r="E149" s="35"/>
      <c r="F149" s="35"/>
    </row>
    <row r="150" spans="1:6" ht="18" customHeight="1" x14ac:dyDescent="0.3">
      <c r="B150" s="380" t="s">
        <v>70</v>
      </c>
      <c r="C150" s="380"/>
      <c r="D150" s="86" t="s">
        <v>82</v>
      </c>
      <c r="E150"/>
      <c r="F150" s="107"/>
    </row>
    <row r="151" spans="1:6" ht="18" customHeight="1" x14ac:dyDescent="0.3">
      <c r="B151" s="359" t="s">
        <v>202</v>
      </c>
      <c r="C151" s="359"/>
      <c r="D151" s="86"/>
      <c r="E151"/>
      <c r="F151" s="107"/>
    </row>
    <row r="152" spans="1:6" ht="18" customHeight="1" x14ac:dyDescent="0.3">
      <c r="B152" s="110" t="s">
        <v>129</v>
      </c>
      <c r="D152" s="41"/>
      <c r="E152"/>
      <c r="F152" s="107"/>
    </row>
    <row r="153" spans="1:6" ht="18" customHeight="1" x14ac:dyDescent="0.3">
      <c r="B153" s="110" t="s">
        <v>130</v>
      </c>
      <c r="D153" s="41">
        <v>1566815701.75</v>
      </c>
      <c r="E153"/>
      <c r="F153" s="107"/>
    </row>
    <row r="154" spans="1:6" ht="18" customHeight="1" x14ac:dyDescent="0.3">
      <c r="B154" s="360" t="s">
        <v>16</v>
      </c>
      <c r="C154" s="360"/>
      <c r="D154" s="95">
        <f>+D152+D153</f>
        <v>1566815701.75</v>
      </c>
      <c r="E154"/>
      <c r="F154" s="107"/>
    </row>
    <row r="155" spans="1:6" ht="18" customHeight="1" x14ac:dyDescent="0.3">
      <c r="B155" s="110"/>
      <c r="D155" s="41"/>
      <c r="E155" s="111"/>
      <c r="F155" s="107"/>
    </row>
    <row r="156" spans="1:6" ht="18" customHeight="1" x14ac:dyDescent="0.3">
      <c r="B156" s="359" t="s">
        <v>203</v>
      </c>
      <c r="C156" s="359"/>
      <c r="D156" s="86" t="s">
        <v>82</v>
      </c>
      <c r="E156" s="111"/>
      <c r="F156" s="107"/>
    </row>
    <row r="157" spans="1:6" ht="18" customHeight="1" x14ac:dyDescent="0.3">
      <c r="B157" s="110" t="s">
        <v>129</v>
      </c>
      <c r="D157" s="41">
        <v>0</v>
      </c>
      <c r="E157" s="111"/>
      <c r="F157" s="107"/>
    </row>
    <row r="158" spans="1:6" ht="18" customHeight="1" x14ac:dyDescent="0.3">
      <c r="B158" s="110" t="s">
        <v>343</v>
      </c>
      <c r="D158" s="41">
        <v>141523326.06999999</v>
      </c>
      <c r="E158" s="111"/>
      <c r="F158" s="107"/>
    </row>
    <row r="159" spans="1:6" ht="18" customHeight="1" x14ac:dyDescent="0.3">
      <c r="B159" s="360" t="s">
        <v>205</v>
      </c>
      <c r="C159" s="360"/>
      <c r="D159" s="95">
        <f>+D157+D158</f>
        <v>141523326.06999999</v>
      </c>
      <c r="E159" s="111"/>
      <c r="F159" s="107"/>
    </row>
    <row r="160" spans="1:6" ht="18" customHeight="1" x14ac:dyDescent="0.3">
      <c r="B160" s="110"/>
      <c r="D160" s="111"/>
      <c r="E160" s="111"/>
      <c r="F160" s="107"/>
    </row>
    <row r="161" spans="1:6" ht="18" customHeight="1" x14ac:dyDescent="0.3">
      <c r="B161" s="359" t="s">
        <v>206</v>
      </c>
      <c r="C161" s="359"/>
      <c r="D161" s="86" t="s">
        <v>82</v>
      </c>
      <c r="E161" s="111"/>
      <c r="F161" s="107"/>
    </row>
    <row r="162" spans="1:6" ht="18" customHeight="1" x14ac:dyDescent="0.3">
      <c r="B162" s="110" t="s">
        <v>129</v>
      </c>
      <c r="D162" s="41">
        <f>+D152-D157</f>
        <v>0</v>
      </c>
      <c r="E162" s="111"/>
      <c r="F162" s="107"/>
    </row>
    <row r="163" spans="1:6" ht="18" customHeight="1" x14ac:dyDescent="0.3">
      <c r="B163" s="110" t="s">
        <v>130</v>
      </c>
      <c r="D163" s="41">
        <f>+D153-D158</f>
        <v>1425292375.6800001</v>
      </c>
      <c r="E163" s="111"/>
      <c r="F163" s="107"/>
    </row>
    <row r="164" spans="1:6" ht="18" customHeight="1" x14ac:dyDescent="0.3">
      <c r="B164" s="360" t="s">
        <v>207</v>
      </c>
      <c r="C164" s="360"/>
      <c r="D164" s="163">
        <f>+D162+D163</f>
        <v>1425292375.6800001</v>
      </c>
      <c r="E164" s="111"/>
      <c r="F164" s="107"/>
    </row>
    <row r="165" spans="1:6" ht="15" customHeight="1" x14ac:dyDescent="0.3">
      <c r="B165" s="164" t="s">
        <v>331</v>
      </c>
      <c r="C165" s="127"/>
      <c r="D165" s="161"/>
      <c r="E165" s="161"/>
      <c r="F165" s="276"/>
    </row>
    <row r="166" spans="1:6" ht="15" customHeight="1" x14ac:dyDescent="0.3">
      <c r="B166" s="193"/>
      <c r="C166" s="194"/>
      <c r="D166" s="161"/>
      <c r="E166" s="161"/>
      <c r="F166" s="34"/>
    </row>
    <row r="167" spans="1:6" ht="15" customHeight="1" x14ac:dyDescent="0.3">
      <c r="A167" s="85" t="s">
        <v>53</v>
      </c>
      <c r="B167" s="85" t="s">
        <v>234</v>
      </c>
      <c r="C167" s="85" t="s">
        <v>0</v>
      </c>
      <c r="D167" s="85" t="s">
        <v>2</v>
      </c>
      <c r="E167" s="85" t="s">
        <v>3</v>
      </c>
      <c r="F167" s="85" t="s">
        <v>4</v>
      </c>
    </row>
    <row r="168" spans="1:6" ht="15" customHeight="1" x14ac:dyDescent="0.3">
      <c r="A168" s="195" t="s">
        <v>233</v>
      </c>
      <c r="B168" s="196"/>
      <c r="C168" s="277">
        <f>+SUM(C169:C178)</f>
        <v>0</v>
      </c>
      <c r="D168" s="277">
        <f>+SUM(D169:D178)</f>
        <v>87179004.930000007</v>
      </c>
      <c r="E168" s="277">
        <f>+SUM(E169:E178)</f>
        <v>54344321.140000001</v>
      </c>
      <c r="F168" s="277">
        <f>+SUM(F169:F178)</f>
        <v>141523326.06999999</v>
      </c>
    </row>
    <row r="169" spans="1:6" ht="15" customHeight="1" x14ac:dyDescent="0.3">
      <c r="A169" s="154">
        <v>0</v>
      </c>
      <c r="B169" s="159" t="s">
        <v>181</v>
      </c>
      <c r="C169" s="13">
        <v>0</v>
      </c>
      <c r="D169" s="13">
        <v>0</v>
      </c>
      <c r="E169" s="13">
        <v>0</v>
      </c>
      <c r="F169" s="45">
        <f>+C169+D169+E169</f>
        <v>0</v>
      </c>
    </row>
    <row r="170" spans="1:6" ht="15" customHeight="1" x14ac:dyDescent="0.3">
      <c r="A170" s="154">
        <v>1</v>
      </c>
      <c r="B170" s="159" t="s">
        <v>168</v>
      </c>
      <c r="C170" s="13">
        <v>0</v>
      </c>
      <c r="D170" s="49">
        <v>0</v>
      </c>
      <c r="E170" s="49">
        <v>0</v>
      </c>
      <c r="F170" s="45">
        <f t="shared" ref="F170:F178" si="12">+C170+D170+E170</f>
        <v>0</v>
      </c>
    </row>
    <row r="171" spans="1:6" ht="15" customHeight="1" x14ac:dyDescent="0.3">
      <c r="A171" s="154">
        <v>2</v>
      </c>
      <c r="B171" s="159" t="s">
        <v>182</v>
      </c>
      <c r="C171" s="13">
        <v>0</v>
      </c>
      <c r="D171" s="13">
        <v>0</v>
      </c>
      <c r="E171" s="13">
        <v>0</v>
      </c>
      <c r="F171" s="45">
        <f t="shared" si="12"/>
        <v>0</v>
      </c>
    </row>
    <row r="172" spans="1:6" ht="15" customHeight="1" x14ac:dyDescent="0.3">
      <c r="A172" s="154">
        <v>3</v>
      </c>
      <c r="B172" s="159" t="s">
        <v>183</v>
      </c>
      <c r="C172" s="13">
        <v>0</v>
      </c>
      <c r="D172" s="13">
        <v>0</v>
      </c>
      <c r="E172" s="13">
        <v>0</v>
      </c>
      <c r="F172" s="45">
        <f t="shared" si="12"/>
        <v>0</v>
      </c>
    </row>
    <row r="173" spans="1:6" ht="15" customHeight="1" x14ac:dyDescent="0.3">
      <c r="A173" s="154">
        <v>4</v>
      </c>
      <c r="B173" s="159" t="s">
        <v>184</v>
      </c>
      <c r="C173" s="13">
        <v>0</v>
      </c>
      <c r="D173" s="13">
        <v>0</v>
      </c>
      <c r="E173" s="13">
        <v>0</v>
      </c>
      <c r="F173" s="45">
        <f t="shared" si="12"/>
        <v>0</v>
      </c>
    </row>
    <row r="174" spans="1:6" ht="15" customHeight="1" x14ac:dyDescent="0.3">
      <c r="A174" s="154">
        <v>5</v>
      </c>
      <c r="B174" s="159" t="s">
        <v>185</v>
      </c>
      <c r="C174" s="13">
        <v>0</v>
      </c>
      <c r="D174" s="13">
        <v>87179004.930000007</v>
      </c>
      <c r="E174" s="13">
        <v>54344321.140000001</v>
      </c>
      <c r="F174" s="45">
        <f t="shared" si="12"/>
        <v>141523326.06999999</v>
      </c>
    </row>
    <row r="175" spans="1:6" ht="15" customHeight="1" x14ac:dyDescent="0.3">
      <c r="A175" s="154">
        <v>6</v>
      </c>
      <c r="B175" s="159" t="s">
        <v>165</v>
      </c>
      <c r="C175" s="13">
        <v>0</v>
      </c>
      <c r="D175" s="13">
        <v>0</v>
      </c>
      <c r="E175" s="13">
        <v>0</v>
      </c>
      <c r="F175" s="45">
        <f t="shared" si="12"/>
        <v>0</v>
      </c>
    </row>
    <row r="176" spans="1:6" ht="15" customHeight="1" x14ac:dyDescent="0.3">
      <c r="A176" s="154">
        <v>7</v>
      </c>
      <c r="B176" s="159" t="s">
        <v>166</v>
      </c>
      <c r="C176" s="13">
        <v>0</v>
      </c>
      <c r="D176" s="13">
        <v>0</v>
      </c>
      <c r="E176" s="13">
        <v>0</v>
      </c>
      <c r="F176" s="45">
        <f t="shared" si="12"/>
        <v>0</v>
      </c>
    </row>
    <row r="177" spans="1:6" ht="15" customHeight="1" x14ac:dyDescent="0.3">
      <c r="A177" s="154">
        <v>8</v>
      </c>
      <c r="B177" s="159" t="s">
        <v>186</v>
      </c>
      <c r="C177" s="13">
        <v>0</v>
      </c>
      <c r="D177" s="13">
        <v>0</v>
      </c>
      <c r="E177" s="13">
        <v>0</v>
      </c>
      <c r="F177" s="45">
        <f t="shared" si="12"/>
        <v>0</v>
      </c>
    </row>
    <row r="178" spans="1:6" ht="15" customHeight="1" x14ac:dyDescent="0.3">
      <c r="A178" s="198">
        <v>9</v>
      </c>
      <c r="B178" s="199" t="s">
        <v>187</v>
      </c>
      <c r="C178" s="15">
        <v>0</v>
      </c>
      <c r="D178" s="15">
        <v>0</v>
      </c>
      <c r="E178" s="15">
        <v>0</v>
      </c>
      <c r="F178" s="200">
        <f t="shared" si="12"/>
        <v>0</v>
      </c>
    </row>
    <row r="179" spans="1:6" ht="15" customHeight="1" x14ac:dyDescent="0.3">
      <c r="A179" s="382" t="s">
        <v>331</v>
      </c>
      <c r="B179" s="382"/>
      <c r="C179" s="382"/>
      <c r="D179" s="382"/>
      <c r="E179" s="382"/>
      <c r="F179" s="382"/>
    </row>
    <row r="180" spans="1:6" ht="15" customHeight="1" x14ac:dyDescent="0.3">
      <c r="A180" s="97" t="s">
        <v>124</v>
      </c>
      <c r="B180" s="98"/>
      <c r="C180" s="98"/>
      <c r="D180" s="98"/>
      <c r="E180" s="98"/>
      <c r="F180" s="99"/>
    </row>
    <row r="181" spans="1:6" ht="50.1" customHeight="1" x14ac:dyDescent="0.3">
      <c r="A181" s="365" t="s">
        <v>125</v>
      </c>
      <c r="B181" s="366"/>
      <c r="C181" s="366"/>
      <c r="D181" s="366"/>
      <c r="E181" s="366"/>
      <c r="F181" s="367"/>
    </row>
    <row r="182" spans="1:6" ht="15" customHeight="1" x14ac:dyDescent="0.35">
      <c r="A182" s="4"/>
      <c r="B182" s="4"/>
      <c r="C182" s="4"/>
      <c r="D182" s="4"/>
      <c r="E182" s="4"/>
      <c r="F182" s="4"/>
    </row>
    <row r="183" spans="1:6" ht="35.1" customHeight="1" x14ac:dyDescent="0.3">
      <c r="A183" s="112" t="s">
        <v>75</v>
      </c>
      <c r="B183" s="369" t="s">
        <v>342</v>
      </c>
      <c r="C183" s="370"/>
      <c r="D183" s="371" t="s">
        <v>48</v>
      </c>
      <c r="E183" s="372"/>
      <c r="F183" s="373"/>
    </row>
    <row r="184" spans="1:6" ht="35.1" customHeight="1" x14ac:dyDescent="0.3">
      <c r="A184" s="113" t="s">
        <v>46</v>
      </c>
      <c r="B184" s="369" t="s">
        <v>332</v>
      </c>
      <c r="C184" s="370"/>
      <c r="D184" s="374"/>
      <c r="E184" s="375"/>
      <c r="F184" s="376"/>
    </row>
    <row r="185" spans="1:6" ht="35.1" customHeight="1" x14ac:dyDescent="0.3">
      <c r="A185" s="114" t="s">
        <v>47</v>
      </c>
      <c r="B185" s="369" t="s">
        <v>341</v>
      </c>
      <c r="C185" s="370"/>
      <c r="D185" s="377"/>
      <c r="E185" s="378"/>
      <c r="F185" s="379"/>
    </row>
    <row r="186" spans="1:6" x14ac:dyDescent="0.3">
      <c r="A186" s="368" t="s">
        <v>120</v>
      </c>
      <c r="B186" s="368"/>
      <c r="C186" s="368"/>
      <c r="D186" s="368"/>
      <c r="E186" s="368"/>
      <c r="F186" s="368"/>
    </row>
    <row r="187" spans="1:6" x14ac:dyDescent="0.3">
      <c r="A187" s="121"/>
      <c r="B187" s="121"/>
      <c r="C187" s="121"/>
      <c r="D187" s="121"/>
      <c r="E187" s="121"/>
      <c r="F187" s="121"/>
    </row>
    <row r="188" spans="1:6" x14ac:dyDescent="0.3">
      <c r="A188" s="362" t="s">
        <v>147</v>
      </c>
      <c r="B188" s="363"/>
      <c r="C188" s="363"/>
      <c r="D188" s="363"/>
      <c r="E188" s="363"/>
      <c r="F188" s="364"/>
    </row>
    <row r="189" spans="1:6" x14ac:dyDescent="0.3">
      <c r="A189" s="100" t="s">
        <v>131</v>
      </c>
      <c r="F189" s="101"/>
    </row>
    <row r="190" spans="1:6" x14ac:dyDescent="0.3">
      <c r="A190" s="102"/>
      <c r="F190" s="101"/>
    </row>
    <row r="191" spans="1:6" ht="33" customHeight="1" thickBot="1" x14ac:dyDescent="0.35">
      <c r="A191" s="166" t="s">
        <v>209</v>
      </c>
      <c r="B191" s="165">
        <f>B71</f>
        <v>3536657051.3499999</v>
      </c>
      <c r="F191" s="101"/>
    </row>
    <row r="192" spans="1:6" ht="16.2" thickTop="1" x14ac:dyDescent="0.3">
      <c r="A192" s="102"/>
      <c r="F192" s="101"/>
    </row>
    <row r="193" spans="1:6" x14ac:dyDescent="0.3">
      <c r="A193" s="100" t="s">
        <v>138</v>
      </c>
      <c r="D193" s="35" t="s">
        <v>174</v>
      </c>
      <c r="F193" s="101"/>
    </row>
    <row r="194" spans="1:6" x14ac:dyDescent="0.3">
      <c r="A194" s="102" t="s">
        <v>132</v>
      </c>
      <c r="B194" s="50">
        <f>+B69</f>
        <v>3536657051.3499999</v>
      </c>
      <c r="D194" s="351" t="s">
        <v>170</v>
      </c>
      <c r="E194" s="351"/>
      <c r="F194" s="361"/>
    </row>
    <row r="195" spans="1:6" x14ac:dyDescent="0.3">
      <c r="A195" s="102" t="s">
        <v>139</v>
      </c>
      <c r="B195" s="52">
        <f>+F88</f>
        <v>884164263</v>
      </c>
      <c r="D195" s="351"/>
      <c r="E195" s="351"/>
      <c r="F195" s="361"/>
    </row>
    <row r="196" spans="1:6" ht="16.2" thickBot="1" x14ac:dyDescent="0.35">
      <c r="A196" s="102" t="s">
        <v>133</v>
      </c>
      <c r="B196" s="144">
        <f>+B194-B195</f>
        <v>2652492788.3499999</v>
      </c>
      <c r="D196" s="28" t="s">
        <v>171</v>
      </c>
      <c r="F196" s="146">
        <f>+F88</f>
        <v>884164263</v>
      </c>
    </row>
    <row r="197" spans="1:6" ht="16.2" thickTop="1" x14ac:dyDescent="0.3">
      <c r="A197" s="102"/>
      <c r="D197" s="28" t="s">
        <v>172</v>
      </c>
      <c r="F197" s="147">
        <f>+F108</f>
        <v>673095858.3499999</v>
      </c>
    </row>
    <row r="198" spans="1:6" ht="16.2" thickBot="1" x14ac:dyDescent="0.35">
      <c r="A198" s="100" t="s">
        <v>134</v>
      </c>
      <c r="D198" s="35" t="s">
        <v>173</v>
      </c>
      <c r="E198" s="35"/>
      <c r="F198" s="148">
        <f>+F197/F196</f>
        <v>0.76127919496108376</v>
      </c>
    </row>
    <row r="199" spans="1:6" ht="16.2" thickTop="1" x14ac:dyDescent="0.3">
      <c r="A199" s="102" t="s">
        <v>135</v>
      </c>
      <c r="B199" s="50">
        <f>+F27</f>
        <v>673095858.3499999</v>
      </c>
      <c r="F199" s="101"/>
    </row>
    <row r="200" spans="1:6" x14ac:dyDescent="0.3">
      <c r="A200" s="102" t="s">
        <v>136</v>
      </c>
      <c r="B200" s="52">
        <f>+F108</f>
        <v>673095858.3499999</v>
      </c>
      <c r="D200" s="351" t="s">
        <v>175</v>
      </c>
      <c r="E200" s="351"/>
      <c r="F200" s="361"/>
    </row>
    <row r="201" spans="1:6" ht="16.2" thickBot="1" x14ac:dyDescent="0.35">
      <c r="A201" s="102" t="s">
        <v>137</v>
      </c>
      <c r="B201" s="145">
        <f>+B199-B200</f>
        <v>0</v>
      </c>
      <c r="D201" s="351"/>
      <c r="E201" s="351"/>
      <c r="F201" s="361"/>
    </row>
    <row r="202" spans="1:6" ht="16.2" thickTop="1" x14ac:dyDescent="0.3">
      <c r="A202" s="102"/>
      <c r="B202"/>
      <c r="D202" s="60" t="s">
        <v>176</v>
      </c>
      <c r="E202" s="149"/>
      <c r="F202" s="146">
        <f>+B69</f>
        <v>3536657051.3499999</v>
      </c>
    </row>
    <row r="203" spans="1:6" x14ac:dyDescent="0.3">
      <c r="A203" s="102"/>
      <c r="B203"/>
      <c r="D203" s="60" t="s">
        <v>172</v>
      </c>
      <c r="E203" s="149"/>
      <c r="F203" s="147">
        <f>+F108</f>
        <v>673095858.3499999</v>
      </c>
    </row>
    <row r="204" spans="1:6" ht="16.2" thickBot="1" x14ac:dyDescent="0.35">
      <c r="A204" s="102"/>
      <c r="B204"/>
      <c r="D204" s="149"/>
      <c r="E204" s="149"/>
      <c r="F204" s="148">
        <f>+F203/F202</f>
        <v>0.19031979877524968</v>
      </c>
    </row>
    <row r="205" spans="1:6" ht="16.2" thickTop="1" x14ac:dyDescent="0.3">
      <c r="A205" s="103"/>
      <c r="B205" s="104"/>
      <c r="C205" s="104"/>
      <c r="D205" s="104"/>
      <c r="E205" s="104"/>
      <c r="F205" s="105"/>
    </row>
  </sheetData>
  <mergeCells count="94">
    <mergeCell ref="A1:F2"/>
    <mergeCell ref="A34:F34"/>
    <mergeCell ref="A26:B26"/>
    <mergeCell ref="A13:F13"/>
    <mergeCell ref="A14:F14"/>
    <mergeCell ref="A22:F22"/>
    <mergeCell ref="A27:B27"/>
    <mergeCell ref="A28:B28"/>
    <mergeCell ref="A29:B29"/>
    <mergeCell ref="A30:B30"/>
    <mergeCell ref="A31:B31"/>
    <mergeCell ref="A24:F24"/>
    <mergeCell ref="A25:F25"/>
    <mergeCell ref="A3:F3"/>
    <mergeCell ref="A36:F36"/>
    <mergeCell ref="A9:F9"/>
    <mergeCell ref="C5:E5"/>
    <mergeCell ref="C6:E6"/>
    <mergeCell ref="C7:E7"/>
    <mergeCell ref="A11:F11"/>
    <mergeCell ref="A21:F21"/>
    <mergeCell ref="A33:F33"/>
    <mergeCell ref="A20:F20"/>
    <mergeCell ref="A47:F47"/>
    <mergeCell ref="A48:F48"/>
    <mergeCell ref="A37:F37"/>
    <mergeCell ref="A38:B38"/>
    <mergeCell ref="A39:B39"/>
    <mergeCell ref="A40:B40"/>
    <mergeCell ref="A41:B41"/>
    <mergeCell ref="A42:B42"/>
    <mergeCell ref="A45:F45"/>
    <mergeCell ref="A44:F44"/>
    <mergeCell ref="B59:C59"/>
    <mergeCell ref="D57:F59"/>
    <mergeCell ref="A49:B49"/>
    <mergeCell ref="A50:B50"/>
    <mergeCell ref="A51:B51"/>
    <mergeCell ref="A55:F55"/>
    <mergeCell ref="B57:C57"/>
    <mergeCell ref="B58:C58"/>
    <mergeCell ref="A54:F54"/>
    <mergeCell ref="A52:B52"/>
    <mergeCell ref="A61:F61"/>
    <mergeCell ref="A102:F102"/>
    <mergeCell ref="A103:F103"/>
    <mergeCell ref="A104:F104"/>
    <mergeCell ref="A65:F65"/>
    <mergeCell ref="A66:F66"/>
    <mergeCell ref="A67:F67"/>
    <mergeCell ref="A80:F80"/>
    <mergeCell ref="A82:F82"/>
    <mergeCell ref="A83:F83"/>
    <mergeCell ref="A84:F84"/>
    <mergeCell ref="A100:F100"/>
    <mergeCell ref="A88:B88"/>
    <mergeCell ref="A79:F79"/>
    <mergeCell ref="A99:F99"/>
    <mergeCell ref="A63:F63"/>
    <mergeCell ref="A108:B108"/>
    <mergeCell ref="A120:B120"/>
    <mergeCell ref="A123:F123"/>
    <mergeCell ref="A126:F126"/>
    <mergeCell ref="A125:F125"/>
    <mergeCell ref="A143:F143"/>
    <mergeCell ref="A128:F128"/>
    <mergeCell ref="A129:F129"/>
    <mergeCell ref="A130:F130"/>
    <mergeCell ref="A139:F139"/>
    <mergeCell ref="A140:F140"/>
    <mergeCell ref="A141:F141"/>
    <mergeCell ref="A142:F142"/>
    <mergeCell ref="A138:E138"/>
    <mergeCell ref="D200:F201"/>
    <mergeCell ref="A188:F188"/>
    <mergeCell ref="A145:F145"/>
    <mergeCell ref="A181:F181"/>
    <mergeCell ref="A186:F186"/>
    <mergeCell ref="B183:C183"/>
    <mergeCell ref="D183:F185"/>
    <mergeCell ref="B184:C184"/>
    <mergeCell ref="B185:C185"/>
    <mergeCell ref="B151:C151"/>
    <mergeCell ref="B154:C154"/>
    <mergeCell ref="B150:C150"/>
    <mergeCell ref="B164:C164"/>
    <mergeCell ref="B148:D148"/>
    <mergeCell ref="A179:F179"/>
    <mergeCell ref="B147:D147"/>
    <mergeCell ref="B149:D149"/>
    <mergeCell ref="B156:C156"/>
    <mergeCell ref="B159:C159"/>
    <mergeCell ref="B161:C161"/>
    <mergeCell ref="D194:F195"/>
  </mergeCells>
  <phoneticPr fontId="9" type="noConversion"/>
  <conditionalFormatting sqref="B201">
    <cfRule type="cellIs" dxfId="23" priority="4" operator="equal">
      <formula>0</formula>
    </cfRule>
    <cfRule type="cellIs" dxfId="22" priority="5" operator="lessThan">
      <formula>0</formula>
    </cfRule>
    <cfRule type="cellIs" dxfId="21" priority="6" operator="greaterThan">
      <formula>0</formula>
    </cfRule>
  </conditionalFormatting>
  <conditionalFormatting sqref="F165">
    <cfRule type="cellIs" dxfId="20" priority="1" operator="equal">
      <formula>0</formula>
    </cfRule>
    <cfRule type="cellIs" dxfId="19" priority="2" operator="lessThan">
      <formula>0</formula>
    </cfRule>
    <cfRule type="cellIs" dxfId="18" priority="3" operator="greaterThan">
      <formula>0</formula>
    </cfRule>
  </conditionalFormatting>
  <dataValidations xWindow="1063" yWindow="482" count="1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183:F185" xr:uid="{FB5B08A2-AC66-44B2-AD4C-16F22EE7D80A}"/>
    <dataValidation allowBlank="1" showInputMessage="1" showErrorMessage="1" promptTitle="Advertencia" prompt="Esta tabla se completa únicamente con los ingresos y egresos del período 2024. Se recomienda leer cuidadosamente las indicaciones señaladas en la parte inferior de la tabla. " sqref="A129:F129" xr:uid="{4A154B9A-0966-4831-AC84-A0429032B75C}"/>
    <dataValidation allowBlank="1" showInputMessage="1" showErrorMessage="1" promptTitle="Advertencia" prompt="Se recomienda leer cuidadosamente las indicaciones dispuestas en la parte inferior de esta tabla. " sqref="A132" xr:uid="{0F873C55-DE63-4CB7-BBE9-F21F7F377184}"/>
    <dataValidation allowBlank="1" showInputMessage="1" showErrorMessage="1" promptTitle="Advertencia" prompt="Debe coincidir con el monto reportado en la Liquidación Prespuestaria 2023, caso contrario se debe justificar en el espacio de observaciones. " sqref="D152:D156 D160" xr:uid="{F37C8231-A659-425B-853B-80F2DAE8B7E7}"/>
    <dataValidation allowBlank="1" showInputMessage="1" showErrorMessage="1" promptTitle="Advertencia" prompt="Se debe indicar el nombre de la partida de acuerdo al Clasificador de los Ingresos del Sector Público." sqref="B85" xr:uid="{F09C3161-6CFA-49C1-8FEB-1417CF1E2FE4}"/>
    <dataValidation allowBlank="1" showInputMessage="1" showErrorMessage="1" promptTitle="Advertencia" prompt="El código debe ser el definido para la partida en particular y debe ser el código establecido en el Clasificador de los Ingresos del Sector Público. " sqref="A85 A105" xr:uid="{E37570B1-4B77-4A42-B116-BCB2835F1677}"/>
    <dataValidation allowBlank="1" showInputMessage="1" showErrorMessage="1" promptTitle="Advertencia" prompt="En este espacio se debe detallar el código correspondiente a la partida detallada y debe ser el código definido en el Clasificador de los Ingresos del Sector Público. " sqref="A89:A91 A109 A169" xr:uid="{23F4902A-2877-4B82-AE1B-A188314E62C6}"/>
    <dataValidation allowBlank="1" showInputMessage="1" showErrorMessage="1" promptTitle="Advertencia" prompt="El nombre de la partida debe ser de acuerdo al Clasificador de los Ingresos del Sector Público. " sqref="B89:B91 B109 B169" xr:uid="{1BBBAC00-D3AB-43DC-A55F-E540B6D06F63}"/>
    <dataValidation allowBlank="1" showInputMessage="1" showErrorMessage="1" promptTitle="Recordatorio" prompt="El superávit libre debe ser reintegrado a más tardar el 31 de marzo,_x000a_de acuerdo al  Decreto Nº 43189-MTSS, artículo 66. " sqref="B153:B155 B157:B160 B162:B164" xr:uid="{8BFBAA9A-BB33-4E41-8478-41B44456BB9F}"/>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3:F103" xr:uid="{80C03DEF-6B29-4E70-BF2F-105E4E97E2B5}"/>
    <dataValidation allowBlank="1" showInputMessage="1" showErrorMessage="1" promptTitle="Advertencia" prompt="NO incluir recursos de vigencias anteriores, para ese fin se completa tabla N°9" sqref="B71" xr:uid="{81036899-7B6D-4858-9108-BA705DCE4980}"/>
    <dataValidation allowBlank="1" showInputMessage="1" showErrorMessage="1" promptTitle="Advertencia" prompt="En enero no debe haber saldo inicial, si la UE cuenta con superávit, debe consignarse en la tabla 9." sqref="B132" xr:uid="{BB53B615-EAF2-4432-8B93-CC7294C55D13}"/>
    <dataValidation allowBlank="1" showInputMessage="1" showErrorMessage="1" promptTitle="Instrucción" prompt="En esta tabla únicamente se detallan los Ingresos ordinarios del ejercicio presupuestario 2024. No incluir recursos de vigencias anteriores (estos se deben detallar en tabla 9)" sqref="A83:F83" xr:uid="{CFD55E8C-9D5F-4F5A-9C82-AFB93CBA94EF}"/>
    <dataValidation allowBlank="1" showInputMessage="1" showErrorMessage="1" promptTitle="Advertencia" prompt="Esta tabla solo la deben completar la unidades ejecutoras que por Ley específica estén facultadas para estimar y re presupuestar superávits." sqref="B148 E148:F148" xr:uid="{6CBCD5B0-5BE1-4D06-AF38-869B0D8356DB}"/>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7:F59" xr:uid="{66E3D2A3-0A12-41E6-A92E-4A8A0A1026B7}"/>
  </dataValidations>
  <hyperlinks>
    <hyperlink ref="B85" r:id="rId1" xr:uid="{499B9670-00BC-42DE-AD34-F311B051BF9D}"/>
    <hyperlink ref="B105" r:id="rId2" display="Nombre de la Partida presupuestaria" xr:uid="{CA966660-67FD-4F24-B2FE-DA3416D730C9}"/>
    <hyperlink ref="A85" r:id="rId3" xr:uid="{91D6A97E-12A6-4B35-A3D7-457C1904EFDF}"/>
    <hyperlink ref="A105" r:id="rId4" xr:uid="{60B9FCEF-5595-4032-8AD2-A9A600AC6A47}"/>
  </hyperlinks>
  <printOptions horizontalCentered="1"/>
  <pageMargins left="0.31496062992125984" right="0.31496062992125984" top="1.1811023622047245" bottom="0.78740157480314965" header="0.78740157480314965" footer="0.39370078740157483"/>
  <pageSetup scale="59"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35" max="5" man="1"/>
    <brk id="59" max="16383" man="1"/>
    <brk id="101" max="5" man="1"/>
    <brk id="145" max="5" man="1"/>
  </rowBreaks>
  <ignoredErrors>
    <ignoredError sqref="F16:F19" evalError="1"/>
  </ignoredErrors>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A9D8-C6C6-40ED-B385-69ED49849A3C}">
  <sheetPr>
    <tabColor rgb="FF979797"/>
  </sheetPr>
  <dimension ref="A1:I205"/>
  <sheetViews>
    <sheetView showGridLines="0" zoomScale="70" zoomScaleNormal="70" zoomScaleSheetLayoutView="100" workbookViewId="0">
      <selection sqref="A1:F2"/>
    </sheetView>
  </sheetViews>
  <sheetFormatPr baseColWidth="10" defaultColWidth="11.44140625" defaultRowHeight="15.6" x14ac:dyDescent="0.3"/>
  <cols>
    <col min="1" max="1" width="48.88671875" style="28" customWidth="1"/>
    <col min="2" max="2" width="28.6640625" style="28" customWidth="1"/>
    <col min="3" max="4" width="19.6640625" style="28" customWidth="1"/>
    <col min="5" max="5" width="55.6640625" style="28" customWidth="1"/>
    <col min="6" max="6" width="20.6640625" style="28" customWidth="1"/>
    <col min="7" max="8" width="11.44140625" style="28"/>
    <col min="9" max="9" width="15.33203125" style="28" bestFit="1" customWidth="1"/>
    <col min="10" max="16384" width="11.44140625" style="28"/>
  </cols>
  <sheetData>
    <row r="1" spans="1:6" ht="18" customHeight="1" x14ac:dyDescent="0.3">
      <c r="A1" s="422" t="s">
        <v>121</v>
      </c>
      <c r="B1" s="422"/>
      <c r="C1" s="422"/>
      <c r="D1" s="422"/>
      <c r="E1" s="422"/>
      <c r="F1" s="422"/>
    </row>
    <row r="2" spans="1:6" ht="18" customHeight="1" x14ac:dyDescent="0.3">
      <c r="A2" s="422"/>
      <c r="B2" s="422"/>
      <c r="C2" s="422"/>
      <c r="D2" s="422"/>
      <c r="E2" s="422"/>
      <c r="F2" s="422"/>
    </row>
    <row r="3" spans="1:6" ht="18" customHeight="1" x14ac:dyDescent="0.3">
      <c r="A3" s="430" t="s">
        <v>154</v>
      </c>
      <c r="B3" s="430"/>
      <c r="C3" s="430"/>
      <c r="D3" s="430"/>
      <c r="E3" s="430"/>
      <c r="F3" s="430"/>
    </row>
    <row r="4" spans="1:6" ht="15" customHeight="1" thickBot="1" x14ac:dyDescent="0.35">
      <c r="A4" s="29"/>
      <c r="B4" s="29"/>
      <c r="C4" s="29"/>
      <c r="D4" s="29"/>
      <c r="E4" s="29"/>
      <c r="F4" s="29"/>
    </row>
    <row r="5" spans="1:6" ht="18" customHeight="1" x14ac:dyDescent="0.3">
      <c r="A5" s="55"/>
      <c r="B5" s="132" t="s">
        <v>22</v>
      </c>
      <c r="C5" s="413" t="str">
        <f>+'1T'!C5</f>
        <v>Programa Deporte y Recreación</v>
      </c>
      <c r="D5" s="414"/>
      <c r="E5" s="415"/>
    </row>
    <row r="6" spans="1:6" ht="18" customHeight="1" x14ac:dyDescent="0.3">
      <c r="A6" s="56"/>
      <c r="B6" s="133" t="s">
        <v>33</v>
      </c>
      <c r="C6" s="369" t="str">
        <f>+'1T'!C6</f>
        <v>Instituto Costarricense del Deporte y la Recreación</v>
      </c>
      <c r="D6" s="416"/>
      <c r="E6" s="417"/>
      <c r="F6" s="5"/>
    </row>
    <row r="7" spans="1:6" ht="18" customHeight="1" thickBot="1" x14ac:dyDescent="0.35">
      <c r="A7" s="56"/>
      <c r="B7" s="136" t="s">
        <v>34</v>
      </c>
      <c r="C7" s="418" t="str">
        <f>+'1T'!C7</f>
        <v>Dirección Nacional de ICODER</v>
      </c>
      <c r="D7" s="419"/>
      <c r="E7" s="420"/>
      <c r="F7" s="5"/>
    </row>
    <row r="8" spans="1:6" ht="15" customHeight="1" x14ac:dyDescent="0.3"/>
    <row r="9" spans="1:6" ht="21.9" customHeight="1" x14ac:dyDescent="0.3">
      <c r="A9" s="396" t="s">
        <v>35</v>
      </c>
      <c r="B9" s="396"/>
      <c r="C9" s="396"/>
      <c r="D9" s="396"/>
      <c r="E9" s="396"/>
      <c r="F9" s="396"/>
    </row>
    <row r="10" spans="1:6" ht="17.399999999999999" x14ac:dyDescent="0.3">
      <c r="A10" s="9"/>
      <c r="B10" s="9"/>
      <c r="C10" s="9"/>
      <c r="D10" s="9"/>
      <c r="E10" s="9"/>
      <c r="F10" s="9"/>
    </row>
    <row r="11" spans="1:6" ht="50.25" customHeight="1" x14ac:dyDescent="0.3">
      <c r="A11" s="351" t="s">
        <v>281</v>
      </c>
      <c r="B11" s="351"/>
      <c r="C11" s="351"/>
      <c r="D11" s="351"/>
      <c r="E11" s="351"/>
      <c r="F11" s="351"/>
    </row>
    <row r="12" spans="1:6" x14ac:dyDescent="0.3">
      <c r="A12" s="149"/>
      <c r="B12" s="149"/>
      <c r="C12" s="149"/>
      <c r="D12" s="149"/>
      <c r="E12" s="149"/>
      <c r="F12" s="149"/>
    </row>
    <row r="13" spans="1:6" ht="16.95" customHeight="1" x14ac:dyDescent="0.3">
      <c r="A13" s="427" t="s">
        <v>36</v>
      </c>
      <c r="B13" s="427"/>
      <c r="C13" s="427"/>
      <c r="D13" s="427"/>
      <c r="E13" s="427"/>
      <c r="F13" s="427"/>
    </row>
    <row r="14" spans="1:6" ht="16.95" customHeight="1" x14ac:dyDescent="0.3">
      <c r="A14" s="427" t="s">
        <v>19</v>
      </c>
      <c r="B14" s="427"/>
      <c r="C14" s="427"/>
      <c r="D14" s="427"/>
      <c r="E14" s="427"/>
      <c r="F14" s="427"/>
    </row>
    <row r="15" spans="1:6" ht="16.95" customHeight="1" x14ac:dyDescent="0.3">
      <c r="A15" s="83" t="s">
        <v>17</v>
      </c>
      <c r="B15" s="84" t="s">
        <v>18</v>
      </c>
      <c r="C15" s="84" t="s">
        <v>5</v>
      </c>
      <c r="D15" s="84" t="s">
        <v>6</v>
      </c>
      <c r="E15" s="84" t="s">
        <v>7</v>
      </c>
      <c r="F15" s="83" t="s">
        <v>8</v>
      </c>
    </row>
    <row r="16" spans="1:6" ht="16.95" customHeight="1" x14ac:dyDescent="0.3">
      <c r="A16" s="78" t="s">
        <v>16</v>
      </c>
      <c r="B16" s="80"/>
      <c r="C16" s="245">
        <f>+SUM(C18:C19)</f>
        <v>85916</v>
      </c>
      <c r="D16" s="245">
        <f>+SUM(D18:D19)</f>
        <v>88770</v>
      </c>
      <c r="E16" s="245">
        <f>+SUM(E18:E19)</f>
        <v>77364</v>
      </c>
      <c r="F16" s="245">
        <f>+SUM(F18:F19)</f>
        <v>85724</v>
      </c>
    </row>
    <row r="17" spans="1:6" ht="15" customHeight="1" x14ac:dyDescent="0.3">
      <c r="A17" s="10"/>
      <c r="B17" s="11"/>
      <c r="C17" s="246"/>
      <c r="D17" s="246"/>
      <c r="E17" s="246"/>
      <c r="F17" s="247"/>
    </row>
    <row r="18" spans="1:6" ht="16.95" customHeight="1" x14ac:dyDescent="0.35">
      <c r="A18" s="73" t="s">
        <v>289</v>
      </c>
      <c r="B18" s="244" t="s">
        <v>291</v>
      </c>
      <c r="C18" s="248">
        <v>151</v>
      </c>
      <c r="D18" s="248">
        <v>629</v>
      </c>
      <c r="E18" s="248">
        <v>1781</v>
      </c>
      <c r="F18" s="249">
        <f>+SUM(C18:E18)</f>
        <v>2561</v>
      </c>
    </row>
    <row r="19" spans="1:6" ht="16.95" customHeight="1" x14ac:dyDescent="0.35">
      <c r="A19" s="243" t="s">
        <v>290</v>
      </c>
      <c r="B19" s="244" t="s">
        <v>291</v>
      </c>
      <c r="C19" s="250">
        <v>85765</v>
      </c>
      <c r="D19" s="248">
        <v>88141</v>
      </c>
      <c r="E19" s="248">
        <v>75583</v>
      </c>
      <c r="F19" s="249">
        <f>+AVERAGE(C19:E19)</f>
        <v>83163</v>
      </c>
    </row>
    <row r="20" spans="1:6" x14ac:dyDescent="0.3">
      <c r="A20" s="129" t="s">
        <v>161</v>
      </c>
      <c r="B20" s="201" t="s">
        <v>357</v>
      </c>
      <c r="C20" s="128"/>
      <c r="D20" s="128"/>
      <c r="E20" s="128"/>
      <c r="F20" s="128"/>
    </row>
    <row r="21" spans="1:6" ht="35.1" customHeight="1" x14ac:dyDescent="0.3">
      <c r="A21" s="406" t="s">
        <v>282</v>
      </c>
      <c r="B21" s="407"/>
      <c r="C21" s="407"/>
      <c r="D21" s="407"/>
      <c r="E21" s="407"/>
      <c r="F21" s="408"/>
    </row>
    <row r="22" spans="1:6" ht="111" customHeight="1" thickBot="1" x14ac:dyDescent="0.35">
      <c r="A22" s="433" t="s">
        <v>356</v>
      </c>
      <c r="B22" s="434"/>
      <c r="C22" s="434"/>
      <c r="D22" s="434"/>
      <c r="E22" s="434"/>
      <c r="F22" s="435"/>
    </row>
    <row r="23" spans="1:6" ht="16.95" customHeight="1" x14ac:dyDescent="0.3">
      <c r="A23" s="31"/>
      <c r="B23" s="31"/>
      <c r="C23" s="31"/>
      <c r="D23" s="32"/>
      <c r="E23" s="32"/>
      <c r="F23" s="33"/>
    </row>
    <row r="24" spans="1:6" ht="16.95" customHeight="1" x14ac:dyDescent="0.3">
      <c r="A24" s="427" t="s">
        <v>37</v>
      </c>
      <c r="B24" s="427"/>
      <c r="C24" s="427"/>
      <c r="D24" s="427"/>
      <c r="E24" s="427"/>
      <c r="F24" s="427"/>
    </row>
    <row r="25" spans="1:6" ht="16.95" customHeight="1" x14ac:dyDescent="0.3">
      <c r="A25" s="427" t="s">
        <v>20</v>
      </c>
      <c r="B25" s="427"/>
      <c r="C25" s="427"/>
      <c r="D25" s="427"/>
      <c r="E25" s="427"/>
      <c r="F25" s="427"/>
    </row>
    <row r="26" spans="1:6" ht="15" customHeight="1" x14ac:dyDescent="0.3">
      <c r="A26" s="436" t="s">
        <v>17</v>
      </c>
      <c r="B26" s="437"/>
      <c r="C26" s="84" t="s">
        <v>5</v>
      </c>
      <c r="D26" s="84" t="s">
        <v>6</v>
      </c>
      <c r="E26" s="84" t="s">
        <v>7</v>
      </c>
      <c r="F26" s="83" t="s">
        <v>8</v>
      </c>
    </row>
    <row r="27" spans="1:6" ht="16.95" customHeight="1" x14ac:dyDescent="0.3">
      <c r="A27" s="428" t="s">
        <v>16</v>
      </c>
      <c r="B27" s="428"/>
      <c r="C27" s="92">
        <f t="shared" ref="C27:E27" si="0">+SUM(C29:C31)</f>
        <v>172985310.02999997</v>
      </c>
      <c r="D27" s="92">
        <f t="shared" si="0"/>
        <v>311234683.54999995</v>
      </c>
      <c r="E27" s="92">
        <f t="shared" si="0"/>
        <v>233693402.37000003</v>
      </c>
      <c r="F27" s="92">
        <f>+SUM(F29:F31)</f>
        <v>717913395.95000005</v>
      </c>
    </row>
    <row r="28" spans="1:6" ht="15" customHeight="1" x14ac:dyDescent="0.3">
      <c r="A28" s="429"/>
      <c r="B28" s="429"/>
      <c r="C28" s="71"/>
      <c r="D28" s="71"/>
      <c r="E28" s="71"/>
      <c r="F28" s="12"/>
    </row>
    <row r="29" spans="1:6" ht="16.95" customHeight="1" x14ac:dyDescent="0.3">
      <c r="A29" s="429" t="s">
        <v>292</v>
      </c>
      <c r="B29" s="429"/>
      <c r="C29" s="13">
        <v>40000000</v>
      </c>
      <c r="D29" s="13">
        <v>175000000</v>
      </c>
      <c r="E29" s="13">
        <v>90000000</v>
      </c>
      <c r="F29" s="185">
        <f>+SUM(C29:E29)</f>
        <v>305000000</v>
      </c>
    </row>
    <row r="30" spans="1:6" ht="16.95" customHeight="1" x14ac:dyDescent="0.3">
      <c r="A30" s="429" t="s">
        <v>290</v>
      </c>
      <c r="B30" s="429"/>
      <c r="C30" s="13">
        <v>82037206.649999976</v>
      </c>
      <c r="D30" s="13">
        <v>76512012.139999971</v>
      </c>
      <c r="E30" s="13">
        <v>82404551.160000011</v>
      </c>
      <c r="F30" s="185">
        <f t="shared" ref="F30:F31" si="1">+SUM(C30:E30)</f>
        <v>240953769.94999999</v>
      </c>
    </row>
    <row r="31" spans="1:6" ht="16.95" customHeight="1" x14ac:dyDescent="0.3">
      <c r="A31" s="429" t="s">
        <v>293</v>
      </c>
      <c r="B31" s="429"/>
      <c r="C31" s="14">
        <v>50948103.379999988</v>
      </c>
      <c r="D31" s="13">
        <v>59722671.409999996</v>
      </c>
      <c r="E31" s="13">
        <v>61288851.210000001</v>
      </c>
      <c r="F31" s="185">
        <f t="shared" si="1"/>
        <v>171959626</v>
      </c>
    </row>
    <row r="32" spans="1:6" ht="15" customHeight="1" x14ac:dyDescent="0.3">
      <c r="A32" s="129" t="s">
        <v>161</v>
      </c>
      <c r="B32" s="125" t="s">
        <v>330</v>
      </c>
      <c r="C32" s="128"/>
      <c r="D32" s="128"/>
      <c r="E32" s="128"/>
      <c r="F32" s="128"/>
    </row>
    <row r="33" spans="1:9" ht="35.1" customHeight="1" x14ac:dyDescent="0.3">
      <c r="A33" s="406" t="s">
        <v>282</v>
      </c>
      <c r="B33" s="407"/>
      <c r="C33" s="407"/>
      <c r="D33" s="407"/>
      <c r="E33" s="407"/>
      <c r="F33" s="408"/>
      <c r="I33" s="50"/>
    </row>
    <row r="34" spans="1:9" ht="50.1" customHeight="1" x14ac:dyDescent="0.3">
      <c r="A34" s="397" t="s">
        <v>110</v>
      </c>
      <c r="B34" s="398"/>
      <c r="C34" s="398"/>
      <c r="D34" s="398"/>
      <c r="E34" s="398"/>
      <c r="F34" s="399"/>
    </row>
    <row r="35" spans="1:9" ht="15" customHeight="1" x14ac:dyDescent="0.3"/>
    <row r="36" spans="1:9" ht="16.95" customHeight="1" x14ac:dyDescent="0.3">
      <c r="A36" s="358" t="s">
        <v>38</v>
      </c>
      <c r="B36" s="358"/>
      <c r="C36" s="358"/>
      <c r="D36" s="358"/>
      <c r="E36" s="358"/>
      <c r="F36" s="358"/>
    </row>
    <row r="37" spans="1:9" ht="30" customHeight="1" x14ac:dyDescent="0.3">
      <c r="A37" s="381" t="s">
        <v>39</v>
      </c>
      <c r="B37" s="381"/>
      <c r="C37" s="381"/>
      <c r="D37" s="381"/>
      <c r="E37" s="381"/>
      <c r="F37" s="381"/>
    </row>
    <row r="38" spans="1:9" x14ac:dyDescent="0.3">
      <c r="A38" s="380" t="s">
        <v>23</v>
      </c>
      <c r="B38" s="380"/>
      <c r="C38" s="85" t="s">
        <v>40</v>
      </c>
      <c r="D38" s="86" t="s">
        <v>41</v>
      </c>
      <c r="E38" s="87" t="s">
        <v>43</v>
      </c>
      <c r="F38" s="86" t="s">
        <v>24</v>
      </c>
    </row>
    <row r="39" spans="1:9" ht="30" customHeight="1" x14ac:dyDescent="0.3">
      <c r="A39" s="404" t="s">
        <v>28</v>
      </c>
      <c r="B39" s="410"/>
      <c r="C39" s="16"/>
      <c r="D39" s="16"/>
      <c r="E39" s="16" t="s">
        <v>336</v>
      </c>
      <c r="F39" s="17"/>
    </row>
    <row r="40" spans="1:9" ht="30" customHeight="1" x14ac:dyDescent="0.3">
      <c r="A40" s="404" t="s">
        <v>29</v>
      </c>
      <c r="B40" s="404"/>
      <c r="C40" s="16"/>
      <c r="D40" s="16"/>
      <c r="E40" s="16" t="s">
        <v>336</v>
      </c>
      <c r="F40" s="18"/>
    </row>
    <row r="41" spans="1:9" ht="30" customHeight="1" x14ac:dyDescent="0.3">
      <c r="A41" s="411" t="s">
        <v>27</v>
      </c>
      <c r="B41" s="411"/>
      <c r="C41" s="16"/>
      <c r="D41" s="16"/>
      <c r="E41" s="16" t="s">
        <v>336</v>
      </c>
      <c r="F41" s="18"/>
    </row>
    <row r="42" spans="1:9" ht="30" customHeight="1" x14ac:dyDescent="0.3">
      <c r="A42" s="412" t="s">
        <v>30</v>
      </c>
      <c r="B42" s="412"/>
      <c r="C42" s="16"/>
      <c r="E42" s="16" t="s">
        <v>336</v>
      </c>
      <c r="F42" s="19"/>
    </row>
    <row r="43" spans="1:9" ht="16.95" customHeight="1" x14ac:dyDescent="0.3">
      <c r="A43" s="129" t="s">
        <v>161</v>
      </c>
      <c r="B43" s="201" t="s">
        <v>337</v>
      </c>
      <c r="C43" s="72"/>
      <c r="D43" s="72"/>
      <c r="E43" s="72"/>
      <c r="F43" s="72"/>
    </row>
    <row r="44" spans="1:9" ht="35.1" customHeight="1" x14ac:dyDescent="0.3">
      <c r="A44" s="406" t="s">
        <v>283</v>
      </c>
      <c r="B44" s="407"/>
      <c r="C44" s="407"/>
      <c r="D44" s="407"/>
      <c r="E44" s="407"/>
      <c r="F44" s="408"/>
    </row>
    <row r="45" spans="1:9" s="60" customFormat="1" ht="75.75" customHeight="1" x14ac:dyDescent="0.3">
      <c r="A45" s="405" t="s">
        <v>353</v>
      </c>
      <c r="B45" s="405"/>
      <c r="C45" s="405"/>
      <c r="D45" s="405"/>
      <c r="E45" s="405"/>
      <c r="F45" s="405"/>
    </row>
    <row r="46" spans="1:9" s="60" customFormat="1" ht="15" customHeight="1" x14ac:dyDescent="0.3">
      <c r="A46" s="54"/>
      <c r="B46" s="54"/>
      <c r="C46" s="54"/>
      <c r="D46" s="54"/>
      <c r="E46" s="54"/>
      <c r="F46" s="54"/>
    </row>
    <row r="47" spans="1:9" x14ac:dyDescent="0.3">
      <c r="A47" s="358" t="s">
        <v>44</v>
      </c>
      <c r="B47" s="358"/>
      <c r="C47" s="358"/>
      <c r="D47" s="358"/>
      <c r="E47" s="358"/>
      <c r="F47" s="358"/>
    </row>
    <row r="48" spans="1:9" x14ac:dyDescent="0.3">
      <c r="A48" s="358" t="s">
        <v>25</v>
      </c>
      <c r="B48" s="358"/>
      <c r="C48" s="358"/>
      <c r="D48" s="358"/>
      <c r="E48" s="358"/>
      <c r="F48" s="358"/>
    </row>
    <row r="49" spans="1:6" x14ac:dyDescent="0.3">
      <c r="A49" s="436" t="s">
        <v>23</v>
      </c>
      <c r="B49" s="436"/>
      <c r="C49" s="84" t="s">
        <v>40</v>
      </c>
      <c r="D49" s="83" t="s">
        <v>41</v>
      </c>
      <c r="E49" s="88" t="s">
        <v>76</v>
      </c>
      <c r="F49" s="83" t="s">
        <v>24</v>
      </c>
    </row>
    <row r="50" spans="1:6" ht="112.5" customHeight="1" x14ac:dyDescent="0.3">
      <c r="A50" s="403" t="s">
        <v>31</v>
      </c>
      <c r="B50" s="403"/>
      <c r="C50" s="20"/>
      <c r="D50" s="20"/>
      <c r="E50" s="328" t="s">
        <v>336</v>
      </c>
      <c r="F50" s="36"/>
    </row>
    <row r="51" spans="1:6" ht="68.25" customHeight="1" x14ac:dyDescent="0.3">
      <c r="A51" s="404" t="s">
        <v>32</v>
      </c>
      <c r="B51" s="404"/>
      <c r="C51" s="26"/>
      <c r="D51" s="26" t="s">
        <v>336</v>
      </c>
      <c r="E51" s="329"/>
      <c r="F51" s="37"/>
    </row>
    <row r="52" spans="1:6" s="60" customFormat="1" ht="30" customHeight="1" x14ac:dyDescent="0.3">
      <c r="A52" s="409" t="s">
        <v>251</v>
      </c>
      <c r="B52" s="409"/>
      <c r="C52" s="240"/>
      <c r="D52" s="240"/>
      <c r="E52" s="241" t="s">
        <v>336</v>
      </c>
      <c r="F52" s="37"/>
    </row>
    <row r="53" spans="1:6" x14ac:dyDescent="0.3">
      <c r="A53" s="129" t="s">
        <v>352</v>
      </c>
      <c r="B53" s="201"/>
      <c r="C53" s="128"/>
      <c r="D53" s="128"/>
      <c r="E53" s="128"/>
      <c r="F53" s="128"/>
    </row>
    <row r="54" spans="1:6" ht="35.1" customHeight="1" x14ac:dyDescent="0.3">
      <c r="A54" s="406" t="s">
        <v>284</v>
      </c>
      <c r="B54" s="407"/>
      <c r="C54" s="407"/>
      <c r="D54" s="407"/>
      <c r="E54" s="407"/>
      <c r="F54" s="408"/>
    </row>
    <row r="55" spans="1:6" ht="102" customHeight="1" x14ac:dyDescent="0.3">
      <c r="A55" s="438" t="s">
        <v>360</v>
      </c>
      <c r="B55" s="438"/>
      <c r="C55" s="438"/>
      <c r="D55" s="438"/>
      <c r="E55" s="438"/>
      <c r="F55" s="438"/>
    </row>
    <row r="56" spans="1:6" ht="9.9" customHeight="1" x14ac:dyDescent="0.3">
      <c r="E56" s="38"/>
    </row>
    <row r="57" spans="1:6" ht="30" customHeight="1" x14ac:dyDescent="0.3">
      <c r="A57" s="89" t="s">
        <v>45</v>
      </c>
      <c r="B57" s="369" t="s">
        <v>358</v>
      </c>
      <c r="C57" s="370"/>
      <c r="D57" s="371" t="s">
        <v>48</v>
      </c>
      <c r="E57" s="372"/>
      <c r="F57" s="373"/>
    </row>
    <row r="58" spans="1:6" ht="27.9" customHeight="1" x14ac:dyDescent="0.3">
      <c r="A58" s="89" t="s">
        <v>46</v>
      </c>
      <c r="B58" s="369" t="s">
        <v>332</v>
      </c>
      <c r="C58" s="370"/>
      <c r="D58" s="374"/>
      <c r="E58" s="375"/>
      <c r="F58" s="376"/>
    </row>
    <row r="59" spans="1:6" ht="27.9" customHeight="1" x14ac:dyDescent="0.3">
      <c r="A59" s="89" t="s">
        <v>47</v>
      </c>
      <c r="B59" s="369" t="s">
        <v>359</v>
      </c>
      <c r="C59" s="370"/>
      <c r="D59" s="377"/>
      <c r="E59" s="378"/>
      <c r="F59" s="379"/>
    </row>
    <row r="61" spans="1:6" ht="21.9" customHeight="1" x14ac:dyDescent="0.3">
      <c r="A61" s="396" t="s">
        <v>49</v>
      </c>
      <c r="B61" s="396"/>
      <c r="C61" s="396"/>
      <c r="D61" s="396"/>
      <c r="E61" s="396"/>
      <c r="F61" s="396"/>
    </row>
    <row r="62" spans="1:6" ht="9.9" customHeight="1" x14ac:dyDescent="0.3"/>
    <row r="63" spans="1:6" ht="84.9" customHeight="1" x14ac:dyDescent="0.3">
      <c r="A63" s="351" t="s">
        <v>237</v>
      </c>
      <c r="B63" s="351"/>
      <c r="C63" s="351"/>
      <c r="D63" s="351"/>
      <c r="E63" s="351"/>
      <c r="F63" s="351"/>
    </row>
    <row r="64" spans="1:6" ht="9.9" customHeight="1" x14ac:dyDescent="0.3"/>
    <row r="65" spans="1:6" x14ac:dyDescent="0.3">
      <c r="A65" s="358" t="s">
        <v>50</v>
      </c>
      <c r="B65" s="358"/>
      <c r="C65" s="358"/>
      <c r="D65" s="358"/>
      <c r="E65" s="358"/>
      <c r="F65" s="358"/>
    </row>
    <row r="66" spans="1:6" x14ac:dyDescent="0.3">
      <c r="A66" s="358" t="s">
        <v>58</v>
      </c>
      <c r="B66" s="358"/>
      <c r="C66" s="358"/>
      <c r="D66" s="358"/>
      <c r="E66" s="358"/>
      <c r="F66" s="358"/>
    </row>
    <row r="67" spans="1:6" x14ac:dyDescent="0.3">
      <c r="A67" s="358" t="s">
        <v>51</v>
      </c>
      <c r="B67" s="358"/>
      <c r="C67" s="358"/>
      <c r="D67" s="358"/>
      <c r="E67" s="358"/>
      <c r="F67" s="358"/>
    </row>
    <row r="68" spans="1:6" ht="31.2" x14ac:dyDescent="0.3">
      <c r="A68" s="90" t="s">
        <v>59</v>
      </c>
      <c r="B68" s="90" t="s">
        <v>61</v>
      </c>
      <c r="C68" s="90" t="s">
        <v>65</v>
      </c>
      <c r="D68" s="90" t="s">
        <v>62</v>
      </c>
      <c r="E68" s="90" t="s">
        <v>63</v>
      </c>
      <c r="F68" s="90" t="s">
        <v>151</v>
      </c>
    </row>
    <row r="69" spans="1:6" ht="18" customHeight="1" x14ac:dyDescent="0.3">
      <c r="A69" s="78" t="s">
        <v>16</v>
      </c>
      <c r="B69" s="79">
        <f>+SUM(B71:B77)</f>
        <v>3626988135</v>
      </c>
      <c r="C69" s="278">
        <f>+SUM(C71:C77)</f>
        <v>99.999999999999986</v>
      </c>
      <c r="D69" s="80"/>
      <c r="E69" s="80"/>
      <c r="F69" s="80"/>
    </row>
    <row r="70" spans="1:6" ht="9.9" customHeight="1" x14ac:dyDescent="0.3">
      <c r="A70" s="22"/>
      <c r="B70" s="23"/>
      <c r="C70" s="279"/>
      <c r="D70" s="21"/>
      <c r="E70" s="21"/>
      <c r="F70" s="21"/>
    </row>
    <row r="71" spans="1:6" ht="18" customHeight="1" x14ac:dyDescent="0.3">
      <c r="A71" s="22" t="s">
        <v>60</v>
      </c>
      <c r="B71" s="23">
        <f>+'1T'!B71</f>
        <v>3536657051.3499999</v>
      </c>
      <c r="C71" s="279">
        <f>+B71/$B$69*100</f>
        <v>97.509473968819577</v>
      </c>
      <c r="D71" s="174" t="str">
        <f>+'1T'!D71</f>
        <v>MTSS-DMT-OF-625-2023</v>
      </c>
      <c r="E71" s="174"/>
      <c r="F71" s="174" t="str">
        <f>+'1T'!F71</f>
        <v>DFOE-BIS-1020(18661)-2023</v>
      </c>
    </row>
    <row r="72" spans="1:6" ht="15" customHeight="1" x14ac:dyDescent="0.3">
      <c r="A72" s="169" t="s">
        <v>217</v>
      </c>
      <c r="B72" s="23">
        <f>+'1T'!B72</f>
        <v>0</v>
      </c>
      <c r="C72" s="279">
        <f>+B72/$B$69*100</f>
        <v>0</v>
      </c>
      <c r="D72" s="174" t="s">
        <v>344</v>
      </c>
      <c r="E72" s="173"/>
      <c r="F72" s="174" t="s">
        <v>345</v>
      </c>
    </row>
    <row r="73" spans="1:6" ht="15" customHeight="1" x14ac:dyDescent="0.3">
      <c r="A73" s="169" t="s">
        <v>140</v>
      </c>
      <c r="B73" s="23">
        <v>0</v>
      </c>
      <c r="C73" s="279">
        <f t="shared" ref="C73" si="2">+B73/$B$69*100</f>
        <v>0</v>
      </c>
      <c r="D73" s="173"/>
      <c r="E73" s="173"/>
      <c r="F73" s="173"/>
    </row>
    <row r="74" spans="1:6" ht="15" customHeight="1" x14ac:dyDescent="0.3">
      <c r="A74" s="178" t="s">
        <v>141</v>
      </c>
      <c r="B74" s="179">
        <v>90331083.650000006</v>
      </c>
      <c r="C74" s="269">
        <f>+B74/$B$69*100</f>
        <v>2.4905260311804138</v>
      </c>
      <c r="D74" s="180"/>
      <c r="E74" s="180"/>
      <c r="F74" s="180"/>
    </row>
    <row r="75" spans="1:6" ht="15" customHeight="1" x14ac:dyDescent="0.3">
      <c r="A75" s="22" t="s">
        <v>142</v>
      </c>
      <c r="B75" s="23"/>
      <c r="C75" s="279">
        <f t="shared" ref="C75:C77" si="3">+B75/$B$69*100</f>
        <v>0</v>
      </c>
      <c r="D75" s="173"/>
      <c r="E75" s="173"/>
      <c r="F75" s="173"/>
    </row>
    <row r="76" spans="1:6" ht="15" customHeight="1" x14ac:dyDescent="0.3">
      <c r="A76" s="22" t="s">
        <v>143</v>
      </c>
      <c r="B76" s="23">
        <v>0</v>
      </c>
      <c r="C76" s="279">
        <f t="shared" si="3"/>
        <v>0</v>
      </c>
      <c r="D76" s="173"/>
      <c r="E76" s="173"/>
      <c r="F76" s="173"/>
    </row>
    <row r="77" spans="1:6" ht="15" customHeight="1" x14ac:dyDescent="0.3">
      <c r="A77" s="24" t="s">
        <v>144</v>
      </c>
      <c r="B77" s="23">
        <v>0</v>
      </c>
      <c r="C77" s="279">
        <f t="shared" si="3"/>
        <v>0</v>
      </c>
      <c r="D77" s="175"/>
      <c r="E77" s="175"/>
      <c r="F77" s="175"/>
    </row>
    <row r="78" spans="1:6" x14ac:dyDescent="0.3">
      <c r="A78" s="432" t="s">
        <v>354</v>
      </c>
      <c r="B78" s="432"/>
      <c r="C78" s="432"/>
      <c r="D78" s="432"/>
      <c r="E78" s="432"/>
      <c r="F78" s="432"/>
    </row>
    <row r="79" spans="1:6" ht="35.1" customHeight="1" x14ac:dyDescent="0.3">
      <c r="A79" s="401" t="s">
        <v>215</v>
      </c>
      <c r="B79" s="395"/>
      <c r="C79" s="395"/>
      <c r="D79" s="395"/>
      <c r="E79" s="395"/>
      <c r="F79" s="402"/>
    </row>
    <row r="80" spans="1:6" ht="50.1" customHeight="1" x14ac:dyDescent="0.3">
      <c r="A80" s="397" t="s">
        <v>198</v>
      </c>
      <c r="B80" s="398"/>
      <c r="C80" s="398"/>
      <c r="D80" s="398"/>
      <c r="E80" s="398"/>
      <c r="F80" s="399"/>
    </row>
    <row r="81" spans="1:6" ht="9.9" customHeight="1" x14ac:dyDescent="0.3">
      <c r="A81" s="22"/>
      <c r="B81" s="41"/>
      <c r="C81" s="21"/>
    </row>
    <row r="82" spans="1:6" x14ac:dyDescent="0.3">
      <c r="A82" s="358" t="s">
        <v>66</v>
      </c>
      <c r="B82" s="358"/>
      <c r="C82" s="358"/>
      <c r="D82" s="358"/>
      <c r="E82" s="358"/>
      <c r="F82" s="358"/>
    </row>
    <row r="83" spans="1:6" x14ac:dyDescent="0.3">
      <c r="A83" s="358" t="s">
        <v>146</v>
      </c>
      <c r="B83" s="358"/>
      <c r="C83" s="358"/>
      <c r="D83" s="358"/>
      <c r="E83" s="358"/>
      <c r="F83" s="358"/>
    </row>
    <row r="84" spans="1:6" x14ac:dyDescent="0.3">
      <c r="A84" s="358" t="s">
        <v>51</v>
      </c>
      <c r="B84" s="358"/>
      <c r="C84" s="358"/>
      <c r="D84" s="358"/>
      <c r="E84" s="358"/>
      <c r="F84" s="358"/>
    </row>
    <row r="85" spans="1:6" ht="33.75" customHeight="1" x14ac:dyDescent="0.3">
      <c r="A85" s="124" t="s">
        <v>53</v>
      </c>
      <c r="B85" s="124" t="s">
        <v>148</v>
      </c>
      <c r="C85" s="90" t="s">
        <v>5</v>
      </c>
      <c r="D85" s="90" t="s">
        <v>6</v>
      </c>
      <c r="E85" s="90" t="s">
        <v>7</v>
      </c>
      <c r="F85" s="90" t="s">
        <v>8</v>
      </c>
    </row>
    <row r="86" spans="1:6" ht="18" customHeight="1" x14ac:dyDescent="0.3">
      <c r="A86" s="78" t="s">
        <v>16</v>
      </c>
      <c r="B86" s="91"/>
      <c r="C86" s="272">
        <f>+C88</f>
        <v>294721421</v>
      </c>
      <c r="D86" s="272">
        <f>+D88</f>
        <v>294721421</v>
      </c>
      <c r="E86" s="272">
        <f>+E88</f>
        <v>294721421</v>
      </c>
      <c r="F86" s="272">
        <f>+F88</f>
        <v>884164263</v>
      </c>
    </row>
    <row r="87" spans="1:6" ht="9.9" customHeight="1" x14ac:dyDescent="0.3">
      <c r="A87" s="10"/>
      <c r="B87" s="42"/>
      <c r="C87" s="185"/>
      <c r="D87" s="185"/>
      <c r="E87" s="185"/>
      <c r="F87" s="186"/>
    </row>
    <row r="88" spans="1:6" ht="18" customHeight="1" x14ac:dyDescent="0.3">
      <c r="A88" s="391" t="s">
        <v>159</v>
      </c>
      <c r="B88" s="391"/>
      <c r="C88" s="273">
        <f>C89+C93</f>
        <v>294721421</v>
      </c>
      <c r="D88" s="273">
        <f t="shared" ref="D88:E88" si="4">D89+D93</f>
        <v>294721421</v>
      </c>
      <c r="E88" s="273">
        <f t="shared" si="4"/>
        <v>294721421</v>
      </c>
      <c r="F88" s="274">
        <f>+F89+F93</f>
        <v>884164263</v>
      </c>
    </row>
    <row r="89" spans="1:6" x14ac:dyDescent="0.3">
      <c r="A89" s="155" t="s">
        <v>196</v>
      </c>
      <c r="B89" s="158" t="s">
        <v>191</v>
      </c>
      <c r="C89" s="185">
        <f>+C90</f>
        <v>294721421</v>
      </c>
      <c r="D89" s="185">
        <f>+D90</f>
        <v>294721421</v>
      </c>
      <c r="E89" s="185">
        <f>+E90</f>
        <v>294721421</v>
      </c>
      <c r="F89" s="275">
        <f>+C89+D89+E89</f>
        <v>884164263</v>
      </c>
    </row>
    <row r="90" spans="1:6" x14ac:dyDescent="0.3">
      <c r="A90" s="155" t="s">
        <v>195</v>
      </c>
      <c r="B90" s="158" t="s">
        <v>165</v>
      </c>
      <c r="C90" s="13">
        <f>+C91</f>
        <v>294721421</v>
      </c>
      <c r="D90" s="13">
        <f t="shared" ref="D90:E90" si="5">+D91</f>
        <v>294721421</v>
      </c>
      <c r="E90" s="13">
        <f t="shared" si="5"/>
        <v>294721421</v>
      </c>
      <c r="F90" s="45">
        <f>+C90+D90+E90</f>
        <v>884164263</v>
      </c>
    </row>
    <row r="91" spans="1:6" x14ac:dyDescent="0.3">
      <c r="A91" s="155" t="s">
        <v>194</v>
      </c>
      <c r="B91" s="158" t="s">
        <v>192</v>
      </c>
      <c r="C91" s="13">
        <v>294721421</v>
      </c>
      <c r="D91" s="13">
        <v>294721421</v>
      </c>
      <c r="E91" s="13">
        <v>294721421</v>
      </c>
      <c r="F91" s="45">
        <f>+C91+D91+E91</f>
        <v>884164263</v>
      </c>
    </row>
    <row r="92" spans="1:6" x14ac:dyDescent="0.3">
      <c r="A92" s="308" t="s">
        <v>197</v>
      </c>
      <c r="B92" s="309" t="s">
        <v>210</v>
      </c>
      <c r="C92" s="302">
        <v>0</v>
      </c>
      <c r="D92" s="302">
        <v>0</v>
      </c>
      <c r="E92" s="302">
        <v>0</v>
      </c>
      <c r="F92" s="303">
        <f t="shared" ref="F92:F96" si="6">+C92+D92+E92</f>
        <v>0</v>
      </c>
    </row>
    <row r="93" spans="1:6" x14ac:dyDescent="0.3">
      <c r="A93" s="154" t="s">
        <v>265</v>
      </c>
      <c r="B93" s="159" t="s">
        <v>262</v>
      </c>
      <c r="C93" s="185">
        <f>+C94</f>
        <v>0</v>
      </c>
      <c r="D93" s="185">
        <f t="shared" ref="D93:E95" si="7">+D94</f>
        <v>0</v>
      </c>
      <c r="E93" s="185">
        <f>+E94</f>
        <v>0</v>
      </c>
      <c r="F93" s="275">
        <f t="shared" si="6"/>
        <v>0</v>
      </c>
    </row>
    <row r="94" spans="1:6" x14ac:dyDescent="0.3">
      <c r="A94" s="154" t="s">
        <v>266</v>
      </c>
      <c r="B94" s="159" t="s">
        <v>166</v>
      </c>
      <c r="C94" s="13">
        <f>+C95</f>
        <v>0</v>
      </c>
      <c r="D94" s="13">
        <f t="shared" si="7"/>
        <v>0</v>
      </c>
      <c r="E94" s="13">
        <f t="shared" si="7"/>
        <v>0</v>
      </c>
      <c r="F94" s="45">
        <f t="shared" si="6"/>
        <v>0</v>
      </c>
    </row>
    <row r="95" spans="1:6" x14ac:dyDescent="0.3">
      <c r="A95" s="154" t="s">
        <v>268</v>
      </c>
      <c r="B95" s="159" t="s">
        <v>267</v>
      </c>
      <c r="C95" s="13">
        <f>+C96</f>
        <v>0</v>
      </c>
      <c r="D95" s="13">
        <f t="shared" si="7"/>
        <v>0</v>
      </c>
      <c r="E95" s="13">
        <f t="shared" si="7"/>
        <v>0</v>
      </c>
      <c r="F95" s="45">
        <f t="shared" si="6"/>
        <v>0</v>
      </c>
    </row>
    <row r="96" spans="1:6" x14ac:dyDescent="0.3">
      <c r="A96" s="300" t="s">
        <v>269</v>
      </c>
      <c r="B96" s="301" t="s">
        <v>270</v>
      </c>
      <c r="C96" s="302">
        <v>0</v>
      </c>
      <c r="D96" s="302">
        <v>0</v>
      </c>
      <c r="E96" s="302">
        <v>0</v>
      </c>
      <c r="F96" s="303">
        <f t="shared" si="6"/>
        <v>0</v>
      </c>
    </row>
    <row r="97" spans="1:7" ht="9.9" customHeight="1" x14ac:dyDescent="0.3">
      <c r="A97" s="74"/>
      <c r="B97" s="42"/>
      <c r="C97" s="13"/>
      <c r="D97" s="13"/>
      <c r="E97" s="13"/>
      <c r="F97" s="45"/>
    </row>
    <row r="98" spans="1:7" x14ac:dyDescent="0.3">
      <c r="A98" s="432" t="s">
        <v>355</v>
      </c>
      <c r="B98" s="432"/>
      <c r="C98" s="432"/>
      <c r="D98" s="432"/>
      <c r="E98" s="432"/>
      <c r="F98" s="432"/>
    </row>
    <row r="99" spans="1:7" ht="35.1" customHeight="1" x14ac:dyDescent="0.3">
      <c r="A99" s="395" t="s">
        <v>211</v>
      </c>
      <c r="B99" s="395"/>
      <c r="C99" s="395"/>
      <c r="D99" s="395"/>
      <c r="E99" s="395"/>
      <c r="F99" s="395"/>
    </row>
    <row r="100" spans="1:7" ht="50.1" customHeight="1" x14ac:dyDescent="0.3">
      <c r="A100" s="394" t="s">
        <v>104</v>
      </c>
      <c r="B100" s="394"/>
      <c r="C100" s="394"/>
      <c r="D100" s="394"/>
      <c r="E100" s="394"/>
      <c r="F100" s="394"/>
    </row>
    <row r="101" spans="1:7" ht="9.9" customHeight="1" x14ac:dyDescent="0.3">
      <c r="A101" s="22"/>
      <c r="B101" s="41"/>
      <c r="C101" s="21"/>
    </row>
    <row r="102" spans="1:7" ht="15.9" customHeight="1" x14ac:dyDescent="0.3">
      <c r="A102" s="358" t="s">
        <v>69</v>
      </c>
      <c r="B102" s="358"/>
      <c r="C102" s="358"/>
      <c r="D102" s="358"/>
      <c r="E102" s="358"/>
      <c r="F102" s="358"/>
    </row>
    <row r="103" spans="1:7" ht="32.25" customHeight="1" x14ac:dyDescent="0.3">
      <c r="A103" s="381" t="s">
        <v>122</v>
      </c>
      <c r="B103" s="381"/>
      <c r="C103" s="381"/>
      <c r="D103" s="381"/>
      <c r="E103" s="381"/>
      <c r="F103" s="381"/>
    </row>
    <row r="104" spans="1:7" ht="15.9" customHeight="1" x14ac:dyDescent="0.3">
      <c r="A104" s="358" t="s">
        <v>51</v>
      </c>
      <c r="B104" s="358"/>
      <c r="C104" s="358"/>
      <c r="D104" s="358"/>
      <c r="E104" s="358"/>
      <c r="F104" s="358"/>
    </row>
    <row r="105" spans="1:7" ht="33" customHeight="1" x14ac:dyDescent="0.3">
      <c r="A105" s="124" t="s">
        <v>53</v>
      </c>
      <c r="B105" s="124" t="s">
        <v>188</v>
      </c>
      <c r="C105" s="90" t="s">
        <v>5</v>
      </c>
      <c r="D105" s="90" t="s">
        <v>6</v>
      </c>
      <c r="E105" s="90" t="s">
        <v>7</v>
      </c>
      <c r="F105" s="90" t="s">
        <v>8</v>
      </c>
    </row>
    <row r="106" spans="1:7" ht="18" customHeight="1" x14ac:dyDescent="0.3">
      <c r="A106" s="78" t="s">
        <v>16</v>
      </c>
      <c r="B106" s="91"/>
      <c r="C106" s="272">
        <f>+C108+C120</f>
        <v>172985310.02999997</v>
      </c>
      <c r="D106" s="272">
        <f>+D108+D120</f>
        <v>311234683.55000001</v>
      </c>
      <c r="E106" s="272">
        <f>+E108+E120</f>
        <v>233693402.36999997</v>
      </c>
      <c r="F106" s="272">
        <f>+F108+F120</f>
        <v>717913395.95000005</v>
      </c>
      <c r="G106" s="50"/>
    </row>
    <row r="107" spans="1:7" ht="9.9" customHeight="1" x14ac:dyDescent="0.3">
      <c r="A107" s="10"/>
      <c r="B107" s="42"/>
      <c r="C107" s="185"/>
      <c r="D107" s="185"/>
      <c r="E107" s="185"/>
      <c r="F107" s="186"/>
    </row>
    <row r="108" spans="1:7" ht="18" customHeight="1" x14ac:dyDescent="0.3">
      <c r="A108" s="391" t="s">
        <v>56</v>
      </c>
      <c r="B108" s="391"/>
      <c r="C108" s="274">
        <f>+SUM(C109:C118)</f>
        <v>172985310.02999997</v>
      </c>
      <c r="D108" s="274">
        <f t="shared" ref="D108:E108" si="8">+SUM(D109:D118)</f>
        <v>311234683.55000001</v>
      </c>
      <c r="E108" s="274">
        <f t="shared" si="8"/>
        <v>233693402.36999997</v>
      </c>
      <c r="F108" s="274">
        <f>+SUM(F109:F118)</f>
        <v>717913395.95000005</v>
      </c>
    </row>
    <row r="109" spans="1:7" x14ac:dyDescent="0.3">
      <c r="A109" s="154">
        <v>0</v>
      </c>
      <c r="B109" s="159" t="s">
        <v>181</v>
      </c>
      <c r="C109" s="13">
        <v>55493448.409999989</v>
      </c>
      <c r="D109" s="13">
        <v>62236931.609999985</v>
      </c>
      <c r="E109" s="13">
        <v>64069395.760000005</v>
      </c>
      <c r="F109" s="45">
        <f>+C109+D109+E109</f>
        <v>181799775.77999997</v>
      </c>
    </row>
    <row r="110" spans="1:7" x14ac:dyDescent="0.3">
      <c r="A110" s="154">
        <v>1</v>
      </c>
      <c r="B110" s="159" t="s">
        <v>168</v>
      </c>
      <c r="C110" s="13">
        <v>70811159.879999995</v>
      </c>
      <c r="D110" s="49">
        <v>72162328.849999994</v>
      </c>
      <c r="E110" s="49">
        <v>71931741.75999999</v>
      </c>
      <c r="F110" s="45">
        <f t="shared" ref="F110:F117" si="9">+C110+D110+E110</f>
        <v>214905230.48999998</v>
      </c>
    </row>
    <row r="111" spans="1:7" x14ac:dyDescent="0.3">
      <c r="A111" s="154">
        <v>2</v>
      </c>
      <c r="B111" s="159" t="s">
        <v>182</v>
      </c>
      <c r="C111" s="13">
        <v>6560293.7400000002</v>
      </c>
      <c r="D111" s="13">
        <v>1364822.7399999998</v>
      </c>
      <c r="E111" s="13">
        <v>7498084.3200000003</v>
      </c>
      <c r="F111" s="45">
        <f t="shared" si="9"/>
        <v>15423200.800000001</v>
      </c>
    </row>
    <row r="112" spans="1:7" x14ac:dyDescent="0.3">
      <c r="A112" s="154">
        <v>3</v>
      </c>
      <c r="B112" s="159" t="s">
        <v>183</v>
      </c>
      <c r="C112" s="13">
        <v>0</v>
      </c>
      <c r="D112" s="13">
        <v>0</v>
      </c>
      <c r="E112" s="13"/>
      <c r="F112" s="45">
        <f t="shared" si="9"/>
        <v>0</v>
      </c>
    </row>
    <row r="113" spans="1:6" x14ac:dyDescent="0.3">
      <c r="A113" s="154">
        <v>4</v>
      </c>
      <c r="B113" s="159" t="s">
        <v>184</v>
      </c>
      <c r="C113" s="13">
        <v>0</v>
      </c>
      <c r="D113" s="13">
        <v>0</v>
      </c>
      <c r="E113" s="13">
        <v>0</v>
      </c>
      <c r="F113" s="45">
        <f t="shared" si="9"/>
        <v>0</v>
      </c>
    </row>
    <row r="114" spans="1:6" x14ac:dyDescent="0.3">
      <c r="A114" s="154">
        <v>5</v>
      </c>
      <c r="B114" s="159" t="s">
        <v>185</v>
      </c>
      <c r="C114" s="13">
        <v>0</v>
      </c>
      <c r="D114" s="13">
        <v>0</v>
      </c>
      <c r="E114" s="13">
        <v>0</v>
      </c>
      <c r="F114" s="45">
        <f t="shared" si="9"/>
        <v>0</v>
      </c>
    </row>
    <row r="115" spans="1:6" x14ac:dyDescent="0.3">
      <c r="A115" s="154">
        <v>6</v>
      </c>
      <c r="B115" s="159" t="s">
        <v>165</v>
      </c>
      <c r="C115" s="13">
        <v>40120408</v>
      </c>
      <c r="D115" s="13">
        <v>175470600.35000002</v>
      </c>
      <c r="E115" s="13">
        <v>90194180.530000001</v>
      </c>
      <c r="F115" s="45">
        <f t="shared" si="9"/>
        <v>305785188.88</v>
      </c>
    </row>
    <row r="116" spans="1:6" x14ac:dyDescent="0.3">
      <c r="A116" s="154">
        <v>7</v>
      </c>
      <c r="B116" s="159" t="s">
        <v>166</v>
      </c>
      <c r="C116" s="13">
        <v>0</v>
      </c>
      <c r="D116" s="13">
        <v>0</v>
      </c>
      <c r="E116" s="13">
        <v>0</v>
      </c>
      <c r="F116" s="45">
        <f t="shared" si="9"/>
        <v>0</v>
      </c>
    </row>
    <row r="117" spans="1:6" x14ac:dyDescent="0.3">
      <c r="A117" s="154">
        <v>8</v>
      </c>
      <c r="B117" s="159" t="s">
        <v>186</v>
      </c>
      <c r="C117" s="13">
        <v>0</v>
      </c>
      <c r="D117" s="13">
        <v>0</v>
      </c>
      <c r="E117" s="13">
        <v>0</v>
      </c>
      <c r="F117" s="45">
        <f t="shared" si="9"/>
        <v>0</v>
      </c>
    </row>
    <row r="118" spans="1:6" ht="15" customHeight="1" x14ac:dyDescent="0.3">
      <c r="A118" s="154">
        <v>9</v>
      </c>
      <c r="B118" s="159" t="s">
        <v>187</v>
      </c>
      <c r="C118" s="13">
        <v>0</v>
      </c>
      <c r="D118" s="13">
        <v>0</v>
      </c>
      <c r="E118" s="13">
        <v>0</v>
      </c>
      <c r="F118" s="45">
        <v>0</v>
      </c>
    </row>
    <row r="119" spans="1:6" ht="9.9" customHeight="1" x14ac:dyDescent="0.3">
      <c r="A119" s="154"/>
      <c r="B119" s="156"/>
      <c r="C119" s="13"/>
      <c r="D119" s="13"/>
      <c r="E119" s="13"/>
      <c r="F119" s="45"/>
    </row>
    <row r="120" spans="1:6" ht="18" customHeight="1" x14ac:dyDescent="0.3">
      <c r="A120" s="391" t="s">
        <v>201</v>
      </c>
      <c r="B120" s="391"/>
      <c r="C120" s="274">
        <f t="shared" ref="C120:F121" si="10">+C121</f>
        <v>0</v>
      </c>
      <c r="D120" s="274">
        <f t="shared" si="10"/>
        <v>0</v>
      </c>
      <c r="E120" s="274">
        <f t="shared" si="10"/>
        <v>0</v>
      </c>
      <c r="F120" s="274">
        <f t="shared" si="10"/>
        <v>0</v>
      </c>
    </row>
    <row r="121" spans="1:6" x14ac:dyDescent="0.3">
      <c r="A121" s="154">
        <v>6</v>
      </c>
      <c r="B121" s="159" t="s">
        <v>165</v>
      </c>
      <c r="C121" s="46">
        <f t="shared" si="10"/>
        <v>0</v>
      </c>
      <c r="D121" s="46">
        <f t="shared" si="10"/>
        <v>0</v>
      </c>
      <c r="E121" s="46">
        <f t="shared" si="10"/>
        <v>0</v>
      </c>
      <c r="F121" s="50">
        <f t="shared" si="10"/>
        <v>0</v>
      </c>
    </row>
    <row r="122" spans="1:6" x14ac:dyDescent="0.3">
      <c r="A122" s="304" t="s">
        <v>200</v>
      </c>
      <c r="B122" s="305" t="s">
        <v>199</v>
      </c>
      <c r="C122" s="306">
        <v>0</v>
      </c>
      <c r="D122" s="306">
        <v>0</v>
      </c>
      <c r="E122" s="306">
        <v>0</v>
      </c>
      <c r="F122" s="307">
        <f>+C122+D122+E122</f>
        <v>0</v>
      </c>
    </row>
    <row r="123" spans="1:6" ht="15" customHeight="1" x14ac:dyDescent="0.3">
      <c r="A123" s="393" t="s">
        <v>57</v>
      </c>
      <c r="B123" s="393"/>
      <c r="C123" s="393"/>
      <c r="D123" s="393"/>
      <c r="E123" s="393"/>
      <c r="F123" s="393"/>
    </row>
    <row r="124" spans="1:6" ht="15" customHeight="1" x14ac:dyDescent="0.3">
      <c r="A124" s="432" t="s">
        <v>355</v>
      </c>
      <c r="B124" s="432"/>
      <c r="C124" s="432"/>
      <c r="D124" s="432"/>
      <c r="E124" s="432"/>
      <c r="F124" s="432"/>
    </row>
    <row r="125" spans="1:6" ht="75" customHeight="1" x14ac:dyDescent="0.3">
      <c r="A125" s="395" t="s">
        <v>213</v>
      </c>
      <c r="B125" s="395"/>
      <c r="C125" s="395"/>
      <c r="D125" s="395"/>
      <c r="E125" s="395"/>
      <c r="F125" s="395"/>
    </row>
    <row r="126" spans="1:6" ht="50.1" customHeight="1" x14ac:dyDescent="0.3">
      <c r="A126" s="394" t="s">
        <v>105</v>
      </c>
      <c r="B126" s="394"/>
      <c r="C126" s="394"/>
      <c r="D126" s="394"/>
      <c r="E126" s="394"/>
      <c r="F126" s="394"/>
    </row>
    <row r="127" spans="1:6" ht="18" customHeight="1" x14ac:dyDescent="0.3">
      <c r="A127" s="44"/>
      <c r="B127" s="42"/>
    </row>
    <row r="128" spans="1:6" x14ac:dyDescent="0.3">
      <c r="A128" s="358" t="s">
        <v>71</v>
      </c>
      <c r="B128" s="358"/>
      <c r="C128" s="358"/>
      <c r="D128" s="358"/>
      <c r="E128" s="358"/>
      <c r="F128" s="358"/>
    </row>
    <row r="129" spans="1:6" x14ac:dyDescent="0.3">
      <c r="A129" s="358" t="s">
        <v>72</v>
      </c>
      <c r="B129" s="358"/>
      <c r="C129" s="358"/>
      <c r="D129" s="358"/>
      <c r="E129" s="358"/>
      <c r="F129" s="358"/>
    </row>
    <row r="130" spans="1:6" x14ac:dyDescent="0.3">
      <c r="A130" s="358" t="s">
        <v>51</v>
      </c>
      <c r="B130" s="358"/>
      <c r="C130" s="358"/>
      <c r="D130" s="358"/>
      <c r="E130" s="358"/>
      <c r="F130" s="358"/>
    </row>
    <row r="131" spans="1:6" ht="18" customHeight="1" x14ac:dyDescent="0.3">
      <c r="A131" s="90" t="s">
        <v>70</v>
      </c>
      <c r="B131" s="90" t="s">
        <v>5</v>
      </c>
      <c r="C131" s="90" t="s">
        <v>6</v>
      </c>
      <c r="D131" s="90" t="s">
        <v>7</v>
      </c>
      <c r="E131" s="90" t="s">
        <v>8</v>
      </c>
      <c r="F131" s="207"/>
    </row>
    <row r="132" spans="1:6" ht="18" customHeight="1" x14ac:dyDescent="0.3">
      <c r="A132" s="131" t="s">
        <v>73</v>
      </c>
      <c r="B132" s="157">
        <f>+'1T'!E136</f>
        <v>211068404.6500001</v>
      </c>
      <c r="C132" s="41">
        <f>+B136</f>
        <v>332804515.62000012</v>
      </c>
      <c r="D132" s="41">
        <f>+C136</f>
        <v>316291253.07000011</v>
      </c>
      <c r="E132" s="111">
        <f>+B132</f>
        <v>211068404.6500001</v>
      </c>
      <c r="F132" s="62"/>
    </row>
    <row r="133" spans="1:6" ht="18" customHeight="1" x14ac:dyDescent="0.3">
      <c r="A133" s="131" t="s">
        <v>74</v>
      </c>
      <c r="B133" s="41">
        <f>+C88</f>
        <v>294721421</v>
      </c>
      <c r="C133" s="41">
        <f>+D88</f>
        <v>294721421</v>
      </c>
      <c r="D133" s="41">
        <f>+E88</f>
        <v>294721421</v>
      </c>
      <c r="E133" s="111">
        <f>+SUM(B133:D133)</f>
        <v>884164263</v>
      </c>
      <c r="F133" s="62"/>
    </row>
    <row r="134" spans="1:6" ht="18" customHeight="1" x14ac:dyDescent="0.3">
      <c r="A134" s="94" t="s">
        <v>100</v>
      </c>
      <c r="B134" s="95">
        <f>+B132+B133</f>
        <v>505789825.6500001</v>
      </c>
      <c r="C134" s="95">
        <f>+C132+C133</f>
        <v>627525936.62000012</v>
      </c>
      <c r="D134" s="95">
        <f>+D132+D133</f>
        <v>611012674.07000017</v>
      </c>
      <c r="E134" s="95">
        <f>+E132+E133</f>
        <v>1095232667.6500001</v>
      </c>
      <c r="F134" s="62"/>
    </row>
    <row r="135" spans="1:6" ht="18" customHeight="1" x14ac:dyDescent="0.3">
      <c r="A135" s="131" t="s">
        <v>150</v>
      </c>
      <c r="B135" s="41">
        <f>+C108</f>
        <v>172985310.02999997</v>
      </c>
      <c r="C135" s="41">
        <f>+D108</f>
        <v>311234683.55000001</v>
      </c>
      <c r="D135" s="41">
        <f>+E108</f>
        <v>233693402.36999997</v>
      </c>
      <c r="E135" s="111">
        <f>+SUM(B135:D135)</f>
        <v>717913395.94999993</v>
      </c>
      <c r="F135" s="62"/>
    </row>
    <row r="136" spans="1:6" ht="18" customHeight="1" x14ac:dyDescent="0.3">
      <c r="A136" s="94" t="s">
        <v>101</v>
      </c>
      <c r="B136" s="123">
        <f>+B134-B135</f>
        <v>332804515.62000012</v>
      </c>
      <c r="C136" s="95">
        <f>+C134-C135</f>
        <v>316291253.07000011</v>
      </c>
      <c r="D136" s="95">
        <f>+D134-D135</f>
        <v>377319271.70000017</v>
      </c>
      <c r="E136" s="95">
        <f>+E134-E135</f>
        <v>377319271.70000017</v>
      </c>
      <c r="F136" s="62"/>
    </row>
    <row r="137" spans="1:6" x14ac:dyDescent="0.3">
      <c r="A137" s="431" t="s">
        <v>355</v>
      </c>
      <c r="B137" s="431"/>
      <c r="C137" s="431"/>
      <c r="D137" s="431"/>
      <c r="E137" s="431"/>
      <c r="F137" s="34"/>
    </row>
    <row r="138" spans="1:6" ht="18" customHeight="1" x14ac:dyDescent="0.3">
      <c r="A138" s="389" t="s">
        <v>189</v>
      </c>
      <c r="B138" s="390"/>
      <c r="C138" s="390"/>
      <c r="D138" s="390"/>
      <c r="E138" s="390"/>
      <c r="F138" s="118"/>
    </row>
    <row r="139" spans="1:6" ht="39.75" customHeight="1" x14ac:dyDescent="0.3">
      <c r="A139" s="386" t="s">
        <v>214</v>
      </c>
      <c r="B139" s="387"/>
      <c r="C139" s="387"/>
      <c r="D139" s="387"/>
      <c r="E139" s="387"/>
      <c r="F139" s="388"/>
    </row>
    <row r="140" spans="1:6" ht="13.5" customHeight="1" x14ac:dyDescent="0.3">
      <c r="A140" s="386" t="s">
        <v>123</v>
      </c>
      <c r="B140" s="387"/>
      <c r="C140" s="387"/>
      <c r="D140" s="387"/>
      <c r="E140" s="387"/>
      <c r="F140" s="388"/>
    </row>
    <row r="141" spans="1:6" ht="18" hidden="1" customHeight="1" x14ac:dyDescent="0.3">
      <c r="A141" s="386" t="s">
        <v>153</v>
      </c>
      <c r="B141" s="387"/>
      <c r="C141" s="387"/>
      <c r="D141" s="387"/>
      <c r="E141" s="387"/>
      <c r="F141" s="388"/>
    </row>
    <row r="142" spans="1:6" ht="18" hidden="1" customHeight="1" x14ac:dyDescent="0.3">
      <c r="A142" s="386" t="s">
        <v>126</v>
      </c>
      <c r="B142" s="387"/>
      <c r="C142" s="387"/>
      <c r="D142" s="387"/>
      <c r="E142" s="387"/>
      <c r="F142" s="388"/>
    </row>
    <row r="143" spans="1:6" ht="18" hidden="1" customHeight="1" x14ac:dyDescent="0.3">
      <c r="A143" s="383" t="s">
        <v>152</v>
      </c>
      <c r="B143" s="384"/>
      <c r="C143" s="384"/>
      <c r="D143" s="384"/>
      <c r="E143" s="384"/>
      <c r="F143" s="385"/>
    </row>
    <row r="144" spans="1:6" hidden="1" x14ac:dyDescent="0.3">
      <c r="A144" s="97" t="s">
        <v>124</v>
      </c>
      <c r="B144" s="98"/>
      <c r="C144" s="98"/>
      <c r="D144" s="98"/>
      <c r="E144" s="98"/>
      <c r="F144" s="99"/>
    </row>
    <row r="145" spans="1:6" ht="49.5" hidden="1" customHeight="1" x14ac:dyDescent="0.3">
      <c r="A145" s="365" t="s">
        <v>125</v>
      </c>
      <c r="B145" s="366"/>
      <c r="C145" s="366"/>
      <c r="D145" s="366"/>
      <c r="E145" s="366"/>
      <c r="F145" s="367"/>
    </row>
    <row r="146" spans="1:6" x14ac:dyDescent="0.3">
      <c r="A146" s="54"/>
      <c r="B146" s="54"/>
      <c r="C146" s="54"/>
      <c r="D146"/>
      <c r="E146"/>
      <c r="F146" s="53"/>
    </row>
    <row r="147" spans="1:6" x14ac:dyDescent="0.3">
      <c r="A147"/>
      <c r="B147" s="358" t="s">
        <v>127</v>
      </c>
      <c r="C147" s="358"/>
      <c r="D147" s="358"/>
      <c r="E147"/>
      <c r="F147"/>
    </row>
    <row r="148" spans="1:6" ht="33" customHeight="1" x14ac:dyDescent="0.3">
      <c r="A148"/>
      <c r="B148" s="381" t="s">
        <v>128</v>
      </c>
      <c r="C148" s="381"/>
      <c r="D148" s="381"/>
      <c r="E148"/>
      <c r="F148"/>
    </row>
    <row r="149" spans="1:6" x14ac:dyDescent="0.3">
      <c r="A149"/>
      <c r="B149" s="358" t="s">
        <v>51</v>
      </c>
      <c r="C149" s="358"/>
      <c r="D149" s="358"/>
      <c r="E149"/>
      <c r="F149"/>
    </row>
    <row r="150" spans="1:6" ht="18" customHeight="1" x14ac:dyDescent="0.3">
      <c r="A150"/>
      <c r="B150" s="380" t="s">
        <v>70</v>
      </c>
      <c r="C150" s="380"/>
      <c r="D150" s="86" t="s">
        <v>83</v>
      </c>
      <c r="E150"/>
      <c r="F150"/>
    </row>
    <row r="151" spans="1:6" ht="18" customHeight="1" x14ac:dyDescent="0.3">
      <c r="A151"/>
      <c r="B151" s="359" t="s">
        <v>202</v>
      </c>
      <c r="C151" s="359"/>
      <c r="D151" s="86"/>
      <c r="E151"/>
      <c r="F151"/>
    </row>
    <row r="152" spans="1:6" x14ac:dyDescent="0.3">
      <c r="A152"/>
      <c r="B152" s="110" t="s">
        <v>129</v>
      </c>
      <c r="D152" s="41">
        <f>+'1T'!D162</f>
        <v>0</v>
      </c>
      <c r="E152" s="206"/>
      <c r="F152"/>
    </row>
    <row r="153" spans="1:6" x14ac:dyDescent="0.3">
      <c r="A153"/>
      <c r="B153" s="110" t="s">
        <v>130</v>
      </c>
      <c r="D153" s="41">
        <f>+'1T'!D163</f>
        <v>1425292375.6800001</v>
      </c>
      <c r="E153" s="206"/>
      <c r="F153"/>
    </row>
    <row r="154" spans="1:6" x14ac:dyDescent="0.3">
      <c r="A154"/>
      <c r="B154" s="360" t="s">
        <v>16</v>
      </c>
      <c r="C154" s="360"/>
      <c r="D154" s="95">
        <f>+D152+D153</f>
        <v>1425292375.6800001</v>
      </c>
      <c r="E154" s="206"/>
      <c r="F154"/>
    </row>
    <row r="155" spans="1:6" x14ac:dyDescent="0.3">
      <c r="A155"/>
      <c r="B155" s="110"/>
      <c r="D155" s="41"/>
      <c r="E155"/>
      <c r="F155"/>
    </row>
    <row r="156" spans="1:6" x14ac:dyDescent="0.3">
      <c r="A156"/>
      <c r="B156" s="359" t="s">
        <v>203</v>
      </c>
      <c r="C156" s="359"/>
      <c r="D156" s="86" t="s">
        <v>83</v>
      </c>
      <c r="E156"/>
      <c r="F156"/>
    </row>
    <row r="157" spans="1:6" x14ac:dyDescent="0.3">
      <c r="A157"/>
      <c r="B157" s="110" t="s">
        <v>129</v>
      </c>
      <c r="D157" s="41">
        <v>0</v>
      </c>
      <c r="E157" s="206"/>
      <c r="F157"/>
    </row>
    <row r="158" spans="1:6" x14ac:dyDescent="0.3">
      <c r="A158"/>
      <c r="B158" s="110" t="s">
        <v>343</v>
      </c>
      <c r="D158" s="41">
        <v>126337233.53</v>
      </c>
      <c r="E158" s="206"/>
      <c r="F158"/>
    </row>
    <row r="159" spans="1:6" x14ac:dyDescent="0.3">
      <c r="A159"/>
      <c r="B159" s="360" t="s">
        <v>205</v>
      </c>
      <c r="C159" s="360"/>
      <c r="D159" s="95">
        <f>+D157+D158</f>
        <v>126337233.53</v>
      </c>
      <c r="E159" s="206"/>
      <c r="F159"/>
    </row>
    <row r="160" spans="1:6" x14ac:dyDescent="0.3">
      <c r="A160"/>
      <c r="B160" s="110"/>
      <c r="D160" s="111"/>
      <c r="E160"/>
      <c r="F160"/>
    </row>
    <row r="161" spans="1:6" ht="18" customHeight="1" x14ac:dyDescent="0.3">
      <c r="A161"/>
      <c r="B161" s="359" t="s">
        <v>206</v>
      </c>
      <c r="C161" s="359"/>
      <c r="D161" s="86" t="s">
        <v>83</v>
      </c>
      <c r="E161"/>
      <c r="F161"/>
    </row>
    <row r="162" spans="1:6" x14ac:dyDescent="0.3">
      <c r="A162"/>
      <c r="B162" s="110" t="s">
        <v>129</v>
      </c>
      <c r="D162" s="41">
        <f>+D152-D157</f>
        <v>0</v>
      </c>
      <c r="E162" s="206"/>
      <c r="F162"/>
    </row>
    <row r="163" spans="1:6" x14ac:dyDescent="0.3">
      <c r="A163"/>
      <c r="B163" s="110" t="s">
        <v>130</v>
      </c>
      <c r="D163" s="41">
        <f>+D153-D158</f>
        <v>1298955142.1500001</v>
      </c>
      <c r="E163" s="206"/>
      <c r="F163"/>
    </row>
    <row r="164" spans="1:6" ht="18" customHeight="1" x14ac:dyDescent="0.3">
      <c r="A164"/>
      <c r="B164" s="360" t="s">
        <v>207</v>
      </c>
      <c r="C164" s="360"/>
      <c r="D164" s="163">
        <f>+D162+D163</f>
        <v>1298955142.1500001</v>
      </c>
      <c r="E164" s="206"/>
      <c r="F164"/>
    </row>
    <row r="165" spans="1:6" x14ac:dyDescent="0.3">
      <c r="A165"/>
      <c r="B165" s="164" t="s">
        <v>354</v>
      </c>
      <c r="C165" s="127"/>
      <c r="D165" s="161"/>
      <c r="E165"/>
      <c r="F165" s="34"/>
    </row>
    <row r="166" spans="1:6" x14ac:dyDescent="0.3">
      <c r="A166"/>
      <c r="B166" s="193"/>
      <c r="C166" s="194"/>
      <c r="D166" s="161"/>
      <c r="E166"/>
      <c r="F166"/>
    </row>
    <row r="167" spans="1:6" x14ac:dyDescent="0.3">
      <c r="A167" s="85" t="s">
        <v>53</v>
      </c>
      <c r="B167" s="85" t="s">
        <v>234</v>
      </c>
      <c r="C167" s="85" t="s">
        <v>5</v>
      </c>
      <c r="D167" s="85" t="s">
        <v>6</v>
      </c>
      <c r="E167" s="85" t="s">
        <v>7</v>
      </c>
      <c r="F167" s="85" t="s">
        <v>8</v>
      </c>
    </row>
    <row r="168" spans="1:6" x14ac:dyDescent="0.3">
      <c r="A168" s="195" t="s">
        <v>233</v>
      </c>
      <c r="B168" s="196"/>
      <c r="C168" s="277">
        <f>+SUM(C169:C178)</f>
        <v>57236538.200000003</v>
      </c>
      <c r="D168" s="277">
        <f>+SUM(D169:D178)</f>
        <v>49806736.140000001</v>
      </c>
      <c r="E168" s="277">
        <f>+SUM(E169:E178)</f>
        <v>19293959.189999998</v>
      </c>
      <c r="F168" s="277">
        <f>+SUM(F169:F178)</f>
        <v>126337233.53</v>
      </c>
    </row>
    <row r="169" spans="1:6" x14ac:dyDescent="0.3">
      <c r="A169" s="154">
        <v>0</v>
      </c>
      <c r="B169" s="159" t="s">
        <v>181</v>
      </c>
      <c r="C169" s="13">
        <v>0</v>
      </c>
      <c r="D169" s="13">
        <v>0</v>
      </c>
      <c r="E169" s="13">
        <v>0</v>
      </c>
      <c r="F169" s="45">
        <f>+C169+D169+E169</f>
        <v>0</v>
      </c>
    </row>
    <row r="170" spans="1:6" x14ac:dyDescent="0.3">
      <c r="A170" s="154">
        <v>1</v>
      </c>
      <c r="B170" s="159" t="s">
        <v>168</v>
      </c>
      <c r="C170" s="13">
        <v>0</v>
      </c>
      <c r="D170" s="49">
        <v>0</v>
      </c>
      <c r="E170" s="49">
        <v>0</v>
      </c>
      <c r="F170" s="45">
        <f t="shared" ref="F170:F178" si="11">+C170+D170+E170</f>
        <v>0</v>
      </c>
    </row>
    <row r="171" spans="1:6" x14ac:dyDescent="0.3">
      <c r="A171" s="154">
        <v>2</v>
      </c>
      <c r="B171" s="159" t="s">
        <v>182</v>
      </c>
      <c r="C171" s="13">
        <v>0</v>
      </c>
      <c r="D171" s="13">
        <v>0</v>
      </c>
      <c r="E171" s="13">
        <v>0</v>
      </c>
      <c r="F171" s="45">
        <f t="shared" si="11"/>
        <v>0</v>
      </c>
    </row>
    <row r="172" spans="1:6" x14ac:dyDescent="0.3">
      <c r="A172" s="154">
        <v>3</v>
      </c>
      <c r="B172" s="159" t="s">
        <v>183</v>
      </c>
      <c r="C172" s="13">
        <v>0</v>
      </c>
      <c r="D172" s="13">
        <v>0</v>
      </c>
      <c r="E172" s="13">
        <v>0</v>
      </c>
      <c r="F172" s="45">
        <f t="shared" si="11"/>
        <v>0</v>
      </c>
    </row>
    <row r="173" spans="1:6" x14ac:dyDescent="0.3">
      <c r="A173" s="154">
        <v>4</v>
      </c>
      <c r="B173" s="159" t="s">
        <v>184</v>
      </c>
      <c r="C173" s="13">
        <v>0</v>
      </c>
      <c r="D173" s="13">
        <v>0</v>
      </c>
      <c r="E173" s="13">
        <v>0</v>
      </c>
      <c r="F173" s="45">
        <f t="shared" si="11"/>
        <v>0</v>
      </c>
    </row>
    <row r="174" spans="1:6" x14ac:dyDescent="0.3">
      <c r="A174" s="154">
        <v>5</v>
      </c>
      <c r="B174" s="159" t="s">
        <v>185</v>
      </c>
      <c r="C174" s="13">
        <v>57236538.200000003</v>
      </c>
      <c r="D174" s="13">
        <v>49806736.140000001</v>
      </c>
      <c r="E174" s="13">
        <v>19293959.189999998</v>
      </c>
      <c r="F174" s="45">
        <f t="shared" si="11"/>
        <v>126337233.53</v>
      </c>
    </row>
    <row r="175" spans="1:6" x14ac:dyDescent="0.3">
      <c r="A175" s="154">
        <v>6</v>
      </c>
      <c r="B175" s="159" t="s">
        <v>165</v>
      </c>
      <c r="C175" s="13">
        <v>0</v>
      </c>
      <c r="D175" s="13">
        <v>0</v>
      </c>
      <c r="E175" s="13">
        <v>0</v>
      </c>
      <c r="F175" s="45">
        <f t="shared" si="11"/>
        <v>0</v>
      </c>
    </row>
    <row r="176" spans="1:6" x14ac:dyDescent="0.3">
      <c r="A176" s="154">
        <v>7</v>
      </c>
      <c r="B176" s="159" t="s">
        <v>166</v>
      </c>
      <c r="C176" s="13">
        <v>0</v>
      </c>
      <c r="D176" s="13">
        <v>0</v>
      </c>
      <c r="E176" s="13">
        <v>0</v>
      </c>
      <c r="F176" s="45">
        <f t="shared" si="11"/>
        <v>0</v>
      </c>
    </row>
    <row r="177" spans="1:6" x14ac:dyDescent="0.3">
      <c r="A177" s="154">
        <v>8</v>
      </c>
      <c r="B177" s="159" t="s">
        <v>186</v>
      </c>
      <c r="C177" s="13">
        <v>0</v>
      </c>
      <c r="D177" s="13">
        <v>0</v>
      </c>
      <c r="E177" s="13">
        <v>0</v>
      </c>
      <c r="F177" s="45">
        <f t="shared" si="11"/>
        <v>0</v>
      </c>
    </row>
    <row r="178" spans="1:6" x14ac:dyDescent="0.3">
      <c r="A178" s="198">
        <v>9</v>
      </c>
      <c r="B178" s="199" t="s">
        <v>187</v>
      </c>
      <c r="C178" s="15">
        <v>0</v>
      </c>
      <c r="D178" s="15">
        <v>0</v>
      </c>
      <c r="E178" s="15">
        <v>0</v>
      </c>
      <c r="F178" s="200">
        <f t="shared" si="11"/>
        <v>0</v>
      </c>
    </row>
    <row r="179" spans="1:6" x14ac:dyDescent="0.3">
      <c r="A179" s="382" t="s">
        <v>354</v>
      </c>
      <c r="B179" s="382"/>
      <c r="C179" s="382"/>
      <c r="D179" s="382"/>
      <c r="E179" s="382"/>
      <c r="F179" s="382"/>
    </row>
    <row r="180" spans="1:6" x14ac:dyDescent="0.3">
      <c r="A180" s="97" t="s">
        <v>124</v>
      </c>
      <c r="B180" s="98"/>
      <c r="C180" s="98"/>
      <c r="D180" s="98"/>
      <c r="E180" s="98"/>
      <c r="F180" s="99"/>
    </row>
    <row r="181" spans="1:6" ht="50.1" customHeight="1" x14ac:dyDescent="0.3">
      <c r="A181" s="365" t="s">
        <v>125</v>
      </c>
      <c r="B181" s="366"/>
      <c r="C181" s="366"/>
      <c r="D181" s="366"/>
      <c r="E181" s="366"/>
      <c r="F181" s="367"/>
    </row>
    <row r="182" spans="1:6" x14ac:dyDescent="0.3">
      <c r="A182" s="115"/>
      <c r="B182" s="116"/>
      <c r="C182" s="116"/>
      <c r="D182" s="115"/>
      <c r="E182" s="115"/>
      <c r="F182" s="117"/>
    </row>
    <row r="183" spans="1:6" ht="35.1" customHeight="1" x14ac:dyDescent="0.3">
      <c r="A183" s="112" t="s">
        <v>75</v>
      </c>
      <c r="B183" s="369" t="s">
        <v>346</v>
      </c>
      <c r="C183" s="370"/>
      <c r="D183" s="371" t="s">
        <v>48</v>
      </c>
      <c r="E183" s="372"/>
      <c r="F183" s="373"/>
    </row>
    <row r="184" spans="1:6" ht="35.1" customHeight="1" x14ac:dyDescent="0.3">
      <c r="A184" s="113" t="s">
        <v>46</v>
      </c>
      <c r="B184" s="369" t="s">
        <v>347</v>
      </c>
      <c r="C184" s="370"/>
      <c r="D184" s="374"/>
      <c r="E184" s="375"/>
      <c r="F184" s="376"/>
    </row>
    <row r="185" spans="1:6" ht="35.1" customHeight="1" x14ac:dyDescent="0.3">
      <c r="A185" s="114" t="s">
        <v>47</v>
      </c>
      <c r="B185" s="369" t="s">
        <v>330</v>
      </c>
      <c r="C185" s="370"/>
      <c r="D185" s="377"/>
      <c r="E185" s="378"/>
      <c r="F185" s="379"/>
    </row>
    <row r="186" spans="1:6" x14ac:dyDescent="0.3">
      <c r="A186" s="368" t="s">
        <v>120</v>
      </c>
      <c r="B186" s="368"/>
      <c r="C186" s="368"/>
      <c r="D186" s="368"/>
      <c r="E186" s="368"/>
      <c r="F186" s="368"/>
    </row>
    <row r="188" spans="1:6" x14ac:dyDescent="0.3">
      <c r="A188" s="362" t="s">
        <v>147</v>
      </c>
      <c r="B188" s="363"/>
      <c r="C188" s="363"/>
      <c r="D188" s="363"/>
      <c r="E188" s="363"/>
      <c r="F188" s="364"/>
    </row>
    <row r="189" spans="1:6" x14ac:dyDescent="0.3">
      <c r="A189" s="100" t="s">
        <v>131</v>
      </c>
      <c r="F189" s="101"/>
    </row>
    <row r="190" spans="1:6" x14ac:dyDescent="0.3">
      <c r="A190" s="102"/>
      <c r="F190" s="101"/>
    </row>
    <row r="191" spans="1:6" ht="16.2" thickBot="1" x14ac:dyDescent="0.35">
      <c r="A191" s="166" t="s">
        <v>209</v>
      </c>
      <c r="B191" s="165">
        <f>B71</f>
        <v>3536657051.3499999</v>
      </c>
      <c r="F191" s="101"/>
    </row>
    <row r="192" spans="1:6" ht="16.2" thickTop="1" x14ac:dyDescent="0.3">
      <c r="A192" s="102"/>
      <c r="F192" s="101"/>
    </row>
    <row r="193" spans="1:6" x14ac:dyDescent="0.3">
      <c r="A193" s="100" t="s">
        <v>138</v>
      </c>
      <c r="D193" s="35" t="s">
        <v>174</v>
      </c>
      <c r="F193" s="101"/>
    </row>
    <row r="194" spans="1:6" x14ac:dyDescent="0.3">
      <c r="A194" s="102" t="s">
        <v>132</v>
      </c>
      <c r="B194" s="50">
        <f>+B69</f>
        <v>3626988135</v>
      </c>
      <c r="D194" s="351" t="s">
        <v>170</v>
      </c>
      <c r="E194" s="351"/>
      <c r="F194" s="361"/>
    </row>
    <row r="195" spans="1:6" x14ac:dyDescent="0.3">
      <c r="A195" s="102" t="s">
        <v>139</v>
      </c>
      <c r="B195" s="52">
        <f>+F88</f>
        <v>884164263</v>
      </c>
      <c r="D195" s="351"/>
      <c r="E195" s="351"/>
      <c r="F195" s="361"/>
    </row>
    <row r="196" spans="1:6" ht="16.2" thickBot="1" x14ac:dyDescent="0.35">
      <c r="A196" s="102" t="s">
        <v>133</v>
      </c>
      <c r="B196" s="144">
        <f>+B194-B195</f>
        <v>2742823872</v>
      </c>
      <c r="D196" s="28" t="s">
        <v>350</v>
      </c>
      <c r="F196" s="146">
        <f>+F88</f>
        <v>884164263</v>
      </c>
    </row>
    <row r="197" spans="1:6" ht="16.2" thickTop="1" x14ac:dyDescent="0.3">
      <c r="A197" s="102"/>
      <c r="D197" s="28" t="s">
        <v>351</v>
      </c>
      <c r="F197" s="147">
        <f>+F108</f>
        <v>717913395.95000005</v>
      </c>
    </row>
    <row r="198" spans="1:6" ht="16.2" thickBot="1" x14ac:dyDescent="0.35">
      <c r="A198" s="100" t="s">
        <v>134</v>
      </c>
      <c r="D198" s="35" t="s">
        <v>173</v>
      </c>
      <c r="E198" s="35"/>
      <c r="F198" s="148">
        <f>+F197/F196</f>
        <v>0.81196834795617612</v>
      </c>
    </row>
    <row r="199" spans="1:6" ht="16.2" thickTop="1" x14ac:dyDescent="0.3">
      <c r="A199" s="102" t="s">
        <v>348</v>
      </c>
      <c r="B199" s="50">
        <f>+F27</f>
        <v>717913395.95000005</v>
      </c>
      <c r="F199" s="101"/>
    </row>
    <row r="200" spans="1:6" x14ac:dyDescent="0.3">
      <c r="A200" s="102" t="s">
        <v>349</v>
      </c>
      <c r="B200" s="52">
        <f>+F108</f>
        <v>717913395.95000005</v>
      </c>
      <c r="D200" s="351" t="s">
        <v>175</v>
      </c>
      <c r="E200" s="351"/>
      <c r="F200" s="361"/>
    </row>
    <row r="201" spans="1:6" ht="16.2" thickBot="1" x14ac:dyDescent="0.35">
      <c r="A201" s="102" t="s">
        <v>137</v>
      </c>
      <c r="B201" s="145">
        <f>+B199-B200</f>
        <v>0</v>
      </c>
      <c r="D201" s="351"/>
      <c r="E201" s="351"/>
      <c r="F201" s="361"/>
    </row>
    <row r="202" spans="1:6" ht="16.2" thickTop="1" x14ac:dyDescent="0.3">
      <c r="A202" s="102"/>
      <c r="B202"/>
      <c r="D202" s="60" t="s">
        <v>176</v>
      </c>
      <c r="E202" s="149"/>
      <c r="F202" s="146">
        <f>+B69</f>
        <v>3626988135</v>
      </c>
    </row>
    <row r="203" spans="1:6" x14ac:dyDescent="0.3">
      <c r="A203" s="102"/>
      <c r="B203"/>
      <c r="D203" s="60" t="s">
        <v>351</v>
      </c>
      <c r="E203" s="149"/>
      <c r="F203" s="147">
        <f>+F108</f>
        <v>717913395.95000005</v>
      </c>
    </row>
    <row r="204" spans="1:6" ht="16.2" thickBot="1" x14ac:dyDescent="0.35">
      <c r="A204" s="102"/>
      <c r="B204"/>
      <c r="D204" s="149"/>
      <c r="E204" s="149"/>
      <c r="F204" s="148">
        <f>+F203/F202</f>
        <v>0.19793651625772413</v>
      </c>
    </row>
    <row r="205" spans="1:6" ht="16.2" thickTop="1" x14ac:dyDescent="0.3">
      <c r="A205" s="103"/>
      <c r="B205" s="104"/>
      <c r="C205" s="104"/>
      <c r="D205" s="104"/>
      <c r="E205" s="104"/>
      <c r="F205" s="105"/>
    </row>
  </sheetData>
  <mergeCells count="97">
    <mergeCell ref="A52:B52"/>
    <mergeCell ref="A54:F54"/>
    <mergeCell ref="A79:F79"/>
    <mergeCell ref="A55:F55"/>
    <mergeCell ref="B57:C57"/>
    <mergeCell ref="D57:F59"/>
    <mergeCell ref="B58:C58"/>
    <mergeCell ref="B59:C59"/>
    <mergeCell ref="A61:F61"/>
    <mergeCell ref="A65:F65"/>
    <mergeCell ref="A66:F66"/>
    <mergeCell ref="A67:F67"/>
    <mergeCell ref="A78:F78"/>
    <mergeCell ref="A63:F63"/>
    <mergeCell ref="A47:F47"/>
    <mergeCell ref="A48:F48"/>
    <mergeCell ref="A49:B49"/>
    <mergeCell ref="A50:B50"/>
    <mergeCell ref="A51:B51"/>
    <mergeCell ref="A40:B40"/>
    <mergeCell ref="A37:F37"/>
    <mergeCell ref="A41:B41"/>
    <mergeCell ref="A42:B42"/>
    <mergeCell ref="A45:F45"/>
    <mergeCell ref="A44:F44"/>
    <mergeCell ref="A34:F34"/>
    <mergeCell ref="A36:F36"/>
    <mergeCell ref="A38:B38"/>
    <mergeCell ref="A39:B39"/>
    <mergeCell ref="A33:F33"/>
    <mergeCell ref="A27:B27"/>
    <mergeCell ref="A28:B28"/>
    <mergeCell ref="A29:B29"/>
    <mergeCell ref="A30:B30"/>
    <mergeCell ref="A31:B31"/>
    <mergeCell ref="A22:F22"/>
    <mergeCell ref="A24:F24"/>
    <mergeCell ref="A25:F25"/>
    <mergeCell ref="A26:B26"/>
    <mergeCell ref="A21:F21"/>
    <mergeCell ref="A1:F2"/>
    <mergeCell ref="A3:F3"/>
    <mergeCell ref="A9:F9"/>
    <mergeCell ref="A13:F13"/>
    <mergeCell ref="A14:F14"/>
    <mergeCell ref="C5:E5"/>
    <mergeCell ref="C6:E6"/>
    <mergeCell ref="C7:E7"/>
    <mergeCell ref="A11:F11"/>
    <mergeCell ref="A80:F80"/>
    <mergeCell ref="A82:F82"/>
    <mergeCell ref="A83:F83"/>
    <mergeCell ref="A84:F84"/>
    <mergeCell ref="A88:B88"/>
    <mergeCell ref="A98:F98"/>
    <mergeCell ref="A100:F100"/>
    <mergeCell ref="A102:F102"/>
    <mergeCell ref="A103:F103"/>
    <mergeCell ref="A104:F104"/>
    <mergeCell ref="A99:F99"/>
    <mergeCell ref="A108:B108"/>
    <mergeCell ref="A120:B120"/>
    <mergeCell ref="A123:F123"/>
    <mergeCell ref="A124:F124"/>
    <mergeCell ref="A126:F126"/>
    <mergeCell ref="A125:F125"/>
    <mergeCell ref="A128:F128"/>
    <mergeCell ref="A129:F129"/>
    <mergeCell ref="A130:F130"/>
    <mergeCell ref="A137:E137"/>
    <mergeCell ref="B183:C183"/>
    <mergeCell ref="D183:F185"/>
    <mergeCell ref="B184:C184"/>
    <mergeCell ref="B185:C185"/>
    <mergeCell ref="A138:E138"/>
    <mergeCell ref="A139:F139"/>
    <mergeCell ref="A140:F140"/>
    <mergeCell ref="A141:F141"/>
    <mergeCell ref="A142:F142"/>
    <mergeCell ref="A143:F143"/>
    <mergeCell ref="A145:F145"/>
    <mergeCell ref="B154:C154"/>
    <mergeCell ref="D200:F201"/>
    <mergeCell ref="A181:F181"/>
    <mergeCell ref="A188:F188"/>
    <mergeCell ref="A186:F186"/>
    <mergeCell ref="B147:D147"/>
    <mergeCell ref="B148:D148"/>
    <mergeCell ref="B149:D149"/>
    <mergeCell ref="B150:C150"/>
    <mergeCell ref="B151:C151"/>
    <mergeCell ref="A179:F179"/>
    <mergeCell ref="B156:C156"/>
    <mergeCell ref="B159:C159"/>
    <mergeCell ref="B161:C161"/>
    <mergeCell ref="B164:C164"/>
    <mergeCell ref="D194:F195"/>
  </mergeCells>
  <conditionalFormatting sqref="B201">
    <cfRule type="cellIs" dxfId="17" priority="7" operator="equal">
      <formula>0</formula>
    </cfRule>
    <cfRule type="cellIs" dxfId="16" priority="8" operator="lessThan">
      <formula>0</formula>
    </cfRule>
    <cfRule type="cellIs" dxfId="15" priority="9" operator="greaterThan">
      <formula>0</formula>
    </cfRule>
  </conditionalFormatting>
  <conditionalFormatting sqref="F165">
    <cfRule type="cellIs" dxfId="14" priority="1" operator="equal">
      <formula>0</formula>
    </cfRule>
    <cfRule type="cellIs" dxfId="13" priority="2" operator="lessThan">
      <formula>0</formula>
    </cfRule>
    <cfRule type="cellIs" dxfId="12"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32" xr:uid="{CF969F71-995F-4B11-AE41-F4E1C82E221E}"/>
    <dataValidation allowBlank="1" showInputMessage="1" showErrorMessage="1" promptTitle="Advertencia" prompt="El código debe ser el definido para la partida en particular y debe ser el código establecido en el Clasificador de los Ingresos del Sector Público. " sqref="A105 A85" xr:uid="{0AF7F841-525C-48B5-B9A2-0839AF02D0A4}"/>
    <dataValidation allowBlank="1" showInputMessage="1" showErrorMessage="1" promptTitle="Advertencia" prompt="El nombre de la partida debe ser de acuerdo al Clasificador de los Ingresos del Sector Público. " sqref="B89:B91 B109 B169" xr:uid="{AD06A62D-DB61-4FEB-9337-0381E4D155D5}"/>
    <dataValidation allowBlank="1" showInputMessage="1" showErrorMessage="1" promptTitle="Advertencia" prompt="En este espacio se debe detallar el código correspondiente a la partida detallada y debe ser el código definido en el Clasificador de los Ingresos del Sector Público. " sqref="A89:A91 A109 A169" xr:uid="{7BDE5B6C-EED5-4EC1-BCCD-DEB52593E0BA}"/>
    <dataValidation allowBlank="1" showInputMessage="1" showErrorMessage="1" promptTitle="Advertencia" prompt="Esta tabla se completa únicamente con los ingresos y egresos del período 2024. Se recomienda leer cuidadosamente las indicaciones señaladas en la parte inferior de la tabla. " sqref="A129:F129" xr:uid="{318E36F3-1E00-4BAD-AD1D-32854F9F76D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183:F185" xr:uid="{4B2B9B10-5E86-4D09-9B7B-03B0377E1BE0}"/>
    <dataValidation allowBlank="1" showInputMessage="1" showErrorMessage="1" promptTitle="Advertencia" prompt="Se debe indicar el nombre de la partida de acuerdo al Clasificador de los Ingresos del Sector Público." sqref="B85" xr:uid="{A5EAD1F4-D883-4CE0-9B0C-4701F75195E5}"/>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3:F103" xr:uid="{962B864B-62F6-416E-A9E9-9EDD84ED99FE}"/>
    <dataValidation allowBlank="1" showInputMessage="1" showErrorMessage="1" promptTitle="Advertencia" prompt="Esta tabla solo la deben completar la unidades ejecutoras que por Ley específica estén facultadas para estimar y re presupuestar superávits." sqref="B148" xr:uid="{DB879470-23D3-4ED4-BAA3-BCB9A1B6242E}"/>
    <dataValidation allowBlank="1" showInputMessage="1" showErrorMessage="1" promptTitle="Recordatorio" prompt="El superávit libre debe ser reintegrado a más tardar el 31 de marzo,_x000a_de acuerdo al  Decreto Nº 43189-MTSS, artículo 66. " sqref="B153:B155 B157:B160 B162:B164" xr:uid="{40DA16B0-338C-4496-9C7E-350FA4B8B406}"/>
    <dataValidation allowBlank="1" showInputMessage="1" showErrorMessage="1" promptTitle="Advertencia" prompt="Debe coincidir con el monto reportado en la Liquidación Prespuestaria 2023, caso contrario se debe justificar en el espacio de observaciones. " sqref="D160 D152:D153 D155:D156" xr:uid="{E2A7AF08-5B55-4A17-9F98-DE01F102542A}"/>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7:F59" xr:uid="{00313F5D-55AE-4D2A-A8C1-0660FB700B86}"/>
  </dataValidations>
  <hyperlinks>
    <hyperlink ref="A105" r:id="rId1" xr:uid="{421F831B-0FB1-415F-9B4C-D2A0BE438CE1}"/>
    <hyperlink ref="B85" r:id="rId2" xr:uid="{F425F828-411C-472D-9AE3-454E8E772C50}"/>
    <hyperlink ref="A85" r:id="rId3" xr:uid="{64829EB5-664C-4FD4-B4C9-70BCC3AF9275}"/>
    <hyperlink ref="B105" r:id="rId4" display="Nombre de la Partida presupuestaria" xr:uid="{CEB97C6D-48EB-4CAD-BE9B-BB6D3FD995FE}"/>
  </hyperlinks>
  <printOptions horizontalCentered="1"/>
  <pageMargins left="0.31496062992125984" right="0.31496062992125984" top="1.1811023622047245" bottom="0.78740157480314965" header="0.78740157480314965" footer="0.39370078740157483"/>
  <pageSetup scale="45" fitToWidth="0" fitToHeight="0" orientation="landscape"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34" max="5" man="1"/>
    <brk id="59" max="5" man="1"/>
    <brk id="101" max="5" man="1"/>
    <brk id="146" max="5" man="1"/>
  </rowBreaks>
  <ignoredErrors>
    <ignoredError sqref="F16:F19" evalError="1"/>
  </ignoredError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2D00-C5FC-48D1-8423-7FB1B4B4DF38}">
  <sheetPr>
    <tabColor rgb="FF182951"/>
  </sheetPr>
  <dimension ref="A1:F111"/>
  <sheetViews>
    <sheetView showGridLines="0" zoomScale="80" zoomScaleNormal="80" zoomScaleSheetLayoutView="100" workbookViewId="0">
      <selection sqref="A1:F2"/>
    </sheetView>
  </sheetViews>
  <sheetFormatPr baseColWidth="10" defaultColWidth="11.44140625" defaultRowHeight="15.6" x14ac:dyDescent="0.3"/>
  <cols>
    <col min="1" max="1" width="50" style="208" customWidth="1"/>
    <col min="2" max="2" width="31.6640625" style="208" customWidth="1"/>
    <col min="3" max="5" width="21.6640625" style="208" customWidth="1"/>
    <col min="6" max="6" width="20.6640625" style="208" customWidth="1"/>
    <col min="7" max="16384" width="11.44140625" style="208"/>
  </cols>
  <sheetData>
    <row r="1" spans="1:6" ht="18" customHeight="1" x14ac:dyDescent="0.3">
      <c r="A1" s="460" t="s">
        <v>121</v>
      </c>
      <c r="B1" s="460"/>
      <c r="C1" s="460"/>
      <c r="D1" s="460"/>
      <c r="E1" s="460"/>
      <c r="F1" s="460"/>
    </row>
    <row r="2" spans="1:6" ht="18" customHeight="1" x14ac:dyDescent="0.3">
      <c r="A2" s="460"/>
      <c r="B2" s="460"/>
      <c r="C2" s="460"/>
      <c r="D2" s="460"/>
      <c r="E2" s="460"/>
      <c r="F2" s="460"/>
    </row>
    <row r="3" spans="1:6" ht="18" customHeight="1" x14ac:dyDescent="0.3">
      <c r="A3" s="460" t="s">
        <v>155</v>
      </c>
      <c r="B3" s="460"/>
      <c r="C3" s="460"/>
      <c r="D3" s="460"/>
      <c r="E3" s="460"/>
      <c r="F3" s="322"/>
    </row>
    <row r="4" spans="1:6" ht="15" customHeight="1" thickBot="1" x14ac:dyDescent="0.35"/>
    <row r="5" spans="1:6" ht="18" customHeight="1" x14ac:dyDescent="0.3">
      <c r="B5" s="132" t="s">
        <v>22</v>
      </c>
      <c r="C5" s="451" t="str">
        <f>+'1T'!C5</f>
        <v>Programa Deporte y Recreación</v>
      </c>
      <c r="D5" s="452"/>
      <c r="E5" s="453"/>
      <c r="F5" s="209"/>
    </row>
    <row r="6" spans="1:6" ht="18" customHeight="1" x14ac:dyDescent="0.3">
      <c r="B6" s="133" t="s">
        <v>33</v>
      </c>
      <c r="C6" s="454" t="str">
        <f>+'1T'!C6</f>
        <v>Instituto Costarricense del Deporte y la Recreación</v>
      </c>
      <c r="D6" s="455"/>
      <c r="E6" s="456"/>
      <c r="F6" s="209"/>
    </row>
    <row r="7" spans="1:6" ht="18" customHeight="1" thickBot="1" x14ac:dyDescent="0.35">
      <c r="B7" s="136" t="s">
        <v>34</v>
      </c>
      <c r="C7" s="457" t="str">
        <f>+'1T'!C7</f>
        <v>Dirección Nacional de ICODER</v>
      </c>
      <c r="D7" s="458"/>
      <c r="E7" s="459"/>
      <c r="F7" s="209"/>
    </row>
    <row r="8" spans="1:6" ht="15" customHeight="1" x14ac:dyDescent="0.3">
      <c r="A8" s="210"/>
      <c r="B8" s="209"/>
      <c r="C8" s="209"/>
      <c r="D8" s="209"/>
      <c r="E8" s="209"/>
      <c r="F8" s="209"/>
    </row>
    <row r="9" spans="1:6" ht="21.9" customHeight="1" x14ac:dyDescent="0.3">
      <c r="A9" s="396" t="s">
        <v>98</v>
      </c>
      <c r="B9" s="396"/>
      <c r="C9" s="396"/>
      <c r="D9" s="396"/>
      <c r="E9" s="396"/>
      <c r="F9" s="211"/>
    </row>
    <row r="10" spans="1:6" s="211" customFormat="1" ht="15" customHeight="1" x14ac:dyDescent="0.3"/>
    <row r="11" spans="1:6" x14ac:dyDescent="0.3">
      <c r="A11" s="427" t="s">
        <v>36</v>
      </c>
      <c r="B11" s="427"/>
      <c r="C11" s="427"/>
      <c r="D11" s="427"/>
      <c r="E11" s="427"/>
      <c r="F11" s="59"/>
    </row>
    <row r="12" spans="1:6" ht="15" customHeight="1" x14ac:dyDescent="0.3">
      <c r="A12" s="427" t="s">
        <v>19</v>
      </c>
      <c r="B12" s="427"/>
      <c r="C12" s="427"/>
      <c r="D12" s="427"/>
      <c r="E12" s="427"/>
      <c r="F12" s="59"/>
    </row>
    <row r="13" spans="1:6" x14ac:dyDescent="0.3">
      <c r="A13" s="86" t="s">
        <v>17</v>
      </c>
      <c r="B13" s="85" t="s">
        <v>18</v>
      </c>
      <c r="C13" s="86" t="s">
        <v>82</v>
      </c>
      <c r="D13" s="85" t="s">
        <v>83</v>
      </c>
      <c r="E13" s="192" t="s">
        <v>97</v>
      </c>
    </row>
    <row r="14" spans="1:6" ht="18" customHeight="1" x14ac:dyDescent="0.3">
      <c r="A14" s="78" t="s">
        <v>16</v>
      </c>
      <c r="B14" s="80"/>
      <c r="C14" s="245">
        <f>+C16+C17</f>
        <v>162321</v>
      </c>
      <c r="D14" s="245">
        <f t="shared" ref="D14:E14" si="0">+D16+D17</f>
        <v>85724</v>
      </c>
      <c r="E14" s="245">
        <f t="shared" si="0"/>
        <v>248045</v>
      </c>
      <c r="F14" s="211"/>
    </row>
    <row r="15" spans="1:6" ht="15" customHeight="1" x14ac:dyDescent="0.3">
      <c r="A15" s="10"/>
      <c r="B15" s="11"/>
      <c r="C15" s="247"/>
      <c r="D15" s="247"/>
      <c r="E15" s="247"/>
      <c r="F15" s="211"/>
    </row>
    <row r="16" spans="1:6" ht="18" customHeight="1" x14ac:dyDescent="0.35">
      <c r="A16" s="73" t="s">
        <v>289</v>
      </c>
      <c r="B16" s="244" t="s">
        <v>291</v>
      </c>
      <c r="C16" s="246">
        <f>+'1T'!F18</f>
        <v>47</v>
      </c>
      <c r="D16" s="246">
        <f>+'2T'!F18</f>
        <v>2561</v>
      </c>
      <c r="E16" s="246">
        <f>+C16+D16</f>
        <v>2608</v>
      </c>
      <c r="F16" s="211"/>
    </row>
    <row r="17" spans="1:6" ht="18" customHeight="1" x14ac:dyDescent="0.35">
      <c r="A17" s="243" t="s">
        <v>290</v>
      </c>
      <c r="B17" s="244" t="s">
        <v>291</v>
      </c>
      <c r="C17" s="246">
        <f>+'1T'!F19</f>
        <v>162274</v>
      </c>
      <c r="D17" s="246">
        <f>+'2T'!F19</f>
        <v>83163</v>
      </c>
      <c r="E17" s="246">
        <f>+C17+D17</f>
        <v>245437</v>
      </c>
      <c r="F17" s="211"/>
    </row>
    <row r="18" spans="1:6" ht="15" customHeight="1" x14ac:dyDescent="0.3">
      <c r="A18" s="421" t="s">
        <v>333</v>
      </c>
      <c r="B18" s="421"/>
      <c r="C18" s="421"/>
      <c r="D18" s="421"/>
      <c r="E18" s="421"/>
      <c r="F18" s="324"/>
    </row>
    <row r="19" spans="1:6" ht="60" customHeight="1" x14ac:dyDescent="0.3">
      <c r="A19" s="440" t="s">
        <v>278</v>
      </c>
      <c r="B19" s="440"/>
      <c r="C19" s="440"/>
      <c r="D19" s="440"/>
      <c r="E19" s="440"/>
      <c r="F19" s="211"/>
    </row>
    <row r="20" spans="1:6" ht="15" customHeight="1" x14ac:dyDescent="0.3">
      <c r="A20" s="212"/>
      <c r="B20" s="212"/>
      <c r="C20" s="212"/>
      <c r="D20" s="213"/>
      <c r="E20" s="213"/>
      <c r="F20" s="325"/>
    </row>
    <row r="21" spans="1:6" x14ac:dyDescent="0.3">
      <c r="A21" s="427" t="s">
        <v>37</v>
      </c>
      <c r="B21" s="427"/>
      <c r="C21" s="427"/>
      <c r="D21" s="427"/>
      <c r="E21" s="59"/>
      <c r="F21" s="30"/>
    </row>
    <row r="22" spans="1:6" ht="15" customHeight="1" x14ac:dyDescent="0.3">
      <c r="A22" s="427" t="s">
        <v>20</v>
      </c>
      <c r="B22" s="427"/>
      <c r="C22" s="427"/>
      <c r="D22" s="427"/>
      <c r="E22" s="59"/>
      <c r="F22" s="30"/>
    </row>
    <row r="23" spans="1:6" ht="15" customHeight="1" x14ac:dyDescent="0.3">
      <c r="A23" s="212"/>
      <c r="B23" s="212"/>
      <c r="C23" s="213"/>
      <c r="D23" s="213"/>
      <c r="E23" s="213"/>
      <c r="F23" s="214"/>
    </row>
    <row r="24" spans="1:6" ht="16.95" customHeight="1" x14ac:dyDescent="0.3">
      <c r="A24" s="119" t="s">
        <v>21</v>
      </c>
      <c r="B24" s="242" t="s">
        <v>82</v>
      </c>
      <c r="C24" s="85" t="s">
        <v>83</v>
      </c>
      <c r="D24" s="86" t="s">
        <v>9</v>
      </c>
      <c r="E24" s="30"/>
      <c r="F24" s="214"/>
    </row>
    <row r="25" spans="1:6" ht="16.95" customHeight="1" x14ac:dyDescent="0.3">
      <c r="A25" s="78" t="s">
        <v>16</v>
      </c>
      <c r="B25" s="92">
        <f>+B27+B28+B29</f>
        <v>673095858.3499999</v>
      </c>
      <c r="C25" s="92">
        <f t="shared" ref="C25:D25" si="1">+C27+C28+C29</f>
        <v>717913395.95000005</v>
      </c>
      <c r="D25" s="92">
        <f t="shared" si="1"/>
        <v>1391009254.3</v>
      </c>
      <c r="E25" s="211"/>
      <c r="F25" s="214"/>
    </row>
    <row r="26" spans="1:6" ht="15" customHeight="1" x14ac:dyDescent="0.3">
      <c r="A26" s="11"/>
      <c r="B26" s="71"/>
      <c r="C26" s="71"/>
      <c r="D26" s="12"/>
      <c r="E26" s="30"/>
      <c r="F26" s="214"/>
    </row>
    <row r="27" spans="1:6" ht="18" customHeight="1" x14ac:dyDescent="0.3">
      <c r="A27" s="251" t="s">
        <v>292</v>
      </c>
      <c r="B27" s="71">
        <f>+'1T'!F29</f>
        <v>37500000</v>
      </c>
      <c r="C27" s="215">
        <f>+'2T'!F29</f>
        <v>305000000</v>
      </c>
      <c r="D27" s="12">
        <f>+B27+C27</f>
        <v>342500000</v>
      </c>
      <c r="E27" s="30"/>
      <c r="F27" s="214"/>
    </row>
    <row r="28" spans="1:6" ht="18" customHeight="1" x14ac:dyDescent="0.3">
      <c r="A28" s="251" t="s">
        <v>290</v>
      </c>
      <c r="B28" s="71">
        <f>+'1T'!F30</f>
        <v>401344544.44</v>
      </c>
      <c r="C28" s="215">
        <f>+'2T'!F30</f>
        <v>240953769.94999999</v>
      </c>
      <c r="D28" s="12">
        <f t="shared" ref="D28:D29" si="2">+B28+C28</f>
        <v>642298314.38999999</v>
      </c>
      <c r="E28" s="30"/>
      <c r="F28" s="214"/>
    </row>
    <row r="29" spans="1:6" ht="18" customHeight="1" x14ac:dyDescent="0.3">
      <c r="A29" s="251" t="s">
        <v>293</v>
      </c>
      <c r="B29" s="71">
        <f>+'1T'!F31</f>
        <v>234251313.90999997</v>
      </c>
      <c r="C29" s="215">
        <f>+'2T'!F31</f>
        <v>171959626</v>
      </c>
      <c r="D29" s="12">
        <f t="shared" si="2"/>
        <v>406210939.90999997</v>
      </c>
      <c r="E29" s="217"/>
      <c r="F29" s="214"/>
    </row>
    <row r="30" spans="1:6" ht="15" customHeight="1" x14ac:dyDescent="0.3">
      <c r="A30" s="129" t="s">
        <v>161</v>
      </c>
      <c r="B30" s="201" t="s">
        <v>330</v>
      </c>
      <c r="C30" s="72"/>
      <c r="D30" s="72"/>
      <c r="E30" s="217"/>
      <c r="F30" s="34"/>
    </row>
    <row r="31" spans="1:6" ht="60" customHeight="1" x14ac:dyDescent="0.3">
      <c r="A31" s="441" t="s">
        <v>278</v>
      </c>
      <c r="B31" s="442"/>
      <c r="C31" s="442"/>
      <c r="D31" s="443"/>
      <c r="E31" s="217"/>
      <c r="F31" s="218"/>
    </row>
    <row r="32" spans="1:6" ht="15" customHeight="1" x14ac:dyDescent="0.3">
      <c r="A32" s="219"/>
      <c r="B32" s="219"/>
      <c r="C32" s="219"/>
      <c r="D32" s="219"/>
      <c r="E32" s="214"/>
      <c r="F32" s="218"/>
    </row>
    <row r="33" spans="1:6" ht="15" customHeight="1" x14ac:dyDescent="0.3"/>
    <row r="34" spans="1:6" ht="21.9" customHeight="1" x14ac:dyDescent="0.3">
      <c r="A34" s="396" t="s">
        <v>99</v>
      </c>
      <c r="B34" s="396"/>
      <c r="C34" s="396"/>
      <c r="D34" s="396"/>
      <c r="E34" s="396"/>
      <c r="F34" s="231"/>
    </row>
    <row r="35" spans="1:6" ht="15" customHeight="1" x14ac:dyDescent="0.3"/>
    <row r="36" spans="1:6" x14ac:dyDescent="0.3">
      <c r="A36" s="439" t="s">
        <v>66</v>
      </c>
      <c r="B36" s="439"/>
      <c r="C36" s="439"/>
      <c r="D36" s="439"/>
      <c r="E36" s="439"/>
      <c r="F36" s="326"/>
    </row>
    <row r="37" spans="1:6" ht="31.5" customHeight="1" x14ac:dyDescent="0.3">
      <c r="A37" s="444" t="s">
        <v>67</v>
      </c>
      <c r="B37" s="444"/>
      <c r="C37" s="444"/>
      <c r="D37" s="444"/>
      <c r="E37" s="444"/>
      <c r="F37" s="326"/>
    </row>
    <row r="38" spans="1:6" x14ac:dyDescent="0.3">
      <c r="A38" s="439" t="s">
        <v>51</v>
      </c>
      <c r="B38" s="439"/>
      <c r="C38" s="439"/>
      <c r="D38" s="439"/>
      <c r="E38" s="439"/>
      <c r="F38" s="326"/>
    </row>
    <row r="39" spans="1:6" ht="18" customHeight="1" x14ac:dyDescent="0.3">
      <c r="A39" s="90" t="s">
        <v>53</v>
      </c>
      <c r="B39" s="90" t="s">
        <v>54</v>
      </c>
      <c r="C39" s="90" t="s">
        <v>82</v>
      </c>
      <c r="D39" s="90" t="s">
        <v>83</v>
      </c>
      <c r="E39" s="232" t="s">
        <v>9</v>
      </c>
      <c r="F39" s="211"/>
    </row>
    <row r="40" spans="1:6" x14ac:dyDescent="0.3">
      <c r="A40" s="203" t="s">
        <v>16</v>
      </c>
      <c r="B40" s="220"/>
      <c r="C40" s="79">
        <f>+C42</f>
        <v>884164263</v>
      </c>
      <c r="D40" s="79">
        <f>+D42</f>
        <v>0</v>
      </c>
      <c r="E40" s="79">
        <f>+E42</f>
        <v>884164263</v>
      </c>
      <c r="F40" s="211"/>
    </row>
    <row r="41" spans="1:6" ht="15" customHeight="1" x14ac:dyDescent="0.3">
      <c r="A41" s="10"/>
      <c r="B41" s="131"/>
      <c r="C41" s="12"/>
      <c r="D41" s="12"/>
      <c r="E41" s="12"/>
      <c r="F41" s="211"/>
    </row>
    <row r="42" spans="1:6" x14ac:dyDescent="0.3">
      <c r="A42" s="391" t="s">
        <v>68</v>
      </c>
      <c r="B42" s="391"/>
      <c r="C42" s="93">
        <f>+C43+C47</f>
        <v>884164263</v>
      </c>
      <c r="D42" s="93">
        <f>+D43+D47</f>
        <v>0</v>
      </c>
      <c r="E42" s="93">
        <f>+C42+D42</f>
        <v>884164263</v>
      </c>
      <c r="F42" s="211"/>
    </row>
    <row r="43" spans="1:6" ht="16.5" customHeight="1" x14ac:dyDescent="0.3">
      <c r="A43" s="221" t="s">
        <v>196</v>
      </c>
      <c r="B43" s="222" t="s">
        <v>191</v>
      </c>
      <c r="C43" s="12">
        <f t="shared" ref="C43:D45" si="3">+C44</f>
        <v>884164263</v>
      </c>
      <c r="D43" s="12">
        <f t="shared" si="3"/>
        <v>0</v>
      </c>
      <c r="E43" s="12">
        <f>+C43+D43</f>
        <v>884164263</v>
      </c>
      <c r="F43" s="211"/>
    </row>
    <row r="44" spans="1:6" ht="16.5" customHeight="1" x14ac:dyDescent="0.3">
      <c r="A44" s="221" t="s">
        <v>195</v>
      </c>
      <c r="B44" s="222" t="s">
        <v>165</v>
      </c>
      <c r="C44" s="71">
        <f t="shared" si="3"/>
        <v>884164263</v>
      </c>
      <c r="D44" s="71">
        <f t="shared" si="3"/>
        <v>0</v>
      </c>
      <c r="E44" s="71">
        <f t="shared" ref="E44:E50" si="4">+C44+D44</f>
        <v>884164263</v>
      </c>
      <c r="F44" s="211"/>
    </row>
    <row r="45" spans="1:6" ht="16.5" customHeight="1" x14ac:dyDescent="0.3">
      <c r="A45" s="221" t="s">
        <v>194</v>
      </c>
      <c r="B45" s="222" t="s">
        <v>192</v>
      </c>
      <c r="C45" s="71">
        <f t="shared" si="3"/>
        <v>884164263</v>
      </c>
      <c r="D45" s="71">
        <f t="shared" si="3"/>
        <v>0</v>
      </c>
      <c r="E45" s="71">
        <f t="shared" si="4"/>
        <v>884164263</v>
      </c>
      <c r="F45" s="211"/>
    </row>
    <row r="46" spans="1:6" ht="16.5" customHeight="1" x14ac:dyDescent="0.3">
      <c r="A46" s="310" t="s">
        <v>197</v>
      </c>
      <c r="B46" s="311" t="s">
        <v>193</v>
      </c>
      <c r="C46" s="312">
        <f>+'1T'!F92</f>
        <v>884164263</v>
      </c>
      <c r="D46" s="312">
        <f>+'2T'!F92</f>
        <v>0</v>
      </c>
      <c r="E46" s="312">
        <f t="shared" si="4"/>
        <v>884164263</v>
      </c>
      <c r="F46" s="211"/>
    </row>
    <row r="47" spans="1:6" ht="16.5" customHeight="1" x14ac:dyDescent="0.3">
      <c r="A47" s="221" t="s">
        <v>265</v>
      </c>
      <c r="B47" s="222" t="s">
        <v>262</v>
      </c>
      <c r="C47" s="12">
        <f>+C48</f>
        <v>0</v>
      </c>
      <c r="D47" s="12">
        <f t="shared" ref="D47:D49" si="5">+D48</f>
        <v>0</v>
      </c>
      <c r="E47" s="12">
        <f>+C47+D47</f>
        <v>0</v>
      </c>
      <c r="F47" s="211"/>
    </row>
    <row r="48" spans="1:6" ht="16.5" customHeight="1" x14ac:dyDescent="0.3">
      <c r="A48" s="221" t="s">
        <v>266</v>
      </c>
      <c r="B48" s="222" t="s">
        <v>166</v>
      </c>
      <c r="C48" s="71">
        <f>+C49</f>
        <v>0</v>
      </c>
      <c r="D48" s="71">
        <f t="shared" si="5"/>
        <v>0</v>
      </c>
      <c r="E48" s="71">
        <f t="shared" si="4"/>
        <v>0</v>
      </c>
      <c r="F48" s="211"/>
    </row>
    <row r="49" spans="1:6" ht="16.5" customHeight="1" x14ac:dyDescent="0.3">
      <c r="A49" s="221" t="s">
        <v>268</v>
      </c>
      <c r="B49" s="222" t="s">
        <v>267</v>
      </c>
      <c r="C49" s="71">
        <f>+C50</f>
        <v>0</v>
      </c>
      <c r="D49" s="71">
        <f t="shared" si="5"/>
        <v>0</v>
      </c>
      <c r="E49" s="71">
        <f t="shared" si="4"/>
        <v>0</v>
      </c>
      <c r="F49" s="211"/>
    </row>
    <row r="50" spans="1:6" ht="16.5" customHeight="1" x14ac:dyDescent="0.3">
      <c r="A50" s="310" t="s">
        <v>269</v>
      </c>
      <c r="B50" s="311" t="s">
        <v>270</v>
      </c>
      <c r="C50" s="312">
        <f>+'1T'!F96</f>
        <v>0</v>
      </c>
      <c r="D50" s="312">
        <f>+'2T'!F96</f>
        <v>0</v>
      </c>
      <c r="E50" s="312">
        <f t="shared" si="4"/>
        <v>0</v>
      </c>
      <c r="F50" s="211"/>
    </row>
    <row r="51" spans="1:6" ht="9.9" customHeight="1" x14ac:dyDescent="0.3">
      <c r="A51" s="74"/>
      <c r="B51" s="131"/>
      <c r="C51" s="71"/>
      <c r="D51" s="71"/>
      <c r="E51" s="71"/>
      <c r="F51" s="211"/>
    </row>
    <row r="52" spans="1:6" x14ac:dyDescent="0.3">
      <c r="A52" s="431" t="s">
        <v>42</v>
      </c>
      <c r="B52" s="431"/>
      <c r="C52" s="431"/>
      <c r="D52" s="431"/>
      <c r="E52" s="431"/>
      <c r="F52" s="211"/>
    </row>
    <row r="53" spans="1:6" ht="50.1" customHeight="1" x14ac:dyDescent="0.3">
      <c r="A53" s="448" t="s">
        <v>279</v>
      </c>
      <c r="B53" s="449"/>
      <c r="C53" s="449"/>
      <c r="D53" s="449"/>
      <c r="E53" s="450"/>
      <c r="F53" s="211"/>
    </row>
    <row r="54" spans="1:6" x14ac:dyDescent="0.3">
      <c r="A54" s="22"/>
      <c r="B54" s="157"/>
      <c r="C54" s="21"/>
    </row>
    <row r="55" spans="1:6" x14ac:dyDescent="0.3">
      <c r="A55" s="22"/>
      <c r="B55" s="157"/>
      <c r="C55" s="21"/>
    </row>
    <row r="56" spans="1:6" x14ac:dyDescent="0.3">
      <c r="A56" s="439" t="s">
        <v>69</v>
      </c>
      <c r="B56" s="439"/>
      <c r="C56" s="439"/>
      <c r="D56" s="439"/>
      <c r="E56" s="439"/>
      <c r="F56" s="326"/>
    </row>
    <row r="57" spans="1:6" ht="32.25" customHeight="1" x14ac:dyDescent="0.3">
      <c r="A57" s="444" t="s">
        <v>52</v>
      </c>
      <c r="B57" s="444"/>
      <c r="C57" s="444"/>
      <c r="D57" s="444"/>
      <c r="E57" s="444"/>
      <c r="F57" s="209"/>
    </row>
    <row r="58" spans="1:6" x14ac:dyDescent="0.3">
      <c r="A58" s="439" t="s">
        <v>51</v>
      </c>
      <c r="B58" s="439"/>
      <c r="C58" s="439"/>
      <c r="D58" s="439"/>
      <c r="E58" s="439"/>
      <c r="F58" s="326"/>
    </row>
    <row r="59" spans="1:6" ht="18" customHeight="1" x14ac:dyDescent="0.3">
      <c r="A59" s="90" t="s">
        <v>53</v>
      </c>
      <c r="B59" s="90" t="s">
        <v>54</v>
      </c>
      <c r="C59" s="90" t="s">
        <v>82</v>
      </c>
      <c r="D59" s="90" t="s">
        <v>83</v>
      </c>
      <c r="E59" s="232" t="s">
        <v>9</v>
      </c>
      <c r="F59" s="211"/>
    </row>
    <row r="60" spans="1:6" x14ac:dyDescent="0.3">
      <c r="A60" s="203" t="s">
        <v>16</v>
      </c>
      <c r="B60" s="220"/>
      <c r="C60" s="79">
        <f>+C62+C74</f>
        <v>673095858.3499999</v>
      </c>
      <c r="D60" s="79">
        <f>+D62+D74</f>
        <v>717913395.95000005</v>
      </c>
      <c r="E60" s="79">
        <f>+E62+E74</f>
        <v>1391009254.3</v>
      </c>
      <c r="F60" s="211"/>
    </row>
    <row r="61" spans="1:6" ht="15" customHeight="1" x14ac:dyDescent="0.3">
      <c r="A61" s="10"/>
      <c r="B61" s="131"/>
      <c r="C61" s="12"/>
      <c r="D61" s="12"/>
      <c r="E61" s="43"/>
      <c r="F61" s="211"/>
    </row>
    <row r="62" spans="1:6" x14ac:dyDescent="0.3">
      <c r="A62" s="391" t="s">
        <v>56</v>
      </c>
      <c r="B62" s="391"/>
      <c r="C62" s="93">
        <f>+SUM(C63:C72)</f>
        <v>673095858.3499999</v>
      </c>
      <c r="D62" s="93">
        <f t="shared" ref="D62:E62" si="6">+SUM(D63:D72)</f>
        <v>717913395.95000005</v>
      </c>
      <c r="E62" s="93">
        <f t="shared" si="6"/>
        <v>1391009254.3</v>
      </c>
      <c r="F62" s="211"/>
    </row>
    <row r="63" spans="1:6" x14ac:dyDescent="0.3">
      <c r="A63" s="223">
        <v>0</v>
      </c>
      <c r="B63" s="222" t="s">
        <v>181</v>
      </c>
      <c r="C63" s="71">
        <f>+'1T'!F109</f>
        <v>259801823.34999996</v>
      </c>
      <c r="D63" s="71">
        <f>+'2T'!F109</f>
        <v>181799775.77999997</v>
      </c>
      <c r="E63" s="216">
        <f>+C63+D63</f>
        <v>441601599.12999994</v>
      </c>
      <c r="F63" s="211"/>
    </row>
    <row r="64" spans="1:6" x14ac:dyDescent="0.3">
      <c r="A64" s="223">
        <v>1</v>
      </c>
      <c r="B64" s="222" t="s">
        <v>168</v>
      </c>
      <c r="C64" s="71">
        <f>+'1T'!F110</f>
        <v>366259340.04999995</v>
      </c>
      <c r="D64" s="71">
        <f>+'2T'!F110</f>
        <v>214905230.48999998</v>
      </c>
      <c r="E64" s="216">
        <f t="shared" ref="E64:E72" si="7">+C64+D64</f>
        <v>581164570.53999996</v>
      </c>
      <c r="F64" s="211"/>
    </row>
    <row r="65" spans="1:6" x14ac:dyDescent="0.3">
      <c r="A65" s="223">
        <v>2</v>
      </c>
      <c r="B65" s="222" t="s">
        <v>182</v>
      </c>
      <c r="C65" s="71">
        <f>+'1T'!F111</f>
        <v>9370572.3900000006</v>
      </c>
      <c r="D65" s="71">
        <f>+'2T'!F111</f>
        <v>15423200.800000001</v>
      </c>
      <c r="E65" s="216">
        <f t="shared" si="7"/>
        <v>24793773.190000001</v>
      </c>
      <c r="F65" s="211"/>
    </row>
    <row r="66" spans="1:6" x14ac:dyDescent="0.3">
      <c r="A66" s="223">
        <v>3</v>
      </c>
      <c r="B66" s="222" t="s">
        <v>183</v>
      </c>
      <c r="C66" s="71">
        <f>+'1T'!F112</f>
        <v>0</v>
      </c>
      <c r="D66" s="71">
        <f>+'2T'!F112</f>
        <v>0</v>
      </c>
      <c r="E66" s="216">
        <f t="shared" si="7"/>
        <v>0</v>
      </c>
      <c r="F66" s="211"/>
    </row>
    <row r="67" spans="1:6" x14ac:dyDescent="0.3">
      <c r="A67" s="223">
        <v>4</v>
      </c>
      <c r="B67" s="222" t="s">
        <v>184</v>
      </c>
      <c r="C67" s="71">
        <f>+'1T'!F113</f>
        <v>0</v>
      </c>
      <c r="D67" s="71">
        <f>+'2T'!F113</f>
        <v>0</v>
      </c>
      <c r="E67" s="216">
        <f t="shared" si="7"/>
        <v>0</v>
      </c>
      <c r="F67" s="211"/>
    </row>
    <row r="68" spans="1:6" x14ac:dyDescent="0.3">
      <c r="A68" s="223">
        <v>5</v>
      </c>
      <c r="B68" s="222" t="s">
        <v>185</v>
      </c>
      <c r="C68" s="71">
        <f>+'1T'!F114</f>
        <v>0</v>
      </c>
      <c r="D68" s="71">
        <f>+'2T'!F114</f>
        <v>0</v>
      </c>
      <c r="E68" s="216">
        <f t="shared" si="7"/>
        <v>0</v>
      </c>
      <c r="F68" s="211"/>
    </row>
    <row r="69" spans="1:6" x14ac:dyDescent="0.3">
      <c r="A69" s="223">
        <v>6</v>
      </c>
      <c r="B69" s="222" t="s">
        <v>165</v>
      </c>
      <c r="C69" s="71">
        <f>+'1T'!F115</f>
        <v>37664122.560000002</v>
      </c>
      <c r="D69" s="71">
        <f>+'2T'!F115</f>
        <v>305785188.88</v>
      </c>
      <c r="E69" s="216">
        <f>+C69+D69</f>
        <v>343449311.44</v>
      </c>
      <c r="F69" s="211"/>
    </row>
    <row r="70" spans="1:6" x14ac:dyDescent="0.3">
      <c r="A70" s="223">
        <v>7</v>
      </c>
      <c r="B70" s="222" t="s">
        <v>166</v>
      </c>
      <c r="C70" s="71">
        <f>+'1T'!F116</f>
        <v>0</v>
      </c>
      <c r="D70" s="71">
        <f>+'2T'!F116</f>
        <v>0</v>
      </c>
      <c r="E70" s="216">
        <f t="shared" si="7"/>
        <v>0</v>
      </c>
      <c r="F70" s="211"/>
    </row>
    <row r="71" spans="1:6" x14ac:dyDescent="0.3">
      <c r="A71" s="223">
        <v>8</v>
      </c>
      <c r="B71" s="222" t="s">
        <v>186</v>
      </c>
      <c r="C71" s="71">
        <f>+'1T'!F117</f>
        <v>0</v>
      </c>
      <c r="D71" s="71">
        <f>+'2T'!F117</f>
        <v>0</v>
      </c>
      <c r="E71" s="216">
        <f t="shared" si="7"/>
        <v>0</v>
      </c>
      <c r="F71" s="211"/>
    </row>
    <row r="72" spans="1:6" ht="15" customHeight="1" x14ac:dyDescent="0.3">
      <c r="A72" s="223">
        <v>9</v>
      </c>
      <c r="B72" s="222" t="s">
        <v>187</v>
      </c>
      <c r="C72" s="71">
        <f>+'1T'!F118</f>
        <v>0</v>
      </c>
      <c r="D72" s="71">
        <f>+'2T'!F118</f>
        <v>0</v>
      </c>
      <c r="E72" s="216">
        <f t="shared" si="7"/>
        <v>0</v>
      </c>
      <c r="F72" s="211"/>
    </row>
    <row r="73" spans="1:6" ht="9.9" customHeight="1" x14ac:dyDescent="0.3">
      <c r="A73" s="223"/>
      <c r="B73" s="222"/>
      <c r="C73" s="71"/>
      <c r="D73" s="71"/>
      <c r="E73" s="216"/>
      <c r="F73" s="211"/>
    </row>
    <row r="74" spans="1:6" ht="17.25" customHeight="1" x14ac:dyDescent="0.3">
      <c r="A74" s="391" t="s">
        <v>201</v>
      </c>
      <c r="B74" s="391"/>
      <c r="C74" s="93">
        <f t="shared" ref="C74:E75" si="8">+C75</f>
        <v>0</v>
      </c>
      <c r="D74" s="93">
        <f t="shared" si="8"/>
        <v>0</v>
      </c>
      <c r="E74" s="93">
        <f t="shared" si="8"/>
        <v>0</v>
      </c>
      <c r="F74" s="211"/>
    </row>
    <row r="75" spans="1:6" x14ac:dyDescent="0.3">
      <c r="A75" s="223">
        <v>6</v>
      </c>
      <c r="B75" s="222" t="s">
        <v>165</v>
      </c>
      <c r="C75" s="224">
        <f t="shared" si="8"/>
        <v>0</v>
      </c>
      <c r="D75" s="224">
        <f t="shared" si="8"/>
        <v>0</v>
      </c>
      <c r="E75" s="224">
        <f t="shared" si="8"/>
        <v>0</v>
      </c>
      <c r="F75" s="211"/>
    </row>
    <row r="76" spans="1:6" x14ac:dyDescent="0.3">
      <c r="A76" s="313" t="s">
        <v>200</v>
      </c>
      <c r="B76" s="314" t="s">
        <v>199</v>
      </c>
      <c r="C76" s="315">
        <f>+'1T'!F122</f>
        <v>0</v>
      </c>
      <c r="D76" s="315">
        <f>+'2T'!F122</f>
        <v>0</v>
      </c>
      <c r="E76" s="315">
        <f>+C76+D76</f>
        <v>0</v>
      </c>
      <c r="F76" s="211"/>
    </row>
    <row r="77" spans="1:6" ht="16.5" customHeight="1" x14ac:dyDescent="0.3">
      <c r="A77" s="445" t="s">
        <v>57</v>
      </c>
      <c r="B77" s="445"/>
      <c r="C77" s="445"/>
      <c r="D77" s="445"/>
      <c r="E77" s="445"/>
      <c r="F77" s="211"/>
    </row>
    <row r="78" spans="1:6" x14ac:dyDescent="0.3">
      <c r="A78" s="446" t="s">
        <v>42</v>
      </c>
      <c r="B78" s="446"/>
      <c r="C78" s="446"/>
      <c r="D78" s="446"/>
      <c r="E78" s="446"/>
      <c r="F78" s="211"/>
    </row>
    <row r="79" spans="1:6" x14ac:dyDescent="0.3">
      <c r="A79" s="74"/>
      <c r="B79" s="131"/>
    </row>
    <row r="80" spans="1:6" x14ac:dyDescent="0.3">
      <c r="A80" s="439" t="s">
        <v>71</v>
      </c>
      <c r="B80" s="439"/>
      <c r="C80" s="439"/>
      <c r="D80" s="439"/>
      <c r="E80" s="439"/>
      <c r="F80" s="323"/>
    </row>
    <row r="81" spans="1:6" x14ac:dyDescent="0.3">
      <c r="A81" s="439" t="s">
        <v>72</v>
      </c>
      <c r="B81" s="439"/>
      <c r="C81" s="439"/>
      <c r="D81" s="439"/>
      <c r="E81" s="439"/>
      <c r="F81" s="323"/>
    </row>
    <row r="82" spans="1:6" x14ac:dyDescent="0.3">
      <c r="A82" s="439" t="s">
        <v>51</v>
      </c>
      <c r="B82" s="439"/>
      <c r="C82" s="439"/>
      <c r="D82" s="439"/>
      <c r="E82" s="439"/>
      <c r="F82" s="323"/>
    </row>
    <row r="83" spans="1:6" ht="18" customHeight="1" x14ac:dyDescent="0.3">
      <c r="A83" s="90" t="s">
        <v>70</v>
      </c>
      <c r="B83" s="90" t="s">
        <v>82</v>
      </c>
      <c r="C83" s="90" t="s">
        <v>83</v>
      </c>
      <c r="D83" s="90" t="s">
        <v>9</v>
      </c>
      <c r="E83" s="225"/>
      <c r="F83" s="226"/>
    </row>
    <row r="84" spans="1:6" x14ac:dyDescent="0.3">
      <c r="A84" s="110" t="s">
        <v>73</v>
      </c>
      <c r="B84" s="227">
        <v>0</v>
      </c>
      <c r="C84" s="227">
        <f>+B88</f>
        <v>211068404.6500001</v>
      </c>
      <c r="D84" s="227">
        <v>0</v>
      </c>
      <c r="E84" s="225"/>
      <c r="F84" s="327"/>
    </row>
    <row r="85" spans="1:6" x14ac:dyDescent="0.3">
      <c r="A85" s="110" t="s">
        <v>74</v>
      </c>
      <c r="B85" s="227">
        <f>+'1T'!E133</f>
        <v>884164263</v>
      </c>
      <c r="C85" s="227">
        <f>+'2T'!E133</f>
        <v>884164263</v>
      </c>
      <c r="D85" s="227">
        <f>+B85+C85</f>
        <v>1768328526</v>
      </c>
      <c r="E85" s="225"/>
      <c r="F85" s="226"/>
    </row>
    <row r="86" spans="1:6" x14ac:dyDescent="0.3">
      <c r="A86" s="110" t="s">
        <v>100</v>
      </c>
      <c r="B86" s="227">
        <f>+B84+B85</f>
        <v>884164263</v>
      </c>
      <c r="C86" s="227">
        <f>+C84+C85</f>
        <v>1095232667.6500001</v>
      </c>
      <c r="D86" s="227">
        <f>+D84+D85</f>
        <v>1768328526</v>
      </c>
      <c r="E86" s="225"/>
      <c r="F86" s="226"/>
    </row>
    <row r="87" spans="1:6" x14ac:dyDescent="0.3">
      <c r="A87" s="110" t="s">
        <v>150</v>
      </c>
      <c r="B87" s="227">
        <f>+'1T'!E135</f>
        <v>673095858.3499999</v>
      </c>
      <c r="C87" s="227">
        <f>+'2T'!E135</f>
        <v>717913395.94999993</v>
      </c>
      <c r="D87" s="227">
        <f>+B87+C87</f>
        <v>1391009254.2999997</v>
      </c>
      <c r="E87" s="225"/>
      <c r="F87" s="327"/>
    </row>
    <row r="88" spans="1:6" x14ac:dyDescent="0.3">
      <c r="A88" s="110" t="s">
        <v>101</v>
      </c>
      <c r="B88" s="227">
        <f>+B86-B87</f>
        <v>211068404.6500001</v>
      </c>
      <c r="C88" s="227">
        <f>+C86-C87</f>
        <v>377319271.70000017</v>
      </c>
      <c r="D88" s="227">
        <f>+D86-D87</f>
        <v>377319271.70000029</v>
      </c>
      <c r="E88" s="225"/>
      <c r="F88" s="327"/>
    </row>
    <row r="89" spans="1:6" ht="18" customHeight="1" x14ac:dyDescent="0.3">
      <c r="A89" s="431" t="s">
        <v>42</v>
      </c>
      <c r="B89" s="431"/>
      <c r="C89" s="431"/>
      <c r="D89" s="431"/>
      <c r="E89" s="211"/>
      <c r="F89" s="34"/>
    </row>
    <row r="90" spans="1:6" x14ac:dyDescent="0.3">
      <c r="A90" s="219"/>
      <c r="B90" s="219"/>
      <c r="C90" s="219"/>
      <c r="D90" s="219"/>
      <c r="E90" s="211"/>
      <c r="F90" s="211"/>
    </row>
    <row r="91" spans="1:6" x14ac:dyDescent="0.3">
      <c r="A91" s="439" t="s">
        <v>127</v>
      </c>
      <c r="B91" s="439"/>
      <c r="C91" s="439"/>
      <c r="D91" s="439"/>
      <c r="F91" s="326"/>
    </row>
    <row r="92" spans="1:6" ht="17.25" customHeight="1" x14ac:dyDescent="0.3">
      <c r="A92" s="444" t="s">
        <v>128</v>
      </c>
      <c r="B92" s="444"/>
      <c r="C92" s="444"/>
      <c r="D92" s="444"/>
      <c r="F92" s="326"/>
    </row>
    <row r="93" spans="1:6" x14ac:dyDescent="0.3">
      <c r="A93" s="439" t="s">
        <v>51</v>
      </c>
      <c r="B93" s="439"/>
      <c r="C93" s="439"/>
      <c r="D93" s="439"/>
      <c r="F93" s="326"/>
    </row>
    <row r="94" spans="1:6" x14ac:dyDescent="0.3">
      <c r="A94" s="167" t="s">
        <v>70</v>
      </c>
      <c r="B94" s="167"/>
      <c r="C94" s="167" t="s">
        <v>82</v>
      </c>
      <c r="D94" s="167" t="s">
        <v>83</v>
      </c>
      <c r="F94" s="326"/>
    </row>
    <row r="95" spans="1:6" x14ac:dyDescent="0.3">
      <c r="A95" s="160" t="s">
        <v>202</v>
      </c>
      <c r="B95" s="160"/>
      <c r="C95" s="86"/>
      <c r="D95" s="86"/>
      <c r="F95" s="326"/>
    </row>
    <row r="96" spans="1:6" x14ac:dyDescent="0.3">
      <c r="A96" s="110" t="s">
        <v>129</v>
      </c>
      <c r="C96" s="157">
        <f>+'1T'!D152</f>
        <v>0</v>
      </c>
      <c r="D96" s="157">
        <f>+'2T'!D152</f>
        <v>0</v>
      </c>
      <c r="F96" s="326"/>
    </row>
    <row r="97" spans="1:6" x14ac:dyDescent="0.3">
      <c r="A97" s="110" t="s">
        <v>130</v>
      </c>
      <c r="C97" s="157">
        <f>+'1T'!D153</f>
        <v>1566815701.75</v>
      </c>
      <c r="D97" s="157">
        <f>+'2T'!D153</f>
        <v>1425292375.6800001</v>
      </c>
      <c r="F97" s="326"/>
    </row>
    <row r="98" spans="1:6" x14ac:dyDescent="0.3">
      <c r="A98" s="162" t="s">
        <v>16</v>
      </c>
      <c r="B98" s="162"/>
      <c r="C98" s="228">
        <f>+C96+C97</f>
        <v>1566815701.75</v>
      </c>
      <c r="D98" s="228">
        <f>+D96+D97</f>
        <v>1425292375.6800001</v>
      </c>
      <c r="F98" s="326"/>
    </row>
    <row r="99" spans="1:6" x14ac:dyDescent="0.3">
      <c r="A99" s="110"/>
      <c r="C99" s="157"/>
      <c r="D99" s="157"/>
      <c r="F99" s="326"/>
    </row>
    <row r="100" spans="1:6" x14ac:dyDescent="0.3">
      <c r="A100" s="160" t="s">
        <v>203</v>
      </c>
      <c r="B100" s="160"/>
      <c r="C100" s="86" t="s">
        <v>82</v>
      </c>
      <c r="D100" s="86" t="s">
        <v>83</v>
      </c>
      <c r="F100" s="326"/>
    </row>
    <row r="101" spans="1:6" x14ac:dyDescent="0.3">
      <c r="A101" s="110" t="s">
        <v>129</v>
      </c>
      <c r="C101" s="157">
        <f>+'1T'!D157</f>
        <v>0</v>
      </c>
      <c r="D101" s="157">
        <f>+'2T'!D157</f>
        <v>0</v>
      </c>
      <c r="F101" s="326"/>
    </row>
    <row r="102" spans="1:6" x14ac:dyDescent="0.3">
      <c r="A102" s="110" t="s">
        <v>204</v>
      </c>
      <c r="C102" s="157">
        <f>+'1T'!D158</f>
        <v>141523326.06999999</v>
      </c>
      <c r="D102" s="157">
        <f>+'2T'!D158</f>
        <v>126337233.53</v>
      </c>
      <c r="F102" s="229"/>
    </row>
    <row r="103" spans="1:6" x14ac:dyDescent="0.3">
      <c r="A103" s="162" t="s">
        <v>205</v>
      </c>
      <c r="B103" s="162"/>
      <c r="C103" s="228">
        <f>+C101+C102</f>
        <v>141523326.06999999</v>
      </c>
      <c r="D103" s="228">
        <f>+D101+D102</f>
        <v>126337233.53</v>
      </c>
      <c r="F103" s="327"/>
    </row>
    <row r="104" spans="1:6" x14ac:dyDescent="0.3">
      <c r="A104" s="110"/>
      <c r="C104" s="227"/>
      <c r="D104" s="227"/>
      <c r="F104" s="327"/>
    </row>
    <row r="105" spans="1:6" x14ac:dyDescent="0.3">
      <c r="A105" s="160" t="s">
        <v>206</v>
      </c>
      <c r="B105" s="160"/>
      <c r="C105" s="86" t="s">
        <v>82</v>
      </c>
      <c r="D105" s="86" t="s">
        <v>83</v>
      </c>
      <c r="F105" s="327"/>
    </row>
    <row r="106" spans="1:6" x14ac:dyDescent="0.3">
      <c r="A106" s="110" t="s">
        <v>129</v>
      </c>
      <c r="C106" s="157">
        <f>+'1T'!D162</f>
        <v>0</v>
      </c>
      <c r="D106" s="157">
        <f>+'2T'!D162</f>
        <v>0</v>
      </c>
      <c r="F106" s="327"/>
    </row>
    <row r="107" spans="1:6" x14ac:dyDescent="0.3">
      <c r="A107" s="110" t="s">
        <v>130</v>
      </c>
      <c r="C107" s="157">
        <f>+'1T'!D163</f>
        <v>1425292375.6800001</v>
      </c>
      <c r="D107" s="157">
        <f>+'2T'!D163</f>
        <v>1298955142.1500001</v>
      </c>
      <c r="F107" s="327"/>
    </row>
    <row r="108" spans="1:6" x14ac:dyDescent="0.3">
      <c r="A108" s="162" t="s">
        <v>207</v>
      </c>
      <c r="B108" s="162"/>
      <c r="C108" s="230">
        <f>+C106+C107</f>
        <v>1425292375.6800001</v>
      </c>
      <c r="D108" s="230">
        <f>+D106+D107</f>
        <v>1298955142.1500001</v>
      </c>
      <c r="F108" s="327"/>
    </row>
    <row r="109" spans="1:6" x14ac:dyDescent="0.3">
      <c r="A109" s="164" t="s">
        <v>208</v>
      </c>
      <c r="B109" s="127"/>
      <c r="C109" s="161"/>
      <c r="D109" s="217"/>
      <c r="F109" s="327"/>
    </row>
    <row r="111" spans="1:6" x14ac:dyDescent="0.3">
      <c r="A111" s="447" t="s">
        <v>120</v>
      </c>
      <c r="B111" s="447"/>
      <c r="C111" s="447"/>
      <c r="D111" s="447"/>
      <c r="E111" s="447"/>
      <c r="F111" s="447"/>
    </row>
  </sheetData>
  <mergeCells count="35">
    <mergeCell ref="C5:E5"/>
    <mergeCell ref="C6:E6"/>
    <mergeCell ref="C7:E7"/>
    <mergeCell ref="A1:F2"/>
    <mergeCell ref="A3:E3"/>
    <mergeCell ref="A11:E11"/>
    <mergeCell ref="A12:E12"/>
    <mergeCell ref="A74:B74"/>
    <mergeCell ref="A9:E9"/>
    <mergeCell ref="A62:B62"/>
    <mergeCell ref="A34:E34"/>
    <mergeCell ref="A52:E52"/>
    <mergeCell ref="A53:E53"/>
    <mergeCell ref="A37:E37"/>
    <mergeCell ref="A36:E36"/>
    <mergeCell ref="A38:E38"/>
    <mergeCell ref="A42:B42"/>
    <mergeCell ref="A18:E18"/>
    <mergeCell ref="A111:F111"/>
    <mergeCell ref="A91:D91"/>
    <mergeCell ref="A92:D92"/>
    <mergeCell ref="A93:D93"/>
    <mergeCell ref="A89:D89"/>
    <mergeCell ref="A80:E80"/>
    <mergeCell ref="A81:E81"/>
    <mergeCell ref="A82:E82"/>
    <mergeCell ref="A19:E19"/>
    <mergeCell ref="A31:D31"/>
    <mergeCell ref="A57:E57"/>
    <mergeCell ref="A56:E56"/>
    <mergeCell ref="A58:E58"/>
    <mergeCell ref="A21:D21"/>
    <mergeCell ref="A22:D22"/>
    <mergeCell ref="A77:E77"/>
    <mergeCell ref="A78:E78"/>
  </mergeCells>
  <dataValidations count="7">
    <dataValidation allowBlank="1" showInputMessage="1" showErrorMessage="1" promptTitle="Advertencia" prompt="Se recomienda leer cuidadosamente las indicaciones dispuestas en la parte inferior de esta tabla. " sqref="A84" xr:uid="{09859F08-778B-4598-BDDA-80A4DD53EF8F}"/>
    <dataValidation allowBlank="1" showInputMessage="1" showErrorMessage="1" promptTitle="Advertencia" prompt="En este espacio se debe detallar el código correspondiente a la partida detallada y debe ser el código definido en el Clasificador de los Ingresos del Sector Público. " sqref="A63" xr:uid="{AD947173-A325-42CF-AFE7-A15AB1F6B3ED}"/>
    <dataValidation allowBlank="1" showInputMessage="1" showErrorMessage="1" promptTitle="Advertencia" prompt="El nombre de la partida debe ser de acuerdo al Clasificador de los Ingresos del Sector Público. " sqref="B63" xr:uid="{242FFEEF-1CDC-4E3D-813D-736B68F91C2A}"/>
    <dataValidation allowBlank="1" showInputMessage="1" showErrorMessage="1" promptTitle="Advertencia" prompt="Debe coincidir con el monto reportado en la Liquidación Prespuestaria 2023, caso contrario se debe justificar en el espacio de observaciones. " sqref="D104 C100 D99:D100" xr:uid="{76AEF9A3-5299-4D15-84FF-E473FCDCF70F}"/>
    <dataValidation allowBlank="1" showInputMessage="1" showErrorMessage="1" promptTitle="Recordatorio" prompt="El superávit libre debe ser reintegrado a más tardar el 31 de marzo,_x000a_de acuerdo al  Decreto Nº 43189-MTSS, artículo 66. " sqref="A97:A99 A101:A104 A106:A108" xr:uid="{706B3E1F-99AF-4633-A310-21BAF88EBA62}"/>
    <dataValidation allowBlank="1" showInputMessage="1" showErrorMessage="1" promptTitle="Advertencia" prompt="Esta tabla solo la deben completar la unidades ejecutoras que por Ley específica estén facultadas para estimar y re presupuestar superávits." sqref="A92" xr:uid="{87A2D66C-729D-4003-B172-A56D04E32B51}"/>
    <dataValidation allowBlank="1" showInputMessage="1" showErrorMessage="1" promptTitle="Advertencia" prompt="Esta tabla solo la deben completar la unidades ejecutoras que por Ley específica estén facultadas para estimar superávits." sqref="F100 D100" xr:uid="{F85F3EAE-D81C-4892-8F61-2994CABAE396}"/>
  </dataValidations>
  <printOptions horizontalCentered="1"/>
  <pageMargins left="0.31496062992125984" right="0.31496062992125984" top="1.1811023622047245" bottom="0.78740157480314965" header="0.78740157480314965" footer="0.39370078740157483"/>
  <pageSetup scale="49" orientation="portrait" r:id="rId1"/>
  <headerFooter>
    <oddFooter>&amp;L&amp;"Palatino Linotype,Normal"&amp;K979797&amp;D&amp;C&amp;"Palatino Linotype,Normal"&amp;K979797Reporte de Ejecución programática y presupuestaria (I trimestre)&amp;R&amp;"Palatino Linotype,Normal"&amp;K979797&amp;P</oddFooter>
  </headerFooter>
  <rowBreaks count="2" manualBreakCount="2">
    <brk id="32" max="5" man="1"/>
    <brk id="110" max="5" man="1"/>
  </rowBreaks>
  <ignoredErrors>
    <ignoredError sqref="C14:E17" evalError="1"/>
  </ignoredErrors>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8631-8644-450F-80F5-FAD09F59A07E}">
  <sheetPr>
    <tabColor rgb="FF979797"/>
  </sheetPr>
  <dimension ref="A1:I203"/>
  <sheetViews>
    <sheetView showGridLines="0" zoomScale="70" zoomScaleNormal="70" zoomScaleSheetLayoutView="100" workbookViewId="0">
      <selection sqref="A1:F2"/>
    </sheetView>
  </sheetViews>
  <sheetFormatPr baseColWidth="10" defaultColWidth="11.44140625" defaultRowHeight="15.6" x14ac:dyDescent="0.3"/>
  <cols>
    <col min="1" max="1" width="61.33203125" style="28" customWidth="1"/>
    <col min="2" max="2" width="27.88671875" style="28" customWidth="1"/>
    <col min="3" max="5" width="19.6640625" style="28" customWidth="1"/>
    <col min="6" max="6" width="25.88671875" style="28" customWidth="1"/>
    <col min="7" max="7" width="11.44140625" style="2"/>
    <col min="8" max="8" width="15.88671875" style="2" bestFit="1" customWidth="1"/>
    <col min="9" max="9" width="13.109375" style="2" customWidth="1"/>
    <col min="10" max="16384" width="11.44140625" style="2"/>
  </cols>
  <sheetData>
    <row r="1" spans="1:6" s="1" customFormat="1" ht="21.9" customHeight="1" x14ac:dyDescent="0.25">
      <c r="A1" s="422" t="s">
        <v>121</v>
      </c>
      <c r="B1" s="422"/>
      <c r="C1" s="422"/>
      <c r="D1" s="422"/>
      <c r="E1" s="422"/>
      <c r="F1" s="422"/>
    </row>
    <row r="2" spans="1:6" s="1" customFormat="1" ht="21.9" customHeight="1" x14ac:dyDescent="0.25">
      <c r="A2" s="422"/>
      <c r="B2" s="422"/>
      <c r="C2" s="422"/>
      <c r="D2" s="422"/>
      <c r="E2" s="422"/>
      <c r="F2" s="422"/>
    </row>
    <row r="3" spans="1:6" s="1" customFormat="1" ht="17.399999999999999" x14ac:dyDescent="0.25">
      <c r="A3" s="430" t="s">
        <v>156</v>
      </c>
      <c r="B3" s="430"/>
      <c r="C3" s="430"/>
      <c r="D3" s="430"/>
      <c r="E3" s="430"/>
      <c r="F3" s="430"/>
    </row>
    <row r="4" spans="1:6" ht="15" customHeight="1" thickBot="1" x14ac:dyDescent="0.35">
      <c r="A4" s="29"/>
      <c r="B4" s="29"/>
      <c r="C4" s="29"/>
      <c r="D4" s="29"/>
      <c r="E4" s="29"/>
      <c r="F4" s="29"/>
    </row>
    <row r="5" spans="1:6" ht="18" customHeight="1" x14ac:dyDescent="0.3">
      <c r="A5" s="55"/>
      <c r="B5" s="132" t="s">
        <v>22</v>
      </c>
      <c r="C5" s="413" t="str">
        <f>+'1T'!C5</f>
        <v>Programa Deporte y Recreación</v>
      </c>
      <c r="D5" s="414"/>
      <c r="E5" s="415"/>
    </row>
    <row r="6" spans="1:6" ht="18" customHeight="1" x14ac:dyDescent="0.3">
      <c r="A6" s="56"/>
      <c r="B6" s="133" t="s">
        <v>33</v>
      </c>
      <c r="C6" s="369" t="str">
        <f>+'1T'!C6</f>
        <v>Instituto Costarricense del Deporte y la Recreación</v>
      </c>
      <c r="D6" s="416"/>
      <c r="E6" s="417"/>
      <c r="F6" s="5"/>
    </row>
    <row r="7" spans="1:6" ht="18" customHeight="1" thickBot="1" x14ac:dyDescent="0.35">
      <c r="A7" s="56"/>
      <c r="B7" s="136" t="s">
        <v>34</v>
      </c>
      <c r="C7" s="418" t="str">
        <f>+'1T'!C7</f>
        <v>Dirección Nacional de ICODER</v>
      </c>
      <c r="D7" s="419"/>
      <c r="E7" s="420"/>
      <c r="F7" s="5"/>
    </row>
    <row r="8" spans="1:6" ht="15" customHeight="1" x14ac:dyDescent="0.3">
      <c r="A8" s="6"/>
      <c r="B8" s="30"/>
      <c r="C8" s="30"/>
      <c r="D8" s="30"/>
      <c r="E8" s="30"/>
      <c r="F8" s="30"/>
    </row>
    <row r="9" spans="1:6" ht="21.9" customHeight="1" x14ac:dyDescent="0.3">
      <c r="A9" s="396" t="s">
        <v>35</v>
      </c>
      <c r="B9" s="396"/>
      <c r="C9" s="396"/>
      <c r="D9" s="396"/>
      <c r="E9" s="396"/>
      <c r="F9" s="396"/>
    </row>
    <row r="10" spans="1:6" ht="17.399999999999999" x14ac:dyDescent="0.3">
      <c r="A10" s="9"/>
      <c r="B10" s="9"/>
      <c r="C10" s="9"/>
      <c r="D10" s="9"/>
      <c r="E10" s="9"/>
      <c r="F10" s="9"/>
    </row>
    <row r="11" spans="1:6" s="28" customFormat="1" ht="50.25" customHeight="1" x14ac:dyDescent="0.3">
      <c r="A11" s="351" t="s">
        <v>281</v>
      </c>
      <c r="B11" s="351"/>
      <c r="C11" s="351"/>
      <c r="D11" s="351"/>
      <c r="E11" s="351"/>
      <c r="F11" s="351"/>
    </row>
    <row r="12" spans="1:6" ht="17.399999999999999" x14ac:dyDescent="0.3">
      <c r="A12" s="9"/>
      <c r="B12" s="9"/>
      <c r="C12" s="9"/>
      <c r="D12" s="9"/>
      <c r="E12" s="9"/>
      <c r="F12" s="9"/>
    </row>
    <row r="13" spans="1:6" ht="16.95" customHeight="1" x14ac:dyDescent="0.3">
      <c r="A13" s="427" t="s">
        <v>36</v>
      </c>
      <c r="B13" s="427"/>
      <c r="C13" s="427"/>
      <c r="D13" s="427"/>
      <c r="E13" s="427"/>
      <c r="F13" s="427"/>
    </row>
    <row r="14" spans="1:6" ht="16.95" customHeight="1" x14ac:dyDescent="0.3">
      <c r="A14" s="427" t="s">
        <v>19</v>
      </c>
      <c r="B14" s="427"/>
      <c r="C14" s="427"/>
      <c r="D14" s="427"/>
      <c r="E14" s="427"/>
      <c r="F14" s="427"/>
    </row>
    <row r="15" spans="1:6" ht="16.95" customHeight="1" x14ac:dyDescent="0.3">
      <c r="A15" s="83" t="s">
        <v>17</v>
      </c>
      <c r="B15" s="84" t="s">
        <v>18</v>
      </c>
      <c r="C15" s="84" t="s">
        <v>11</v>
      </c>
      <c r="D15" s="84" t="s">
        <v>78</v>
      </c>
      <c r="E15" s="84" t="s">
        <v>79</v>
      </c>
      <c r="F15" s="83" t="s">
        <v>10</v>
      </c>
    </row>
    <row r="16" spans="1:6" s="28" customFormat="1" ht="16.95" customHeight="1" x14ac:dyDescent="0.3">
      <c r="A16" s="78" t="s">
        <v>16</v>
      </c>
      <c r="B16" s="80"/>
      <c r="C16" s="245">
        <f>+SUM(C18:C19)</f>
        <v>88526</v>
      </c>
      <c r="D16" s="245">
        <f>+SUM(D18:D19)</f>
        <v>82191</v>
      </c>
      <c r="E16" s="245">
        <f>+SUM(E18:E19)</f>
        <v>131766</v>
      </c>
      <c r="F16" s="245">
        <f>+SUM(F18:F19)</f>
        <v>103449.66666666667</v>
      </c>
    </row>
    <row r="17" spans="1:6" s="28" customFormat="1" ht="15" customHeight="1" x14ac:dyDescent="0.3">
      <c r="A17" s="10"/>
      <c r="B17" s="11"/>
      <c r="C17" s="246"/>
      <c r="D17" s="246"/>
      <c r="E17" s="246"/>
      <c r="F17" s="247"/>
    </row>
    <row r="18" spans="1:6" s="28" customFormat="1" ht="16.95" customHeight="1" x14ac:dyDescent="0.35">
      <c r="A18" s="73" t="s">
        <v>289</v>
      </c>
      <c r="B18" s="244" t="s">
        <v>291</v>
      </c>
      <c r="C18" s="248">
        <v>877</v>
      </c>
      <c r="D18" s="248">
        <v>1405</v>
      </c>
      <c r="E18" s="248">
        <v>1651</v>
      </c>
      <c r="F18" s="249">
        <f>+SUM(C18:E18)</f>
        <v>3933</v>
      </c>
    </row>
    <row r="19" spans="1:6" s="28" customFormat="1" ht="16.95" customHeight="1" x14ac:dyDescent="0.35">
      <c r="A19" s="243" t="s">
        <v>290</v>
      </c>
      <c r="B19" s="244" t="s">
        <v>291</v>
      </c>
      <c r="C19" s="250">
        <v>87649</v>
      </c>
      <c r="D19" s="248">
        <v>80786</v>
      </c>
      <c r="E19" s="248">
        <v>130115</v>
      </c>
      <c r="F19" s="249">
        <f>+AVERAGE(C19:E19)</f>
        <v>99516.666666666672</v>
      </c>
    </row>
    <row r="20" spans="1:6" s="28" customFormat="1" x14ac:dyDescent="0.3">
      <c r="A20" s="129" t="s">
        <v>161</v>
      </c>
      <c r="B20" s="201" t="s">
        <v>357</v>
      </c>
      <c r="C20" s="128"/>
      <c r="D20" s="128"/>
      <c r="E20" s="128"/>
      <c r="F20" s="128"/>
    </row>
    <row r="21" spans="1:6" s="28" customFormat="1" ht="35.1" customHeight="1" x14ac:dyDescent="0.3">
      <c r="A21" s="406" t="s">
        <v>282</v>
      </c>
      <c r="B21" s="407"/>
      <c r="C21" s="407"/>
      <c r="D21" s="407"/>
      <c r="E21" s="407"/>
      <c r="F21" s="408"/>
    </row>
    <row r="22" spans="1:6" ht="91.5" customHeight="1" x14ac:dyDescent="0.3">
      <c r="A22" s="423" t="s">
        <v>363</v>
      </c>
      <c r="B22" s="424"/>
      <c r="C22" s="424"/>
      <c r="D22" s="424"/>
      <c r="E22" s="424"/>
      <c r="F22" s="425"/>
    </row>
    <row r="23" spans="1:6" x14ac:dyDescent="0.3">
      <c r="A23" s="31"/>
      <c r="B23" s="31"/>
      <c r="C23" s="31"/>
      <c r="D23" s="32"/>
      <c r="E23" s="32"/>
      <c r="F23" s="33"/>
    </row>
    <row r="24" spans="1:6" ht="16.95" customHeight="1" x14ac:dyDescent="0.3">
      <c r="A24" s="427" t="s">
        <v>37</v>
      </c>
      <c r="B24" s="427"/>
      <c r="C24" s="427"/>
      <c r="D24" s="427"/>
      <c r="E24" s="427"/>
      <c r="F24" s="427"/>
    </row>
    <row r="25" spans="1:6" ht="16.95" customHeight="1" x14ac:dyDescent="0.3">
      <c r="A25" s="427" t="s">
        <v>20</v>
      </c>
      <c r="B25" s="427"/>
      <c r="C25" s="427"/>
      <c r="D25" s="427"/>
      <c r="E25" s="427"/>
      <c r="F25" s="427"/>
    </row>
    <row r="26" spans="1:6" ht="15" customHeight="1" x14ac:dyDescent="0.3">
      <c r="A26" s="436" t="s">
        <v>17</v>
      </c>
      <c r="B26" s="437"/>
      <c r="C26" s="84" t="s">
        <v>11</v>
      </c>
      <c r="D26" s="84" t="s">
        <v>78</v>
      </c>
      <c r="E26" s="84" t="s">
        <v>79</v>
      </c>
      <c r="F26" s="83" t="s">
        <v>10</v>
      </c>
    </row>
    <row r="27" spans="1:6" s="28" customFormat="1" ht="16.95" customHeight="1" x14ac:dyDescent="0.3">
      <c r="A27" s="428" t="s">
        <v>16</v>
      </c>
      <c r="B27" s="428"/>
      <c r="C27" s="92">
        <f t="shared" ref="C27:E27" si="0">+SUM(C29:C31)</f>
        <v>187917067.07999998</v>
      </c>
      <c r="D27" s="92">
        <f t="shared" si="0"/>
        <v>256112059.53</v>
      </c>
      <c r="E27" s="92">
        <f t="shared" si="0"/>
        <v>598041044.13</v>
      </c>
      <c r="F27" s="92">
        <f>+SUM(F29:F31)</f>
        <v>1042070170.74</v>
      </c>
    </row>
    <row r="28" spans="1:6" s="28" customFormat="1" ht="15" customHeight="1" x14ac:dyDescent="0.3">
      <c r="A28" s="429"/>
      <c r="B28" s="429"/>
      <c r="C28" s="71"/>
      <c r="D28" s="71"/>
      <c r="E28" s="71"/>
      <c r="F28" s="12"/>
    </row>
    <row r="29" spans="1:6" s="28" customFormat="1" ht="16.95" customHeight="1" x14ac:dyDescent="0.3">
      <c r="A29" s="429" t="s">
        <v>292</v>
      </c>
      <c r="B29" s="429"/>
      <c r="C29" s="13">
        <v>90000000</v>
      </c>
      <c r="D29" s="13">
        <v>75000000</v>
      </c>
      <c r="E29" s="13">
        <v>381568817.86000001</v>
      </c>
      <c r="F29" s="185">
        <f>+SUM(C29:E29)</f>
        <v>546568817.86000001</v>
      </c>
    </row>
    <row r="30" spans="1:6" s="28" customFormat="1" ht="16.95" customHeight="1" x14ac:dyDescent="0.3">
      <c r="A30" s="429" t="s">
        <v>290</v>
      </c>
      <c r="B30" s="429"/>
      <c r="C30" s="13">
        <v>41058235.500000007</v>
      </c>
      <c r="D30" s="13">
        <v>80810872.159999996</v>
      </c>
      <c r="E30" s="13">
        <v>115946067.86</v>
      </c>
      <c r="F30" s="185">
        <f t="shared" ref="F30:F31" si="1">+SUM(C30:E30)</f>
        <v>237815175.51999998</v>
      </c>
    </row>
    <row r="31" spans="1:6" s="28" customFormat="1" ht="16.95" customHeight="1" x14ac:dyDescent="0.3">
      <c r="A31" s="429" t="s">
        <v>293</v>
      </c>
      <c r="B31" s="429"/>
      <c r="C31" s="14">
        <v>56858831.579999998</v>
      </c>
      <c r="D31" s="13">
        <v>100301187.37</v>
      </c>
      <c r="E31" s="13">
        <v>100526158.41</v>
      </c>
      <c r="F31" s="185">
        <f t="shared" si="1"/>
        <v>257686177.35999998</v>
      </c>
    </row>
    <row r="32" spans="1:6" s="28" customFormat="1" ht="15" customHeight="1" x14ac:dyDescent="0.3">
      <c r="A32" s="129"/>
      <c r="B32" s="201" t="s">
        <v>354</v>
      </c>
      <c r="C32" s="128"/>
      <c r="D32" s="128"/>
      <c r="E32" s="128"/>
      <c r="F32" s="128"/>
    </row>
    <row r="33" spans="1:6" s="28" customFormat="1" ht="35.1" customHeight="1" x14ac:dyDescent="0.3">
      <c r="A33" s="406" t="s">
        <v>282</v>
      </c>
      <c r="B33" s="407"/>
      <c r="C33" s="407"/>
      <c r="D33" s="407"/>
      <c r="E33" s="407"/>
      <c r="F33" s="408"/>
    </row>
    <row r="34" spans="1:6" ht="50.1" customHeight="1" x14ac:dyDescent="0.3">
      <c r="A34" s="397" t="s">
        <v>111</v>
      </c>
      <c r="B34" s="398"/>
      <c r="C34" s="398"/>
      <c r="D34" s="398"/>
      <c r="E34" s="398"/>
      <c r="F34" s="399"/>
    </row>
    <row r="35" spans="1:6" ht="9.9" customHeight="1" x14ac:dyDescent="0.3"/>
    <row r="36" spans="1:6" ht="16.95" customHeight="1" x14ac:dyDescent="0.3">
      <c r="A36" s="358" t="s">
        <v>38</v>
      </c>
      <c r="B36" s="358"/>
      <c r="C36" s="358"/>
      <c r="D36" s="358"/>
      <c r="E36" s="358"/>
      <c r="F36" s="358"/>
    </row>
    <row r="37" spans="1:6" ht="35.25" customHeight="1" x14ac:dyDescent="0.3">
      <c r="A37" s="381" t="s">
        <v>39</v>
      </c>
      <c r="B37" s="381"/>
      <c r="C37" s="381"/>
      <c r="D37" s="381"/>
      <c r="E37" s="381"/>
      <c r="F37" s="381"/>
    </row>
    <row r="38" spans="1:6" ht="31.2" x14ac:dyDescent="0.3">
      <c r="A38" s="380" t="s">
        <v>23</v>
      </c>
      <c r="B38" s="380"/>
      <c r="C38" s="85" t="s">
        <v>40</v>
      </c>
      <c r="D38" s="86" t="s">
        <v>41</v>
      </c>
      <c r="E38" s="87" t="s">
        <v>43</v>
      </c>
      <c r="F38" s="86" t="s">
        <v>24</v>
      </c>
    </row>
    <row r="39" spans="1:6" ht="27.9" customHeight="1" x14ac:dyDescent="0.3">
      <c r="A39" s="404" t="s">
        <v>28</v>
      </c>
      <c r="B39" s="410"/>
      <c r="C39" s="16"/>
      <c r="D39" s="16"/>
      <c r="E39" s="20" t="s">
        <v>336</v>
      </c>
      <c r="F39" s="17"/>
    </row>
    <row r="40" spans="1:6" ht="27.9" customHeight="1" x14ac:dyDescent="0.3">
      <c r="A40" s="404" t="s">
        <v>29</v>
      </c>
      <c r="B40" s="404"/>
      <c r="C40" s="16"/>
      <c r="D40" s="16"/>
      <c r="E40" s="16" t="s">
        <v>336</v>
      </c>
      <c r="F40" s="18"/>
    </row>
    <row r="41" spans="1:6" ht="27.9" customHeight="1" x14ac:dyDescent="0.3">
      <c r="A41" s="411" t="s">
        <v>27</v>
      </c>
      <c r="B41" s="411"/>
      <c r="C41" s="16"/>
      <c r="D41" s="16"/>
      <c r="E41" s="16" t="s">
        <v>336</v>
      </c>
      <c r="F41" s="18"/>
    </row>
    <row r="42" spans="1:6" ht="27.9" customHeight="1" x14ac:dyDescent="0.3">
      <c r="A42" s="412" t="s">
        <v>30</v>
      </c>
      <c r="B42" s="412"/>
      <c r="C42" s="16"/>
      <c r="D42" s="16"/>
      <c r="E42" s="16" t="s">
        <v>336</v>
      </c>
      <c r="F42" s="19"/>
    </row>
    <row r="43" spans="1:6" s="28" customFormat="1" ht="16.95" customHeight="1" x14ac:dyDescent="0.3">
      <c r="A43" s="129" t="s">
        <v>161</v>
      </c>
      <c r="B43" s="201" t="s">
        <v>337</v>
      </c>
      <c r="C43" s="72"/>
      <c r="D43" s="72"/>
      <c r="E43" s="72"/>
      <c r="F43" s="72"/>
    </row>
    <row r="44" spans="1:6" s="28" customFormat="1" ht="35.1" customHeight="1" x14ac:dyDescent="0.3">
      <c r="A44" s="406" t="s">
        <v>283</v>
      </c>
      <c r="B44" s="407"/>
      <c r="C44" s="407"/>
      <c r="D44" s="407"/>
      <c r="E44" s="407"/>
      <c r="F44" s="408"/>
    </row>
    <row r="45" spans="1:6" s="3" customFormat="1" ht="73.5" customHeight="1" x14ac:dyDescent="0.3">
      <c r="A45" s="405" t="s">
        <v>353</v>
      </c>
      <c r="B45" s="405"/>
      <c r="C45" s="405"/>
      <c r="D45" s="405"/>
      <c r="E45" s="405"/>
      <c r="F45" s="405"/>
    </row>
    <row r="46" spans="1:6" s="3" customFormat="1" ht="15" customHeight="1" x14ac:dyDescent="0.3">
      <c r="A46" s="54"/>
      <c r="B46" s="54"/>
      <c r="C46" s="54"/>
      <c r="D46" s="54"/>
      <c r="E46" s="54"/>
      <c r="F46" s="54"/>
    </row>
    <row r="47" spans="1:6" x14ac:dyDescent="0.3">
      <c r="A47" s="358" t="s">
        <v>44</v>
      </c>
      <c r="B47" s="358"/>
      <c r="C47" s="358"/>
      <c r="D47" s="358"/>
      <c r="E47" s="358"/>
      <c r="F47" s="358"/>
    </row>
    <row r="48" spans="1:6" x14ac:dyDescent="0.3">
      <c r="A48" s="358" t="s">
        <v>25</v>
      </c>
      <c r="B48" s="358"/>
      <c r="C48" s="358"/>
      <c r="D48" s="358"/>
      <c r="E48" s="358"/>
      <c r="F48" s="358"/>
    </row>
    <row r="49" spans="1:6" ht="15" x14ac:dyDescent="0.3">
      <c r="A49" s="436" t="s">
        <v>23</v>
      </c>
      <c r="B49" s="436"/>
      <c r="C49" s="84" t="s">
        <v>40</v>
      </c>
      <c r="D49" s="83" t="s">
        <v>41</v>
      </c>
      <c r="E49" s="88" t="s">
        <v>76</v>
      </c>
      <c r="F49" s="83" t="s">
        <v>24</v>
      </c>
    </row>
    <row r="50" spans="1:6" ht="27.9" customHeight="1" x14ac:dyDescent="0.3">
      <c r="A50" s="403" t="s">
        <v>31</v>
      </c>
      <c r="B50" s="403"/>
      <c r="C50" s="20"/>
      <c r="D50" s="20"/>
      <c r="E50" s="25" t="s">
        <v>336</v>
      </c>
      <c r="F50" s="36"/>
    </row>
    <row r="51" spans="1:6" ht="27.9" customHeight="1" x14ac:dyDescent="0.3">
      <c r="A51" s="404" t="s">
        <v>32</v>
      </c>
      <c r="B51" s="404"/>
      <c r="C51" s="26"/>
      <c r="D51" s="26" t="s">
        <v>336</v>
      </c>
      <c r="E51" s="27"/>
      <c r="F51" s="37"/>
    </row>
    <row r="52" spans="1:6" s="60" customFormat="1" ht="30" customHeight="1" x14ac:dyDescent="0.3">
      <c r="A52" s="409" t="s">
        <v>251</v>
      </c>
      <c r="B52" s="409"/>
      <c r="C52" s="240"/>
      <c r="D52" s="240"/>
      <c r="E52" s="241" t="s">
        <v>336</v>
      </c>
      <c r="F52" s="37"/>
    </row>
    <row r="53" spans="1:6" s="28" customFormat="1" x14ac:dyDescent="0.3">
      <c r="A53" s="201" t="s">
        <v>364</v>
      </c>
      <c r="B53" s="129"/>
      <c r="C53" s="128"/>
      <c r="D53" s="128"/>
      <c r="E53" s="128"/>
      <c r="F53" s="128"/>
    </row>
    <row r="54" spans="1:6" s="28" customFormat="1" ht="35.1" customHeight="1" x14ac:dyDescent="0.3">
      <c r="A54" s="406" t="s">
        <v>284</v>
      </c>
      <c r="B54" s="407"/>
      <c r="C54" s="407"/>
      <c r="D54" s="407"/>
      <c r="E54" s="407"/>
      <c r="F54" s="408"/>
    </row>
    <row r="55" spans="1:6" ht="118.5" customHeight="1" x14ac:dyDescent="0.3">
      <c r="A55" s="438" t="s">
        <v>360</v>
      </c>
      <c r="B55" s="438"/>
      <c r="C55" s="438"/>
      <c r="D55" s="438"/>
      <c r="E55" s="438"/>
      <c r="F55" s="438"/>
    </row>
    <row r="56" spans="1:6" ht="9.9" customHeight="1" x14ac:dyDescent="0.3">
      <c r="E56" s="38"/>
    </row>
    <row r="57" spans="1:6" ht="30" customHeight="1" x14ac:dyDescent="0.3">
      <c r="A57" s="120" t="s">
        <v>45</v>
      </c>
      <c r="B57" s="416" t="s">
        <v>365</v>
      </c>
      <c r="C57" s="370"/>
      <c r="D57" s="371" t="s">
        <v>48</v>
      </c>
      <c r="E57" s="372"/>
      <c r="F57" s="373"/>
    </row>
    <row r="58" spans="1:6" ht="27.9" customHeight="1" x14ac:dyDescent="0.3">
      <c r="A58" s="81" t="s">
        <v>46</v>
      </c>
      <c r="B58" s="416" t="s">
        <v>332</v>
      </c>
      <c r="C58" s="370"/>
      <c r="D58" s="374"/>
      <c r="E58" s="375"/>
      <c r="F58" s="376"/>
    </row>
    <row r="59" spans="1:6" ht="27.9" customHeight="1" x14ac:dyDescent="0.3">
      <c r="A59" s="82" t="s">
        <v>47</v>
      </c>
      <c r="B59" s="416" t="s">
        <v>366</v>
      </c>
      <c r="C59" s="370"/>
      <c r="D59" s="377"/>
      <c r="E59" s="378"/>
      <c r="F59" s="379"/>
    </row>
    <row r="61" spans="1:6" ht="21.9" customHeight="1" x14ac:dyDescent="0.3">
      <c r="A61" s="396" t="s">
        <v>49</v>
      </c>
      <c r="B61" s="396"/>
      <c r="C61" s="396"/>
      <c r="D61" s="396"/>
      <c r="E61" s="396"/>
      <c r="F61" s="396"/>
    </row>
    <row r="62" spans="1:6" ht="9.9" customHeight="1" x14ac:dyDescent="0.3"/>
    <row r="63" spans="1:6" ht="84.9" customHeight="1" x14ac:dyDescent="0.3">
      <c r="A63" s="351" t="s">
        <v>237</v>
      </c>
      <c r="B63" s="351"/>
      <c r="C63" s="351"/>
      <c r="D63" s="351"/>
      <c r="E63" s="351"/>
      <c r="F63" s="351"/>
    </row>
    <row r="64" spans="1:6" ht="9.9" customHeight="1" x14ac:dyDescent="0.3"/>
    <row r="65" spans="1:9" ht="16.5" customHeight="1" x14ac:dyDescent="0.3">
      <c r="A65" s="358" t="s">
        <v>50</v>
      </c>
      <c r="B65" s="358"/>
      <c r="C65" s="358"/>
      <c r="D65" s="358"/>
      <c r="E65" s="358"/>
      <c r="F65" s="358"/>
    </row>
    <row r="66" spans="1:9" x14ac:dyDescent="0.3">
      <c r="A66" s="358" t="s">
        <v>58</v>
      </c>
      <c r="B66" s="358"/>
      <c r="C66" s="358"/>
      <c r="D66" s="358"/>
      <c r="E66" s="358"/>
      <c r="F66" s="358"/>
    </row>
    <row r="67" spans="1:9" x14ac:dyDescent="0.3">
      <c r="A67" s="358" t="s">
        <v>51</v>
      </c>
      <c r="B67" s="358"/>
      <c r="C67" s="358"/>
      <c r="D67" s="358"/>
      <c r="E67" s="358"/>
      <c r="F67" s="358"/>
    </row>
    <row r="68" spans="1:9" ht="30" x14ac:dyDescent="0.3">
      <c r="A68" s="77" t="s">
        <v>59</v>
      </c>
      <c r="B68" s="77" t="s">
        <v>61</v>
      </c>
      <c r="C68" s="77" t="s">
        <v>65</v>
      </c>
      <c r="D68" s="77" t="s">
        <v>62</v>
      </c>
      <c r="E68" s="77" t="s">
        <v>63</v>
      </c>
      <c r="F68" s="77" t="s">
        <v>64</v>
      </c>
    </row>
    <row r="69" spans="1:9" ht="18" customHeight="1" x14ac:dyDescent="0.3">
      <c r="A69" s="78" t="s">
        <v>16</v>
      </c>
      <c r="B69" s="79">
        <f>+SUM(B71:B77)</f>
        <v>3626988135</v>
      </c>
      <c r="C69" s="278">
        <f>+SUM(C71:C77)</f>
        <v>99.999999999999986</v>
      </c>
      <c r="D69" s="80"/>
      <c r="E69" s="80"/>
      <c r="F69" s="80"/>
    </row>
    <row r="70" spans="1:9" ht="9.9" customHeight="1" x14ac:dyDescent="0.3">
      <c r="A70" s="22"/>
      <c r="B70" s="23"/>
      <c r="C70" s="279"/>
      <c r="D70" s="21"/>
      <c r="E70" s="21"/>
      <c r="F70" s="21"/>
    </row>
    <row r="71" spans="1:9" ht="18" customHeight="1" x14ac:dyDescent="0.3">
      <c r="A71" s="22" t="s">
        <v>60</v>
      </c>
      <c r="B71" s="23">
        <f>+'1T'!B71</f>
        <v>3536657051.3499999</v>
      </c>
      <c r="C71" s="279">
        <f>+B71/$B$69*100</f>
        <v>97.509473968819577</v>
      </c>
      <c r="D71" s="173" t="str">
        <f>+'1T'!D71</f>
        <v>MTSS-DMT-OF-625-2023</v>
      </c>
      <c r="E71" s="173">
        <f>+'1T'!E71</f>
        <v>0</v>
      </c>
      <c r="F71" s="173" t="str">
        <f>+'1T'!F71</f>
        <v>DFOE-BIS-1020(18661)-2023</v>
      </c>
      <c r="H71" s="330"/>
      <c r="I71" s="330"/>
    </row>
    <row r="72" spans="1:9" ht="18" customHeight="1" x14ac:dyDescent="0.3">
      <c r="A72" s="169" t="s">
        <v>217</v>
      </c>
      <c r="B72" s="170">
        <f>+'1T'!B72</f>
        <v>0</v>
      </c>
      <c r="C72" s="280">
        <f>+B72/$B$69*100</f>
        <v>0</v>
      </c>
      <c r="D72" s="173"/>
      <c r="E72" s="173"/>
      <c r="F72" s="173">
        <f>+'1T'!F72</f>
        <v>0</v>
      </c>
    </row>
    <row r="73" spans="1:9" ht="18" customHeight="1" x14ac:dyDescent="0.3">
      <c r="A73" s="169" t="s">
        <v>140</v>
      </c>
      <c r="B73" s="170">
        <v>0</v>
      </c>
      <c r="C73" s="280">
        <f t="shared" ref="C73:C77" si="2">+B73/$B$69*100</f>
        <v>0</v>
      </c>
      <c r="D73" s="173"/>
      <c r="E73" s="173"/>
      <c r="F73" s="173"/>
    </row>
    <row r="74" spans="1:9" ht="18" customHeight="1" x14ac:dyDescent="0.3">
      <c r="A74" s="178" t="s">
        <v>141</v>
      </c>
      <c r="B74" s="179">
        <v>90331083.650000006</v>
      </c>
      <c r="C74" s="269">
        <f t="shared" si="2"/>
        <v>2.4905260311804138</v>
      </c>
      <c r="D74" s="180" t="s">
        <v>344</v>
      </c>
      <c r="E74" s="180"/>
      <c r="F74" s="180"/>
    </row>
    <row r="75" spans="1:9" ht="18" customHeight="1" x14ac:dyDescent="0.3">
      <c r="A75" s="178"/>
      <c r="B75" s="170"/>
      <c r="C75" s="280">
        <f t="shared" si="2"/>
        <v>0</v>
      </c>
      <c r="D75" s="173"/>
      <c r="E75" s="173"/>
      <c r="F75" s="173"/>
    </row>
    <row r="76" spans="1:9" ht="18" customHeight="1" x14ac:dyDescent="0.3">
      <c r="A76" s="178"/>
      <c r="B76" s="170"/>
      <c r="C76" s="280">
        <f t="shared" si="2"/>
        <v>0</v>
      </c>
      <c r="D76" s="173"/>
      <c r="E76" s="173"/>
      <c r="F76" s="173"/>
    </row>
    <row r="77" spans="1:9" ht="18" customHeight="1" x14ac:dyDescent="0.3">
      <c r="A77" s="171" t="s">
        <v>142</v>
      </c>
      <c r="B77" s="170">
        <v>0</v>
      </c>
      <c r="C77" s="280">
        <f t="shared" si="2"/>
        <v>0</v>
      </c>
      <c r="D77" s="175"/>
      <c r="E77" s="175"/>
      <c r="F77" s="175"/>
    </row>
    <row r="78" spans="1:9" ht="15" customHeight="1" x14ac:dyDescent="0.3">
      <c r="A78" s="432" t="s">
        <v>361</v>
      </c>
      <c r="B78" s="432"/>
      <c r="C78" s="432"/>
      <c r="D78" s="432"/>
      <c r="E78" s="432"/>
      <c r="F78" s="432"/>
    </row>
    <row r="79" spans="1:9" ht="35.1" customHeight="1" x14ac:dyDescent="0.3">
      <c r="A79" s="401" t="s">
        <v>215</v>
      </c>
      <c r="B79" s="395"/>
      <c r="C79" s="395"/>
      <c r="D79" s="395"/>
      <c r="E79" s="395"/>
      <c r="F79" s="402"/>
    </row>
    <row r="80" spans="1:9" ht="50.1" customHeight="1" x14ac:dyDescent="0.3">
      <c r="A80" s="397" t="s">
        <v>198</v>
      </c>
      <c r="B80" s="398"/>
      <c r="C80" s="398"/>
      <c r="D80" s="398"/>
      <c r="E80" s="398"/>
      <c r="F80" s="399"/>
    </row>
    <row r="81" spans="1:6" ht="9.9" customHeight="1" x14ac:dyDescent="0.3">
      <c r="A81" s="22"/>
      <c r="B81" s="41"/>
      <c r="C81" s="21"/>
    </row>
    <row r="82" spans="1:6" x14ac:dyDescent="0.3">
      <c r="A82" s="358" t="s">
        <v>66</v>
      </c>
      <c r="B82" s="358"/>
      <c r="C82" s="358"/>
      <c r="D82" s="358"/>
      <c r="E82" s="358"/>
      <c r="F82" s="358"/>
    </row>
    <row r="83" spans="1:6" x14ac:dyDescent="0.3">
      <c r="A83" s="358" t="s">
        <v>146</v>
      </c>
      <c r="B83" s="358"/>
      <c r="C83" s="358"/>
      <c r="D83" s="358"/>
      <c r="E83" s="358"/>
      <c r="F83" s="358"/>
    </row>
    <row r="84" spans="1:6" x14ac:dyDescent="0.3">
      <c r="A84" s="358" t="s">
        <v>51</v>
      </c>
      <c r="B84" s="358"/>
      <c r="C84" s="358"/>
      <c r="D84" s="358"/>
      <c r="E84" s="358"/>
      <c r="F84" s="358"/>
    </row>
    <row r="85" spans="1:6" ht="36.75" customHeight="1" x14ac:dyDescent="0.3">
      <c r="A85" s="124" t="s">
        <v>53</v>
      </c>
      <c r="B85" s="124" t="s">
        <v>148</v>
      </c>
      <c r="C85" s="90" t="s">
        <v>11</v>
      </c>
      <c r="D85" s="90" t="s">
        <v>78</v>
      </c>
      <c r="E85" s="90" t="s">
        <v>79</v>
      </c>
      <c r="F85" s="90" t="s">
        <v>10</v>
      </c>
    </row>
    <row r="86" spans="1:6" x14ac:dyDescent="0.3">
      <c r="A86" s="78" t="s">
        <v>16</v>
      </c>
      <c r="B86" s="91"/>
      <c r="C86" s="272">
        <f>+C88</f>
        <v>294721421</v>
      </c>
      <c r="D86" s="272">
        <f>+D88</f>
        <v>354942143.67000002</v>
      </c>
      <c r="E86" s="272">
        <f>+E88</f>
        <v>302249010.32999998</v>
      </c>
      <c r="F86" s="272">
        <f>+F88</f>
        <v>951912575</v>
      </c>
    </row>
    <row r="87" spans="1:6" ht="9.9" customHeight="1" x14ac:dyDescent="0.3">
      <c r="A87" s="10"/>
      <c r="B87" s="42"/>
      <c r="C87" s="185"/>
      <c r="D87" s="185"/>
      <c r="E87" s="185"/>
      <c r="F87" s="186"/>
    </row>
    <row r="88" spans="1:6" x14ac:dyDescent="0.3">
      <c r="A88" s="391" t="s">
        <v>159</v>
      </c>
      <c r="B88" s="391"/>
      <c r="C88" s="274">
        <f>+C89+C93</f>
        <v>294721421</v>
      </c>
      <c r="D88" s="274">
        <f t="shared" ref="D88:E88" si="3">+D89+D93</f>
        <v>354942143.67000002</v>
      </c>
      <c r="E88" s="274">
        <f t="shared" si="3"/>
        <v>302249010.32999998</v>
      </c>
      <c r="F88" s="281">
        <f>+F89+F93</f>
        <v>951912575</v>
      </c>
    </row>
    <row r="89" spans="1:6" ht="17.100000000000001" customHeight="1" x14ac:dyDescent="0.3">
      <c r="A89" s="155" t="s">
        <v>196</v>
      </c>
      <c r="B89" s="168" t="s">
        <v>191</v>
      </c>
      <c r="C89" s="185">
        <f t="shared" ref="C89:E91" si="4">+C90</f>
        <v>294721421</v>
      </c>
      <c r="D89" s="185">
        <f t="shared" si="4"/>
        <v>354942143.67000002</v>
      </c>
      <c r="E89" s="185">
        <f t="shared" si="4"/>
        <v>302249010.32999998</v>
      </c>
      <c r="F89" s="282">
        <f>+C89+D89+E89</f>
        <v>951912575</v>
      </c>
    </row>
    <row r="90" spans="1:6" ht="17.100000000000001" customHeight="1" x14ac:dyDescent="0.3">
      <c r="A90" s="155" t="s">
        <v>195</v>
      </c>
      <c r="B90" s="168" t="s">
        <v>165</v>
      </c>
      <c r="C90" s="13">
        <f t="shared" si="4"/>
        <v>294721421</v>
      </c>
      <c r="D90" s="13">
        <f t="shared" si="4"/>
        <v>354942143.67000002</v>
      </c>
      <c r="E90" s="13">
        <f t="shared" si="4"/>
        <v>302249010.32999998</v>
      </c>
      <c r="F90" s="283">
        <f>+C90+D90+E90</f>
        <v>951912575</v>
      </c>
    </row>
    <row r="91" spans="1:6" ht="17.100000000000001" customHeight="1" x14ac:dyDescent="0.3">
      <c r="A91" s="155" t="s">
        <v>194</v>
      </c>
      <c r="B91" s="168" t="s">
        <v>192</v>
      </c>
      <c r="C91" s="46">
        <f t="shared" si="4"/>
        <v>294721421</v>
      </c>
      <c r="D91" s="46">
        <f t="shared" si="4"/>
        <v>354942143.67000002</v>
      </c>
      <c r="E91" s="46">
        <f t="shared" si="4"/>
        <v>302249010.32999998</v>
      </c>
      <c r="F91" s="96">
        <f>+C91+D91+E91</f>
        <v>951912575</v>
      </c>
    </row>
    <row r="92" spans="1:6" ht="17.100000000000001" customHeight="1" x14ac:dyDescent="0.3">
      <c r="A92" s="308" t="s">
        <v>197</v>
      </c>
      <c r="B92" s="316" t="s">
        <v>193</v>
      </c>
      <c r="C92" s="317">
        <v>294721421</v>
      </c>
      <c r="D92" s="317">
        <v>354942143.67000002</v>
      </c>
      <c r="E92" s="317">
        <v>302249010.32999998</v>
      </c>
      <c r="F92" s="318">
        <f t="shared" ref="F92:F96" si="5">+C92+D92+E92</f>
        <v>951912575</v>
      </c>
    </row>
    <row r="93" spans="1:6" ht="17.100000000000001" customHeight="1" x14ac:dyDescent="0.3">
      <c r="A93" s="154" t="s">
        <v>265</v>
      </c>
      <c r="B93" s="159" t="s">
        <v>262</v>
      </c>
      <c r="C93" s="284">
        <f>+C94</f>
        <v>0</v>
      </c>
      <c r="D93" s="284">
        <f t="shared" ref="D93:E95" si="6">+D94</f>
        <v>0</v>
      </c>
      <c r="E93" s="284">
        <f>+E94</f>
        <v>0</v>
      </c>
      <c r="F93" s="285">
        <f t="shared" si="5"/>
        <v>0</v>
      </c>
    </row>
    <row r="94" spans="1:6" ht="17.100000000000001" customHeight="1" x14ac:dyDescent="0.3">
      <c r="A94" s="154" t="s">
        <v>266</v>
      </c>
      <c r="B94" s="159" t="s">
        <v>166</v>
      </c>
      <c r="C94" s="46">
        <f>+C95</f>
        <v>0</v>
      </c>
      <c r="D94" s="46">
        <f t="shared" si="6"/>
        <v>0</v>
      </c>
      <c r="E94" s="46">
        <f t="shared" si="6"/>
        <v>0</v>
      </c>
      <c r="F94" s="96">
        <f t="shared" si="5"/>
        <v>0</v>
      </c>
    </row>
    <row r="95" spans="1:6" ht="17.100000000000001" customHeight="1" x14ac:dyDescent="0.3">
      <c r="A95" s="154" t="s">
        <v>268</v>
      </c>
      <c r="B95" s="159" t="s">
        <v>267</v>
      </c>
      <c r="C95" s="46">
        <f>+C96</f>
        <v>0</v>
      </c>
      <c r="D95" s="46">
        <f t="shared" si="6"/>
        <v>0</v>
      </c>
      <c r="E95" s="46">
        <f t="shared" si="6"/>
        <v>0</v>
      </c>
      <c r="F95" s="96">
        <f t="shared" si="5"/>
        <v>0</v>
      </c>
    </row>
    <row r="96" spans="1:6" ht="17.100000000000001" customHeight="1" x14ac:dyDescent="0.3">
      <c r="A96" s="300" t="s">
        <v>269</v>
      </c>
      <c r="B96" s="301" t="s">
        <v>270</v>
      </c>
      <c r="C96" s="317">
        <v>0</v>
      </c>
      <c r="D96" s="317">
        <v>0</v>
      </c>
      <c r="E96" s="317">
        <v>0</v>
      </c>
      <c r="F96" s="318">
        <f t="shared" si="5"/>
        <v>0</v>
      </c>
    </row>
    <row r="97" spans="1:6" ht="9.9" customHeight="1" x14ac:dyDescent="0.3">
      <c r="A97" s="108"/>
      <c r="B97" s="40"/>
      <c r="C97" s="46"/>
      <c r="D97" s="46"/>
      <c r="E97" s="46"/>
      <c r="F97" s="47"/>
    </row>
    <row r="98" spans="1:6" ht="13.8" x14ac:dyDescent="0.3">
      <c r="A98" s="432" t="s">
        <v>355</v>
      </c>
      <c r="B98" s="432"/>
      <c r="C98" s="432"/>
      <c r="D98" s="432"/>
      <c r="E98" s="432"/>
      <c r="F98" s="432"/>
    </row>
    <row r="99" spans="1:6" ht="35.1" customHeight="1" x14ac:dyDescent="0.3">
      <c r="A99" s="395" t="s">
        <v>211</v>
      </c>
      <c r="B99" s="395"/>
      <c r="C99" s="395"/>
      <c r="D99" s="395"/>
      <c r="E99" s="395"/>
      <c r="F99" s="395"/>
    </row>
    <row r="100" spans="1:6" ht="50.1" customHeight="1" x14ac:dyDescent="0.3">
      <c r="A100" s="394" t="s">
        <v>104</v>
      </c>
      <c r="B100" s="394"/>
      <c r="C100" s="394"/>
      <c r="D100" s="394"/>
      <c r="E100" s="394"/>
      <c r="F100" s="394"/>
    </row>
    <row r="101" spans="1:6" x14ac:dyDescent="0.3">
      <c r="A101" s="22"/>
      <c r="B101" s="41"/>
      <c r="C101" s="21"/>
    </row>
    <row r="102" spans="1:6" x14ac:dyDescent="0.3">
      <c r="A102" s="358" t="s">
        <v>69</v>
      </c>
      <c r="B102" s="358"/>
      <c r="C102" s="358"/>
      <c r="D102" s="358"/>
      <c r="E102" s="358"/>
      <c r="F102" s="358"/>
    </row>
    <row r="103" spans="1:6" x14ac:dyDescent="0.3">
      <c r="A103" s="381" t="s">
        <v>122</v>
      </c>
      <c r="B103" s="381"/>
      <c r="C103" s="381"/>
      <c r="D103" s="381"/>
      <c r="E103" s="381"/>
      <c r="F103" s="381"/>
    </row>
    <row r="104" spans="1:6" x14ac:dyDescent="0.3">
      <c r="A104" s="358" t="s">
        <v>51</v>
      </c>
      <c r="B104" s="358"/>
      <c r="C104" s="358"/>
      <c r="D104" s="358"/>
      <c r="E104" s="358"/>
      <c r="F104" s="358"/>
    </row>
    <row r="105" spans="1:6" ht="33" customHeight="1" x14ac:dyDescent="0.3">
      <c r="A105" s="124" t="s">
        <v>53</v>
      </c>
      <c r="B105" s="124" t="s">
        <v>188</v>
      </c>
      <c r="C105" s="90" t="s">
        <v>11</v>
      </c>
      <c r="D105" s="90" t="s">
        <v>78</v>
      </c>
      <c r="E105" s="90" t="s">
        <v>79</v>
      </c>
      <c r="F105" s="90" t="s">
        <v>10</v>
      </c>
    </row>
    <row r="106" spans="1:6" ht="15" customHeight="1" x14ac:dyDescent="0.3">
      <c r="A106" s="78" t="s">
        <v>16</v>
      </c>
      <c r="B106" s="91"/>
      <c r="C106" s="272">
        <f>+C108</f>
        <v>187917067.07999998</v>
      </c>
      <c r="D106" s="272">
        <f t="shared" ref="D106:E106" si="7">+D108</f>
        <v>256112059.53000003</v>
      </c>
      <c r="E106" s="272">
        <f t="shared" si="7"/>
        <v>598041044.13000011</v>
      </c>
      <c r="F106" s="272">
        <f>+F108</f>
        <v>1042070170.74</v>
      </c>
    </row>
    <row r="107" spans="1:6" ht="9.9" customHeight="1" x14ac:dyDescent="0.3">
      <c r="A107" s="10"/>
      <c r="B107" s="42"/>
      <c r="C107" s="185"/>
      <c r="D107" s="185"/>
      <c r="E107" s="185"/>
      <c r="F107" s="185"/>
    </row>
    <row r="108" spans="1:6" x14ac:dyDescent="0.3">
      <c r="A108" s="391" t="s">
        <v>56</v>
      </c>
      <c r="B108" s="391"/>
      <c r="C108" s="274">
        <f>+SUM(C109:C118)</f>
        <v>187917067.07999998</v>
      </c>
      <c r="D108" s="274">
        <f>+SUM(D109:D118)</f>
        <v>256112059.53000003</v>
      </c>
      <c r="E108" s="274">
        <f>+SUM(E109:E118)</f>
        <v>598041044.13000011</v>
      </c>
      <c r="F108" s="274">
        <f>+SUM(F109:F118)</f>
        <v>1042070170.74</v>
      </c>
    </row>
    <row r="109" spans="1:6" ht="17.100000000000001" customHeight="1" x14ac:dyDescent="0.3">
      <c r="A109" s="154">
        <v>0</v>
      </c>
      <c r="B109" s="159" t="s">
        <v>181</v>
      </c>
      <c r="C109" s="13">
        <v>61776731.349999994</v>
      </c>
      <c r="D109" s="13">
        <v>110220051.80000001</v>
      </c>
      <c r="E109" s="13">
        <v>99717953.030000001</v>
      </c>
      <c r="F109" s="45">
        <f>+C109+D109+E109</f>
        <v>271714736.18000001</v>
      </c>
    </row>
    <row r="110" spans="1:6" ht="17.100000000000001" customHeight="1" x14ac:dyDescent="0.3">
      <c r="A110" s="154">
        <v>1</v>
      </c>
      <c r="B110" s="159" t="s">
        <v>168</v>
      </c>
      <c r="C110" s="13">
        <v>31896074.500000004</v>
      </c>
      <c r="D110" s="49">
        <v>60404535.100000001</v>
      </c>
      <c r="E110" s="49">
        <v>101714929.50000001</v>
      </c>
      <c r="F110" s="45">
        <f t="shared" ref="F110:F118" si="8">+C110+D110+E110</f>
        <v>194015539.10000002</v>
      </c>
    </row>
    <row r="111" spans="1:6" ht="17.100000000000001" customHeight="1" x14ac:dyDescent="0.3">
      <c r="A111" s="154">
        <v>2</v>
      </c>
      <c r="B111" s="159" t="s">
        <v>182</v>
      </c>
      <c r="C111" s="13">
        <v>4153082.03</v>
      </c>
      <c r="D111" s="13">
        <v>10396293.43</v>
      </c>
      <c r="E111" s="13">
        <v>14898449.379999999</v>
      </c>
      <c r="F111" s="45">
        <f t="shared" si="8"/>
        <v>29447824.839999996</v>
      </c>
    </row>
    <row r="112" spans="1:6" ht="17.100000000000001" customHeight="1" x14ac:dyDescent="0.3">
      <c r="A112" s="154">
        <v>3</v>
      </c>
      <c r="B112" s="159" t="s">
        <v>183</v>
      </c>
      <c r="C112" s="13">
        <v>0</v>
      </c>
      <c r="D112" s="13">
        <v>0</v>
      </c>
      <c r="E112" s="13">
        <v>0</v>
      </c>
      <c r="F112" s="45">
        <f t="shared" si="8"/>
        <v>0</v>
      </c>
    </row>
    <row r="113" spans="1:6" ht="17.100000000000001" customHeight="1" x14ac:dyDescent="0.3">
      <c r="A113" s="154">
        <v>4</v>
      </c>
      <c r="B113" s="159" t="s">
        <v>184</v>
      </c>
      <c r="C113" s="13">
        <v>0</v>
      </c>
      <c r="D113" s="13">
        <v>0</v>
      </c>
      <c r="E113" s="13">
        <v>0</v>
      </c>
      <c r="F113" s="45">
        <f t="shared" si="8"/>
        <v>0</v>
      </c>
    </row>
    <row r="114" spans="1:6" ht="17.100000000000001" customHeight="1" x14ac:dyDescent="0.3">
      <c r="A114" s="154">
        <v>5</v>
      </c>
      <c r="B114" s="159" t="s">
        <v>185</v>
      </c>
      <c r="C114" s="46">
        <v>0</v>
      </c>
      <c r="D114" s="46">
        <v>0</v>
      </c>
      <c r="E114" s="46">
        <v>0</v>
      </c>
      <c r="F114" s="45">
        <f t="shared" si="8"/>
        <v>0</v>
      </c>
    </row>
    <row r="115" spans="1:6" ht="17.100000000000001" customHeight="1" x14ac:dyDescent="0.3">
      <c r="A115" s="154">
        <v>6</v>
      </c>
      <c r="B115" s="159" t="s">
        <v>165</v>
      </c>
      <c r="C115" s="46">
        <v>90091179.200000003</v>
      </c>
      <c r="D115" s="46">
        <v>75091179.200000003</v>
      </c>
      <c r="E115" s="46">
        <v>381709712.22000003</v>
      </c>
      <c r="F115" s="45">
        <f t="shared" si="8"/>
        <v>546892070.62</v>
      </c>
    </row>
    <row r="116" spans="1:6" ht="17.100000000000001" customHeight="1" x14ac:dyDescent="0.3">
      <c r="A116" s="154">
        <v>7</v>
      </c>
      <c r="B116" s="159" t="s">
        <v>166</v>
      </c>
      <c r="C116" s="46">
        <v>0</v>
      </c>
      <c r="D116" s="46">
        <v>0</v>
      </c>
      <c r="E116" s="46">
        <v>0</v>
      </c>
      <c r="F116" s="45">
        <f t="shared" si="8"/>
        <v>0</v>
      </c>
    </row>
    <row r="117" spans="1:6" ht="17.100000000000001" customHeight="1" x14ac:dyDescent="0.3">
      <c r="A117" s="154">
        <v>8</v>
      </c>
      <c r="B117" s="159" t="s">
        <v>186</v>
      </c>
      <c r="C117" s="46">
        <v>0</v>
      </c>
      <c r="D117" s="46">
        <v>0</v>
      </c>
      <c r="E117" s="46">
        <v>0</v>
      </c>
      <c r="F117" s="45">
        <f t="shared" si="8"/>
        <v>0</v>
      </c>
    </row>
    <row r="118" spans="1:6" ht="17.100000000000001" customHeight="1" x14ac:dyDescent="0.3">
      <c r="A118" s="154">
        <v>9</v>
      </c>
      <c r="B118" s="159" t="s">
        <v>187</v>
      </c>
      <c r="C118" s="46">
        <v>0</v>
      </c>
      <c r="D118" s="46">
        <v>0</v>
      </c>
      <c r="E118" s="46">
        <v>0</v>
      </c>
      <c r="F118" s="45">
        <f t="shared" si="8"/>
        <v>0</v>
      </c>
    </row>
    <row r="119" spans="1:6" ht="18" customHeight="1" x14ac:dyDescent="0.3">
      <c r="C119" s="50"/>
      <c r="D119" s="50"/>
      <c r="E119" s="50"/>
      <c r="F119" s="50"/>
    </row>
    <row r="120" spans="1:6" x14ac:dyDescent="0.3">
      <c r="A120" s="391" t="s">
        <v>201</v>
      </c>
      <c r="B120" s="391"/>
      <c r="C120" s="274">
        <f>+C121</f>
        <v>0</v>
      </c>
      <c r="D120" s="274">
        <f>+D121</f>
        <v>0</v>
      </c>
      <c r="E120" s="274">
        <f>+E121</f>
        <v>0</v>
      </c>
      <c r="F120" s="274">
        <f>+F121</f>
        <v>0</v>
      </c>
    </row>
    <row r="121" spans="1:6" ht="17.100000000000001" customHeight="1" x14ac:dyDescent="0.3">
      <c r="A121" s="154">
        <v>6</v>
      </c>
      <c r="B121" s="159" t="s">
        <v>165</v>
      </c>
      <c r="C121" s="46">
        <f>+C122</f>
        <v>0</v>
      </c>
      <c r="D121" s="46">
        <f>+D122</f>
        <v>0</v>
      </c>
      <c r="E121" s="46">
        <f>+E122</f>
        <v>0</v>
      </c>
      <c r="F121" s="50">
        <f>+C121+D121+E121</f>
        <v>0</v>
      </c>
    </row>
    <row r="122" spans="1:6" ht="17.100000000000001" customHeight="1" x14ac:dyDescent="0.3">
      <c r="A122" s="304" t="s">
        <v>200</v>
      </c>
      <c r="B122" s="305" t="s">
        <v>199</v>
      </c>
      <c r="C122" s="306">
        <v>0</v>
      </c>
      <c r="D122" s="306">
        <v>0</v>
      </c>
      <c r="E122" s="306">
        <v>0</v>
      </c>
      <c r="F122" s="307">
        <f>+C122+D122+E122</f>
        <v>0</v>
      </c>
    </row>
    <row r="123" spans="1:6" ht="15" customHeight="1" x14ac:dyDescent="0.3">
      <c r="A123" s="393" t="s">
        <v>57</v>
      </c>
      <c r="B123" s="393"/>
      <c r="C123" s="393"/>
      <c r="D123" s="393"/>
      <c r="E123" s="393"/>
      <c r="F123" s="393"/>
    </row>
    <row r="124" spans="1:6" ht="15" customHeight="1" x14ac:dyDescent="0.3">
      <c r="A124" s="432" t="s">
        <v>42</v>
      </c>
      <c r="B124" s="432"/>
      <c r="C124" s="432"/>
      <c r="D124" s="432"/>
      <c r="E124" s="432"/>
      <c r="F124" s="432"/>
    </row>
    <row r="125" spans="1:6" ht="75" customHeight="1" x14ac:dyDescent="0.3">
      <c r="A125" s="395" t="s">
        <v>213</v>
      </c>
      <c r="B125" s="395"/>
      <c r="C125" s="395"/>
      <c r="D125" s="395"/>
      <c r="E125" s="395"/>
      <c r="F125" s="395"/>
    </row>
    <row r="126" spans="1:6" ht="50.1" customHeight="1" x14ac:dyDescent="0.3">
      <c r="A126" s="394" t="s">
        <v>105</v>
      </c>
      <c r="B126" s="394"/>
      <c r="C126" s="394"/>
      <c r="D126" s="394"/>
      <c r="E126" s="394"/>
      <c r="F126" s="394"/>
    </row>
    <row r="127" spans="1:6" ht="15" customHeight="1" x14ac:dyDescent="0.3">
      <c r="A127" s="44"/>
      <c r="B127" s="42"/>
    </row>
    <row r="128" spans="1:6" x14ac:dyDescent="0.3">
      <c r="A128" s="358" t="s">
        <v>71</v>
      </c>
      <c r="B128" s="358"/>
      <c r="C128" s="358"/>
      <c r="D128" s="358"/>
      <c r="E128" s="358"/>
      <c r="F128" s="358"/>
    </row>
    <row r="129" spans="1:6" x14ac:dyDescent="0.3">
      <c r="A129" s="358" t="s">
        <v>72</v>
      </c>
      <c r="B129" s="358"/>
      <c r="C129" s="358"/>
      <c r="D129" s="358"/>
      <c r="E129" s="358"/>
      <c r="F129" s="358"/>
    </row>
    <row r="130" spans="1:6" x14ac:dyDescent="0.3">
      <c r="A130" s="358" t="s">
        <v>51</v>
      </c>
      <c r="B130" s="358"/>
      <c r="C130" s="358"/>
      <c r="D130" s="358"/>
      <c r="E130" s="358"/>
      <c r="F130" s="358"/>
    </row>
    <row r="131" spans="1:6" x14ac:dyDescent="0.3">
      <c r="A131" s="90" t="s">
        <v>70</v>
      </c>
      <c r="B131" s="90" t="s">
        <v>11</v>
      </c>
      <c r="C131" s="90" t="s">
        <v>78</v>
      </c>
      <c r="D131" s="90" t="s">
        <v>79</v>
      </c>
      <c r="E131" s="90" t="s">
        <v>10</v>
      </c>
      <c r="F131" s="207"/>
    </row>
    <row r="132" spans="1:6" ht="18" customHeight="1" x14ac:dyDescent="0.3">
      <c r="A132" s="131" t="s">
        <v>73</v>
      </c>
      <c r="B132" s="157">
        <f>+'2T'!E136</f>
        <v>377319271.70000017</v>
      </c>
      <c r="C132" s="41">
        <f>+B136</f>
        <v>484123625.62000018</v>
      </c>
      <c r="D132" s="41">
        <f>+C136</f>
        <v>582953709.76000023</v>
      </c>
      <c r="E132" s="111">
        <f>+B132</f>
        <v>377319271.70000017</v>
      </c>
      <c r="F132" s="48"/>
    </row>
    <row r="133" spans="1:6" ht="18" customHeight="1" x14ac:dyDescent="0.3">
      <c r="A133" s="131" t="s">
        <v>74</v>
      </c>
      <c r="B133" s="41">
        <f>+C88</f>
        <v>294721421</v>
      </c>
      <c r="C133" s="41">
        <f t="shared" ref="C133:D133" si="9">+D88</f>
        <v>354942143.67000002</v>
      </c>
      <c r="D133" s="41">
        <f t="shared" si="9"/>
        <v>302249010.32999998</v>
      </c>
      <c r="E133" s="111">
        <f>+SUM(B133:D133)</f>
        <v>951912575</v>
      </c>
      <c r="F133" s="48"/>
    </row>
    <row r="134" spans="1:6" ht="18" customHeight="1" x14ac:dyDescent="0.3">
      <c r="A134" s="94" t="s">
        <v>100</v>
      </c>
      <c r="B134" s="95">
        <f>+B132+B133</f>
        <v>672040692.70000017</v>
      </c>
      <c r="C134" s="95">
        <f>+C132+C133</f>
        <v>839065769.2900002</v>
      </c>
      <c r="D134" s="95">
        <f>+D132+D133</f>
        <v>885202720.09000015</v>
      </c>
      <c r="E134" s="95">
        <f>+E133+E132</f>
        <v>1329231846.7000003</v>
      </c>
      <c r="F134" s="48"/>
    </row>
    <row r="135" spans="1:6" ht="18" customHeight="1" x14ac:dyDescent="0.3">
      <c r="A135" s="131" t="s">
        <v>150</v>
      </c>
      <c r="B135" s="41">
        <f>C106</f>
        <v>187917067.07999998</v>
      </c>
      <c r="C135" s="41">
        <f t="shared" ref="C135:D135" si="10">D106</f>
        <v>256112059.53000003</v>
      </c>
      <c r="D135" s="41">
        <f t="shared" si="10"/>
        <v>598041044.13000011</v>
      </c>
      <c r="E135" s="111">
        <f>+SUM(B135:D135)</f>
        <v>1042070170.7400001</v>
      </c>
      <c r="F135" s="48"/>
    </row>
    <row r="136" spans="1:6" ht="18" customHeight="1" x14ac:dyDescent="0.3">
      <c r="A136" s="94" t="s">
        <v>101</v>
      </c>
      <c r="B136" s="123">
        <f>+B134-B135</f>
        <v>484123625.62000018</v>
      </c>
      <c r="C136" s="95">
        <f t="shared" ref="C136:D136" si="11">+C134-C135</f>
        <v>582953709.76000023</v>
      </c>
      <c r="D136" s="95">
        <f t="shared" si="11"/>
        <v>287161675.96000004</v>
      </c>
      <c r="E136" s="95">
        <f>+E134-E135</f>
        <v>287161675.96000016</v>
      </c>
      <c r="F136" s="48"/>
    </row>
    <row r="137" spans="1:6" ht="18" customHeight="1" x14ac:dyDescent="0.3">
      <c r="A137" s="432" t="s">
        <v>362</v>
      </c>
      <c r="B137" s="432"/>
      <c r="C137" s="432"/>
      <c r="D137" s="432"/>
      <c r="E137" s="432"/>
      <c r="F137" s="34"/>
    </row>
    <row r="138" spans="1:6" ht="18" customHeight="1" x14ac:dyDescent="0.3">
      <c r="A138" s="389" t="s">
        <v>189</v>
      </c>
      <c r="B138" s="390"/>
      <c r="C138" s="390"/>
      <c r="D138" s="390"/>
      <c r="E138" s="390"/>
      <c r="F138" s="118"/>
    </row>
    <row r="139" spans="1:6" ht="53.1" customHeight="1" x14ac:dyDescent="0.3">
      <c r="A139" s="386" t="s">
        <v>214</v>
      </c>
      <c r="B139" s="387"/>
      <c r="C139" s="387"/>
      <c r="D139" s="387"/>
      <c r="E139" s="387"/>
      <c r="F139" s="388"/>
    </row>
    <row r="140" spans="1:6" ht="18" customHeight="1" x14ac:dyDescent="0.3">
      <c r="A140" s="386" t="s">
        <v>123</v>
      </c>
      <c r="B140" s="387"/>
      <c r="C140" s="387"/>
      <c r="D140" s="387"/>
      <c r="E140" s="387"/>
      <c r="F140" s="388"/>
    </row>
    <row r="141" spans="1:6" ht="18" customHeight="1" x14ac:dyDescent="0.3">
      <c r="A141" s="386" t="s">
        <v>153</v>
      </c>
      <c r="B141" s="387"/>
      <c r="C141" s="387"/>
      <c r="D141" s="387"/>
      <c r="E141" s="387"/>
      <c r="F141" s="388"/>
    </row>
    <row r="142" spans="1:6" ht="18" customHeight="1" x14ac:dyDescent="0.3">
      <c r="A142" s="386" t="s">
        <v>126</v>
      </c>
      <c r="B142" s="387"/>
      <c r="C142" s="387"/>
      <c r="D142" s="387"/>
      <c r="E142" s="387"/>
      <c r="F142" s="388"/>
    </row>
    <row r="143" spans="1:6" ht="18" customHeight="1" x14ac:dyDescent="0.3">
      <c r="A143" s="383" t="s">
        <v>152</v>
      </c>
      <c r="B143" s="384"/>
      <c r="C143" s="384"/>
      <c r="D143" s="384"/>
      <c r="E143" s="384"/>
      <c r="F143" s="385"/>
    </row>
    <row r="144" spans="1:6" ht="18" customHeight="1" x14ac:dyDescent="0.3">
      <c r="A144" s="97" t="s">
        <v>124</v>
      </c>
      <c r="B144" s="98"/>
      <c r="C144" s="98"/>
      <c r="D144" s="98"/>
      <c r="E144" s="98"/>
      <c r="F144" s="99"/>
    </row>
    <row r="145" spans="1:6" ht="45" customHeight="1" x14ac:dyDescent="0.3">
      <c r="A145" s="365" t="s">
        <v>125</v>
      </c>
      <c r="B145" s="366"/>
      <c r="C145" s="366"/>
      <c r="D145" s="366"/>
      <c r="E145" s="366"/>
      <c r="F145" s="367"/>
    </row>
    <row r="146" spans="1:6" ht="18" customHeight="1" x14ac:dyDescent="0.3">
      <c r="A146" s="54"/>
      <c r="B146"/>
      <c r="C146"/>
      <c r="D146"/>
      <c r="E146"/>
      <c r="F146" s="53"/>
    </row>
    <row r="147" spans="1:6" ht="18" customHeight="1" x14ac:dyDescent="0.3">
      <c r="A147"/>
      <c r="B147" s="358" t="s">
        <v>127</v>
      </c>
      <c r="C147" s="358"/>
      <c r="D147" s="358"/>
      <c r="E147"/>
      <c r="F147" s="35"/>
    </row>
    <row r="148" spans="1:6" ht="33" customHeight="1" x14ac:dyDescent="0.3">
      <c r="A148"/>
      <c r="B148" s="381" t="s">
        <v>128</v>
      </c>
      <c r="C148" s="381"/>
      <c r="D148" s="381"/>
      <c r="E148"/>
      <c r="F148" s="35"/>
    </row>
    <row r="149" spans="1:6" ht="18" customHeight="1" x14ac:dyDescent="0.3">
      <c r="A149"/>
      <c r="B149" s="358" t="s">
        <v>51</v>
      </c>
      <c r="C149" s="358"/>
      <c r="D149" s="358"/>
      <c r="E149"/>
      <c r="F149" s="35"/>
    </row>
    <row r="150" spans="1:6" ht="18" customHeight="1" x14ac:dyDescent="0.3">
      <c r="A150"/>
      <c r="B150" s="380" t="s">
        <v>70</v>
      </c>
      <c r="C150" s="380"/>
      <c r="D150" s="86" t="s">
        <v>84</v>
      </c>
      <c r="E150"/>
      <c r="F150" s="107"/>
    </row>
    <row r="151" spans="1:6" ht="18" customHeight="1" x14ac:dyDescent="0.3">
      <c r="A151"/>
      <c r="B151" s="359" t="s">
        <v>202</v>
      </c>
      <c r="C151" s="359"/>
      <c r="D151" s="86"/>
      <c r="E151"/>
      <c r="F151" s="62"/>
    </row>
    <row r="152" spans="1:6" ht="18" customHeight="1" x14ac:dyDescent="0.3">
      <c r="A152"/>
      <c r="B152" s="110" t="s">
        <v>129</v>
      </c>
      <c r="D152" s="41">
        <f>+'2T'!D162</f>
        <v>0</v>
      </c>
      <c r="E152" s="286"/>
      <c r="F152" s="62"/>
    </row>
    <row r="153" spans="1:6" ht="18" customHeight="1" x14ac:dyDescent="0.3">
      <c r="A153"/>
      <c r="B153" s="110" t="s">
        <v>130</v>
      </c>
      <c r="D153" s="41">
        <f>+'2T'!D163</f>
        <v>1298955142.1500001</v>
      </c>
      <c r="E153" s="286"/>
      <c r="F153" s="62"/>
    </row>
    <row r="154" spans="1:6" ht="18" customHeight="1" x14ac:dyDescent="0.3">
      <c r="A154"/>
      <c r="B154" s="360" t="s">
        <v>16</v>
      </c>
      <c r="C154" s="360"/>
      <c r="D154" s="95">
        <f>+D152+D153</f>
        <v>1298955142.1500001</v>
      </c>
      <c r="E154"/>
      <c r="F154" s="62"/>
    </row>
    <row r="155" spans="1:6" ht="18" customHeight="1" x14ac:dyDescent="0.3">
      <c r="A155"/>
      <c r="B155" s="110"/>
      <c r="D155" s="41"/>
      <c r="E155"/>
      <c r="F155" s="62"/>
    </row>
    <row r="156" spans="1:6" ht="18" customHeight="1" x14ac:dyDescent="0.3">
      <c r="A156"/>
      <c r="B156" s="359" t="s">
        <v>203</v>
      </c>
      <c r="C156" s="359"/>
      <c r="D156" s="86" t="s">
        <v>84</v>
      </c>
      <c r="E156"/>
      <c r="F156" s="62"/>
    </row>
    <row r="157" spans="1:6" ht="18" customHeight="1" x14ac:dyDescent="0.3">
      <c r="A157"/>
      <c r="B157" s="110" t="s">
        <v>129</v>
      </c>
      <c r="D157" s="41">
        <v>0</v>
      </c>
      <c r="E157"/>
      <c r="F157" s="62"/>
    </row>
    <row r="158" spans="1:6" ht="18" customHeight="1" x14ac:dyDescent="0.3">
      <c r="A158"/>
      <c r="B158" s="110" t="s">
        <v>343</v>
      </c>
      <c r="D158" s="41">
        <v>84621025.629999995</v>
      </c>
      <c r="E158"/>
      <c r="F158" s="62"/>
    </row>
    <row r="159" spans="1:6" ht="18" customHeight="1" x14ac:dyDescent="0.3">
      <c r="A159"/>
      <c r="B159" s="360" t="s">
        <v>205</v>
      </c>
      <c r="C159" s="360"/>
      <c r="D159" s="95">
        <f>+D157+D158</f>
        <v>84621025.629999995</v>
      </c>
      <c r="E159"/>
      <c r="F159" s="62"/>
    </row>
    <row r="160" spans="1:6" ht="18" customHeight="1" x14ac:dyDescent="0.3">
      <c r="A160"/>
      <c r="B160" s="110"/>
      <c r="D160" s="111"/>
      <c r="E160"/>
      <c r="F160" s="62"/>
    </row>
    <row r="161" spans="1:6" ht="18" customHeight="1" x14ac:dyDescent="0.3">
      <c r="A161"/>
      <c r="B161" s="359" t="s">
        <v>206</v>
      </c>
      <c r="C161" s="359"/>
      <c r="D161" s="86" t="s">
        <v>84</v>
      </c>
      <c r="E161"/>
      <c r="F161" s="62"/>
    </row>
    <row r="162" spans="1:6" ht="18" customHeight="1" x14ac:dyDescent="0.3">
      <c r="A162"/>
      <c r="B162" s="110" t="s">
        <v>129</v>
      </c>
      <c r="D162" s="41">
        <f>+D152-D157</f>
        <v>0</v>
      </c>
      <c r="E162"/>
      <c r="F162" s="62"/>
    </row>
    <row r="163" spans="1:6" ht="18" customHeight="1" x14ac:dyDescent="0.3">
      <c r="A163"/>
      <c r="B163" s="110" t="s">
        <v>130</v>
      </c>
      <c r="D163" s="41">
        <f>+D153-D158</f>
        <v>1214334116.52</v>
      </c>
      <c r="E163"/>
      <c r="F163" s="62"/>
    </row>
    <row r="164" spans="1:6" ht="18" customHeight="1" x14ac:dyDescent="0.3">
      <c r="A164"/>
      <c r="B164" s="360" t="s">
        <v>207</v>
      </c>
      <c r="C164" s="360"/>
      <c r="D164" s="163">
        <f>+D162+D163</f>
        <v>1214334116.52</v>
      </c>
      <c r="E164"/>
      <c r="F164" s="62"/>
    </row>
    <row r="165" spans="1:6" ht="18" customHeight="1" x14ac:dyDescent="0.3">
      <c r="A165"/>
      <c r="B165" s="164" t="s">
        <v>208</v>
      </c>
      <c r="C165" s="127"/>
      <c r="D165" s="161"/>
      <c r="E165"/>
      <c r="F165" s="34"/>
    </row>
    <row r="166" spans="1:6" ht="18" customHeight="1" x14ac:dyDescent="0.3">
      <c r="A166"/>
      <c r="B166" s="193"/>
      <c r="C166" s="194"/>
      <c r="D166" s="161"/>
      <c r="E166"/>
      <c r="F166" s="62"/>
    </row>
    <row r="167" spans="1:6" ht="18" customHeight="1" x14ac:dyDescent="0.3">
      <c r="A167" s="85" t="s">
        <v>53</v>
      </c>
      <c r="B167" s="85" t="s">
        <v>234</v>
      </c>
      <c r="C167" s="85" t="s">
        <v>11</v>
      </c>
      <c r="D167" s="85" t="s">
        <v>235</v>
      </c>
      <c r="E167" s="85" t="s">
        <v>236</v>
      </c>
      <c r="F167" s="85" t="s">
        <v>10</v>
      </c>
    </row>
    <row r="168" spans="1:6" ht="18" customHeight="1" x14ac:dyDescent="0.3">
      <c r="A168" s="195" t="s">
        <v>233</v>
      </c>
      <c r="B168" s="196"/>
      <c r="C168" s="277">
        <f>+SUM(C169:C178)</f>
        <v>482468.63</v>
      </c>
      <c r="D168" s="277">
        <f>+SUM(D169:D178)</f>
        <v>13368754.51</v>
      </c>
      <c r="E168" s="277">
        <f>+SUM(E169:E178)</f>
        <v>70769802.489999995</v>
      </c>
      <c r="F168" s="277">
        <f>+SUM(F169:F178)</f>
        <v>84621025.629999995</v>
      </c>
    </row>
    <row r="169" spans="1:6" ht="18" customHeight="1" x14ac:dyDescent="0.3">
      <c r="A169" s="154">
        <v>0</v>
      </c>
      <c r="B169" s="159" t="s">
        <v>181</v>
      </c>
      <c r="C169" s="13">
        <v>0</v>
      </c>
      <c r="D169" s="13">
        <v>0</v>
      </c>
      <c r="E169" s="13">
        <v>0</v>
      </c>
      <c r="F169" s="45">
        <f>+C169+D169+E169</f>
        <v>0</v>
      </c>
    </row>
    <row r="170" spans="1:6" ht="18" customHeight="1" x14ac:dyDescent="0.3">
      <c r="A170" s="154">
        <v>1</v>
      </c>
      <c r="B170" s="159" t="s">
        <v>168</v>
      </c>
      <c r="C170" s="13">
        <v>0</v>
      </c>
      <c r="D170" s="49">
        <v>0</v>
      </c>
      <c r="E170" s="49">
        <v>0</v>
      </c>
      <c r="F170" s="45">
        <f t="shared" ref="F170:F178" si="12">+C170+D170+E170</f>
        <v>0</v>
      </c>
    </row>
    <row r="171" spans="1:6" ht="18" customHeight="1" x14ac:dyDescent="0.3">
      <c r="A171" s="154">
        <v>2</v>
      </c>
      <c r="B171" s="159" t="s">
        <v>182</v>
      </c>
      <c r="C171" s="13">
        <v>193199.93</v>
      </c>
      <c r="D171" s="13">
        <v>10000</v>
      </c>
      <c r="E171" s="13">
        <v>847500</v>
      </c>
      <c r="F171" s="45">
        <f t="shared" si="12"/>
        <v>1050699.93</v>
      </c>
    </row>
    <row r="172" spans="1:6" ht="18" customHeight="1" x14ac:dyDescent="0.3">
      <c r="A172" s="154">
        <v>3</v>
      </c>
      <c r="B172" s="159" t="s">
        <v>183</v>
      </c>
      <c r="C172" s="13">
        <v>0</v>
      </c>
      <c r="D172" s="13">
        <v>0</v>
      </c>
      <c r="E172" s="13">
        <v>0</v>
      </c>
      <c r="F172" s="45">
        <f t="shared" si="12"/>
        <v>0</v>
      </c>
    </row>
    <row r="173" spans="1:6" ht="18" customHeight="1" x14ac:dyDescent="0.3">
      <c r="A173" s="154">
        <v>4</v>
      </c>
      <c r="B173" s="159" t="s">
        <v>184</v>
      </c>
      <c r="C173" s="13">
        <v>0</v>
      </c>
      <c r="D173" s="13">
        <v>0</v>
      </c>
      <c r="E173" s="13">
        <v>0</v>
      </c>
      <c r="F173" s="45">
        <f t="shared" si="12"/>
        <v>0</v>
      </c>
    </row>
    <row r="174" spans="1:6" ht="18" customHeight="1" x14ac:dyDescent="0.3">
      <c r="A174" s="154">
        <v>5</v>
      </c>
      <c r="B174" s="159" t="s">
        <v>185</v>
      </c>
      <c r="C174" s="13">
        <v>289268.7</v>
      </c>
      <c r="D174" s="13">
        <v>13358754.51</v>
      </c>
      <c r="E174" s="13">
        <v>69922302.489999995</v>
      </c>
      <c r="F174" s="45">
        <f t="shared" si="12"/>
        <v>83570325.699999988</v>
      </c>
    </row>
    <row r="175" spans="1:6" ht="18" customHeight="1" x14ac:dyDescent="0.3">
      <c r="A175" s="154">
        <v>6</v>
      </c>
      <c r="B175" s="159" t="s">
        <v>165</v>
      </c>
      <c r="C175" s="13">
        <v>0</v>
      </c>
      <c r="D175" s="13">
        <v>0</v>
      </c>
      <c r="E175" s="13">
        <v>0</v>
      </c>
      <c r="F175" s="45">
        <f t="shared" si="12"/>
        <v>0</v>
      </c>
    </row>
    <row r="176" spans="1:6" ht="18" customHeight="1" x14ac:dyDescent="0.3">
      <c r="A176" s="154">
        <v>7</v>
      </c>
      <c r="B176" s="159" t="s">
        <v>166</v>
      </c>
      <c r="C176" s="13">
        <v>0</v>
      </c>
      <c r="D176" s="13">
        <v>0</v>
      </c>
      <c r="E176" s="13">
        <v>0</v>
      </c>
      <c r="F176" s="45">
        <f t="shared" si="12"/>
        <v>0</v>
      </c>
    </row>
    <row r="177" spans="1:6" ht="18" customHeight="1" x14ac:dyDescent="0.3">
      <c r="A177" s="154">
        <v>8</v>
      </c>
      <c r="B177" s="159" t="s">
        <v>186</v>
      </c>
      <c r="C177" s="13">
        <v>0</v>
      </c>
      <c r="D177" s="13">
        <v>0</v>
      </c>
      <c r="E177" s="13">
        <v>0</v>
      </c>
      <c r="F177" s="45">
        <f t="shared" si="12"/>
        <v>0</v>
      </c>
    </row>
    <row r="178" spans="1:6" ht="18" customHeight="1" x14ac:dyDescent="0.3">
      <c r="A178" s="198">
        <v>9</v>
      </c>
      <c r="B178" s="199" t="s">
        <v>187</v>
      </c>
      <c r="C178" s="15">
        <v>0</v>
      </c>
      <c r="D178" s="15">
        <v>0</v>
      </c>
      <c r="E178" s="15">
        <v>0</v>
      </c>
      <c r="F178" s="200">
        <f t="shared" si="12"/>
        <v>0</v>
      </c>
    </row>
    <row r="179" spans="1:6" ht="18" customHeight="1" x14ac:dyDescent="0.3">
      <c r="A179" s="382" t="s">
        <v>354</v>
      </c>
      <c r="B179" s="382"/>
      <c r="C179" s="382"/>
      <c r="D179" s="382"/>
      <c r="E179" s="382"/>
      <c r="F179" s="382"/>
    </row>
    <row r="180" spans="1:6" ht="18" customHeight="1" x14ac:dyDescent="0.3">
      <c r="A180" s="97" t="s">
        <v>124</v>
      </c>
      <c r="B180" s="98"/>
      <c r="C180" s="98"/>
      <c r="D180" s="98"/>
      <c r="E180" s="98"/>
      <c r="F180" s="99"/>
    </row>
    <row r="181" spans="1:6" ht="45" customHeight="1" x14ac:dyDescent="0.3">
      <c r="A181" s="365" t="s">
        <v>125</v>
      </c>
      <c r="B181" s="366"/>
      <c r="C181" s="366"/>
      <c r="D181" s="366"/>
      <c r="E181" s="366"/>
      <c r="F181" s="367"/>
    </row>
    <row r="182" spans="1:6" ht="30" customHeight="1" x14ac:dyDescent="0.3">
      <c r="A182"/>
      <c r="B182"/>
      <c r="C182"/>
      <c r="D182"/>
      <c r="E182"/>
      <c r="F182"/>
    </row>
    <row r="183" spans="1:6" ht="35.1" customHeight="1" x14ac:dyDescent="0.3">
      <c r="A183" s="120" t="s">
        <v>75</v>
      </c>
      <c r="B183" s="416" t="s">
        <v>346</v>
      </c>
      <c r="C183" s="370"/>
      <c r="D183" s="371" t="s">
        <v>48</v>
      </c>
      <c r="E183" s="372"/>
      <c r="F183" s="373"/>
    </row>
    <row r="184" spans="1:6" ht="35.1" customHeight="1" x14ac:dyDescent="0.3">
      <c r="A184" s="81" t="s">
        <v>46</v>
      </c>
      <c r="B184" s="416" t="s">
        <v>347</v>
      </c>
      <c r="C184" s="370"/>
      <c r="D184" s="374"/>
      <c r="E184" s="375"/>
      <c r="F184" s="376"/>
    </row>
    <row r="185" spans="1:6" ht="35.1" customHeight="1" x14ac:dyDescent="0.3">
      <c r="A185" s="82" t="s">
        <v>47</v>
      </c>
      <c r="B185" s="416" t="s">
        <v>330</v>
      </c>
      <c r="C185" s="370"/>
      <c r="D185" s="377"/>
      <c r="E185" s="378"/>
      <c r="F185" s="379"/>
    </row>
    <row r="186" spans="1:6" ht="13.8" x14ac:dyDescent="0.3">
      <c r="A186" s="349" t="s">
        <v>120</v>
      </c>
      <c r="B186" s="349"/>
      <c r="C186" s="349"/>
      <c r="D186" s="349"/>
      <c r="E186" s="349"/>
      <c r="F186" s="349"/>
    </row>
    <row r="188" spans="1:6" x14ac:dyDescent="0.3">
      <c r="A188" s="362" t="s">
        <v>147</v>
      </c>
      <c r="B188" s="363"/>
      <c r="C188" s="363"/>
      <c r="D188" s="363"/>
      <c r="E188" s="363"/>
      <c r="F188" s="364"/>
    </row>
    <row r="189" spans="1:6" x14ac:dyDescent="0.3">
      <c r="A189" s="100" t="s">
        <v>131</v>
      </c>
      <c r="F189" s="101"/>
    </row>
    <row r="190" spans="1:6" x14ac:dyDescent="0.3">
      <c r="A190" s="102"/>
      <c r="F190" s="101"/>
    </row>
    <row r="191" spans="1:6" x14ac:dyDescent="0.3">
      <c r="A191" s="100" t="s">
        <v>138</v>
      </c>
      <c r="D191" s="35" t="s">
        <v>174</v>
      </c>
      <c r="F191" s="101"/>
    </row>
    <row r="192" spans="1:6" x14ac:dyDescent="0.3">
      <c r="A192" s="102" t="s">
        <v>132</v>
      </c>
      <c r="B192" s="50">
        <f>+B69</f>
        <v>3626988135</v>
      </c>
      <c r="D192" s="351" t="s">
        <v>170</v>
      </c>
      <c r="E192" s="351"/>
      <c r="F192" s="361"/>
    </row>
    <row r="193" spans="1:6" x14ac:dyDescent="0.3">
      <c r="A193" s="102" t="s">
        <v>139</v>
      </c>
      <c r="B193" s="52">
        <f>+F88</f>
        <v>951912575</v>
      </c>
      <c r="D193" s="351"/>
      <c r="E193" s="351"/>
      <c r="F193" s="361"/>
    </row>
    <row r="194" spans="1:6" ht="16.2" thickBot="1" x14ac:dyDescent="0.35">
      <c r="A194" s="102" t="s">
        <v>133</v>
      </c>
      <c r="B194" s="144">
        <f>+B192-B193</f>
        <v>2675075560</v>
      </c>
      <c r="D194" s="28" t="s">
        <v>171</v>
      </c>
      <c r="F194" s="146">
        <f>+F88</f>
        <v>951912575</v>
      </c>
    </row>
    <row r="195" spans="1:6" ht="16.2" thickTop="1" x14ac:dyDescent="0.3">
      <c r="A195" s="102"/>
      <c r="D195" s="28" t="s">
        <v>172</v>
      </c>
      <c r="F195" s="147">
        <f>+F108</f>
        <v>1042070170.74</v>
      </c>
    </row>
    <row r="196" spans="1:6" ht="16.2" thickBot="1" x14ac:dyDescent="0.35">
      <c r="A196" s="100" t="s">
        <v>134</v>
      </c>
      <c r="D196" s="35" t="s">
        <v>173</v>
      </c>
      <c r="E196" s="35"/>
      <c r="F196" s="148">
        <f>+F195/F194</f>
        <v>1.0947120545602624</v>
      </c>
    </row>
    <row r="197" spans="1:6" ht="16.2" thickTop="1" x14ac:dyDescent="0.3">
      <c r="A197" s="102" t="s">
        <v>135</v>
      </c>
      <c r="B197" s="50">
        <f>+F27</f>
        <v>1042070170.74</v>
      </c>
      <c r="F197" s="101"/>
    </row>
    <row r="198" spans="1:6" x14ac:dyDescent="0.3">
      <c r="A198" s="102" t="s">
        <v>136</v>
      </c>
      <c r="B198" s="52">
        <f>+F108</f>
        <v>1042070170.74</v>
      </c>
      <c r="D198" s="351" t="s">
        <v>175</v>
      </c>
      <c r="E198" s="351"/>
      <c r="F198" s="361"/>
    </row>
    <row r="199" spans="1:6" ht="16.2" thickBot="1" x14ac:dyDescent="0.35">
      <c r="A199" s="102" t="s">
        <v>137</v>
      </c>
      <c r="B199" s="145">
        <f>+B197-B198</f>
        <v>0</v>
      </c>
      <c r="D199" s="351"/>
      <c r="E199" s="351"/>
      <c r="F199" s="361"/>
    </row>
    <row r="200" spans="1:6" ht="16.2" thickTop="1" x14ac:dyDescent="0.3">
      <c r="A200" s="102"/>
      <c r="B200"/>
      <c r="D200" s="60" t="s">
        <v>176</v>
      </c>
      <c r="E200" s="149"/>
      <c r="F200" s="146">
        <f>+B69</f>
        <v>3626988135</v>
      </c>
    </row>
    <row r="201" spans="1:6" x14ac:dyDescent="0.3">
      <c r="A201" s="102"/>
      <c r="B201"/>
      <c r="D201" s="60" t="s">
        <v>172</v>
      </c>
      <c r="E201" s="149"/>
      <c r="F201" s="147">
        <f>+F108</f>
        <v>1042070170.74</v>
      </c>
    </row>
    <row r="202" spans="1:6" ht="16.2" thickBot="1" x14ac:dyDescent="0.35">
      <c r="A202" s="102"/>
      <c r="B202"/>
      <c r="D202" s="149"/>
      <c r="E202" s="149"/>
      <c r="F202" s="148">
        <f>+F201/F200</f>
        <v>0.28731005780916347</v>
      </c>
    </row>
    <row r="203" spans="1:6" ht="16.2" thickTop="1" x14ac:dyDescent="0.3">
      <c r="A203" s="103"/>
      <c r="B203" s="104"/>
      <c r="C203" s="104"/>
      <c r="D203" s="104"/>
      <c r="E203" s="104"/>
      <c r="F203" s="105"/>
    </row>
  </sheetData>
  <mergeCells count="97">
    <mergeCell ref="A25:F25"/>
    <mergeCell ref="A33:F33"/>
    <mergeCell ref="A44:F44"/>
    <mergeCell ref="A41:B41"/>
    <mergeCell ref="A37:F37"/>
    <mergeCell ref="A34:F34"/>
    <mergeCell ref="A36:F36"/>
    <mergeCell ref="A38:B38"/>
    <mergeCell ref="A39:B39"/>
    <mergeCell ref="A40:B40"/>
    <mergeCell ref="A1:F2"/>
    <mergeCell ref="A3:F3"/>
    <mergeCell ref="A9:F9"/>
    <mergeCell ref="A30:B30"/>
    <mergeCell ref="A31:B31"/>
    <mergeCell ref="C5:E5"/>
    <mergeCell ref="C6:E6"/>
    <mergeCell ref="C7:E7"/>
    <mergeCell ref="A11:F11"/>
    <mergeCell ref="A26:B26"/>
    <mergeCell ref="A27:B27"/>
    <mergeCell ref="A28:B28"/>
    <mergeCell ref="A29:B29"/>
    <mergeCell ref="A21:F21"/>
    <mergeCell ref="A13:F13"/>
    <mergeCell ref="A22:F22"/>
    <mergeCell ref="A14:F14"/>
    <mergeCell ref="A50:B50"/>
    <mergeCell ref="A51:B51"/>
    <mergeCell ref="A55:F55"/>
    <mergeCell ref="B57:C57"/>
    <mergeCell ref="D57:F59"/>
    <mergeCell ref="B58:C58"/>
    <mergeCell ref="B59:C59"/>
    <mergeCell ref="A52:B52"/>
    <mergeCell ref="A54:F54"/>
    <mergeCell ref="A42:B42"/>
    <mergeCell ref="A45:F45"/>
    <mergeCell ref="A47:F47"/>
    <mergeCell ref="A48:F48"/>
    <mergeCell ref="A49:B49"/>
    <mergeCell ref="A24:F24"/>
    <mergeCell ref="A61:F61"/>
    <mergeCell ref="A82:F82"/>
    <mergeCell ref="A83:F83"/>
    <mergeCell ref="A84:F84"/>
    <mergeCell ref="A88:B88"/>
    <mergeCell ref="A65:F65"/>
    <mergeCell ref="A66:F66"/>
    <mergeCell ref="A67:F67"/>
    <mergeCell ref="A78:F78"/>
    <mergeCell ref="A80:F80"/>
    <mergeCell ref="A79:F79"/>
    <mergeCell ref="A63:F63"/>
    <mergeCell ref="A130:F130"/>
    <mergeCell ref="A137:E137"/>
    <mergeCell ref="A125:F125"/>
    <mergeCell ref="A108:B108"/>
    <mergeCell ref="A120:B120"/>
    <mergeCell ref="A123:F123"/>
    <mergeCell ref="A124:F124"/>
    <mergeCell ref="A126:F126"/>
    <mergeCell ref="A128:F128"/>
    <mergeCell ref="A129:F129"/>
    <mergeCell ref="D192:F193"/>
    <mergeCell ref="D198:F199"/>
    <mergeCell ref="A186:F186"/>
    <mergeCell ref="A188:F188"/>
    <mergeCell ref="A138:E138"/>
    <mergeCell ref="B183:C183"/>
    <mergeCell ref="D183:F185"/>
    <mergeCell ref="B184:C184"/>
    <mergeCell ref="B185:C185"/>
    <mergeCell ref="A139:F139"/>
    <mergeCell ref="A140:F140"/>
    <mergeCell ref="A141:F141"/>
    <mergeCell ref="A142:F142"/>
    <mergeCell ref="A143:F143"/>
    <mergeCell ref="A145:F145"/>
    <mergeCell ref="B147:D147"/>
    <mergeCell ref="A181:F181"/>
    <mergeCell ref="B156:C156"/>
    <mergeCell ref="B159:C159"/>
    <mergeCell ref="B161:C161"/>
    <mergeCell ref="B164:C164"/>
    <mergeCell ref="A179:F179"/>
    <mergeCell ref="B148:D148"/>
    <mergeCell ref="B149:D149"/>
    <mergeCell ref="B150:C150"/>
    <mergeCell ref="B151:C151"/>
    <mergeCell ref="B154:C154"/>
    <mergeCell ref="A98:F98"/>
    <mergeCell ref="A100:F100"/>
    <mergeCell ref="A102:F102"/>
    <mergeCell ref="A103:F103"/>
    <mergeCell ref="A104:F104"/>
    <mergeCell ref="A99:F99"/>
  </mergeCells>
  <phoneticPr fontId="9" type="noConversion"/>
  <conditionalFormatting sqref="B199">
    <cfRule type="cellIs" dxfId="11" priority="4" operator="equal">
      <formula>0</formula>
    </cfRule>
    <cfRule type="cellIs" dxfId="10" priority="5" operator="lessThan">
      <formula>0</formula>
    </cfRule>
    <cfRule type="cellIs" dxfId="9" priority="6" operator="greaterThan">
      <formula>0</formula>
    </cfRule>
  </conditionalFormatting>
  <conditionalFormatting sqref="F165">
    <cfRule type="cellIs" dxfId="8" priority="1" operator="equal">
      <formula>0</formula>
    </cfRule>
    <cfRule type="cellIs" dxfId="7" priority="2" operator="lessThan">
      <formula>0</formula>
    </cfRule>
    <cfRule type="cellIs" dxfId="6"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32" xr:uid="{01CCBB73-FF2F-459D-9DFF-1CBB54F0F37B}"/>
    <dataValidation allowBlank="1" showInputMessage="1" showErrorMessage="1" promptTitle="Advertencia" prompt="Esta tabla solo la deben completar la unidades ejecutoras que por Ley específica estén facultadas para estimar superávits." sqref="F148" xr:uid="{1F9EC796-AA01-43E3-9EAA-598CFEFED945}"/>
    <dataValidation allowBlank="1" showInputMessage="1" showErrorMessage="1" promptTitle="Advertencia" prompt="El nombre de la partida debe ser de acuerdo al Clasificador de los Ingresos del Sector Público. " sqref="B89:B91 B109 B169" xr:uid="{C7DBA423-409B-400C-A60D-D813483DAAA4}"/>
    <dataValidation allowBlank="1" showInputMessage="1" showErrorMessage="1" promptTitle="Advertencia" prompt="En este espacio se debe detallar el código correspondiente a la partida detallada y debe ser el código definido en el Clasificador de los Ingresos del Sector Público. " sqref="A89:A91 A109 A169" xr:uid="{0E190341-4FE2-414F-B7DD-1CBDA094D952}"/>
    <dataValidation allowBlank="1" showInputMessage="1" showErrorMessage="1" promptTitle="Advertencia" prompt="El código debe ser el definido para la partida en particular y debe ser el código establecido en el Clasificador de los Ingresos del Sector Público. " sqref="A85 A105" xr:uid="{1AC7DD02-CCC5-4564-A840-491ADBB5F14D}"/>
    <dataValidation allowBlank="1" showInputMessage="1" showErrorMessage="1" promptTitle="Advertencia" prompt="Se debe indicar el nombre de la partida de acuerdo al Clasificador de los Ingresos del Sector Público." sqref="B85" xr:uid="{3B3A954B-FAB8-4EBE-BE1C-CBCF79BDE45C}"/>
    <dataValidation allowBlank="1" showInputMessage="1" showErrorMessage="1" promptTitle="Advertencia" prompt="Esta tabla se completa únicamente con los ingresos y egresos del período 2024. Se recomienda leer cuidadosamente las indicaciones señaladas en la parte inferior de la tabla. " sqref="A129:F129" xr:uid="{8C6076E1-1061-44AE-BAA4-891D6607B996}"/>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3:F103" xr:uid="{67E5F422-DF03-423C-BE60-1E3B1DD665F2}"/>
    <dataValidation allowBlank="1" showInputMessage="1" showErrorMessage="1" promptTitle="Advertencia" prompt="Debe coincidir con el monto reportado en la Liquidación Prespuestaria 2023, caso contrario se debe justificar en el espacio de observaciones. " sqref="D160 D152:D153 D155:D156" xr:uid="{F57FF142-55C7-414E-BCA8-BD8D3881DF92}"/>
    <dataValidation allowBlank="1" showInputMessage="1" showErrorMessage="1" promptTitle="Recordatorio" prompt="El superávit libre debe ser reintegrado a más tardar el 31 de marzo,_x000a_de acuerdo al  Decreto Nº 43189-MTSS, artículo 66. " sqref="B153:B155 B157:B160 B162:B164" xr:uid="{252659E5-6065-4F60-986E-33EBCFCC3BE2}"/>
    <dataValidation allowBlank="1" showInputMessage="1" showErrorMessage="1" promptTitle="Advertencia" prompt="Esta tabla solo la deben completar la unidades ejecutoras que por Ley específica estén facultadas para estimar y re presupuestar superávits." sqref="B148" xr:uid="{D68D0A7D-61CF-49DF-9E4E-EC74BC942AD9}"/>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7:F59" xr:uid="{2363D137-08ED-4EDA-A92A-566080085FAA}"/>
  </dataValidations>
  <hyperlinks>
    <hyperlink ref="A85" r:id="rId1" xr:uid="{100874E7-5AE0-43FD-8CAB-E8E6D98F09D0}"/>
    <hyperlink ref="A105" r:id="rId2" xr:uid="{8451ADDC-C0B3-4AC4-8CDB-0DF69D61BF35}"/>
    <hyperlink ref="B85" r:id="rId3" xr:uid="{BAFF97C4-3021-46E5-B77E-DBA8861ED6C0}"/>
    <hyperlink ref="B105" r:id="rId4" display="Nombre de la Partida presupuestaria" xr:uid="{E94F74C8-D75B-4B81-82E8-59FB5B2EA242}"/>
  </hyperlinks>
  <printOptions horizontalCentered="1"/>
  <pageMargins left="0.31496062992125984" right="0.31496062992125984" top="1.1811023622047245" bottom="0.78740157480314965" header="0.78740157480314965" footer="0.39370078740157483"/>
  <pageSetup scale="59"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34" max="5" man="1"/>
    <brk id="59" max="16383" man="1"/>
    <brk id="101" max="5" man="1"/>
    <brk id="146" max="5" man="1"/>
  </rowBreaks>
  <ignoredErrors>
    <ignoredError sqref="F16:F19" evalError="1"/>
  </ignoredErrors>
  <drawing r:id="rId6"/>
  <legacy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31B42-86D4-44BD-A3EA-293853D8B8F7}">
  <sheetPr>
    <tabColor rgb="FF182951"/>
  </sheetPr>
  <dimension ref="A1:F101"/>
  <sheetViews>
    <sheetView showGridLines="0" zoomScale="80" zoomScaleNormal="80" zoomScaleSheetLayoutView="100" workbookViewId="0">
      <selection sqref="A1:F2"/>
    </sheetView>
  </sheetViews>
  <sheetFormatPr baseColWidth="10" defaultColWidth="11.44140625" defaultRowHeight="15.6" x14ac:dyDescent="0.3"/>
  <cols>
    <col min="1" max="1" width="53.109375" style="28" customWidth="1"/>
    <col min="2" max="2" width="24.88671875" style="28" customWidth="1"/>
    <col min="3" max="6" width="20.6640625" style="28" customWidth="1"/>
    <col min="7" max="16384" width="11.44140625" style="28"/>
  </cols>
  <sheetData>
    <row r="1" spans="1:6" ht="18" customHeight="1" x14ac:dyDescent="0.3">
      <c r="A1" s="422" t="s">
        <v>121</v>
      </c>
      <c r="B1" s="422"/>
      <c r="C1" s="422"/>
      <c r="D1" s="422"/>
      <c r="E1" s="422"/>
      <c r="F1" s="422"/>
    </row>
    <row r="2" spans="1:6" ht="18" customHeight="1" x14ac:dyDescent="0.3">
      <c r="A2" s="422"/>
      <c r="B2" s="422"/>
      <c r="C2" s="422"/>
      <c r="D2" s="422"/>
      <c r="E2" s="422"/>
      <c r="F2" s="422"/>
    </row>
    <row r="3" spans="1:6" ht="18" customHeight="1" x14ac:dyDescent="0.3">
      <c r="A3" s="430" t="s">
        <v>229</v>
      </c>
      <c r="B3" s="430"/>
      <c r="C3" s="430"/>
      <c r="D3" s="430"/>
      <c r="E3" s="430"/>
      <c r="F3" s="430"/>
    </row>
    <row r="4" spans="1:6" ht="18" customHeight="1" thickBot="1" x14ac:dyDescent="0.35"/>
    <row r="5" spans="1:6" ht="18" customHeight="1" x14ac:dyDescent="0.3">
      <c r="A5" s="58"/>
      <c r="B5" s="132" t="s">
        <v>22</v>
      </c>
      <c r="C5" s="413" t="str">
        <f>+'1T'!C5</f>
        <v>Programa Deporte y Recreación</v>
      </c>
      <c r="D5" s="414"/>
      <c r="E5" s="415"/>
    </row>
    <row r="6" spans="1:6" x14ac:dyDescent="0.3">
      <c r="A6" s="58"/>
      <c r="B6" s="133" t="s">
        <v>33</v>
      </c>
      <c r="C6" s="369" t="str">
        <f>+'1T'!C6</f>
        <v>Instituto Costarricense del Deporte y la Recreación</v>
      </c>
      <c r="D6" s="416"/>
      <c r="E6" s="417"/>
    </row>
    <row r="7" spans="1:6" ht="21" customHeight="1" thickBot="1" x14ac:dyDescent="0.35">
      <c r="A7" s="58"/>
      <c r="B7" s="136" t="s">
        <v>34</v>
      </c>
      <c r="C7" s="418" t="str">
        <f>+'1T'!C7</f>
        <v>Dirección Nacional de ICODER</v>
      </c>
      <c r="D7" s="419"/>
      <c r="E7" s="420"/>
    </row>
    <row r="8" spans="1:6" x14ac:dyDescent="0.3">
      <c r="A8" s="58"/>
      <c r="B8" s="5"/>
      <c r="C8" s="5"/>
      <c r="D8" s="5"/>
      <c r="E8" s="5"/>
      <c r="F8" s="5"/>
    </row>
    <row r="9" spans="1:6" ht="19.8" x14ac:dyDescent="0.3">
      <c r="A9" s="396" t="s">
        <v>230</v>
      </c>
      <c r="B9" s="396"/>
      <c r="C9" s="396"/>
      <c r="D9" s="396"/>
      <c r="E9" s="396"/>
      <c r="F9" s="396"/>
    </row>
    <row r="10" spans="1:6" ht="15" customHeight="1" x14ac:dyDescent="0.3"/>
    <row r="11" spans="1:6" x14ac:dyDescent="0.3">
      <c r="A11" s="427" t="s">
        <v>36</v>
      </c>
      <c r="B11" s="427"/>
      <c r="C11" s="427"/>
      <c r="D11" s="427"/>
      <c r="E11" s="427"/>
      <c r="F11" s="427"/>
    </row>
    <row r="12" spans="1:6" x14ac:dyDescent="0.3">
      <c r="A12" s="427" t="s">
        <v>19</v>
      </c>
      <c r="B12" s="427"/>
      <c r="C12" s="427"/>
      <c r="D12" s="427"/>
      <c r="E12" s="427"/>
      <c r="F12" s="427"/>
    </row>
    <row r="13" spans="1:6" ht="35.1" customHeight="1" x14ac:dyDescent="0.3">
      <c r="A13" s="86" t="s">
        <v>17</v>
      </c>
      <c r="B13" s="85" t="s">
        <v>18</v>
      </c>
      <c r="C13" s="86" t="s">
        <v>82</v>
      </c>
      <c r="D13" s="85" t="s">
        <v>83</v>
      </c>
      <c r="E13" s="85" t="s">
        <v>84</v>
      </c>
      <c r="F13" s="119" t="s">
        <v>231</v>
      </c>
    </row>
    <row r="14" spans="1:6" ht="18" customHeight="1" x14ac:dyDescent="0.3">
      <c r="A14" s="78" t="s">
        <v>16</v>
      </c>
      <c r="B14" s="80"/>
      <c r="C14" s="245">
        <f>+C16+C17</f>
        <v>162321</v>
      </c>
      <c r="D14" s="245">
        <f t="shared" ref="D14:F14" si="0">+D16+D17</f>
        <v>85724</v>
      </c>
      <c r="E14" s="245">
        <f t="shared" si="0"/>
        <v>103449.66666666667</v>
      </c>
      <c r="F14" s="245">
        <f t="shared" si="0"/>
        <v>351494.66666666669</v>
      </c>
    </row>
    <row r="15" spans="1:6" ht="15" customHeight="1" x14ac:dyDescent="0.3">
      <c r="A15" s="10"/>
      <c r="B15" s="11"/>
      <c r="C15" s="246"/>
      <c r="D15" s="246"/>
      <c r="E15" s="250"/>
      <c r="F15" s="247"/>
    </row>
    <row r="16" spans="1:6" ht="18" customHeight="1" x14ac:dyDescent="0.35">
      <c r="A16" s="73" t="s">
        <v>289</v>
      </c>
      <c r="B16" s="244" t="s">
        <v>291</v>
      </c>
      <c r="C16" s="248">
        <f>+'1T'!F18</f>
        <v>47</v>
      </c>
      <c r="D16" s="248">
        <f>+'2T'!F18</f>
        <v>2561</v>
      </c>
      <c r="E16" s="250">
        <f>+'3T'!F18</f>
        <v>3933</v>
      </c>
      <c r="F16" s="249">
        <f>+E16+D16+C16</f>
        <v>6541</v>
      </c>
    </row>
    <row r="17" spans="1:6" ht="18" customHeight="1" x14ac:dyDescent="0.35">
      <c r="A17" s="243" t="s">
        <v>290</v>
      </c>
      <c r="B17" s="244" t="s">
        <v>291</v>
      </c>
      <c r="C17" s="248">
        <f>+'1T'!F19</f>
        <v>162274</v>
      </c>
      <c r="D17" s="248">
        <f>+'2T'!F19</f>
        <v>83163</v>
      </c>
      <c r="E17" s="250">
        <f>+'3T'!F19</f>
        <v>99516.666666666672</v>
      </c>
      <c r="F17" s="252">
        <f>+E17+D17+C17</f>
        <v>344953.66666666669</v>
      </c>
    </row>
    <row r="18" spans="1:6" x14ac:dyDescent="0.3">
      <c r="A18" s="421" t="s">
        <v>333</v>
      </c>
      <c r="B18" s="421"/>
      <c r="C18" s="421"/>
      <c r="D18" s="421"/>
      <c r="E18" s="421"/>
      <c r="F18" s="421"/>
    </row>
    <row r="19" spans="1:6" ht="50.1" customHeight="1" x14ac:dyDescent="0.3">
      <c r="A19" s="397" t="s">
        <v>110</v>
      </c>
      <c r="B19" s="398"/>
      <c r="C19" s="398"/>
      <c r="D19" s="398"/>
      <c r="E19" s="398"/>
      <c r="F19" s="399"/>
    </row>
    <row r="20" spans="1:6" ht="17.25" customHeight="1" x14ac:dyDescent="0.3">
      <c r="A20" s="31"/>
      <c r="B20" s="31"/>
      <c r="C20" s="31"/>
      <c r="D20" s="32"/>
      <c r="E20" s="32"/>
    </row>
    <row r="21" spans="1:6" ht="18" customHeight="1" x14ac:dyDescent="0.3">
      <c r="A21" s="427" t="s">
        <v>37</v>
      </c>
      <c r="B21" s="427"/>
      <c r="C21" s="427"/>
      <c r="D21" s="427"/>
      <c r="E21" s="427"/>
    </row>
    <row r="22" spans="1:6" ht="18" customHeight="1" x14ac:dyDescent="0.3">
      <c r="A22" s="427" t="s">
        <v>20</v>
      </c>
      <c r="B22" s="427"/>
      <c r="C22" s="427"/>
      <c r="D22" s="427"/>
      <c r="E22" s="427"/>
    </row>
    <row r="23" spans="1:6" ht="35.1" customHeight="1" x14ac:dyDescent="0.3">
      <c r="A23" s="86" t="s">
        <v>21</v>
      </c>
      <c r="B23" s="192" t="s">
        <v>82</v>
      </c>
      <c r="C23" s="192" t="s">
        <v>83</v>
      </c>
      <c r="D23" s="192" t="s">
        <v>84</v>
      </c>
      <c r="E23" s="192" t="s">
        <v>231</v>
      </c>
    </row>
    <row r="24" spans="1:6" ht="18" customHeight="1" x14ac:dyDescent="0.3">
      <c r="A24" s="78" t="s">
        <v>16</v>
      </c>
      <c r="B24" s="92">
        <f>+B26+B27+B28</f>
        <v>673095858.3499999</v>
      </c>
      <c r="C24" s="92">
        <f t="shared" ref="C24:E24" si="1">+C26+C27+C28</f>
        <v>717913395.95000005</v>
      </c>
      <c r="D24" s="92">
        <f t="shared" si="1"/>
        <v>1042070170.74</v>
      </c>
      <c r="E24" s="92">
        <f t="shared" si="1"/>
        <v>2433079425.04</v>
      </c>
    </row>
    <row r="25" spans="1:6" ht="15" customHeight="1" x14ac:dyDescent="0.3">
      <c r="A25" s="253"/>
      <c r="B25" s="255"/>
      <c r="C25" s="255"/>
      <c r="D25" s="14"/>
      <c r="E25" s="254"/>
    </row>
    <row r="26" spans="1:6" ht="18" customHeight="1" x14ac:dyDescent="0.3">
      <c r="A26" s="251" t="s">
        <v>292</v>
      </c>
      <c r="B26" s="71">
        <f>+'1T'!F29</f>
        <v>37500000</v>
      </c>
      <c r="C26" s="49">
        <f>+'2T'!F29</f>
        <v>305000000</v>
      </c>
      <c r="D26" s="14">
        <f>+'3T'!F29</f>
        <v>546568817.86000001</v>
      </c>
      <c r="E26" s="185">
        <f>+D26+C26+B26</f>
        <v>889068817.86000001</v>
      </c>
    </row>
    <row r="27" spans="1:6" ht="18" customHeight="1" x14ac:dyDescent="0.3">
      <c r="A27" s="251" t="s">
        <v>290</v>
      </c>
      <c r="B27" s="71">
        <f>+'1T'!F30</f>
        <v>401344544.44</v>
      </c>
      <c r="C27" s="49">
        <f>+'2T'!F30</f>
        <v>240953769.94999999</v>
      </c>
      <c r="D27" s="14">
        <f>+'3T'!F30</f>
        <v>237815175.51999998</v>
      </c>
      <c r="E27" s="185">
        <f t="shared" ref="E27:E28" si="2">+D27+C27+B27</f>
        <v>880113489.90999997</v>
      </c>
    </row>
    <row r="28" spans="1:6" ht="18" customHeight="1" x14ac:dyDescent="0.3">
      <c r="A28" s="251" t="s">
        <v>293</v>
      </c>
      <c r="B28" s="71">
        <f>+'1T'!F31</f>
        <v>234251313.90999997</v>
      </c>
      <c r="C28" s="49">
        <f>+'2T'!F31</f>
        <v>171959626</v>
      </c>
      <c r="D28" s="14">
        <f>+'3T'!F31</f>
        <v>257686177.35999998</v>
      </c>
      <c r="E28" s="256">
        <f t="shared" si="2"/>
        <v>663897117.26999998</v>
      </c>
    </row>
    <row r="29" spans="1:6" ht="15" customHeight="1" x14ac:dyDescent="0.3">
      <c r="A29" s="129" t="s">
        <v>161</v>
      </c>
      <c r="B29" s="201" t="s">
        <v>330</v>
      </c>
      <c r="C29" s="72"/>
      <c r="D29" s="72"/>
    </row>
    <row r="30" spans="1:6" ht="50.1" customHeight="1" x14ac:dyDescent="0.3">
      <c r="A30" s="397" t="s">
        <v>110</v>
      </c>
      <c r="B30" s="398"/>
      <c r="C30" s="398"/>
      <c r="D30" s="398"/>
      <c r="E30" s="399"/>
    </row>
    <row r="31" spans="1:6" ht="21" customHeight="1" x14ac:dyDescent="0.3"/>
    <row r="32" spans="1:6" ht="21" customHeight="1" x14ac:dyDescent="0.3">
      <c r="A32" s="396" t="s">
        <v>327</v>
      </c>
      <c r="B32" s="396"/>
      <c r="C32" s="396"/>
      <c r="D32" s="396"/>
      <c r="E32" s="396"/>
      <c r="F32" s="396"/>
    </row>
    <row r="33" spans="1:6" ht="21" customHeight="1" x14ac:dyDescent="0.3">
      <c r="A33" s="358" t="s">
        <v>71</v>
      </c>
      <c r="B33" s="358"/>
      <c r="C33" s="358"/>
      <c r="D33" s="358"/>
      <c r="E33" s="358"/>
      <c r="F33" s="236"/>
    </row>
    <row r="34" spans="1:6" ht="21" customHeight="1" x14ac:dyDescent="0.3">
      <c r="A34" s="358" t="s">
        <v>72</v>
      </c>
      <c r="B34" s="358"/>
      <c r="C34" s="358"/>
      <c r="D34" s="358"/>
      <c r="E34" s="358"/>
    </row>
    <row r="35" spans="1:6" ht="21" customHeight="1" x14ac:dyDescent="0.3">
      <c r="A35" s="358" t="s">
        <v>51</v>
      </c>
      <c r="B35" s="358"/>
      <c r="C35" s="358"/>
      <c r="D35" s="358"/>
      <c r="E35" s="358"/>
    </row>
    <row r="36" spans="1:6" ht="34.5" customHeight="1" x14ac:dyDescent="0.3">
      <c r="A36" s="90" t="s">
        <v>70</v>
      </c>
      <c r="B36" s="90" t="s">
        <v>82</v>
      </c>
      <c r="C36" s="90" t="s">
        <v>83</v>
      </c>
      <c r="D36" s="232" t="s">
        <v>84</v>
      </c>
      <c r="E36" s="233" t="s">
        <v>231</v>
      </c>
      <c r="F36" s="205"/>
    </row>
    <row r="37" spans="1:6" ht="21" customHeight="1" x14ac:dyDescent="0.3">
      <c r="A37" s="110" t="s">
        <v>73</v>
      </c>
      <c r="B37" s="111">
        <v>0</v>
      </c>
      <c r="C37" s="111">
        <f>+B41</f>
        <v>211068404.6500001</v>
      </c>
      <c r="D37" s="111">
        <f>+C41</f>
        <v>377319271.70000005</v>
      </c>
      <c r="E37" s="237">
        <v>0</v>
      </c>
      <c r="F37" s="205"/>
    </row>
    <row r="38" spans="1:6" ht="21" customHeight="1" x14ac:dyDescent="0.3">
      <c r="A38" s="110" t="s">
        <v>74</v>
      </c>
      <c r="B38" s="111">
        <f>+'1T'!F88</f>
        <v>884164263</v>
      </c>
      <c r="C38" s="111">
        <f>+'2T'!F88</f>
        <v>884164263</v>
      </c>
      <c r="D38" s="111">
        <f>+'3T'!F88</f>
        <v>951912575</v>
      </c>
      <c r="E38" s="237">
        <f>+B38+C38+D38</f>
        <v>2720241101</v>
      </c>
      <c r="F38" s="205"/>
    </row>
    <row r="39" spans="1:6" ht="21" customHeight="1" x14ac:dyDescent="0.3">
      <c r="A39" s="110" t="s">
        <v>100</v>
      </c>
      <c r="B39" s="111">
        <f>+B37+B38</f>
        <v>884164263</v>
      </c>
      <c r="C39" s="111">
        <f>+C37+C38</f>
        <v>1095232667.6500001</v>
      </c>
      <c r="D39" s="111">
        <f>+D37+D38</f>
        <v>1329231846.7</v>
      </c>
      <c r="E39" s="238">
        <f>+D39</f>
        <v>1329231846.7</v>
      </c>
      <c r="F39" s="205"/>
    </row>
    <row r="40" spans="1:6" ht="21" customHeight="1" x14ac:dyDescent="0.3">
      <c r="A40" s="110" t="s">
        <v>150</v>
      </c>
      <c r="B40" s="111">
        <f>+'1T'!F108</f>
        <v>673095858.3499999</v>
      </c>
      <c r="C40" s="111">
        <f>+'2T'!F108</f>
        <v>717913395.95000005</v>
      </c>
      <c r="D40" s="111">
        <f>+'3T'!F108</f>
        <v>1042070170.74</v>
      </c>
      <c r="E40" s="238">
        <f>+D40</f>
        <v>1042070170.74</v>
      </c>
      <c r="F40" s="205"/>
    </row>
    <row r="41" spans="1:6" ht="21" customHeight="1" x14ac:dyDescent="0.3">
      <c r="A41" s="110" t="s">
        <v>101</v>
      </c>
      <c r="B41" s="111">
        <f>+B39-B40</f>
        <v>211068404.6500001</v>
      </c>
      <c r="C41" s="111">
        <f>+C39-C40</f>
        <v>377319271.70000005</v>
      </c>
      <c r="D41" s="111">
        <f>+D39-D40</f>
        <v>287161675.96000004</v>
      </c>
      <c r="E41" s="239">
        <f>+E39-E40</f>
        <v>287161675.96000004</v>
      </c>
      <c r="F41" s="205"/>
    </row>
    <row r="42" spans="1:6" ht="9.9" customHeight="1" x14ac:dyDescent="0.3">
      <c r="A42" s="431" t="s">
        <v>334</v>
      </c>
      <c r="B42" s="431"/>
      <c r="C42" s="431"/>
      <c r="D42" s="431"/>
    </row>
    <row r="43" spans="1:6" ht="9.9" customHeight="1" x14ac:dyDescent="0.3">
      <c r="A43" s="76"/>
      <c r="B43" s="76"/>
      <c r="C43" s="76"/>
      <c r="D43" s="76"/>
    </row>
    <row r="44" spans="1:6" ht="9.9" customHeight="1" x14ac:dyDescent="0.3">
      <c r="A44" s="76"/>
      <c r="B44" s="76"/>
      <c r="C44" s="76"/>
      <c r="D44" s="76"/>
    </row>
    <row r="45" spans="1:6" ht="9.9" customHeight="1" x14ac:dyDescent="0.3">
      <c r="A45" s="76"/>
      <c r="B45" s="76"/>
      <c r="C45" s="76"/>
      <c r="D45" s="76"/>
    </row>
    <row r="46" spans="1:6" x14ac:dyDescent="0.3">
      <c r="A46" s="349" t="s">
        <v>120</v>
      </c>
      <c r="B46" s="349"/>
      <c r="C46" s="349"/>
      <c r="D46" s="349"/>
      <c r="E46" s="349"/>
      <c r="F46" s="349"/>
    </row>
    <row r="101" spans="1:1" x14ac:dyDescent="0.3"/>
  </sheetData>
  <mergeCells count="19">
    <mergeCell ref="A46:F46"/>
    <mergeCell ref="A12:F12"/>
    <mergeCell ref="A11:F11"/>
    <mergeCell ref="A19:F19"/>
    <mergeCell ref="A21:E21"/>
    <mergeCell ref="A22:E22"/>
    <mergeCell ref="A30:E30"/>
    <mergeCell ref="A33:E33"/>
    <mergeCell ref="A34:E34"/>
    <mergeCell ref="A35:E35"/>
    <mergeCell ref="A42:D42"/>
    <mergeCell ref="A32:F32"/>
    <mergeCell ref="A18:F18"/>
    <mergeCell ref="A1:F2"/>
    <mergeCell ref="A3:F3"/>
    <mergeCell ref="A9:F9"/>
    <mergeCell ref="C5:E5"/>
    <mergeCell ref="C6:E6"/>
    <mergeCell ref="C7:E7"/>
  </mergeCells>
  <dataValidations count="1">
    <dataValidation allowBlank="1" showInputMessage="1" showErrorMessage="1" promptTitle="Advertencia" prompt="Se recomienda leer cuidadosamente las indicaciones dispuestas en la parte inferior de esta tabla. " sqref="A37" xr:uid="{C90F0FF1-F3C1-4CF8-BBB9-4699C52B49F9}"/>
  </dataValidations>
  <printOptions horizontalCentered="1"/>
  <pageMargins left="0.31496062992125984" right="0.31496062992125984" top="1.1811023622047245" bottom="0.78740157480314965" header="0.78740157480314965" footer="0.39370078740157483"/>
  <pageSetup scale="62" orientation="portrait" r:id="rId1"/>
  <headerFooter>
    <oddFooter>&amp;L&amp;"Palatino Linotype,Normal"&amp;K979797&amp;D&amp;C&amp;"Palatino Linotype,Normal"&amp;K979797Reporte de Ejecución programática y presupuestaria (I trimestre)&amp;R&amp;"Palatino Linotype,Normal"&amp;K979797&amp;P</oddFooter>
  </headerFooter>
  <ignoredErrors>
    <ignoredError sqref="C14:F17" evalError="1"/>
  </ignoredErrors>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636D9-1666-488B-879D-AFC7C3DF6AA6}">
  <sheetPr>
    <tabColor rgb="FF979797"/>
  </sheetPr>
  <dimension ref="A1:J203"/>
  <sheetViews>
    <sheetView showGridLines="0" zoomScale="80" zoomScaleNormal="80" zoomScaleSheetLayoutView="100" workbookViewId="0">
      <selection sqref="A1:F2"/>
    </sheetView>
  </sheetViews>
  <sheetFormatPr baseColWidth="10" defaultColWidth="11.44140625" defaultRowHeight="15.6" x14ac:dyDescent="0.3"/>
  <cols>
    <col min="1" max="1" width="48.88671875" style="28" customWidth="1"/>
    <col min="2" max="2" width="28.109375" style="28" customWidth="1"/>
    <col min="3" max="5" width="19.6640625" style="28" customWidth="1"/>
    <col min="6" max="6" width="20.6640625" style="28" customWidth="1"/>
    <col min="7" max="7" width="14.88671875" style="28" bestFit="1" customWidth="1"/>
    <col min="8" max="8" width="14.6640625" style="28" bestFit="1" customWidth="1"/>
    <col min="9" max="9" width="15.44140625" style="28" bestFit="1" customWidth="1"/>
    <col min="10" max="10" width="14.6640625" style="28" bestFit="1" customWidth="1"/>
    <col min="11" max="16384" width="11.44140625" style="28"/>
  </cols>
  <sheetData>
    <row r="1" spans="1:6" ht="26.4" customHeight="1" x14ac:dyDescent="0.3">
      <c r="A1" s="422" t="s">
        <v>121</v>
      </c>
      <c r="B1" s="422"/>
      <c r="C1" s="422"/>
      <c r="D1" s="422"/>
      <c r="E1" s="422"/>
      <c r="F1" s="422"/>
    </row>
    <row r="2" spans="1:6" ht="19.2" customHeight="1" x14ac:dyDescent="0.3">
      <c r="A2" s="422"/>
      <c r="B2" s="422"/>
      <c r="C2" s="422"/>
      <c r="D2" s="422"/>
      <c r="E2" s="422"/>
      <c r="F2" s="422"/>
    </row>
    <row r="3" spans="1:6" ht="17.399999999999999" x14ac:dyDescent="0.3">
      <c r="A3" s="430" t="s">
        <v>157</v>
      </c>
      <c r="B3" s="430"/>
      <c r="C3" s="430"/>
      <c r="D3" s="430"/>
      <c r="E3" s="430"/>
      <c r="F3" s="430"/>
    </row>
    <row r="4" spans="1:6" ht="9.9" customHeight="1" thickBot="1" x14ac:dyDescent="0.35">
      <c r="A4" s="29"/>
      <c r="B4" s="29"/>
      <c r="C4" s="29"/>
      <c r="D4" s="29"/>
      <c r="E4" s="29"/>
      <c r="F4" s="29"/>
    </row>
    <row r="5" spans="1:6" ht="18" customHeight="1" x14ac:dyDescent="0.3">
      <c r="A5" s="55"/>
      <c r="B5" s="132" t="s">
        <v>22</v>
      </c>
      <c r="C5" s="413" t="str">
        <f>+'1T'!C5</f>
        <v>Programa Deporte y Recreación</v>
      </c>
      <c r="D5" s="414"/>
      <c r="E5" s="415"/>
    </row>
    <row r="6" spans="1:6" ht="18" customHeight="1" x14ac:dyDescent="0.3">
      <c r="A6" s="56"/>
      <c r="B6" s="133" t="s">
        <v>33</v>
      </c>
      <c r="C6" s="369" t="str">
        <f>+'1T'!C6</f>
        <v>Instituto Costarricense del Deporte y la Recreación</v>
      </c>
      <c r="D6" s="416"/>
      <c r="E6" s="417"/>
      <c r="F6" s="5"/>
    </row>
    <row r="7" spans="1:6" ht="18" customHeight="1" thickBot="1" x14ac:dyDescent="0.35">
      <c r="A7" s="56"/>
      <c r="B7" s="136" t="s">
        <v>34</v>
      </c>
      <c r="C7" s="418" t="str">
        <f>+'1T'!C7</f>
        <v>Dirección Nacional de ICODER</v>
      </c>
      <c r="D7" s="419"/>
      <c r="E7" s="420"/>
      <c r="F7" s="5"/>
    </row>
    <row r="8" spans="1:6" ht="9.9" customHeight="1" x14ac:dyDescent="0.3">
      <c r="A8" s="6"/>
      <c r="B8" s="30"/>
      <c r="C8" s="30"/>
      <c r="D8" s="30"/>
      <c r="E8" s="30"/>
      <c r="F8" s="30"/>
    </row>
    <row r="9" spans="1:6" ht="21.9" customHeight="1" x14ac:dyDescent="0.3">
      <c r="A9" s="396" t="s">
        <v>35</v>
      </c>
      <c r="B9" s="396"/>
      <c r="C9" s="396"/>
      <c r="D9" s="396"/>
      <c r="E9" s="396"/>
      <c r="F9" s="396"/>
    </row>
    <row r="10" spans="1:6" ht="17.399999999999999" x14ac:dyDescent="0.3">
      <c r="A10" s="9"/>
      <c r="B10" s="9"/>
      <c r="C10" s="9"/>
      <c r="D10" s="9"/>
      <c r="E10" s="9"/>
      <c r="F10" s="9"/>
    </row>
    <row r="11" spans="1:6" ht="50.25" customHeight="1" x14ac:dyDescent="0.3">
      <c r="A11" s="351" t="s">
        <v>281</v>
      </c>
      <c r="B11" s="351"/>
      <c r="C11" s="351"/>
      <c r="D11" s="351"/>
      <c r="E11" s="351"/>
      <c r="F11" s="351"/>
    </row>
    <row r="12" spans="1:6" ht="17.399999999999999" x14ac:dyDescent="0.3">
      <c r="A12" s="9"/>
      <c r="B12" s="9"/>
      <c r="C12" s="9"/>
      <c r="D12" s="9"/>
      <c r="E12" s="9"/>
      <c r="F12" s="9"/>
    </row>
    <row r="13" spans="1:6" ht="16.95" customHeight="1" x14ac:dyDescent="0.3">
      <c r="A13" s="427" t="s">
        <v>36</v>
      </c>
      <c r="B13" s="427"/>
      <c r="C13" s="427"/>
      <c r="D13" s="427"/>
      <c r="E13" s="427"/>
      <c r="F13" s="427"/>
    </row>
    <row r="14" spans="1:6" ht="16.95" customHeight="1" x14ac:dyDescent="0.3">
      <c r="A14" s="427" t="s">
        <v>19</v>
      </c>
      <c r="B14" s="427"/>
      <c r="C14" s="427"/>
      <c r="D14" s="427"/>
      <c r="E14" s="427"/>
      <c r="F14" s="427"/>
    </row>
    <row r="15" spans="1:6" ht="18" customHeight="1" x14ac:dyDescent="0.3">
      <c r="A15" s="86" t="s">
        <v>17</v>
      </c>
      <c r="B15" s="85" t="s">
        <v>18</v>
      </c>
      <c r="C15" s="85" t="s">
        <v>14</v>
      </c>
      <c r="D15" s="85" t="s">
        <v>15</v>
      </c>
      <c r="E15" s="85" t="s">
        <v>80</v>
      </c>
      <c r="F15" s="86" t="s">
        <v>12</v>
      </c>
    </row>
    <row r="16" spans="1:6" ht="16.95" customHeight="1" x14ac:dyDescent="0.3">
      <c r="A16" s="78" t="s">
        <v>16</v>
      </c>
      <c r="B16" s="80"/>
      <c r="C16" s="245">
        <f>+SUM(C18:C19)</f>
        <v>158917</v>
      </c>
      <c r="D16" s="245">
        <f>+SUM(D18:D19)</f>
        <v>119123</v>
      </c>
      <c r="E16" s="245">
        <f>+SUM(E18:E19)</f>
        <v>172666</v>
      </c>
      <c r="F16" s="245">
        <f>+SUM(F18:F19)</f>
        <v>154635.33333333334</v>
      </c>
    </row>
    <row r="17" spans="1:10" ht="15" customHeight="1" x14ac:dyDescent="0.3">
      <c r="A17" s="10"/>
      <c r="B17" s="11"/>
      <c r="C17" s="246"/>
      <c r="D17" s="246"/>
      <c r="E17" s="246"/>
      <c r="F17" s="247"/>
    </row>
    <row r="18" spans="1:10" ht="16.95" customHeight="1" x14ac:dyDescent="0.35">
      <c r="A18" s="73" t="s">
        <v>289</v>
      </c>
      <c r="B18" s="244" t="s">
        <v>291</v>
      </c>
      <c r="C18" s="248">
        <v>2483</v>
      </c>
      <c r="D18" s="248">
        <v>2043</v>
      </c>
      <c r="E18" s="248">
        <v>2074</v>
      </c>
      <c r="F18" s="249">
        <f>+SUM(C18:E18)</f>
        <v>6600</v>
      </c>
    </row>
    <row r="19" spans="1:10" ht="16.95" customHeight="1" x14ac:dyDescent="0.35">
      <c r="A19" s="243" t="s">
        <v>290</v>
      </c>
      <c r="B19" s="244" t="s">
        <v>291</v>
      </c>
      <c r="C19" s="250">
        <v>156434</v>
      </c>
      <c r="D19" s="248">
        <v>117080</v>
      </c>
      <c r="E19" s="248">
        <v>170592</v>
      </c>
      <c r="F19" s="249">
        <f>+AVERAGE(C19:E19)</f>
        <v>148035.33333333334</v>
      </c>
    </row>
    <row r="20" spans="1:10" x14ac:dyDescent="0.3">
      <c r="A20" s="129" t="s">
        <v>161</v>
      </c>
      <c r="B20" s="201" t="s">
        <v>162</v>
      </c>
      <c r="C20" s="128"/>
      <c r="D20" s="128"/>
      <c r="E20" s="128"/>
      <c r="F20" s="128"/>
    </row>
    <row r="21" spans="1:10" ht="35.1" customHeight="1" x14ac:dyDescent="0.3">
      <c r="A21" s="406" t="s">
        <v>282</v>
      </c>
      <c r="B21" s="407"/>
      <c r="C21" s="407"/>
      <c r="D21" s="407"/>
      <c r="E21" s="407"/>
      <c r="F21" s="408"/>
    </row>
    <row r="22" spans="1:10" ht="124.5" customHeight="1" x14ac:dyDescent="0.3">
      <c r="A22" s="423" t="s">
        <v>374</v>
      </c>
      <c r="B22" s="424"/>
      <c r="C22" s="424"/>
      <c r="D22" s="424"/>
      <c r="E22" s="424"/>
      <c r="F22" s="425"/>
    </row>
    <row r="23" spans="1:10" ht="16.95" customHeight="1" x14ac:dyDescent="0.3">
      <c r="A23" s="31"/>
      <c r="B23" s="31"/>
      <c r="C23" s="31"/>
      <c r="D23" s="32"/>
      <c r="E23" s="32"/>
      <c r="F23" s="33"/>
    </row>
    <row r="24" spans="1:10" ht="16.95" customHeight="1" x14ac:dyDescent="0.3">
      <c r="A24" s="427" t="s">
        <v>37</v>
      </c>
      <c r="B24" s="427"/>
      <c r="C24" s="427"/>
      <c r="D24" s="427"/>
      <c r="E24" s="427"/>
      <c r="F24" s="427"/>
    </row>
    <row r="25" spans="1:10" ht="16.95" customHeight="1" x14ac:dyDescent="0.3">
      <c r="A25" s="427" t="s">
        <v>20</v>
      </c>
      <c r="B25" s="427"/>
      <c r="C25" s="427"/>
      <c r="D25" s="427"/>
      <c r="E25" s="427"/>
      <c r="F25" s="427"/>
    </row>
    <row r="26" spans="1:10" ht="18" customHeight="1" x14ac:dyDescent="0.3">
      <c r="A26" s="380" t="s">
        <v>17</v>
      </c>
      <c r="B26" s="426"/>
      <c r="C26" s="85" t="s">
        <v>14</v>
      </c>
      <c r="D26" s="85" t="s">
        <v>15</v>
      </c>
      <c r="E26" s="85" t="s">
        <v>80</v>
      </c>
      <c r="F26" s="86" t="s">
        <v>12</v>
      </c>
    </row>
    <row r="27" spans="1:10" ht="16.95" customHeight="1" x14ac:dyDescent="0.3">
      <c r="A27" s="428" t="s">
        <v>16</v>
      </c>
      <c r="B27" s="428"/>
      <c r="C27" s="92">
        <f t="shared" ref="C27:E27" si="0">+SUM(C29:C31)</f>
        <v>458313981.07999998</v>
      </c>
      <c r="D27" s="92">
        <f t="shared" si="0"/>
        <v>225191074.10000002</v>
      </c>
      <c r="E27" s="92">
        <f t="shared" si="0"/>
        <v>470295773.42999959</v>
      </c>
      <c r="F27" s="92">
        <f>+SUM(F29:F31)</f>
        <v>1153800828.6099997</v>
      </c>
      <c r="G27" s="50"/>
      <c r="H27" s="50"/>
      <c r="I27" s="50"/>
      <c r="J27" s="50"/>
    </row>
    <row r="28" spans="1:10" ht="15" customHeight="1" x14ac:dyDescent="0.3">
      <c r="A28" s="429"/>
      <c r="B28" s="429"/>
      <c r="C28" s="71"/>
      <c r="D28" s="71"/>
      <c r="E28" s="71"/>
      <c r="F28" s="12"/>
      <c r="G28" s="50"/>
    </row>
    <row r="29" spans="1:10" ht="16.95" customHeight="1" x14ac:dyDescent="0.3">
      <c r="A29" s="429" t="s">
        <v>292</v>
      </c>
      <c r="B29" s="429"/>
      <c r="C29" s="13">
        <v>122500000</v>
      </c>
      <c r="D29" s="13">
        <v>67500000</v>
      </c>
      <c r="E29" s="13">
        <v>234500000</v>
      </c>
      <c r="F29" s="185">
        <f>+SUM(C29:E29)</f>
        <v>424500000</v>
      </c>
      <c r="H29" s="50"/>
    </row>
    <row r="30" spans="1:10" ht="16.95" customHeight="1" x14ac:dyDescent="0.3">
      <c r="A30" s="429" t="s">
        <v>290</v>
      </c>
      <c r="B30" s="429"/>
      <c r="C30" s="13">
        <v>241770513.27000001</v>
      </c>
      <c r="D30" s="13">
        <v>69981896.509999976</v>
      </c>
      <c r="E30" s="13">
        <v>108271675.79000001</v>
      </c>
      <c r="F30" s="185">
        <f t="shared" ref="F30:F31" si="1">+SUM(C30:E30)</f>
        <v>420024085.56999999</v>
      </c>
    </row>
    <row r="31" spans="1:10" ht="16.95" customHeight="1" x14ac:dyDescent="0.3">
      <c r="A31" s="429" t="s">
        <v>293</v>
      </c>
      <c r="B31" s="429"/>
      <c r="C31" s="14">
        <v>94043467.810000017</v>
      </c>
      <c r="D31" s="13">
        <v>87709177.590000018</v>
      </c>
      <c r="E31" s="13">
        <v>127524097.63999954</v>
      </c>
      <c r="F31" s="185">
        <f t="shared" si="1"/>
        <v>309276743.0399996</v>
      </c>
      <c r="H31" s="50"/>
    </row>
    <row r="32" spans="1:10" ht="15" customHeight="1" x14ac:dyDescent="0.3">
      <c r="A32" s="129" t="s">
        <v>161</v>
      </c>
      <c r="B32" s="128" t="s">
        <v>330</v>
      </c>
      <c r="C32" s="128"/>
      <c r="D32" s="128"/>
      <c r="E32" s="128"/>
      <c r="F32" s="128"/>
    </row>
    <row r="33" spans="1:6" ht="35.1" customHeight="1" x14ac:dyDescent="0.3">
      <c r="A33" s="406" t="s">
        <v>282</v>
      </c>
      <c r="B33" s="407"/>
      <c r="C33" s="407"/>
      <c r="D33" s="407"/>
      <c r="E33" s="407"/>
      <c r="F33" s="408"/>
    </row>
    <row r="34" spans="1:6" ht="50.1" customHeight="1" x14ac:dyDescent="0.3">
      <c r="A34" s="397" t="s">
        <v>110</v>
      </c>
      <c r="B34" s="398"/>
      <c r="C34" s="398"/>
      <c r="D34" s="398"/>
      <c r="E34" s="398"/>
      <c r="F34" s="399"/>
    </row>
    <row r="35" spans="1:6" ht="16.95" customHeight="1" x14ac:dyDescent="0.3"/>
    <row r="36" spans="1:6" ht="16.95" customHeight="1" x14ac:dyDescent="0.3">
      <c r="A36" s="358" t="s">
        <v>38</v>
      </c>
      <c r="B36" s="358"/>
      <c r="C36" s="358"/>
      <c r="D36" s="358"/>
      <c r="E36" s="358"/>
      <c r="F36" s="358"/>
    </row>
    <row r="37" spans="1:6" ht="33" customHeight="1" x14ac:dyDescent="0.3">
      <c r="A37" s="381" t="s">
        <v>39</v>
      </c>
      <c r="B37" s="381"/>
      <c r="C37" s="381"/>
      <c r="D37" s="381"/>
      <c r="E37" s="381"/>
      <c r="F37" s="381"/>
    </row>
    <row r="38" spans="1:6" ht="31.2" x14ac:dyDescent="0.3">
      <c r="A38" s="380" t="s">
        <v>23</v>
      </c>
      <c r="B38" s="380"/>
      <c r="C38" s="85" t="s">
        <v>40</v>
      </c>
      <c r="D38" s="86" t="s">
        <v>41</v>
      </c>
      <c r="E38" s="87" t="s">
        <v>43</v>
      </c>
      <c r="F38" s="86" t="s">
        <v>24</v>
      </c>
    </row>
    <row r="39" spans="1:6" ht="30" customHeight="1" x14ac:dyDescent="0.3">
      <c r="A39" s="404" t="s">
        <v>28</v>
      </c>
      <c r="B39" s="410"/>
      <c r="C39" s="16"/>
      <c r="D39" s="16"/>
      <c r="E39" s="20" t="s">
        <v>336</v>
      </c>
      <c r="F39" s="17"/>
    </row>
    <row r="40" spans="1:6" ht="30" customHeight="1" x14ac:dyDescent="0.3">
      <c r="A40" s="404" t="s">
        <v>29</v>
      </c>
      <c r="B40" s="404"/>
      <c r="C40" s="16"/>
      <c r="D40" s="16"/>
      <c r="E40" s="20" t="s">
        <v>336</v>
      </c>
      <c r="F40" s="18"/>
    </row>
    <row r="41" spans="1:6" ht="30" customHeight="1" x14ac:dyDescent="0.3">
      <c r="A41" s="411" t="s">
        <v>27</v>
      </c>
      <c r="B41" s="411"/>
      <c r="C41" s="16"/>
      <c r="D41" s="16"/>
      <c r="E41" s="20" t="s">
        <v>336</v>
      </c>
      <c r="F41" s="18"/>
    </row>
    <row r="42" spans="1:6" ht="30" customHeight="1" x14ac:dyDescent="0.3">
      <c r="A42" s="412" t="s">
        <v>30</v>
      </c>
      <c r="B42" s="412"/>
      <c r="C42" s="16"/>
      <c r="D42" s="16"/>
      <c r="E42" s="20" t="s">
        <v>336</v>
      </c>
      <c r="F42" s="19"/>
    </row>
    <row r="43" spans="1:6" ht="16.95" customHeight="1" x14ac:dyDescent="0.3">
      <c r="A43" s="129" t="s">
        <v>161</v>
      </c>
      <c r="B43" s="201" t="s">
        <v>162</v>
      </c>
      <c r="C43" s="72"/>
      <c r="D43" s="72"/>
      <c r="E43" s="72"/>
      <c r="F43" s="72"/>
    </row>
    <row r="44" spans="1:6" ht="35.1" customHeight="1" x14ac:dyDescent="0.3">
      <c r="A44" s="406" t="s">
        <v>283</v>
      </c>
      <c r="B44" s="407"/>
      <c r="C44" s="407"/>
      <c r="D44" s="407"/>
      <c r="E44" s="407"/>
      <c r="F44" s="408"/>
    </row>
    <row r="45" spans="1:6" s="60" customFormat="1" ht="72" customHeight="1" x14ac:dyDescent="0.3">
      <c r="A45" s="394" t="s">
        <v>353</v>
      </c>
      <c r="B45" s="394"/>
      <c r="C45" s="394"/>
      <c r="D45" s="394"/>
      <c r="E45" s="394"/>
      <c r="F45" s="394"/>
    </row>
    <row r="47" spans="1:6" x14ac:dyDescent="0.3">
      <c r="A47" s="358" t="s">
        <v>44</v>
      </c>
      <c r="B47" s="358"/>
      <c r="C47" s="358"/>
      <c r="D47" s="358"/>
      <c r="E47" s="358"/>
      <c r="F47" s="358"/>
    </row>
    <row r="48" spans="1:6" x14ac:dyDescent="0.3">
      <c r="A48" s="358" t="s">
        <v>25</v>
      </c>
      <c r="B48" s="358"/>
      <c r="C48" s="358"/>
      <c r="D48" s="358"/>
      <c r="E48" s="358"/>
      <c r="F48" s="358"/>
    </row>
    <row r="49" spans="1:6" x14ac:dyDescent="0.3">
      <c r="A49" s="436" t="s">
        <v>23</v>
      </c>
      <c r="B49" s="436"/>
      <c r="C49" s="84" t="s">
        <v>40</v>
      </c>
      <c r="D49" s="83" t="s">
        <v>41</v>
      </c>
      <c r="E49" s="88" t="s">
        <v>76</v>
      </c>
      <c r="F49" s="83" t="s">
        <v>24</v>
      </c>
    </row>
    <row r="50" spans="1:6" ht="30" customHeight="1" x14ac:dyDescent="0.3">
      <c r="A50" s="403" t="s">
        <v>31</v>
      </c>
      <c r="B50" s="403"/>
      <c r="C50" s="20"/>
      <c r="D50" s="20"/>
      <c r="E50" s="25" t="s">
        <v>336</v>
      </c>
      <c r="F50" s="36"/>
    </row>
    <row r="51" spans="1:6" ht="30" customHeight="1" x14ac:dyDescent="0.3">
      <c r="A51" s="404" t="s">
        <v>32</v>
      </c>
      <c r="B51" s="404"/>
      <c r="C51" s="26"/>
      <c r="D51" s="26" t="s">
        <v>336</v>
      </c>
      <c r="E51" s="27"/>
      <c r="F51" s="37"/>
    </row>
    <row r="52" spans="1:6" s="60" customFormat="1" ht="30" customHeight="1" x14ac:dyDescent="0.3">
      <c r="A52" s="409" t="s">
        <v>251</v>
      </c>
      <c r="B52" s="409"/>
      <c r="C52" s="240"/>
      <c r="D52" s="240"/>
      <c r="E52" s="241" t="s">
        <v>336</v>
      </c>
      <c r="F52" s="37"/>
    </row>
    <row r="53" spans="1:6" x14ac:dyDescent="0.3">
      <c r="A53" s="129" t="s">
        <v>161</v>
      </c>
      <c r="B53" s="201" t="s">
        <v>162</v>
      </c>
      <c r="C53" s="128"/>
      <c r="D53" s="128"/>
      <c r="E53" s="128"/>
      <c r="F53" s="128"/>
    </row>
    <row r="54" spans="1:6" ht="35.1" customHeight="1" x14ac:dyDescent="0.3">
      <c r="A54" s="406" t="s">
        <v>284</v>
      </c>
      <c r="B54" s="407"/>
      <c r="C54" s="407"/>
      <c r="D54" s="407"/>
      <c r="E54" s="407"/>
      <c r="F54" s="408"/>
    </row>
    <row r="55" spans="1:6" ht="116.25" customHeight="1" x14ac:dyDescent="0.3">
      <c r="A55" s="394" t="s">
        <v>375</v>
      </c>
      <c r="B55" s="394"/>
      <c r="C55" s="394"/>
      <c r="D55" s="394"/>
      <c r="E55" s="394"/>
      <c r="F55" s="394"/>
    </row>
    <row r="56" spans="1:6" ht="9.9" customHeight="1" x14ac:dyDescent="0.3">
      <c r="E56" s="38"/>
    </row>
    <row r="57" spans="1:6" ht="30" customHeight="1" x14ac:dyDescent="0.3">
      <c r="A57" s="89" t="s">
        <v>45</v>
      </c>
      <c r="B57" s="369" t="s">
        <v>358</v>
      </c>
      <c r="C57" s="370"/>
      <c r="D57" s="371" t="s">
        <v>48</v>
      </c>
      <c r="E57" s="372"/>
      <c r="F57" s="373"/>
    </row>
    <row r="58" spans="1:6" ht="30" customHeight="1" x14ac:dyDescent="0.3">
      <c r="A58" s="89" t="s">
        <v>46</v>
      </c>
      <c r="B58" s="369" t="s">
        <v>332</v>
      </c>
      <c r="C58" s="370"/>
      <c r="D58" s="374"/>
      <c r="E58" s="375"/>
      <c r="F58" s="376"/>
    </row>
    <row r="59" spans="1:6" ht="30" customHeight="1" x14ac:dyDescent="0.3">
      <c r="A59" s="89" t="s">
        <v>47</v>
      </c>
      <c r="B59" s="369" t="s">
        <v>359</v>
      </c>
      <c r="C59" s="370"/>
      <c r="D59" s="377"/>
      <c r="E59" s="378"/>
      <c r="F59" s="379"/>
    </row>
    <row r="61" spans="1:6" ht="21.9" customHeight="1" x14ac:dyDescent="0.3">
      <c r="A61" s="396" t="s">
        <v>49</v>
      </c>
      <c r="B61" s="396"/>
      <c r="C61" s="396"/>
      <c r="D61" s="396"/>
      <c r="E61" s="396"/>
      <c r="F61" s="396"/>
    </row>
    <row r="62" spans="1:6" ht="9.9" customHeight="1" x14ac:dyDescent="0.3"/>
    <row r="63" spans="1:6" ht="84.9" customHeight="1" x14ac:dyDescent="0.3">
      <c r="A63" s="351" t="s">
        <v>237</v>
      </c>
      <c r="B63" s="351"/>
      <c r="C63" s="351"/>
      <c r="D63" s="351"/>
      <c r="E63" s="351"/>
      <c r="F63" s="351"/>
    </row>
    <row r="64" spans="1:6" ht="9.9" customHeight="1" x14ac:dyDescent="0.3"/>
    <row r="65" spans="1:6" x14ac:dyDescent="0.3">
      <c r="A65" s="358" t="s">
        <v>50</v>
      </c>
      <c r="B65" s="358"/>
      <c r="C65" s="358"/>
      <c r="D65" s="358"/>
      <c r="E65" s="358"/>
      <c r="F65" s="358"/>
    </row>
    <row r="66" spans="1:6" x14ac:dyDescent="0.3">
      <c r="A66" s="358" t="s">
        <v>58</v>
      </c>
      <c r="B66" s="358"/>
      <c r="C66" s="358"/>
      <c r="D66" s="358"/>
      <c r="E66" s="358"/>
      <c r="F66" s="358"/>
    </row>
    <row r="67" spans="1:6" x14ac:dyDescent="0.3">
      <c r="A67" s="358" t="s">
        <v>51</v>
      </c>
      <c r="B67" s="358"/>
      <c r="C67" s="358"/>
      <c r="D67" s="358"/>
      <c r="E67" s="358"/>
      <c r="F67" s="358"/>
    </row>
    <row r="68" spans="1:6" ht="45" customHeight="1" x14ac:dyDescent="0.3">
      <c r="A68" s="77" t="s">
        <v>59</v>
      </c>
      <c r="B68" s="77" t="s">
        <v>61</v>
      </c>
      <c r="C68" s="77" t="s">
        <v>65</v>
      </c>
      <c r="D68" s="77" t="s">
        <v>62</v>
      </c>
      <c r="E68" s="77" t="s">
        <v>63</v>
      </c>
      <c r="F68" s="77" t="s">
        <v>64</v>
      </c>
    </row>
    <row r="69" spans="1:6" x14ac:dyDescent="0.3">
      <c r="A69" s="78" t="s">
        <v>16</v>
      </c>
      <c r="B69" s="79">
        <f>+SUM(B71:B77)</f>
        <v>3997505465</v>
      </c>
      <c r="C69" s="278">
        <f>+SUM(C71:C77)</f>
        <v>100.00000000000001</v>
      </c>
      <c r="D69" s="80"/>
      <c r="E69" s="80"/>
      <c r="F69" s="80"/>
    </row>
    <row r="70" spans="1:6" ht="9.9" customHeight="1" x14ac:dyDescent="0.3">
      <c r="A70" s="22"/>
      <c r="B70" s="23"/>
      <c r="C70" s="279"/>
      <c r="D70" s="21"/>
      <c r="E70" s="21"/>
      <c r="F70" s="21"/>
    </row>
    <row r="71" spans="1:6" ht="17.100000000000001" customHeight="1" x14ac:dyDescent="0.3">
      <c r="A71" s="22" t="s">
        <v>60</v>
      </c>
      <c r="B71" s="23">
        <f>+'1T'!B71</f>
        <v>3536657051.3499999</v>
      </c>
      <c r="C71" s="279">
        <f>+B71/$B$69*100</f>
        <v>88.471600159525991</v>
      </c>
      <c r="D71" s="173" t="str">
        <f>+'1T'!D71</f>
        <v>MTSS-DMT-OF-625-2023</v>
      </c>
      <c r="E71" s="173"/>
      <c r="F71" s="173" t="str">
        <f>+'1T'!F71</f>
        <v>DFOE-BIS-1020(18661)-2023</v>
      </c>
    </row>
    <row r="72" spans="1:6" ht="17.100000000000001" customHeight="1" x14ac:dyDescent="0.3">
      <c r="A72" s="169" t="s">
        <v>216</v>
      </c>
      <c r="B72" s="23">
        <f>+'1T'!B72</f>
        <v>0</v>
      </c>
      <c r="C72" s="279">
        <f>+B72/$B$69*100</f>
        <v>0</v>
      </c>
      <c r="D72" s="173"/>
      <c r="E72" s="173"/>
      <c r="F72" s="173"/>
    </row>
    <row r="73" spans="1:6" ht="17.100000000000001" customHeight="1" x14ac:dyDescent="0.3">
      <c r="A73" s="22" t="s">
        <v>140</v>
      </c>
      <c r="B73" s="23">
        <v>0</v>
      </c>
      <c r="C73" s="279">
        <f t="shared" ref="C73:C77" si="2">+B73/$B$69*100</f>
        <v>0</v>
      </c>
      <c r="D73" s="173"/>
      <c r="E73" s="173"/>
      <c r="F73" s="173"/>
    </row>
    <row r="74" spans="1:6" ht="17.100000000000001" customHeight="1" x14ac:dyDescent="0.3">
      <c r="A74" s="178" t="s">
        <v>141</v>
      </c>
      <c r="B74" s="179">
        <f>'3T'!B74</f>
        <v>90331083.650000006</v>
      </c>
      <c r="C74" s="269">
        <f t="shared" si="2"/>
        <v>2.259686307896017</v>
      </c>
      <c r="D74" s="180" t="s">
        <v>344</v>
      </c>
      <c r="E74" s="180"/>
      <c r="F74" s="180" t="s">
        <v>345</v>
      </c>
    </row>
    <row r="75" spans="1:6" ht="17.100000000000001" customHeight="1" x14ac:dyDescent="0.3">
      <c r="A75" s="22" t="s">
        <v>367</v>
      </c>
      <c r="B75" s="23">
        <v>189143509</v>
      </c>
      <c r="C75" s="279">
        <f t="shared" si="2"/>
        <v>4.7315384720806133</v>
      </c>
      <c r="D75" s="173" t="s">
        <v>370</v>
      </c>
      <c r="E75" s="173"/>
      <c r="F75" s="173" t="s">
        <v>371</v>
      </c>
    </row>
    <row r="76" spans="1:6" ht="17.100000000000001" customHeight="1" x14ac:dyDescent="0.3">
      <c r="A76" s="22" t="s">
        <v>368</v>
      </c>
      <c r="B76" s="23">
        <v>181373821</v>
      </c>
      <c r="C76" s="279">
        <f t="shared" si="2"/>
        <v>4.5371750604973844</v>
      </c>
      <c r="D76" s="173" t="s">
        <v>369</v>
      </c>
      <c r="E76" s="173"/>
      <c r="F76" s="173" t="s">
        <v>372</v>
      </c>
    </row>
    <row r="77" spans="1:6" ht="17.100000000000001" customHeight="1" x14ac:dyDescent="0.3">
      <c r="A77" s="24" t="s">
        <v>142</v>
      </c>
      <c r="B77" s="23">
        <v>0</v>
      </c>
      <c r="C77" s="279">
        <f t="shared" si="2"/>
        <v>0</v>
      </c>
      <c r="D77" s="175"/>
      <c r="E77" s="175"/>
      <c r="F77" s="175"/>
    </row>
    <row r="78" spans="1:6" ht="14.4" customHeight="1" x14ac:dyDescent="0.3">
      <c r="A78" s="432" t="s">
        <v>373</v>
      </c>
      <c r="B78" s="432"/>
      <c r="C78" s="432"/>
      <c r="D78" s="432"/>
      <c r="E78" s="432"/>
      <c r="F78" s="432"/>
    </row>
    <row r="79" spans="1:6" ht="35.1" customHeight="1" x14ac:dyDescent="0.3">
      <c r="A79" s="401" t="s">
        <v>215</v>
      </c>
      <c r="B79" s="395"/>
      <c r="C79" s="395"/>
      <c r="D79" s="395"/>
      <c r="E79" s="395"/>
      <c r="F79" s="402"/>
    </row>
    <row r="80" spans="1:6" ht="50.1" customHeight="1" x14ac:dyDescent="0.3">
      <c r="A80" s="397" t="s">
        <v>198</v>
      </c>
      <c r="B80" s="398"/>
      <c r="C80" s="398"/>
      <c r="D80" s="398"/>
      <c r="E80" s="398"/>
      <c r="F80" s="399"/>
    </row>
    <row r="81" spans="1:6" ht="9.9" customHeight="1" x14ac:dyDescent="0.3">
      <c r="A81" s="22"/>
      <c r="B81" s="41"/>
      <c r="C81" s="21"/>
    </row>
    <row r="82" spans="1:6" x14ac:dyDescent="0.3">
      <c r="A82" s="358" t="s">
        <v>66</v>
      </c>
      <c r="B82" s="358"/>
      <c r="C82" s="358"/>
      <c r="D82" s="358"/>
      <c r="E82" s="358"/>
      <c r="F82" s="358"/>
    </row>
    <row r="83" spans="1:6" x14ac:dyDescent="0.3">
      <c r="A83" s="358" t="s">
        <v>146</v>
      </c>
      <c r="B83" s="358"/>
      <c r="C83" s="358"/>
      <c r="D83" s="358"/>
      <c r="E83" s="358"/>
      <c r="F83" s="358"/>
    </row>
    <row r="84" spans="1:6" x14ac:dyDescent="0.3">
      <c r="A84" s="358" t="s">
        <v>51</v>
      </c>
      <c r="B84" s="358"/>
      <c r="C84" s="358"/>
      <c r="D84" s="358"/>
      <c r="E84" s="358"/>
      <c r="F84" s="358"/>
    </row>
    <row r="85" spans="1:6" ht="34.5" customHeight="1" x14ac:dyDescent="0.3">
      <c r="A85" s="124" t="s">
        <v>53</v>
      </c>
      <c r="B85" s="124" t="s">
        <v>148</v>
      </c>
      <c r="C85" s="90" t="s">
        <v>14</v>
      </c>
      <c r="D85" s="90" t="s">
        <v>15</v>
      </c>
      <c r="E85" s="90" t="s">
        <v>80</v>
      </c>
      <c r="F85" s="90" t="s">
        <v>12</v>
      </c>
    </row>
    <row r="86" spans="1:6" ht="18" customHeight="1" x14ac:dyDescent="0.3">
      <c r="A86" s="78" t="s">
        <v>16</v>
      </c>
      <c r="B86" s="91"/>
      <c r="C86" s="272">
        <f>+C88</f>
        <v>302249010.32999998</v>
      </c>
      <c r="D86" s="272">
        <f>+D88</f>
        <v>302249011.82999998</v>
      </c>
      <c r="E86" s="272">
        <f>+E88</f>
        <v>672766341.84000003</v>
      </c>
      <c r="F86" s="272">
        <f>+F88</f>
        <v>1277264364</v>
      </c>
    </row>
    <row r="87" spans="1:6" ht="9.9" customHeight="1" x14ac:dyDescent="0.3">
      <c r="A87" s="10"/>
      <c r="B87" s="42"/>
      <c r="C87" s="185"/>
      <c r="D87" s="185"/>
      <c r="E87" s="185"/>
      <c r="F87" s="186"/>
    </row>
    <row r="88" spans="1:6" x14ac:dyDescent="0.3">
      <c r="A88" s="391" t="s">
        <v>159</v>
      </c>
      <c r="B88" s="391"/>
      <c r="C88" s="274">
        <f>+C89+C93</f>
        <v>302249010.32999998</v>
      </c>
      <c r="D88" s="274">
        <f t="shared" ref="D88:E88" si="3">+D89+D93</f>
        <v>302249011.82999998</v>
      </c>
      <c r="E88" s="274">
        <f t="shared" si="3"/>
        <v>672766341.84000003</v>
      </c>
      <c r="F88" s="274">
        <f>+F89+F93</f>
        <v>1277264364</v>
      </c>
    </row>
    <row r="89" spans="1:6" x14ac:dyDescent="0.3">
      <c r="A89" s="154" t="s">
        <v>196</v>
      </c>
      <c r="B89" s="159" t="s">
        <v>191</v>
      </c>
      <c r="C89" s="185">
        <f>+C90</f>
        <v>302249010.32999998</v>
      </c>
      <c r="D89" s="185">
        <f t="shared" ref="D89:E89" si="4">+D90</f>
        <v>302249011.82999998</v>
      </c>
      <c r="E89" s="185">
        <f t="shared" si="4"/>
        <v>672766341.84000003</v>
      </c>
      <c r="F89" s="275">
        <f>+C89+D89+E89</f>
        <v>1277264364</v>
      </c>
    </row>
    <row r="90" spans="1:6" x14ac:dyDescent="0.3">
      <c r="A90" s="154" t="s">
        <v>195</v>
      </c>
      <c r="B90" s="159" t="s">
        <v>165</v>
      </c>
      <c r="C90" s="13">
        <f>+C91</f>
        <v>302249010.32999998</v>
      </c>
      <c r="D90" s="13">
        <f t="shared" ref="D90:E90" si="5">+D91</f>
        <v>302249011.82999998</v>
      </c>
      <c r="E90" s="13">
        <f t="shared" si="5"/>
        <v>672766341.84000003</v>
      </c>
      <c r="F90" s="45">
        <f t="shared" ref="F90" si="6">+C90+D90+E90</f>
        <v>1277264364</v>
      </c>
    </row>
    <row r="91" spans="1:6" x14ac:dyDescent="0.3">
      <c r="A91" s="154" t="s">
        <v>194</v>
      </c>
      <c r="B91" s="159" t="s">
        <v>192</v>
      </c>
      <c r="C91" s="46">
        <f>+C92</f>
        <v>302249010.32999998</v>
      </c>
      <c r="D91" s="46">
        <f t="shared" ref="D91:E91" si="7">+D92</f>
        <v>302249011.82999998</v>
      </c>
      <c r="E91" s="46">
        <f t="shared" si="7"/>
        <v>672766341.84000003</v>
      </c>
      <c r="F91" s="45">
        <f t="shared" ref="F91:F96" si="8">+C91+D91+E91</f>
        <v>1277264364</v>
      </c>
    </row>
    <row r="92" spans="1:6" x14ac:dyDescent="0.3">
      <c r="A92" s="300" t="s">
        <v>197</v>
      </c>
      <c r="B92" s="301" t="s">
        <v>212</v>
      </c>
      <c r="C92" s="317">
        <v>302249010.32999998</v>
      </c>
      <c r="D92" s="317">
        <v>302249011.82999998</v>
      </c>
      <c r="E92" s="317">
        <v>672766341.84000003</v>
      </c>
      <c r="F92" s="303">
        <f t="shared" si="8"/>
        <v>1277264364</v>
      </c>
    </row>
    <row r="93" spans="1:6" x14ac:dyDescent="0.3">
      <c r="A93" s="154" t="s">
        <v>265</v>
      </c>
      <c r="B93" s="159" t="s">
        <v>262</v>
      </c>
      <c r="C93" s="284">
        <f>+C94</f>
        <v>0</v>
      </c>
      <c r="D93" s="284">
        <f t="shared" ref="D93:E95" si="9">+D94</f>
        <v>0</v>
      </c>
      <c r="E93" s="284">
        <f>+E94</f>
        <v>0</v>
      </c>
      <c r="F93" s="275">
        <f t="shared" si="8"/>
        <v>0</v>
      </c>
    </row>
    <row r="94" spans="1:6" x14ac:dyDescent="0.3">
      <c r="A94" s="154" t="s">
        <v>266</v>
      </c>
      <c r="B94" s="159" t="s">
        <v>166</v>
      </c>
      <c r="C94" s="46">
        <f>+C95</f>
        <v>0</v>
      </c>
      <c r="D94" s="46">
        <f t="shared" si="9"/>
        <v>0</v>
      </c>
      <c r="E94" s="46">
        <f t="shared" si="9"/>
        <v>0</v>
      </c>
      <c r="F94" s="45">
        <f t="shared" si="8"/>
        <v>0</v>
      </c>
    </row>
    <row r="95" spans="1:6" x14ac:dyDescent="0.3">
      <c r="A95" s="154" t="s">
        <v>268</v>
      </c>
      <c r="B95" s="159" t="s">
        <v>267</v>
      </c>
      <c r="C95" s="46">
        <f>+C96</f>
        <v>0</v>
      </c>
      <c r="D95" s="46">
        <f t="shared" si="9"/>
        <v>0</v>
      </c>
      <c r="E95" s="46">
        <f t="shared" si="9"/>
        <v>0</v>
      </c>
      <c r="F95" s="45">
        <f t="shared" si="8"/>
        <v>0</v>
      </c>
    </row>
    <row r="96" spans="1:6" x14ac:dyDescent="0.3">
      <c r="A96" s="300" t="s">
        <v>269</v>
      </c>
      <c r="B96" s="301" t="s">
        <v>270</v>
      </c>
      <c r="C96" s="317">
        <v>0</v>
      </c>
      <c r="D96" s="317">
        <v>0</v>
      </c>
      <c r="E96" s="317">
        <v>0</v>
      </c>
      <c r="F96" s="303">
        <f t="shared" si="8"/>
        <v>0</v>
      </c>
    </row>
    <row r="97" spans="1:8" ht="9.9" customHeight="1" x14ac:dyDescent="0.3">
      <c r="A97" s="108"/>
      <c r="B97" s="40"/>
      <c r="C97" s="46"/>
      <c r="D97" s="46"/>
      <c r="E97" s="46"/>
      <c r="F97" s="47"/>
    </row>
    <row r="98" spans="1:8" x14ac:dyDescent="0.3">
      <c r="A98" s="432" t="s">
        <v>373</v>
      </c>
      <c r="B98" s="432"/>
      <c r="C98" s="432"/>
      <c r="D98" s="432"/>
      <c r="E98" s="432"/>
      <c r="F98" s="432"/>
    </row>
    <row r="99" spans="1:8" ht="35.1" customHeight="1" x14ac:dyDescent="0.3">
      <c r="A99" s="395" t="s">
        <v>211</v>
      </c>
      <c r="B99" s="395"/>
      <c r="C99" s="395"/>
      <c r="D99" s="395"/>
      <c r="E99" s="395"/>
      <c r="F99" s="395"/>
    </row>
    <row r="100" spans="1:8" ht="50.1" customHeight="1" x14ac:dyDescent="0.3">
      <c r="A100" s="394" t="s">
        <v>104</v>
      </c>
      <c r="B100" s="394"/>
      <c r="C100" s="394"/>
      <c r="D100" s="394"/>
      <c r="E100" s="394"/>
      <c r="F100" s="394"/>
    </row>
    <row r="101" spans="1:8" ht="9.9" customHeight="1" x14ac:dyDescent="0.3">
      <c r="A101" s="22"/>
      <c r="B101" s="41"/>
      <c r="C101" s="21"/>
    </row>
    <row r="102" spans="1:8" x14ac:dyDescent="0.3">
      <c r="A102" s="358" t="s">
        <v>69</v>
      </c>
      <c r="B102" s="358"/>
      <c r="C102" s="358"/>
      <c r="D102" s="358"/>
      <c r="E102" s="358"/>
      <c r="F102" s="358"/>
    </row>
    <row r="103" spans="1:8" ht="33" customHeight="1" x14ac:dyDescent="0.3">
      <c r="A103" s="381" t="s">
        <v>122</v>
      </c>
      <c r="B103" s="381"/>
      <c r="C103" s="381"/>
      <c r="D103" s="381"/>
      <c r="E103" s="381"/>
      <c r="F103" s="381"/>
    </row>
    <row r="104" spans="1:8" x14ac:dyDescent="0.3">
      <c r="A104" s="358" t="s">
        <v>51</v>
      </c>
      <c r="B104" s="358"/>
      <c r="C104" s="358"/>
      <c r="D104" s="358"/>
      <c r="E104" s="358"/>
      <c r="F104" s="358"/>
    </row>
    <row r="105" spans="1:8" ht="33" customHeight="1" x14ac:dyDescent="0.3">
      <c r="A105" s="90" t="s">
        <v>53</v>
      </c>
      <c r="B105" s="124" t="s">
        <v>188</v>
      </c>
      <c r="C105" s="90" t="s">
        <v>14</v>
      </c>
      <c r="D105" s="90" t="s">
        <v>15</v>
      </c>
      <c r="E105" s="90" t="s">
        <v>80</v>
      </c>
      <c r="F105" s="90" t="s">
        <v>12</v>
      </c>
    </row>
    <row r="106" spans="1:8" ht="18" customHeight="1" x14ac:dyDescent="0.3">
      <c r="A106" s="78" t="s">
        <v>16</v>
      </c>
      <c r="B106" s="91"/>
      <c r="C106" s="272">
        <f>+C108+C120</f>
        <v>458313981.08000004</v>
      </c>
      <c r="D106" s="272">
        <f>+D108+D120</f>
        <v>225191074.10000002</v>
      </c>
      <c r="E106" s="272">
        <f>+E108+E120</f>
        <v>470295773.42999953</v>
      </c>
      <c r="F106" s="272">
        <f>+F108</f>
        <v>1153800828.6099997</v>
      </c>
    </row>
    <row r="107" spans="1:8" ht="9.9" customHeight="1" x14ac:dyDescent="0.3">
      <c r="A107" s="10"/>
      <c r="B107" s="42"/>
      <c r="C107" s="185"/>
      <c r="D107" s="185"/>
      <c r="E107" s="185"/>
      <c r="F107" s="186"/>
    </row>
    <row r="108" spans="1:8" ht="18" customHeight="1" x14ac:dyDescent="0.3">
      <c r="A108" s="391" t="s">
        <v>56</v>
      </c>
      <c r="B108" s="391"/>
      <c r="C108" s="274">
        <f>+SUM(C109:C118)</f>
        <v>458313981.08000004</v>
      </c>
      <c r="D108" s="274">
        <f t="shared" ref="D108:E108" si="10">+SUM(D109:D118)</f>
        <v>225191074.10000002</v>
      </c>
      <c r="E108" s="274">
        <f t="shared" si="10"/>
        <v>470295773.42999953</v>
      </c>
      <c r="F108" s="274">
        <f>+SUM(F109:F118)</f>
        <v>1153800828.6099997</v>
      </c>
    </row>
    <row r="109" spans="1:8" x14ac:dyDescent="0.3">
      <c r="A109" s="154">
        <v>0</v>
      </c>
      <c r="B109" s="159" t="s">
        <v>181</v>
      </c>
      <c r="C109" s="13">
        <v>98912558.570000038</v>
      </c>
      <c r="D109" s="13">
        <v>88214083.710000038</v>
      </c>
      <c r="E109" s="13">
        <v>145669275.34</v>
      </c>
      <c r="F109" s="45">
        <f>+C109+D109+E109</f>
        <v>332795917.62000012</v>
      </c>
    </row>
    <row r="110" spans="1:8" x14ac:dyDescent="0.3">
      <c r="A110" s="154">
        <v>1</v>
      </c>
      <c r="B110" s="159" t="s">
        <v>168</v>
      </c>
      <c r="C110" s="13">
        <v>226478447.13</v>
      </c>
      <c r="D110" s="49">
        <v>52306714.959999993</v>
      </c>
      <c r="E110" s="49">
        <v>79527197.04999958</v>
      </c>
      <c r="F110" s="45">
        <f t="shared" ref="F110:F118" si="11">+C110+D110+E110</f>
        <v>358312359.13999957</v>
      </c>
      <c r="H110" s="50"/>
    </row>
    <row r="111" spans="1:8" x14ac:dyDescent="0.3">
      <c r="A111" s="154">
        <v>2</v>
      </c>
      <c r="B111" s="159" t="s">
        <v>182</v>
      </c>
      <c r="C111" s="13">
        <v>10281335.18</v>
      </c>
      <c r="D111" s="13">
        <v>13081661.84</v>
      </c>
      <c r="E111" s="13">
        <v>10306891.819999974</v>
      </c>
      <c r="F111" s="45">
        <f t="shared" si="11"/>
        <v>33669888.839999974</v>
      </c>
      <c r="H111" s="50"/>
    </row>
    <row r="112" spans="1:8" x14ac:dyDescent="0.3">
      <c r="A112" s="154">
        <v>3</v>
      </c>
      <c r="B112" s="159" t="s">
        <v>183</v>
      </c>
      <c r="C112" s="13">
        <v>0</v>
      </c>
      <c r="D112" s="13">
        <v>0</v>
      </c>
      <c r="E112" s="13">
        <v>0</v>
      </c>
      <c r="F112" s="45">
        <f t="shared" si="11"/>
        <v>0</v>
      </c>
    </row>
    <row r="113" spans="1:6" x14ac:dyDescent="0.3">
      <c r="A113" s="154">
        <v>4</v>
      </c>
      <c r="B113" s="159" t="s">
        <v>184</v>
      </c>
      <c r="C113" s="13">
        <v>0</v>
      </c>
      <c r="D113" s="13">
        <v>0</v>
      </c>
      <c r="E113" s="13">
        <v>0</v>
      </c>
      <c r="F113" s="45">
        <f t="shared" si="11"/>
        <v>0</v>
      </c>
    </row>
    <row r="114" spans="1:6" x14ac:dyDescent="0.3">
      <c r="A114" s="154">
        <v>5</v>
      </c>
      <c r="B114" s="159" t="s">
        <v>185</v>
      </c>
      <c r="C114" s="46">
        <v>0</v>
      </c>
      <c r="D114" s="46">
        <v>0</v>
      </c>
      <c r="E114" s="46">
        <v>0</v>
      </c>
      <c r="F114" s="45">
        <f t="shared" si="11"/>
        <v>0</v>
      </c>
    </row>
    <row r="115" spans="1:6" x14ac:dyDescent="0.3">
      <c r="A115" s="154">
        <v>6</v>
      </c>
      <c r="B115" s="159" t="s">
        <v>165</v>
      </c>
      <c r="C115" s="46">
        <v>122641640.19999999</v>
      </c>
      <c r="D115" s="46">
        <v>71588613.589999989</v>
      </c>
      <c r="E115" s="46">
        <v>234792409.22</v>
      </c>
      <c r="F115" s="45">
        <f t="shared" si="11"/>
        <v>429022663.00999999</v>
      </c>
    </row>
    <row r="116" spans="1:6" x14ac:dyDescent="0.3">
      <c r="A116" s="154">
        <v>7</v>
      </c>
      <c r="B116" s="159" t="s">
        <v>166</v>
      </c>
      <c r="C116" s="46">
        <v>0</v>
      </c>
      <c r="D116" s="46">
        <v>0</v>
      </c>
      <c r="E116" s="46">
        <v>0</v>
      </c>
      <c r="F116" s="45">
        <f t="shared" si="11"/>
        <v>0</v>
      </c>
    </row>
    <row r="117" spans="1:6" x14ac:dyDescent="0.3">
      <c r="A117" s="154">
        <v>8</v>
      </c>
      <c r="B117" s="159" t="s">
        <v>186</v>
      </c>
      <c r="C117" s="46">
        <v>0</v>
      </c>
      <c r="D117" s="46">
        <v>0</v>
      </c>
      <c r="E117" s="46">
        <v>0</v>
      </c>
      <c r="F117" s="45">
        <f t="shared" si="11"/>
        <v>0</v>
      </c>
    </row>
    <row r="118" spans="1:6" x14ac:dyDescent="0.3">
      <c r="A118" s="154">
        <v>9</v>
      </c>
      <c r="B118" s="159" t="s">
        <v>187</v>
      </c>
      <c r="C118" s="46">
        <v>0</v>
      </c>
      <c r="D118" s="46">
        <v>0</v>
      </c>
      <c r="E118" s="46">
        <v>0</v>
      </c>
      <c r="F118" s="45">
        <f t="shared" si="11"/>
        <v>0</v>
      </c>
    </row>
    <row r="119" spans="1:6" ht="9.9" customHeight="1" x14ac:dyDescent="0.3">
      <c r="C119" s="50"/>
      <c r="D119" s="50"/>
      <c r="E119" s="50"/>
      <c r="F119" s="50"/>
    </row>
    <row r="120" spans="1:6" ht="18" customHeight="1" x14ac:dyDescent="0.3">
      <c r="A120" s="391" t="s">
        <v>201</v>
      </c>
      <c r="B120" s="391"/>
      <c r="C120" s="274">
        <f>+C121</f>
        <v>0</v>
      </c>
      <c r="D120" s="274">
        <f>+D121</f>
        <v>0</v>
      </c>
      <c r="E120" s="274">
        <f>+E121</f>
        <v>0</v>
      </c>
      <c r="F120" s="274">
        <f>+F121</f>
        <v>0</v>
      </c>
    </row>
    <row r="121" spans="1:6" x14ac:dyDescent="0.3">
      <c r="A121" s="154">
        <v>6</v>
      </c>
      <c r="B121" s="159" t="s">
        <v>165</v>
      </c>
      <c r="C121" s="46">
        <f>+C122</f>
        <v>0</v>
      </c>
      <c r="D121" s="46">
        <f>+D122</f>
        <v>0</v>
      </c>
      <c r="E121" s="46">
        <f>+E122</f>
        <v>0</v>
      </c>
      <c r="F121" s="50">
        <f>+C121+D121+E121</f>
        <v>0</v>
      </c>
    </row>
    <row r="122" spans="1:6" x14ac:dyDescent="0.3">
      <c r="A122" s="304" t="s">
        <v>200</v>
      </c>
      <c r="B122" s="305" t="s">
        <v>199</v>
      </c>
      <c r="C122" s="306">
        <v>0</v>
      </c>
      <c r="D122" s="306">
        <v>0</v>
      </c>
      <c r="E122" s="306">
        <v>0</v>
      </c>
      <c r="F122" s="307">
        <f>+C122+D122+E122</f>
        <v>0</v>
      </c>
    </row>
    <row r="123" spans="1:6" ht="15.75" customHeight="1" x14ac:dyDescent="0.3">
      <c r="A123" s="393" t="s">
        <v>57</v>
      </c>
      <c r="B123" s="393"/>
      <c r="C123" s="393"/>
      <c r="D123" s="393"/>
      <c r="E123" s="393"/>
      <c r="F123" s="393"/>
    </row>
    <row r="124" spans="1:6" ht="15.6" customHeight="1" x14ac:dyDescent="0.3">
      <c r="A124" s="475" t="s">
        <v>331</v>
      </c>
      <c r="B124" s="432"/>
      <c r="C124" s="432"/>
      <c r="D124" s="432"/>
      <c r="E124" s="432"/>
      <c r="F124" s="432"/>
    </row>
    <row r="125" spans="1:6" ht="75" customHeight="1" x14ac:dyDescent="0.3">
      <c r="A125" s="395" t="s">
        <v>213</v>
      </c>
      <c r="B125" s="395"/>
      <c r="C125" s="395"/>
      <c r="D125" s="395"/>
      <c r="E125" s="395"/>
      <c r="F125" s="395"/>
    </row>
    <row r="126" spans="1:6" ht="50.1" customHeight="1" x14ac:dyDescent="0.3">
      <c r="A126" s="394" t="s">
        <v>106</v>
      </c>
      <c r="B126" s="394"/>
      <c r="C126" s="394"/>
      <c r="D126" s="394"/>
      <c r="E126" s="394"/>
      <c r="F126" s="394"/>
    </row>
    <row r="127" spans="1:6" ht="15" customHeight="1" x14ac:dyDescent="0.3">
      <c r="A127" s="54"/>
      <c r="B127" s="54"/>
      <c r="C127" s="54"/>
      <c r="D127" s="54"/>
      <c r="E127" s="54"/>
      <c r="F127" s="54"/>
    </row>
    <row r="128" spans="1:6" x14ac:dyDescent="0.3">
      <c r="A128" s="358" t="s">
        <v>71</v>
      </c>
      <c r="B128" s="358"/>
      <c r="C128" s="358"/>
      <c r="D128" s="358"/>
      <c r="E128" s="358"/>
      <c r="F128" s="358"/>
    </row>
    <row r="129" spans="1:6" x14ac:dyDescent="0.3">
      <c r="A129" s="358" t="s">
        <v>72</v>
      </c>
      <c r="B129" s="358"/>
      <c r="C129" s="358"/>
      <c r="D129" s="358"/>
      <c r="E129" s="358"/>
      <c r="F129" s="358"/>
    </row>
    <row r="130" spans="1:6" x14ac:dyDescent="0.3">
      <c r="A130" s="358" t="s">
        <v>51</v>
      </c>
      <c r="B130" s="358"/>
      <c r="C130" s="358"/>
      <c r="D130" s="358"/>
      <c r="E130" s="358"/>
      <c r="F130" s="358"/>
    </row>
    <row r="131" spans="1:6" ht="17.399999999999999" x14ac:dyDescent="0.3">
      <c r="A131" s="90" t="s">
        <v>70</v>
      </c>
      <c r="B131" s="90" t="s">
        <v>14</v>
      </c>
      <c r="C131" s="90" t="s">
        <v>15</v>
      </c>
      <c r="D131" s="90" t="s">
        <v>80</v>
      </c>
      <c r="E131" s="90" t="s">
        <v>12</v>
      </c>
      <c r="F131" s="235"/>
    </row>
    <row r="132" spans="1:6" x14ac:dyDescent="0.3">
      <c r="A132" s="131" t="s">
        <v>73</v>
      </c>
      <c r="B132" s="41">
        <f>+'3T'!D136</f>
        <v>287161675.96000004</v>
      </c>
      <c r="C132" s="41">
        <f>+B136</f>
        <v>131096705.20999992</v>
      </c>
      <c r="D132" s="41">
        <f>+C136</f>
        <v>208154642.93999988</v>
      </c>
      <c r="E132" s="111">
        <f>+B132</f>
        <v>287161675.96000004</v>
      </c>
      <c r="F132" s="234"/>
    </row>
    <row r="133" spans="1:6" x14ac:dyDescent="0.3">
      <c r="A133" s="131" t="s">
        <v>74</v>
      </c>
      <c r="B133" s="41">
        <f>+C88</f>
        <v>302249010.32999998</v>
      </c>
      <c r="C133" s="41">
        <f>+D88</f>
        <v>302249011.82999998</v>
      </c>
      <c r="D133" s="41">
        <f>+E88</f>
        <v>672766341.84000003</v>
      </c>
      <c r="E133" s="111">
        <f>+SUM(B133:D133)</f>
        <v>1277264364</v>
      </c>
      <c r="F133" s="234"/>
    </row>
    <row r="134" spans="1:6" x14ac:dyDescent="0.3">
      <c r="A134" s="94" t="s">
        <v>100</v>
      </c>
      <c r="B134" s="95">
        <f>+B132+B133</f>
        <v>589410686.28999996</v>
      </c>
      <c r="C134" s="95">
        <f t="shared" ref="C134:D134" si="12">+C132+C133</f>
        <v>433345717.0399999</v>
      </c>
      <c r="D134" s="95">
        <f t="shared" si="12"/>
        <v>880920984.77999997</v>
      </c>
      <c r="E134" s="95">
        <f>+E132+E133</f>
        <v>1564426039.96</v>
      </c>
      <c r="F134" s="234"/>
    </row>
    <row r="135" spans="1:6" x14ac:dyDescent="0.3">
      <c r="A135" s="131" t="s">
        <v>150</v>
      </c>
      <c r="B135" s="41">
        <f>+C108</f>
        <v>458313981.08000004</v>
      </c>
      <c r="C135" s="41">
        <f>+D108</f>
        <v>225191074.10000002</v>
      </c>
      <c r="D135" s="41">
        <f>+E108</f>
        <v>470295773.42999953</v>
      </c>
      <c r="E135" s="111">
        <f>+SUM(B135:D135)</f>
        <v>1153800828.6099997</v>
      </c>
      <c r="F135" s="234"/>
    </row>
    <row r="136" spans="1:6" x14ac:dyDescent="0.3">
      <c r="A136" s="94" t="s">
        <v>101</v>
      </c>
      <c r="B136" s="95">
        <f>+B134-B135</f>
        <v>131096705.20999992</v>
      </c>
      <c r="C136" s="95">
        <f t="shared" ref="C136:D136" si="13">+C134-C135</f>
        <v>208154642.93999988</v>
      </c>
      <c r="D136" s="95">
        <f t="shared" si="13"/>
        <v>410625211.35000044</v>
      </c>
      <c r="E136" s="95">
        <f>+E134-E135</f>
        <v>410625211.35000038</v>
      </c>
      <c r="F136" s="234"/>
    </row>
    <row r="137" spans="1:6" x14ac:dyDescent="0.3">
      <c r="A137" s="432" t="s">
        <v>42</v>
      </c>
      <c r="B137" s="432"/>
      <c r="C137" s="432"/>
      <c r="D137" s="432"/>
      <c r="E137" s="432"/>
      <c r="F137" s="34"/>
    </row>
    <row r="138" spans="1:6" ht="18" customHeight="1" x14ac:dyDescent="0.3">
      <c r="A138" s="389" t="s">
        <v>189</v>
      </c>
      <c r="B138" s="390"/>
      <c r="C138" s="390"/>
      <c r="D138" s="390"/>
      <c r="E138" s="390"/>
      <c r="F138" s="118"/>
    </row>
    <row r="139" spans="1:6" ht="53.1" customHeight="1" x14ac:dyDescent="0.3">
      <c r="A139" s="386" t="s">
        <v>149</v>
      </c>
      <c r="B139" s="387"/>
      <c r="C139" s="387"/>
      <c r="D139" s="387"/>
      <c r="E139" s="387"/>
      <c r="F139" s="388"/>
    </row>
    <row r="140" spans="1:6" ht="18" customHeight="1" x14ac:dyDescent="0.3">
      <c r="A140" s="386" t="s">
        <v>123</v>
      </c>
      <c r="B140" s="387"/>
      <c r="C140" s="387"/>
      <c r="D140" s="387"/>
      <c r="E140" s="387"/>
      <c r="F140" s="388"/>
    </row>
    <row r="141" spans="1:6" ht="18" customHeight="1" x14ac:dyDescent="0.3">
      <c r="A141" s="386" t="s">
        <v>153</v>
      </c>
      <c r="B141" s="387"/>
      <c r="C141" s="387"/>
      <c r="D141" s="387"/>
      <c r="E141" s="387"/>
      <c r="F141" s="388"/>
    </row>
    <row r="142" spans="1:6" ht="18" customHeight="1" x14ac:dyDescent="0.3">
      <c r="A142" s="386" t="s">
        <v>126</v>
      </c>
      <c r="B142" s="387"/>
      <c r="C142" s="387"/>
      <c r="D142" s="387"/>
      <c r="E142" s="387"/>
      <c r="F142" s="388"/>
    </row>
    <row r="143" spans="1:6" ht="18" customHeight="1" x14ac:dyDescent="0.3">
      <c r="A143" s="383" t="s">
        <v>152</v>
      </c>
      <c r="B143" s="384"/>
      <c r="C143" s="384"/>
      <c r="D143" s="384"/>
      <c r="E143" s="384"/>
      <c r="F143" s="385"/>
    </row>
    <row r="144" spans="1:6" x14ac:dyDescent="0.3">
      <c r="A144" s="97" t="s">
        <v>124</v>
      </c>
      <c r="B144" s="98"/>
      <c r="C144" s="98"/>
      <c r="D144" s="98"/>
      <c r="E144" s="98"/>
      <c r="F144" s="99"/>
    </row>
    <row r="145" spans="1:7" ht="45" customHeight="1" x14ac:dyDescent="0.3">
      <c r="A145" s="461" t="s">
        <v>125</v>
      </c>
      <c r="B145" s="462"/>
      <c r="C145" s="462"/>
      <c r="D145" s="462"/>
      <c r="E145" s="462"/>
      <c r="F145" s="463"/>
    </row>
    <row r="146" spans="1:7" x14ac:dyDescent="0.3">
      <c r="A146" s="76"/>
      <c r="B146" s="76"/>
      <c r="C146" s="76"/>
      <c r="D146" s="76"/>
      <c r="E146" s="76"/>
      <c r="F146" s="34"/>
    </row>
    <row r="147" spans="1:7" x14ac:dyDescent="0.3">
      <c r="A147" s="76"/>
      <c r="B147" s="358" t="s">
        <v>127</v>
      </c>
      <c r="C147" s="358"/>
      <c r="D147" s="358"/>
      <c r="F147" s="34"/>
    </row>
    <row r="148" spans="1:7" x14ac:dyDescent="0.3">
      <c r="A148" s="76"/>
      <c r="B148" s="381" t="s">
        <v>128</v>
      </c>
      <c r="C148" s="381"/>
      <c r="D148" s="381"/>
      <c r="F148" s="34"/>
    </row>
    <row r="149" spans="1:7" x14ac:dyDescent="0.3">
      <c r="A149" s="76"/>
      <c r="B149" s="358" t="s">
        <v>51</v>
      </c>
      <c r="C149" s="358"/>
      <c r="D149" s="358"/>
      <c r="F149" s="34"/>
    </row>
    <row r="150" spans="1:7" x14ac:dyDescent="0.3">
      <c r="A150" s="76"/>
      <c r="B150" s="380" t="s">
        <v>70</v>
      </c>
      <c r="C150" s="380"/>
      <c r="D150" s="86" t="s">
        <v>86</v>
      </c>
      <c r="F150" s="34"/>
    </row>
    <row r="151" spans="1:7" x14ac:dyDescent="0.3">
      <c r="A151" s="76"/>
      <c r="B151" s="359" t="s">
        <v>202</v>
      </c>
      <c r="C151" s="359"/>
      <c r="D151" s="86"/>
      <c r="F151" s="34"/>
    </row>
    <row r="152" spans="1:7" x14ac:dyDescent="0.3">
      <c r="A152" s="76"/>
      <c r="B152" s="110" t="s">
        <v>129</v>
      </c>
      <c r="D152" s="41">
        <f>+'2T'!D162</f>
        <v>0</v>
      </c>
      <c r="F152" s="34"/>
    </row>
    <row r="153" spans="1:7" x14ac:dyDescent="0.3">
      <c r="A153" s="76"/>
      <c r="B153" s="110" t="s">
        <v>130</v>
      </c>
      <c r="D153" s="41">
        <f>+'2T'!D163</f>
        <v>1298955142.1500001</v>
      </c>
      <c r="F153" s="34"/>
    </row>
    <row r="154" spans="1:7" x14ac:dyDescent="0.3">
      <c r="A154" s="76"/>
      <c r="B154" s="360" t="s">
        <v>16</v>
      </c>
      <c r="C154" s="360"/>
      <c r="D154" s="95">
        <f>+D152+D153</f>
        <v>1298955142.1500001</v>
      </c>
      <c r="F154" s="34"/>
    </row>
    <row r="155" spans="1:7" x14ac:dyDescent="0.3">
      <c r="A155" s="76"/>
      <c r="B155" s="110"/>
      <c r="D155" s="41"/>
      <c r="F155" s="34"/>
    </row>
    <row r="156" spans="1:7" x14ac:dyDescent="0.3">
      <c r="A156" s="76"/>
      <c r="B156" s="359" t="s">
        <v>203</v>
      </c>
      <c r="C156" s="359"/>
      <c r="D156" s="86" t="s">
        <v>86</v>
      </c>
      <c r="F156" s="34"/>
    </row>
    <row r="157" spans="1:7" x14ac:dyDescent="0.3">
      <c r="A157" s="76"/>
      <c r="B157" s="110" t="s">
        <v>129</v>
      </c>
      <c r="D157" s="41">
        <v>0</v>
      </c>
      <c r="F157" s="34"/>
      <c r="G157" s="50"/>
    </row>
    <row r="158" spans="1:7" x14ac:dyDescent="0.3">
      <c r="B158" s="110" t="s">
        <v>343</v>
      </c>
      <c r="D158" s="41">
        <f>F168</f>
        <v>453465751.35999572</v>
      </c>
      <c r="E158" s="96"/>
      <c r="F158" s="96"/>
      <c r="G158" s="96"/>
    </row>
    <row r="159" spans="1:7" x14ac:dyDescent="0.3">
      <c r="B159" s="360" t="s">
        <v>205</v>
      </c>
      <c r="C159" s="360"/>
      <c r="D159" s="95">
        <f>+D157+D158</f>
        <v>453465751.35999572</v>
      </c>
      <c r="E159" s="96"/>
      <c r="F159" s="96"/>
      <c r="G159" s="96"/>
    </row>
    <row r="160" spans="1:7" x14ac:dyDescent="0.3">
      <c r="B160" s="110"/>
      <c r="D160" s="111"/>
    </row>
    <row r="161" spans="1:10" x14ac:dyDescent="0.3">
      <c r="B161" s="359" t="s">
        <v>206</v>
      </c>
      <c r="C161" s="359"/>
      <c r="D161" s="86" t="s">
        <v>86</v>
      </c>
    </row>
    <row r="162" spans="1:10" x14ac:dyDescent="0.3">
      <c r="B162" s="110" t="s">
        <v>129</v>
      </c>
      <c r="D162" s="41">
        <f>+D152-D157</f>
        <v>0</v>
      </c>
    </row>
    <row r="163" spans="1:10" x14ac:dyDescent="0.3">
      <c r="B163" s="110" t="s">
        <v>130</v>
      </c>
      <c r="D163" s="41">
        <f>+D153-D158</f>
        <v>845489390.79000437</v>
      </c>
      <c r="F163" s="50"/>
    </row>
    <row r="164" spans="1:10" x14ac:dyDescent="0.3">
      <c r="B164" s="360" t="s">
        <v>207</v>
      </c>
      <c r="C164" s="360"/>
      <c r="D164" s="163">
        <f>+D162+D163</f>
        <v>845489390.79000437</v>
      </c>
    </row>
    <row r="165" spans="1:10" x14ac:dyDescent="0.3">
      <c r="B165" s="164" t="s">
        <v>331</v>
      </c>
      <c r="C165" s="127"/>
      <c r="D165" s="161"/>
      <c r="F165" s="34">
        <f>+D157-F168</f>
        <v>-453465751.35999572</v>
      </c>
    </row>
    <row r="166" spans="1:10" x14ac:dyDescent="0.3">
      <c r="B166" s="193"/>
      <c r="C166" s="194"/>
      <c r="D166" s="161"/>
      <c r="G166" s="96"/>
      <c r="H166" s="96"/>
      <c r="I166" s="96"/>
    </row>
    <row r="167" spans="1:10" x14ac:dyDescent="0.3">
      <c r="A167" s="85" t="s">
        <v>53</v>
      </c>
      <c r="B167" s="85" t="s">
        <v>234</v>
      </c>
      <c r="C167" s="85" t="s">
        <v>14</v>
      </c>
      <c r="D167" s="85" t="s">
        <v>15</v>
      </c>
      <c r="E167" s="85" t="s">
        <v>80</v>
      </c>
      <c r="F167" s="85" t="s">
        <v>12</v>
      </c>
      <c r="G167" s="96"/>
      <c r="H167" s="96"/>
      <c r="I167" s="96"/>
    </row>
    <row r="168" spans="1:10" x14ac:dyDescent="0.3">
      <c r="A168" s="195" t="s">
        <v>233</v>
      </c>
      <c r="B168" s="196"/>
      <c r="C168" s="197">
        <f>+SUM(C169:C178)</f>
        <v>104166414.17</v>
      </c>
      <c r="D168" s="197">
        <f>+SUM(D169:D178)</f>
        <v>98468070.819999993</v>
      </c>
      <c r="E168" s="197">
        <f>+SUM(E169:E178)</f>
        <v>250831266.36999571</v>
      </c>
      <c r="F168" s="197">
        <f>+SUM(F169:F178)</f>
        <v>453465751.35999572</v>
      </c>
      <c r="G168" s="96"/>
      <c r="H168" s="96"/>
      <c r="I168" s="96"/>
    </row>
    <row r="169" spans="1:10" x14ac:dyDescent="0.3">
      <c r="A169" s="154">
        <v>0</v>
      </c>
      <c r="B169" s="159" t="s">
        <v>181</v>
      </c>
      <c r="C169" s="13">
        <v>0</v>
      </c>
      <c r="D169" s="13">
        <v>0</v>
      </c>
      <c r="E169" s="13">
        <v>0</v>
      </c>
      <c r="F169" s="45">
        <f>+C169+D169+E169</f>
        <v>0</v>
      </c>
      <c r="G169" s="96"/>
      <c r="H169" s="96"/>
      <c r="I169" s="96"/>
    </row>
    <row r="170" spans="1:10" x14ac:dyDescent="0.3">
      <c r="A170" s="154">
        <v>1</v>
      </c>
      <c r="B170" s="159" t="s">
        <v>168</v>
      </c>
      <c r="C170" s="13">
        <v>0</v>
      </c>
      <c r="D170" s="49">
        <v>75439372</v>
      </c>
      <c r="E170" s="49">
        <v>13874062.5</v>
      </c>
      <c r="F170" s="45">
        <f t="shared" ref="F170:F178" si="14">+C170+D170+E170</f>
        <v>89313434.5</v>
      </c>
      <c r="G170" s="96"/>
      <c r="H170" s="96"/>
      <c r="I170" s="96"/>
    </row>
    <row r="171" spans="1:10" x14ac:dyDescent="0.3">
      <c r="A171" s="154">
        <v>2</v>
      </c>
      <c r="B171" s="159" t="s">
        <v>182</v>
      </c>
      <c r="C171" s="13">
        <v>48499.979999999996</v>
      </c>
      <c r="D171" s="13">
        <v>431829</v>
      </c>
      <c r="E171" s="13">
        <v>2696152</v>
      </c>
      <c r="F171" s="45">
        <f t="shared" si="14"/>
        <v>3176480.98</v>
      </c>
      <c r="G171" s="96"/>
      <c r="H171" s="96"/>
      <c r="I171" s="96"/>
    </row>
    <row r="172" spans="1:10" x14ac:dyDescent="0.3">
      <c r="A172" s="154">
        <v>3</v>
      </c>
      <c r="B172" s="159" t="s">
        <v>183</v>
      </c>
      <c r="C172" s="13">
        <v>0</v>
      </c>
      <c r="D172" s="13">
        <v>0</v>
      </c>
      <c r="E172" s="13">
        <v>0</v>
      </c>
      <c r="F172" s="45">
        <f t="shared" si="14"/>
        <v>0</v>
      </c>
      <c r="G172" s="96"/>
      <c r="H172" s="96"/>
      <c r="I172" s="96"/>
    </row>
    <row r="173" spans="1:10" x14ac:dyDescent="0.3">
      <c r="A173" s="154">
        <v>4</v>
      </c>
      <c r="B173" s="159" t="s">
        <v>184</v>
      </c>
      <c r="C173" s="13">
        <v>0</v>
      </c>
      <c r="D173" s="13">
        <v>0</v>
      </c>
      <c r="E173" s="13">
        <v>0</v>
      </c>
      <c r="F173" s="45">
        <f t="shared" si="14"/>
        <v>0</v>
      </c>
      <c r="G173" s="96"/>
      <c r="H173" s="96"/>
      <c r="I173" s="96"/>
    </row>
    <row r="174" spans="1:10" x14ac:dyDescent="0.3">
      <c r="A174" s="154">
        <v>5</v>
      </c>
      <c r="B174" s="159" t="s">
        <v>185</v>
      </c>
      <c r="C174" s="13">
        <v>104117914.19</v>
      </c>
      <c r="D174" s="13">
        <v>22596869.82</v>
      </c>
      <c r="E174" s="13">
        <v>221418328.7642957</v>
      </c>
      <c r="F174" s="45">
        <f t="shared" si="14"/>
        <v>348133112.77429569</v>
      </c>
      <c r="G174" s="96"/>
      <c r="H174" s="96"/>
      <c r="I174" s="96"/>
      <c r="J174" s="333"/>
    </row>
    <row r="175" spans="1:10" x14ac:dyDescent="0.3">
      <c r="A175" s="154">
        <v>6</v>
      </c>
      <c r="B175" s="159" t="s">
        <v>165</v>
      </c>
      <c r="C175" s="13">
        <v>0</v>
      </c>
      <c r="D175" s="13">
        <v>0</v>
      </c>
      <c r="E175" s="13">
        <v>12842723.105700001</v>
      </c>
      <c r="F175" s="45">
        <f t="shared" si="14"/>
        <v>12842723.105700001</v>
      </c>
    </row>
    <row r="176" spans="1:10" x14ac:dyDescent="0.3">
      <c r="A176" s="154">
        <v>7</v>
      </c>
      <c r="B176" s="159" t="s">
        <v>166</v>
      </c>
      <c r="C176" s="13">
        <v>0</v>
      </c>
      <c r="D176" s="13">
        <v>0</v>
      </c>
      <c r="E176" s="13">
        <v>0</v>
      </c>
      <c r="F176" s="45">
        <f t="shared" si="14"/>
        <v>0</v>
      </c>
    </row>
    <row r="177" spans="1:6" x14ac:dyDescent="0.3">
      <c r="A177" s="154">
        <v>8</v>
      </c>
      <c r="B177" s="159" t="s">
        <v>186</v>
      </c>
      <c r="C177" s="13">
        <v>0</v>
      </c>
      <c r="D177" s="13">
        <v>0</v>
      </c>
      <c r="E177" s="13">
        <v>0</v>
      </c>
      <c r="F177" s="45">
        <f t="shared" si="14"/>
        <v>0</v>
      </c>
    </row>
    <row r="178" spans="1:6" x14ac:dyDescent="0.3">
      <c r="A178" s="198">
        <v>9</v>
      </c>
      <c r="B178" s="199" t="s">
        <v>187</v>
      </c>
      <c r="C178" s="15">
        <v>0</v>
      </c>
      <c r="D178" s="15">
        <v>0</v>
      </c>
      <c r="E178" s="15">
        <v>0</v>
      </c>
      <c r="F178" s="200">
        <f t="shared" si="14"/>
        <v>0</v>
      </c>
    </row>
    <row r="179" spans="1:6" x14ac:dyDescent="0.3">
      <c r="A179" s="382" t="s">
        <v>331</v>
      </c>
      <c r="B179" s="382"/>
      <c r="C179" s="382"/>
      <c r="D179" s="382"/>
      <c r="E179" s="382"/>
      <c r="F179" s="382"/>
    </row>
    <row r="180" spans="1:6" x14ac:dyDescent="0.3">
      <c r="A180" s="97" t="s">
        <v>124</v>
      </c>
      <c r="B180" s="98"/>
      <c r="C180" s="98"/>
      <c r="D180" s="98"/>
      <c r="E180" s="98"/>
      <c r="F180" s="99"/>
    </row>
    <row r="181" spans="1:6" ht="45" customHeight="1" x14ac:dyDescent="0.3">
      <c r="A181" s="461" t="s">
        <v>125</v>
      </c>
      <c r="B181" s="462"/>
      <c r="C181" s="462"/>
      <c r="D181" s="462"/>
      <c r="E181" s="462"/>
      <c r="F181" s="463"/>
    </row>
    <row r="182" spans="1:6" ht="18" customHeight="1" x14ac:dyDescent="0.3"/>
    <row r="183" spans="1:6" ht="35.1" customHeight="1" x14ac:dyDescent="0.3">
      <c r="A183" s="120" t="s">
        <v>75</v>
      </c>
      <c r="B183" s="464" t="s">
        <v>346</v>
      </c>
      <c r="C183" s="465"/>
      <c r="D183" s="466" t="s">
        <v>48</v>
      </c>
      <c r="E183" s="467"/>
      <c r="F183" s="468"/>
    </row>
    <row r="184" spans="1:6" ht="35.1" customHeight="1" x14ac:dyDescent="0.3">
      <c r="A184" s="81" t="s">
        <v>46</v>
      </c>
      <c r="B184" s="464" t="s">
        <v>347</v>
      </c>
      <c r="C184" s="465"/>
      <c r="D184" s="469"/>
      <c r="E184" s="470"/>
      <c r="F184" s="471"/>
    </row>
    <row r="185" spans="1:6" ht="35.1" customHeight="1" x14ac:dyDescent="0.3">
      <c r="A185" s="82" t="s">
        <v>47</v>
      </c>
      <c r="B185" s="464" t="s">
        <v>330</v>
      </c>
      <c r="C185" s="465"/>
      <c r="D185" s="472"/>
      <c r="E185" s="473"/>
      <c r="F185" s="474"/>
    </row>
    <row r="186" spans="1:6" x14ac:dyDescent="0.3">
      <c r="A186" s="349" t="s">
        <v>120</v>
      </c>
      <c r="B186" s="349"/>
      <c r="C186" s="349"/>
      <c r="D186" s="349"/>
      <c r="E186" s="349"/>
      <c r="F186" s="349"/>
    </row>
    <row r="188" spans="1:6" x14ac:dyDescent="0.3">
      <c r="A188" s="362" t="s">
        <v>147</v>
      </c>
      <c r="B188" s="363"/>
      <c r="C188" s="363"/>
      <c r="D188" s="363"/>
      <c r="E188" s="363"/>
      <c r="F188" s="364"/>
    </row>
    <row r="189" spans="1:6" x14ac:dyDescent="0.3">
      <c r="A189" s="100" t="s">
        <v>131</v>
      </c>
      <c r="F189" s="101"/>
    </row>
    <row r="190" spans="1:6" x14ac:dyDescent="0.3">
      <c r="A190" s="102"/>
      <c r="F190" s="101"/>
    </row>
    <row r="191" spans="1:6" x14ac:dyDescent="0.3">
      <c r="A191" s="100" t="s">
        <v>138</v>
      </c>
      <c r="D191" s="35" t="s">
        <v>174</v>
      </c>
      <c r="F191" s="101"/>
    </row>
    <row r="192" spans="1:6" x14ac:dyDescent="0.3">
      <c r="A192" s="102" t="s">
        <v>132</v>
      </c>
      <c r="B192" s="50">
        <f>+B69</f>
        <v>3997505465</v>
      </c>
      <c r="D192" s="351" t="s">
        <v>170</v>
      </c>
      <c r="E192" s="351"/>
      <c r="F192" s="361"/>
    </row>
    <row r="193" spans="1:6" x14ac:dyDescent="0.3">
      <c r="A193" s="102" t="s">
        <v>139</v>
      </c>
      <c r="B193" s="52">
        <f>+F88</f>
        <v>1277264364</v>
      </c>
      <c r="D193" s="351"/>
      <c r="E193" s="351"/>
      <c r="F193" s="361"/>
    </row>
    <row r="194" spans="1:6" ht="16.2" thickBot="1" x14ac:dyDescent="0.35">
      <c r="A194" s="102" t="s">
        <v>133</v>
      </c>
      <c r="B194" s="144">
        <f>+B192-B193</f>
        <v>2720241101</v>
      </c>
      <c r="D194" s="28" t="s">
        <v>171</v>
      </c>
      <c r="F194" s="146">
        <f>+F88</f>
        <v>1277264364</v>
      </c>
    </row>
    <row r="195" spans="1:6" ht="16.2" thickTop="1" x14ac:dyDescent="0.3">
      <c r="A195" s="102"/>
      <c r="D195" s="28" t="s">
        <v>172</v>
      </c>
      <c r="F195" s="147">
        <f>+F108</f>
        <v>1153800828.6099997</v>
      </c>
    </row>
    <row r="196" spans="1:6" ht="16.2" thickBot="1" x14ac:dyDescent="0.35">
      <c r="A196" s="100" t="s">
        <v>134</v>
      </c>
      <c r="D196" s="35" t="s">
        <v>173</v>
      </c>
      <c r="E196" s="35"/>
      <c r="F196" s="148">
        <f>+F195/F194</f>
        <v>0.90333752442340876</v>
      </c>
    </row>
    <row r="197" spans="1:6" ht="16.2" thickTop="1" x14ac:dyDescent="0.3">
      <c r="A197" s="102" t="s">
        <v>135</v>
      </c>
      <c r="B197" s="50">
        <f>+F27</f>
        <v>1153800828.6099997</v>
      </c>
      <c r="F197" s="101"/>
    </row>
    <row r="198" spans="1:6" x14ac:dyDescent="0.3">
      <c r="A198" s="102" t="s">
        <v>136</v>
      </c>
      <c r="B198" s="52">
        <f>+F108</f>
        <v>1153800828.6099997</v>
      </c>
      <c r="D198" s="351" t="s">
        <v>175</v>
      </c>
      <c r="E198" s="351"/>
      <c r="F198" s="361"/>
    </row>
    <row r="199" spans="1:6" ht="16.2" thickBot="1" x14ac:dyDescent="0.35">
      <c r="A199" s="102" t="s">
        <v>137</v>
      </c>
      <c r="B199" s="145">
        <f>+B197-B198</f>
        <v>0</v>
      </c>
      <c r="D199" s="351"/>
      <c r="E199" s="351"/>
      <c r="F199" s="361"/>
    </row>
    <row r="200" spans="1:6" ht="16.2" thickTop="1" x14ac:dyDescent="0.3">
      <c r="A200" s="102"/>
      <c r="D200" s="60" t="s">
        <v>176</v>
      </c>
      <c r="E200" s="149"/>
      <c r="F200" s="146">
        <f>+B69</f>
        <v>3997505465</v>
      </c>
    </row>
    <row r="201" spans="1:6" x14ac:dyDescent="0.3">
      <c r="A201" s="102"/>
      <c r="D201" s="60" t="s">
        <v>172</v>
      </c>
      <c r="E201" s="149"/>
      <c r="F201" s="147">
        <f>+F108</f>
        <v>1153800828.6099997</v>
      </c>
    </row>
    <row r="202" spans="1:6" ht="16.2" thickBot="1" x14ac:dyDescent="0.35">
      <c r="A202" s="102"/>
      <c r="D202" s="149"/>
      <c r="E202" s="149"/>
      <c r="F202" s="148">
        <f>+F201/F200</f>
        <v>0.28863020669066169</v>
      </c>
    </row>
    <row r="203" spans="1:6" ht="16.2" thickTop="1" x14ac:dyDescent="0.3">
      <c r="A203" s="103"/>
      <c r="B203" s="104"/>
      <c r="C203" s="104"/>
      <c r="D203" s="104"/>
      <c r="E203" s="104"/>
      <c r="F203" s="105"/>
    </row>
  </sheetData>
  <mergeCells count="97">
    <mergeCell ref="A25:F25"/>
    <mergeCell ref="A33:F33"/>
    <mergeCell ref="A44:F44"/>
    <mergeCell ref="A41:B41"/>
    <mergeCell ref="A34:F34"/>
    <mergeCell ref="A36:F36"/>
    <mergeCell ref="A38:B38"/>
    <mergeCell ref="A39:B39"/>
    <mergeCell ref="A40:B40"/>
    <mergeCell ref="A37:F37"/>
    <mergeCell ref="A1:F2"/>
    <mergeCell ref="A3:F3"/>
    <mergeCell ref="A9:F9"/>
    <mergeCell ref="A30:B30"/>
    <mergeCell ref="A31:B31"/>
    <mergeCell ref="C5:E5"/>
    <mergeCell ref="C6:E6"/>
    <mergeCell ref="C7:E7"/>
    <mergeCell ref="A11:F11"/>
    <mergeCell ref="A26:B26"/>
    <mergeCell ref="A27:B27"/>
    <mergeCell ref="A28:B28"/>
    <mergeCell ref="A29:B29"/>
    <mergeCell ref="A21:F21"/>
    <mergeCell ref="A13:F13"/>
    <mergeCell ref="A22:F22"/>
    <mergeCell ref="A14:F14"/>
    <mergeCell ref="A50:B50"/>
    <mergeCell ref="A51:B51"/>
    <mergeCell ref="A55:F55"/>
    <mergeCell ref="B57:C57"/>
    <mergeCell ref="D57:F59"/>
    <mergeCell ref="B58:C58"/>
    <mergeCell ref="B59:C59"/>
    <mergeCell ref="A52:B52"/>
    <mergeCell ref="A54:F54"/>
    <mergeCell ref="A42:B42"/>
    <mergeCell ref="A45:F45"/>
    <mergeCell ref="A47:F47"/>
    <mergeCell ref="A48:F48"/>
    <mergeCell ref="A49:B49"/>
    <mergeCell ref="A24:F24"/>
    <mergeCell ref="A61:F61"/>
    <mergeCell ref="A82:F82"/>
    <mergeCell ref="A83:F83"/>
    <mergeCell ref="A84:F84"/>
    <mergeCell ref="A88:B88"/>
    <mergeCell ref="A65:F65"/>
    <mergeCell ref="A66:F66"/>
    <mergeCell ref="A67:F67"/>
    <mergeCell ref="A78:F78"/>
    <mergeCell ref="A80:F80"/>
    <mergeCell ref="A79:F79"/>
    <mergeCell ref="A63:F63"/>
    <mergeCell ref="A108:B108"/>
    <mergeCell ref="A120:B120"/>
    <mergeCell ref="A123:F123"/>
    <mergeCell ref="A124:F124"/>
    <mergeCell ref="A129:F129"/>
    <mergeCell ref="A126:F126"/>
    <mergeCell ref="A128:F128"/>
    <mergeCell ref="A98:F98"/>
    <mergeCell ref="A100:F100"/>
    <mergeCell ref="A102:F102"/>
    <mergeCell ref="A103:F103"/>
    <mergeCell ref="A104:F104"/>
    <mergeCell ref="D192:F193"/>
    <mergeCell ref="D198:F199"/>
    <mergeCell ref="A188:F188"/>
    <mergeCell ref="A181:F181"/>
    <mergeCell ref="A186:F186"/>
    <mergeCell ref="B183:C183"/>
    <mergeCell ref="D183:F185"/>
    <mergeCell ref="B184:C184"/>
    <mergeCell ref="B185:C185"/>
    <mergeCell ref="A141:F141"/>
    <mergeCell ref="A142:F142"/>
    <mergeCell ref="A130:F130"/>
    <mergeCell ref="A137:E137"/>
    <mergeCell ref="A138:E138"/>
    <mergeCell ref="A139:F139"/>
    <mergeCell ref="A179:F179"/>
    <mergeCell ref="B164:C164"/>
    <mergeCell ref="A99:F99"/>
    <mergeCell ref="B151:C151"/>
    <mergeCell ref="B154:C154"/>
    <mergeCell ref="B156:C156"/>
    <mergeCell ref="B159:C159"/>
    <mergeCell ref="B161:C161"/>
    <mergeCell ref="A125:F125"/>
    <mergeCell ref="B147:D147"/>
    <mergeCell ref="B148:D148"/>
    <mergeCell ref="B149:D149"/>
    <mergeCell ref="B150:C150"/>
    <mergeCell ref="A143:F143"/>
    <mergeCell ref="A145:F145"/>
    <mergeCell ref="A140:F140"/>
  </mergeCells>
  <conditionalFormatting sqref="B199">
    <cfRule type="cellIs" dxfId="5" priority="4" operator="equal">
      <formula>0</formula>
    </cfRule>
    <cfRule type="cellIs" dxfId="4" priority="5" operator="lessThan">
      <formula>0</formula>
    </cfRule>
    <cfRule type="cellIs" dxfId="3" priority="6" operator="greaterThan">
      <formula>0</formula>
    </cfRule>
  </conditionalFormatting>
  <conditionalFormatting sqref="F165">
    <cfRule type="cellIs" dxfId="2" priority="1" operator="equal">
      <formula>0</formula>
    </cfRule>
    <cfRule type="cellIs" dxfId="1" priority="2" operator="lessThan">
      <formula>0</formula>
    </cfRule>
    <cfRule type="cellIs" dxfId="0" priority="3" operator="greaterThan">
      <formula>0</formula>
    </cfRule>
  </conditionalFormatting>
  <dataValidations count="11">
    <dataValidation allowBlank="1" showInputMessage="1" showErrorMessage="1" promptTitle="Advertencia" prompt="Se recomienda leer cuidadosamente las indicaciones dispuestas en la parte inferior de esta tabla. " sqref="A132" xr:uid="{BFE8CDC7-B9EC-4E46-9DB3-FBE90FF48E02}"/>
    <dataValidation allowBlank="1" showInputMessage="1" showErrorMessage="1" promptTitle="Advertencia" prompt="El nombre de la partida debe ser de acuerdo al Clasificador de los Ingresos del Sector Público. " sqref="B89:B91 B109 B169" xr:uid="{4B30C247-C2DE-4D66-AF38-61DF57B1EB34}"/>
    <dataValidation allowBlank="1" showInputMessage="1" showErrorMessage="1" promptTitle="Advertencia" prompt="En este espacio se debe detallar el código correspondiente a la partida detallada y debe ser el código definido en el Clasificador de los Ingresos del Sector Público. " sqref="A89:A91 A109 A169" xr:uid="{EC532235-CE3F-41A5-A2D3-8B57B3030F66}"/>
    <dataValidation allowBlank="1" showInputMessage="1" showErrorMessage="1" promptTitle="Advertencia" prompt="El código debe ser el definido para la partida en particular y debe ser el código establecido en el Clasificador de los Ingresos del Sector Público. " sqref="A85" xr:uid="{78E46D02-9FA1-43F0-B24B-CF0567719188}"/>
    <dataValidation allowBlank="1" showInputMessage="1" showErrorMessage="1" promptTitle="Advertencia" prompt="Se debe indicar el nombre de la partida de acuerdo al Clasificador de los Ingresos del Sector Público." sqref="B85" xr:uid="{6B4236F6-FA63-4B0B-8B3E-3A6A50908F73}"/>
    <dataValidation allowBlank="1" showInputMessage="1" showErrorMessage="1" promptTitle="Advertencia" prompt="Esta tabla se completa únicamente con los ingresos y egresos del período 2024. Se recomienda leer cuidadosamente las indicaciones señaladas en la parte inferior de la tabla. " sqref="A129:F129" xr:uid="{B0C1118C-2EE7-4C74-9409-1D314D64C0D2}"/>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3:F103" xr:uid="{5924D6FD-2148-4299-972F-B2483F073ED2}"/>
    <dataValidation allowBlank="1" showInputMessage="1" showErrorMessage="1" promptTitle="Advertencia" prompt="Esta tabla solo la deben completar la unidades ejecutoras que por Ley específica estén facultadas para estimar y re presupuestar superávits." sqref="B148" xr:uid="{E50958FC-EB5D-42D9-BA0F-39F074E95E09}"/>
    <dataValidation allowBlank="1" showInputMessage="1" showErrorMessage="1" promptTitle="Recordatorio" prompt="El superávit libre debe ser reintegrado a más tardar el 31 de marzo,_x000a_de acuerdo al  Decreto Nº 43189-MTSS, artículo 66. " sqref="B153:B155 B157:B160 B162:B164" xr:uid="{C4EFC073-86E0-4629-91B4-F9DB0A458953}"/>
    <dataValidation allowBlank="1" showInputMessage="1" showErrorMessage="1" promptTitle="Advertencia" prompt="Debe coincidir con el monto reportado en la Liquidación Prespuestaria 2023, caso contrario se debe justificar en el espacio de observaciones. " sqref="D160 D152:D153 D155" xr:uid="{69C197AC-E19D-4AD2-882B-225A5CB26BD8}"/>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7:F59" xr:uid="{D5557D6A-C312-4ADE-968B-4F8E98388CD5}"/>
  </dataValidations>
  <hyperlinks>
    <hyperlink ref="B85" r:id="rId1" xr:uid="{1C767F05-BC8E-4CFC-864E-C18904A786B0}"/>
    <hyperlink ref="A85" r:id="rId2" xr:uid="{CAE4ABC9-320E-4346-ADA7-3EFE4F418C6B}"/>
    <hyperlink ref="B105" r:id="rId3" display="Nombre de la Partida presupuestaria" xr:uid="{5CEA26C4-2BEC-4CF4-AD19-94480C4F04FF}"/>
  </hyperlinks>
  <printOptions horizontalCentered="1"/>
  <pageMargins left="0.31496062992125984" right="0.31496062992125984" top="1.1811023622047245" bottom="0.78740157480314965" header="0.78740157480314965" footer="0.39370078740157483"/>
  <pageSetup scale="53" orientation="portrait" r:id="rId4"/>
  <headerFooter>
    <oddFooter>&amp;L&amp;"Palatino Linotype,Normal"&amp;K979797&amp;D&amp;C&amp;"Palatino Linotype,Normal"&amp;K979797Reporte de Ejecución programática y presupuestaria (I trimestre)&amp;R&amp;"Palatino Linotype,Normal"&amp;K979797&amp;P</oddFooter>
  </headerFooter>
  <rowBreaks count="4" manualBreakCount="4">
    <brk id="35" max="5" man="1"/>
    <brk id="60" max="5" man="1"/>
    <brk id="100" max="5" man="1"/>
    <brk id="145" max="5" man="1"/>
  </rowBreaks>
  <ignoredErrors>
    <ignoredError sqref="F16:F19" evalError="1"/>
  </ignoredErrors>
  <drawing r:id="rId5"/>
  <legacyDrawing r:id="rId6"/>
  <legacyDrawingHF r:id="rId7"/>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09F5-8E4B-4455-BEDC-0BEDA20B09D9}">
  <sheetPr>
    <tabColor rgb="FF182951"/>
  </sheetPr>
  <dimension ref="A1:I107"/>
  <sheetViews>
    <sheetView showGridLines="0" zoomScale="80" zoomScaleNormal="80" zoomScaleSheetLayoutView="100" workbookViewId="0">
      <selection sqref="A1:G2"/>
    </sheetView>
  </sheetViews>
  <sheetFormatPr baseColWidth="10" defaultColWidth="11.44140625" defaultRowHeight="15.6" x14ac:dyDescent="0.35"/>
  <cols>
    <col min="1" max="1" width="49.44140625" style="4" customWidth="1"/>
    <col min="2" max="2" width="29" style="4" customWidth="1"/>
    <col min="3" max="7" width="18.6640625" style="4" customWidth="1"/>
    <col min="8" max="8" width="13.5546875" style="4" bestFit="1" customWidth="1"/>
    <col min="9" max="16384" width="11.44140625" style="4"/>
  </cols>
  <sheetData>
    <row r="1" spans="1:7" ht="18" customHeight="1" x14ac:dyDescent="0.35">
      <c r="A1" s="422" t="s">
        <v>121</v>
      </c>
      <c r="B1" s="422"/>
      <c r="C1" s="422"/>
      <c r="D1" s="422"/>
      <c r="E1" s="422"/>
      <c r="F1" s="422"/>
      <c r="G1" s="422"/>
    </row>
    <row r="2" spans="1:7" ht="18" customHeight="1" x14ac:dyDescent="0.35">
      <c r="A2" s="422"/>
      <c r="B2" s="422"/>
      <c r="C2" s="422"/>
      <c r="D2" s="422"/>
      <c r="E2" s="422"/>
      <c r="F2" s="422"/>
      <c r="G2" s="422"/>
    </row>
    <row r="3" spans="1:7" ht="18" customHeight="1" x14ac:dyDescent="0.4">
      <c r="A3" s="481" t="s">
        <v>158</v>
      </c>
      <c r="B3" s="481"/>
      <c r="C3" s="481"/>
      <c r="D3" s="481"/>
      <c r="E3" s="481"/>
      <c r="F3" s="481"/>
      <c r="G3" s="481"/>
    </row>
    <row r="4" spans="1:7" ht="15" customHeight="1" thickBot="1" x14ac:dyDescent="0.4">
      <c r="A4" s="28"/>
      <c r="B4" s="28"/>
      <c r="C4" s="28"/>
      <c r="D4" s="28"/>
      <c r="E4" s="28"/>
      <c r="F4" s="2"/>
      <c r="G4"/>
    </row>
    <row r="5" spans="1:7" ht="18" customHeight="1" x14ac:dyDescent="0.35">
      <c r="A5" s="58"/>
      <c r="B5" s="132" t="s">
        <v>22</v>
      </c>
      <c r="C5" s="137" t="str">
        <f>+'1T'!C5</f>
        <v>Programa Deporte y Recreación</v>
      </c>
      <c r="D5" s="138"/>
      <c r="E5" s="139"/>
      <c r="F5" s="2"/>
      <c r="G5"/>
    </row>
    <row r="6" spans="1:7" ht="18" customHeight="1" x14ac:dyDescent="0.35">
      <c r="A6" s="58"/>
      <c r="B6" s="133" t="s">
        <v>33</v>
      </c>
      <c r="C6" s="134" t="str">
        <f>+'1T'!C6</f>
        <v>Instituto Costarricense del Deporte y la Recreación</v>
      </c>
      <c r="D6" s="135"/>
      <c r="E6" s="140"/>
      <c r="F6" s="2"/>
      <c r="G6"/>
    </row>
    <row r="7" spans="1:7" ht="18" customHeight="1" thickBot="1" x14ac:dyDescent="0.4">
      <c r="A7" s="58"/>
      <c r="B7" s="136" t="s">
        <v>34</v>
      </c>
      <c r="C7" s="141" t="str">
        <f>+'1T'!C7</f>
        <v>Dirección Nacional de ICODER</v>
      </c>
      <c r="D7" s="142"/>
      <c r="E7" s="143"/>
      <c r="F7" s="2"/>
    </row>
    <row r="8" spans="1:7" ht="15" customHeight="1" x14ac:dyDescent="0.35">
      <c r="A8"/>
      <c r="B8" s="5"/>
      <c r="C8" s="5"/>
      <c r="D8" s="5"/>
      <c r="E8" s="5"/>
      <c r="F8" s="5"/>
    </row>
    <row r="9" spans="1:7" ht="21.9" customHeight="1" x14ac:dyDescent="0.35">
      <c r="A9" s="396" t="s">
        <v>107</v>
      </c>
      <c r="B9" s="396"/>
      <c r="C9" s="396"/>
      <c r="D9" s="396"/>
      <c r="E9" s="396"/>
      <c r="F9" s="396"/>
      <c r="G9" s="396"/>
    </row>
    <row r="10" spans="1:7" ht="15" customHeight="1" x14ac:dyDescent="0.35">
      <c r="A10" s="8"/>
      <c r="B10" s="7"/>
      <c r="C10" s="7"/>
      <c r="D10" s="7"/>
      <c r="E10" s="7"/>
      <c r="F10" s="7"/>
    </row>
    <row r="11" spans="1:7" customFormat="1" ht="18" customHeight="1" x14ac:dyDescent="0.3">
      <c r="A11" s="427" t="s">
        <v>36</v>
      </c>
      <c r="B11" s="427"/>
      <c r="C11" s="427"/>
      <c r="D11" s="427"/>
      <c r="E11" s="427"/>
      <c r="F11" s="427"/>
      <c r="G11" s="427"/>
    </row>
    <row r="12" spans="1:7" customFormat="1" ht="18" customHeight="1" x14ac:dyDescent="0.3">
      <c r="A12" s="427" t="s">
        <v>19</v>
      </c>
      <c r="B12" s="427"/>
      <c r="C12" s="427"/>
      <c r="D12" s="427"/>
      <c r="E12" s="427"/>
      <c r="F12" s="427"/>
      <c r="G12" s="427"/>
    </row>
    <row r="13" spans="1:7" customFormat="1" ht="18" customHeight="1" x14ac:dyDescent="0.3">
      <c r="A13" s="86" t="s">
        <v>17</v>
      </c>
      <c r="B13" s="85" t="s">
        <v>18</v>
      </c>
      <c r="C13" s="86" t="s">
        <v>82</v>
      </c>
      <c r="D13" s="85" t="s">
        <v>83</v>
      </c>
      <c r="E13" s="85" t="s">
        <v>84</v>
      </c>
      <c r="F13" s="119" t="s">
        <v>86</v>
      </c>
      <c r="G13" s="119" t="s">
        <v>13</v>
      </c>
    </row>
    <row r="14" spans="1:7" customFormat="1" ht="18" customHeight="1" x14ac:dyDescent="0.3">
      <c r="A14" s="78" t="s">
        <v>16</v>
      </c>
      <c r="B14" s="80"/>
      <c r="C14" s="245">
        <f>+C16+C17</f>
        <v>162321</v>
      </c>
      <c r="D14" s="245">
        <f t="shared" ref="D14:G14" si="0">+D16+D17</f>
        <v>85724</v>
      </c>
      <c r="E14" s="245">
        <f t="shared" si="0"/>
        <v>103449.66666666667</v>
      </c>
      <c r="F14" s="245">
        <f t="shared" si="0"/>
        <v>154635.33333333334</v>
      </c>
      <c r="G14" s="245">
        <f t="shared" si="0"/>
        <v>506130</v>
      </c>
    </row>
    <row r="15" spans="1:7" customFormat="1" ht="15" customHeight="1" x14ac:dyDescent="0.3">
      <c r="A15" s="10"/>
      <c r="B15" s="11"/>
      <c r="C15" s="247"/>
      <c r="D15" s="247"/>
      <c r="E15" s="250"/>
      <c r="F15" s="250"/>
      <c r="G15" s="247"/>
    </row>
    <row r="16" spans="1:7" customFormat="1" ht="18" customHeight="1" x14ac:dyDescent="0.35">
      <c r="A16" s="73" t="s">
        <v>289</v>
      </c>
      <c r="B16" s="244" t="s">
        <v>291</v>
      </c>
      <c r="C16" s="248">
        <f>+'1T'!F18</f>
        <v>47</v>
      </c>
      <c r="D16" s="248">
        <f>+'2T'!F18</f>
        <v>2561</v>
      </c>
      <c r="E16" s="250">
        <f>+'3T'!F18</f>
        <v>3933</v>
      </c>
      <c r="F16" s="250">
        <f>+'4T'!F18</f>
        <v>6600</v>
      </c>
      <c r="G16" s="249">
        <f>+C16+D16+E16+F16</f>
        <v>13141</v>
      </c>
    </row>
    <row r="17" spans="1:7" customFormat="1" ht="18" customHeight="1" x14ac:dyDescent="0.35">
      <c r="A17" s="243" t="s">
        <v>290</v>
      </c>
      <c r="B17" s="244" t="s">
        <v>291</v>
      </c>
      <c r="C17" s="248">
        <f>+'1T'!F19</f>
        <v>162274</v>
      </c>
      <c r="D17" s="248">
        <f>+'2T'!F19</f>
        <v>83163</v>
      </c>
      <c r="E17" s="250">
        <f>+'3T'!F19</f>
        <v>99516.666666666672</v>
      </c>
      <c r="F17" s="257">
        <f>+'4T'!F19</f>
        <v>148035.33333333334</v>
      </c>
      <c r="G17" s="252">
        <f>+C17+D17+E17+F17</f>
        <v>492989</v>
      </c>
    </row>
    <row r="18" spans="1:7" customFormat="1" ht="18" customHeight="1" x14ac:dyDescent="0.3">
      <c r="A18" s="479" t="s">
        <v>333</v>
      </c>
      <c r="B18" s="479"/>
      <c r="C18" s="479"/>
      <c r="D18" s="479"/>
      <c r="E18" s="479"/>
      <c r="F18" s="479"/>
      <c r="G18" s="479"/>
    </row>
    <row r="19" spans="1:7" customFormat="1" ht="50.1" customHeight="1" x14ac:dyDescent="0.3">
      <c r="A19" s="397" t="s">
        <v>110</v>
      </c>
      <c r="B19" s="398"/>
      <c r="C19" s="398"/>
      <c r="D19" s="398"/>
      <c r="E19" s="398"/>
      <c r="F19" s="398"/>
      <c r="G19" s="399"/>
    </row>
    <row r="20" spans="1:7" customFormat="1" ht="15" customHeight="1" x14ac:dyDescent="0.3">
      <c r="A20" s="31"/>
      <c r="B20" s="31"/>
      <c r="C20" s="31"/>
      <c r="D20" s="32"/>
      <c r="E20" s="32"/>
    </row>
    <row r="21" spans="1:7" customFormat="1" ht="18" customHeight="1" x14ac:dyDescent="0.3">
      <c r="A21" s="427" t="s">
        <v>37</v>
      </c>
      <c r="B21" s="427"/>
      <c r="C21" s="427"/>
      <c r="D21" s="427"/>
      <c r="E21" s="427"/>
      <c r="F21" s="427"/>
    </row>
    <row r="22" spans="1:7" customFormat="1" ht="18" customHeight="1" x14ac:dyDescent="0.3">
      <c r="A22" s="427" t="s">
        <v>20</v>
      </c>
      <c r="B22" s="427"/>
      <c r="C22" s="427"/>
      <c r="D22" s="427"/>
      <c r="E22" s="427"/>
      <c r="F22" s="427"/>
    </row>
    <row r="23" spans="1:7" customFormat="1" ht="18" customHeight="1" x14ac:dyDescent="0.3">
      <c r="A23" s="86" t="s">
        <v>21</v>
      </c>
      <c r="B23" s="86" t="s">
        <v>82</v>
      </c>
      <c r="C23" s="86" t="s">
        <v>83</v>
      </c>
      <c r="D23" s="86" t="s">
        <v>84</v>
      </c>
      <c r="E23" s="86" t="s">
        <v>86</v>
      </c>
      <c r="F23" s="86" t="s">
        <v>13</v>
      </c>
    </row>
    <row r="24" spans="1:7" customFormat="1" ht="18" customHeight="1" x14ac:dyDescent="0.3">
      <c r="A24" s="78" t="s">
        <v>16</v>
      </c>
      <c r="B24" s="92">
        <f>+B26+B27+B28</f>
        <v>673095858.3499999</v>
      </c>
      <c r="C24" s="92">
        <f t="shared" ref="C24:F24" si="1">+C26+C27+C28</f>
        <v>717913395.95000005</v>
      </c>
      <c r="D24" s="92">
        <f t="shared" si="1"/>
        <v>1042070170.74</v>
      </c>
      <c r="E24" s="92">
        <f t="shared" si="1"/>
        <v>1153800828.6099997</v>
      </c>
      <c r="F24" s="92">
        <f t="shared" si="1"/>
        <v>3586880253.6499996</v>
      </c>
    </row>
    <row r="25" spans="1:7" customFormat="1" ht="15" customHeight="1" x14ac:dyDescent="0.3">
      <c r="A25" s="253"/>
      <c r="B25" s="255"/>
      <c r="C25" s="255"/>
      <c r="D25" s="14"/>
      <c r="E25" s="14"/>
      <c r="F25" s="254"/>
    </row>
    <row r="26" spans="1:7" customFormat="1" ht="18" customHeight="1" x14ac:dyDescent="0.3">
      <c r="A26" s="251" t="s">
        <v>292</v>
      </c>
      <c r="B26" s="71">
        <f>+'1T'!F29</f>
        <v>37500000</v>
      </c>
      <c r="C26" s="49">
        <f>+'2T'!F29</f>
        <v>305000000</v>
      </c>
      <c r="D26" s="14">
        <f>+'3T'!F29</f>
        <v>546568817.86000001</v>
      </c>
      <c r="E26" s="14">
        <f>+'4T'!F29</f>
        <v>424500000</v>
      </c>
      <c r="F26" s="185">
        <f>+E26+D26+C26+B26</f>
        <v>1313568817.8600001</v>
      </c>
    </row>
    <row r="27" spans="1:7" customFormat="1" ht="18" customHeight="1" x14ac:dyDescent="0.3">
      <c r="A27" s="251" t="s">
        <v>290</v>
      </c>
      <c r="B27" s="71">
        <f>+'1T'!F30</f>
        <v>401344544.44</v>
      </c>
      <c r="C27" s="49">
        <f>+'2T'!F30</f>
        <v>240953769.94999999</v>
      </c>
      <c r="D27" s="14">
        <f>+'3T'!F30</f>
        <v>237815175.51999998</v>
      </c>
      <c r="E27" s="14">
        <f>+'4T'!F30</f>
        <v>420024085.56999999</v>
      </c>
      <c r="F27" s="185">
        <f t="shared" ref="F27:F28" si="2">+E27+D27+C27+B27</f>
        <v>1300137575.48</v>
      </c>
    </row>
    <row r="28" spans="1:7" customFormat="1" ht="18" customHeight="1" x14ac:dyDescent="0.3">
      <c r="A28" s="251" t="s">
        <v>293</v>
      </c>
      <c r="B28" s="71">
        <f>+'1T'!F31</f>
        <v>234251313.90999997</v>
      </c>
      <c r="C28" s="49">
        <f>+'2T'!F31</f>
        <v>171959626</v>
      </c>
      <c r="D28" s="14">
        <f>+'3T'!F31</f>
        <v>257686177.35999998</v>
      </c>
      <c r="E28" s="258">
        <f>+'4T'!F31</f>
        <v>309276743.0399996</v>
      </c>
      <c r="F28" s="256">
        <f t="shared" si="2"/>
        <v>973173860.30999959</v>
      </c>
    </row>
    <row r="29" spans="1:7" customFormat="1" ht="18" customHeight="1" x14ac:dyDescent="0.3">
      <c r="A29" s="478" t="s">
        <v>334</v>
      </c>
      <c r="B29" s="478"/>
      <c r="C29" s="478"/>
      <c r="D29" s="478"/>
    </row>
    <row r="30" spans="1:7" customFormat="1" ht="50.1" customHeight="1" x14ac:dyDescent="0.3">
      <c r="A30" s="397" t="s">
        <v>110</v>
      </c>
      <c r="B30" s="398"/>
      <c r="C30" s="398"/>
      <c r="D30" s="398"/>
      <c r="E30" s="398"/>
      <c r="F30" s="399"/>
    </row>
    <row r="31" spans="1:7" customFormat="1" ht="18" customHeight="1" x14ac:dyDescent="0.3"/>
    <row r="33" spans="1:8" ht="21" customHeight="1" x14ac:dyDescent="0.35">
      <c r="A33" s="396" t="s">
        <v>108</v>
      </c>
      <c r="B33" s="396"/>
      <c r="C33" s="396"/>
      <c r="D33" s="396"/>
      <c r="E33" s="396"/>
      <c r="F33" s="396"/>
      <c r="G33" s="396"/>
      <c r="H33" s="231"/>
    </row>
    <row r="34" spans="1:8" ht="9.9" customHeight="1" x14ac:dyDescent="0.35">
      <c r="A34" s="2"/>
      <c r="B34" s="2"/>
      <c r="C34" s="2"/>
      <c r="D34" s="2"/>
      <c r="E34" s="2"/>
      <c r="F34" s="2"/>
    </row>
    <row r="35" spans="1:8" x14ac:dyDescent="0.35">
      <c r="A35" s="358" t="s">
        <v>66</v>
      </c>
      <c r="B35" s="358"/>
      <c r="C35" s="358"/>
      <c r="D35" s="358"/>
      <c r="E35" s="358"/>
      <c r="F35" s="358"/>
      <c r="G35" s="358"/>
    </row>
    <row r="36" spans="1:8" ht="17.25" customHeight="1" x14ac:dyDescent="0.35">
      <c r="A36" s="381" t="s">
        <v>67</v>
      </c>
      <c r="B36" s="381"/>
      <c r="C36" s="381"/>
      <c r="D36" s="381"/>
      <c r="E36" s="381"/>
      <c r="F36" s="381"/>
      <c r="G36" s="381"/>
    </row>
    <row r="37" spans="1:8" x14ac:dyDescent="0.35">
      <c r="A37" s="358" t="s">
        <v>51</v>
      </c>
      <c r="B37" s="358"/>
      <c r="C37" s="358"/>
      <c r="D37" s="358"/>
      <c r="E37" s="358"/>
      <c r="F37" s="358"/>
      <c r="G37" s="358"/>
    </row>
    <row r="38" spans="1:8" ht="35.1" customHeight="1" x14ac:dyDescent="0.35">
      <c r="A38" s="90" t="s">
        <v>53</v>
      </c>
      <c r="B38" s="90" t="s">
        <v>148</v>
      </c>
      <c r="C38" s="90" t="s">
        <v>82</v>
      </c>
      <c r="D38" s="90" t="s">
        <v>83</v>
      </c>
      <c r="E38" s="90" t="s">
        <v>84</v>
      </c>
      <c r="F38" s="90" t="s">
        <v>85</v>
      </c>
      <c r="G38" s="90" t="s">
        <v>13</v>
      </c>
    </row>
    <row r="39" spans="1:8" ht="18" customHeight="1" x14ac:dyDescent="0.35">
      <c r="A39" s="78" t="s">
        <v>16</v>
      </c>
      <c r="B39" s="91"/>
      <c r="C39" s="79">
        <f>+C41</f>
        <v>884164263</v>
      </c>
      <c r="D39" s="79">
        <f t="shared" ref="D39:G39" si="3">+D41</f>
        <v>884164263</v>
      </c>
      <c r="E39" s="79">
        <f t="shared" si="3"/>
        <v>951912575</v>
      </c>
      <c r="F39" s="79">
        <f t="shared" si="3"/>
        <v>1277264364</v>
      </c>
      <c r="G39" s="79">
        <f t="shared" si="3"/>
        <v>3997505465</v>
      </c>
    </row>
    <row r="40" spans="1:8" ht="9.9" customHeight="1" x14ac:dyDescent="0.35">
      <c r="A40" s="10"/>
      <c r="B40" s="42"/>
      <c r="C40" s="12"/>
      <c r="D40" s="12"/>
      <c r="E40" s="12"/>
      <c r="F40" s="12"/>
      <c r="G40" s="43"/>
    </row>
    <row r="41" spans="1:8" ht="18" customHeight="1" x14ac:dyDescent="0.35">
      <c r="A41" s="391" t="s">
        <v>159</v>
      </c>
      <c r="B41" s="391"/>
      <c r="C41" s="93">
        <f>+C42</f>
        <v>884164263</v>
      </c>
      <c r="D41" s="93">
        <f>+D42</f>
        <v>884164263</v>
      </c>
      <c r="E41" s="93">
        <f t="shared" ref="E41:G44" si="4">+E42</f>
        <v>951912575</v>
      </c>
      <c r="F41" s="93">
        <f>+F42</f>
        <v>1277264364</v>
      </c>
      <c r="G41" s="93">
        <f t="shared" si="4"/>
        <v>3997505465</v>
      </c>
    </row>
    <row r="42" spans="1:8" x14ac:dyDescent="0.35">
      <c r="A42" s="154" t="s">
        <v>196</v>
      </c>
      <c r="B42" s="159" t="s">
        <v>191</v>
      </c>
      <c r="C42" s="185">
        <f>+C43</f>
        <v>884164263</v>
      </c>
      <c r="D42" s="185">
        <f t="shared" ref="D42:D44" si="5">+D43</f>
        <v>884164263</v>
      </c>
      <c r="E42" s="185">
        <f t="shared" si="4"/>
        <v>951912575</v>
      </c>
      <c r="F42" s="185">
        <f t="shared" si="4"/>
        <v>1277264364</v>
      </c>
      <c r="G42" s="186">
        <f>+C42+D42+E42+F42</f>
        <v>3997505465</v>
      </c>
    </row>
    <row r="43" spans="1:8" x14ac:dyDescent="0.35">
      <c r="A43" s="154" t="s">
        <v>195</v>
      </c>
      <c r="B43" s="159" t="s">
        <v>165</v>
      </c>
      <c r="C43" s="13">
        <f>+C44</f>
        <v>884164263</v>
      </c>
      <c r="D43" s="13">
        <f t="shared" si="5"/>
        <v>884164263</v>
      </c>
      <c r="E43" s="13">
        <f t="shared" si="4"/>
        <v>951912575</v>
      </c>
      <c r="F43" s="13">
        <f t="shared" si="4"/>
        <v>1277264364</v>
      </c>
      <c r="G43" s="63">
        <f>+C43+D43+E43+F43</f>
        <v>3997505465</v>
      </c>
    </row>
    <row r="44" spans="1:8" x14ac:dyDescent="0.35">
      <c r="A44" s="154" t="s">
        <v>194</v>
      </c>
      <c r="B44" s="159" t="s">
        <v>192</v>
      </c>
      <c r="C44" s="46">
        <f>+C45</f>
        <v>884164263</v>
      </c>
      <c r="D44" s="46">
        <f t="shared" si="5"/>
        <v>884164263</v>
      </c>
      <c r="E44" s="46">
        <f t="shared" si="4"/>
        <v>951912575</v>
      </c>
      <c r="F44" s="46">
        <f t="shared" si="4"/>
        <v>1277264364</v>
      </c>
      <c r="G44" s="64">
        <f>+C44+D44+E44+F44</f>
        <v>3997505465</v>
      </c>
    </row>
    <row r="45" spans="1:8" x14ac:dyDescent="0.35">
      <c r="A45" s="300" t="s">
        <v>197</v>
      </c>
      <c r="B45" s="301" t="s">
        <v>212</v>
      </c>
      <c r="C45" s="317">
        <f>+'1T'!F86</f>
        <v>884164263</v>
      </c>
      <c r="D45" s="317">
        <f>+'2T'!F86</f>
        <v>884164263</v>
      </c>
      <c r="E45" s="317">
        <f>+'3T'!F86</f>
        <v>951912575</v>
      </c>
      <c r="F45" s="317">
        <f>+'4T'!F86</f>
        <v>1277264364</v>
      </c>
      <c r="G45" s="319">
        <f>+C45+D45+E45+F45</f>
        <v>3997505465</v>
      </c>
    </row>
    <row r="46" spans="1:8" ht="9.9" customHeight="1" x14ac:dyDescent="0.35">
      <c r="A46" s="183"/>
      <c r="B46" s="184"/>
      <c r="C46" s="65"/>
      <c r="D46" s="65"/>
      <c r="E46" s="65"/>
      <c r="F46" s="65"/>
      <c r="G46" s="66"/>
    </row>
    <row r="47" spans="1:8" x14ac:dyDescent="0.35">
      <c r="A47" s="480" t="s">
        <v>335</v>
      </c>
      <c r="B47" s="480"/>
      <c r="C47" s="480"/>
      <c r="D47" s="480"/>
      <c r="E47" s="480"/>
      <c r="F47" s="2"/>
    </row>
    <row r="48" spans="1:8" ht="50.1" customHeight="1" x14ac:dyDescent="0.35">
      <c r="A48" s="476" t="s">
        <v>109</v>
      </c>
      <c r="B48" s="477"/>
      <c r="C48" s="477"/>
      <c r="D48" s="477"/>
      <c r="E48" s="477"/>
      <c r="F48" s="477"/>
      <c r="G48" s="477"/>
    </row>
    <row r="49" spans="1:9" ht="9.9" customHeight="1" x14ac:dyDescent="0.35">
      <c r="A49" s="22"/>
      <c r="B49" s="41"/>
      <c r="C49" s="21"/>
      <c r="D49" s="28"/>
      <c r="E49" s="28"/>
      <c r="F49" s="2"/>
    </row>
    <row r="50" spans="1:9" x14ac:dyDescent="0.35">
      <c r="A50" s="358" t="s">
        <v>69</v>
      </c>
      <c r="B50" s="358"/>
      <c r="C50" s="358"/>
      <c r="D50" s="358"/>
      <c r="E50" s="358"/>
      <c r="F50" s="358"/>
      <c r="G50" s="358"/>
    </row>
    <row r="51" spans="1:9" ht="17.25" customHeight="1" x14ac:dyDescent="0.35">
      <c r="A51" s="381" t="s">
        <v>52</v>
      </c>
      <c r="B51" s="381"/>
      <c r="C51" s="381"/>
      <c r="D51" s="381"/>
      <c r="E51" s="381"/>
      <c r="F51" s="381"/>
      <c r="G51" s="381"/>
    </row>
    <row r="52" spans="1:9" x14ac:dyDescent="0.35">
      <c r="A52" s="358" t="s">
        <v>51</v>
      </c>
      <c r="B52" s="358"/>
      <c r="C52" s="358"/>
      <c r="D52" s="358"/>
      <c r="E52" s="358"/>
      <c r="F52" s="358"/>
      <c r="G52" s="358"/>
    </row>
    <row r="53" spans="1:9" ht="35.1" customHeight="1" x14ac:dyDescent="0.35">
      <c r="A53" s="90" t="s">
        <v>53</v>
      </c>
      <c r="B53" s="90" t="s">
        <v>148</v>
      </c>
      <c r="C53" s="90" t="s">
        <v>82</v>
      </c>
      <c r="D53" s="90" t="s">
        <v>83</v>
      </c>
      <c r="E53" s="90" t="s">
        <v>84</v>
      </c>
      <c r="F53" s="90" t="s">
        <v>86</v>
      </c>
      <c r="G53" s="90" t="s">
        <v>13</v>
      </c>
    </row>
    <row r="54" spans="1:9" ht="18" customHeight="1" x14ac:dyDescent="0.35">
      <c r="A54" s="78" t="s">
        <v>16</v>
      </c>
      <c r="B54" s="91"/>
      <c r="C54" s="79">
        <f>+C56</f>
        <v>673095858.3499999</v>
      </c>
      <c r="D54" s="79">
        <f t="shared" ref="D54:G54" si="6">+D56</f>
        <v>717913395.95000005</v>
      </c>
      <c r="E54" s="79">
        <f t="shared" si="6"/>
        <v>1042070170.74</v>
      </c>
      <c r="F54" s="79">
        <f t="shared" si="6"/>
        <v>1153800828.6099997</v>
      </c>
      <c r="G54" s="79">
        <f t="shared" si="6"/>
        <v>3586880253.6499996</v>
      </c>
    </row>
    <row r="55" spans="1:9" ht="15" customHeight="1" x14ac:dyDescent="0.35">
      <c r="A55" s="10"/>
      <c r="B55" s="42"/>
      <c r="C55" s="12"/>
      <c r="D55" s="12"/>
      <c r="E55" s="12"/>
      <c r="F55" s="43"/>
      <c r="G55" s="43"/>
    </row>
    <row r="56" spans="1:9" x14ac:dyDescent="0.35">
      <c r="A56" s="391" t="s">
        <v>56</v>
      </c>
      <c r="B56" s="391"/>
      <c r="C56" s="93">
        <f>+SUM(C57:C66)</f>
        <v>673095858.3499999</v>
      </c>
      <c r="D56" s="93">
        <f>+SUM(D57:D66)</f>
        <v>717913395.95000005</v>
      </c>
      <c r="E56" s="93">
        <f t="shared" ref="E56:F56" si="7">+SUM(E57:E66)</f>
        <v>1042070170.74</v>
      </c>
      <c r="F56" s="93">
        <f t="shared" si="7"/>
        <v>1153800828.6099997</v>
      </c>
      <c r="G56" s="93">
        <f>+SUM(G57:G66)</f>
        <v>3586880253.6499996</v>
      </c>
    </row>
    <row r="57" spans="1:9" x14ac:dyDescent="0.35">
      <c r="A57" s="154">
        <v>0</v>
      </c>
      <c r="B57" s="159" t="s">
        <v>181</v>
      </c>
      <c r="C57" s="13">
        <f>+'1T'!F109</f>
        <v>259801823.34999996</v>
      </c>
      <c r="D57" s="13">
        <f>+'2T'!F109</f>
        <v>181799775.77999997</v>
      </c>
      <c r="E57" s="13">
        <f>+'3T'!F109</f>
        <v>271714736.18000001</v>
      </c>
      <c r="F57" s="13">
        <f>+'4T'!F109</f>
        <v>332795917.62000012</v>
      </c>
      <c r="G57" s="63">
        <f>+C57+D57+E57+F57</f>
        <v>1046112252.9300001</v>
      </c>
    </row>
    <row r="58" spans="1:9" x14ac:dyDescent="0.35">
      <c r="A58" s="154">
        <v>1</v>
      </c>
      <c r="B58" s="159" t="s">
        <v>168</v>
      </c>
      <c r="C58" s="13">
        <f>+'1T'!F110</f>
        <v>366259340.04999995</v>
      </c>
      <c r="D58" s="13">
        <f>+'2T'!F110</f>
        <v>214905230.48999998</v>
      </c>
      <c r="E58" s="13">
        <f>+'3T'!F110</f>
        <v>194015539.10000002</v>
      </c>
      <c r="F58" s="13">
        <f>+'4T'!F110</f>
        <v>358312359.13999957</v>
      </c>
      <c r="G58" s="63">
        <f t="shared" ref="G58:G61" si="8">+C58+D58+E58+F58</f>
        <v>1133492468.7799995</v>
      </c>
      <c r="I58" s="331"/>
    </row>
    <row r="59" spans="1:9" x14ac:dyDescent="0.35">
      <c r="A59" s="154">
        <v>2</v>
      </c>
      <c r="B59" s="159" t="s">
        <v>182</v>
      </c>
      <c r="C59" s="13">
        <f>+'1T'!F111</f>
        <v>9370572.3900000006</v>
      </c>
      <c r="D59" s="13">
        <f>+'2T'!F111</f>
        <v>15423200.800000001</v>
      </c>
      <c r="E59" s="13">
        <f>+'3T'!F111</f>
        <v>29447824.839999996</v>
      </c>
      <c r="F59" s="13">
        <f>+'4T'!F111</f>
        <v>33669888.839999974</v>
      </c>
      <c r="G59" s="63">
        <f t="shared" si="8"/>
        <v>87911486.869999975</v>
      </c>
      <c r="I59" s="331"/>
    </row>
    <row r="60" spans="1:9" x14ac:dyDescent="0.35">
      <c r="A60" s="154">
        <v>3</v>
      </c>
      <c r="B60" s="159" t="s">
        <v>183</v>
      </c>
      <c r="C60" s="13">
        <f>+'1T'!F112</f>
        <v>0</v>
      </c>
      <c r="D60" s="13">
        <f>+'2T'!F112</f>
        <v>0</v>
      </c>
      <c r="E60" s="13">
        <f>+'3T'!F112</f>
        <v>0</v>
      </c>
      <c r="F60" s="13">
        <f>+'4T'!F112</f>
        <v>0</v>
      </c>
      <c r="G60" s="63">
        <f t="shared" si="8"/>
        <v>0</v>
      </c>
    </row>
    <row r="61" spans="1:9" x14ac:dyDescent="0.35">
      <c r="A61" s="154">
        <v>4</v>
      </c>
      <c r="B61" s="159" t="s">
        <v>184</v>
      </c>
      <c r="C61" s="13">
        <f>+'1T'!F113</f>
        <v>0</v>
      </c>
      <c r="D61" s="13">
        <f>+'2T'!F113</f>
        <v>0</v>
      </c>
      <c r="E61" s="13">
        <f>+'3T'!F113</f>
        <v>0</v>
      </c>
      <c r="F61" s="13">
        <f>+'4T'!F113</f>
        <v>0</v>
      </c>
      <c r="G61" s="63">
        <f t="shared" si="8"/>
        <v>0</v>
      </c>
    </row>
    <row r="62" spans="1:9" x14ac:dyDescent="0.35">
      <c r="A62" s="154">
        <v>5</v>
      </c>
      <c r="B62" s="159" t="s">
        <v>185</v>
      </c>
      <c r="C62" s="13">
        <f>+'1T'!F114</f>
        <v>0</v>
      </c>
      <c r="D62" s="13">
        <f>+'2T'!F114</f>
        <v>0</v>
      </c>
      <c r="E62" s="13">
        <f>+'3T'!F114</f>
        <v>0</v>
      </c>
      <c r="F62" s="13">
        <f>+'4T'!F114</f>
        <v>0</v>
      </c>
      <c r="G62" s="64">
        <f>+C62+D62+E62+F62</f>
        <v>0</v>
      </c>
    </row>
    <row r="63" spans="1:9" x14ac:dyDescent="0.35">
      <c r="A63" s="154">
        <v>6</v>
      </c>
      <c r="B63" s="159" t="s">
        <v>165</v>
      </c>
      <c r="C63" s="13">
        <f>+'1T'!F115</f>
        <v>37664122.560000002</v>
      </c>
      <c r="D63" s="13">
        <f>+'2T'!F115</f>
        <v>305785188.88</v>
      </c>
      <c r="E63" s="13">
        <f>+'3T'!F115</f>
        <v>546892070.62</v>
      </c>
      <c r="F63" s="13">
        <f>+'4T'!F115</f>
        <v>429022663.00999999</v>
      </c>
      <c r="G63" s="64">
        <f t="shared" ref="G63:G66" si="9">+C63+D63+E63+F63</f>
        <v>1319364045.0699999</v>
      </c>
    </row>
    <row r="64" spans="1:9" x14ac:dyDescent="0.35">
      <c r="A64" s="154">
        <v>7</v>
      </c>
      <c r="B64" s="159" t="s">
        <v>166</v>
      </c>
      <c r="C64" s="13">
        <f>+'1T'!F116</f>
        <v>0</v>
      </c>
      <c r="D64" s="13">
        <f>+'2T'!F116</f>
        <v>0</v>
      </c>
      <c r="E64" s="13">
        <f>+'3T'!F116</f>
        <v>0</v>
      </c>
      <c r="F64" s="13">
        <f>+'4T'!F116</f>
        <v>0</v>
      </c>
      <c r="G64" s="64">
        <f t="shared" si="9"/>
        <v>0</v>
      </c>
    </row>
    <row r="65" spans="1:7" x14ac:dyDescent="0.35">
      <c r="A65" s="154">
        <v>8</v>
      </c>
      <c r="B65" s="159" t="s">
        <v>186</v>
      </c>
      <c r="C65" s="13">
        <f>+'1T'!F117</f>
        <v>0</v>
      </c>
      <c r="D65" s="13">
        <f>+'2T'!F117</f>
        <v>0</v>
      </c>
      <c r="E65" s="13">
        <f>+'3T'!F117</f>
        <v>0</v>
      </c>
      <c r="F65" s="13">
        <f>+'4T'!F117</f>
        <v>0</v>
      </c>
      <c r="G65" s="64">
        <f t="shared" si="9"/>
        <v>0</v>
      </c>
    </row>
    <row r="66" spans="1:7" x14ac:dyDescent="0.35">
      <c r="A66" s="154">
        <v>9</v>
      </c>
      <c r="B66" s="159" t="s">
        <v>187</v>
      </c>
      <c r="C66" s="13">
        <f>+'1T'!F118</f>
        <v>0</v>
      </c>
      <c r="D66" s="13">
        <f>+'2T'!F118</f>
        <v>0</v>
      </c>
      <c r="E66" s="13">
        <f>+'3T'!F118</f>
        <v>0</v>
      </c>
      <c r="F66" s="13">
        <f>+'4T'!F118</f>
        <v>0</v>
      </c>
      <c r="G66" s="64">
        <f t="shared" si="9"/>
        <v>0</v>
      </c>
    </row>
    <row r="67" spans="1:7" ht="15" customHeight="1" x14ac:dyDescent="0.35">
      <c r="A67" s="28"/>
      <c r="B67" s="28"/>
      <c r="C67" s="50"/>
      <c r="D67" s="50"/>
      <c r="E67" s="50"/>
      <c r="F67" s="50"/>
      <c r="G67" s="50"/>
    </row>
    <row r="68" spans="1:7" x14ac:dyDescent="0.35">
      <c r="A68" s="391" t="s">
        <v>201</v>
      </c>
      <c r="B68" s="391"/>
      <c r="C68" s="93">
        <f>+C69</f>
        <v>0</v>
      </c>
      <c r="D68" s="93">
        <f>+D69</f>
        <v>0</v>
      </c>
      <c r="E68" s="93">
        <f>+E69</f>
        <v>0</v>
      </c>
      <c r="F68" s="93">
        <f>+F69</f>
        <v>0</v>
      </c>
      <c r="G68" s="93">
        <f>+G69</f>
        <v>0</v>
      </c>
    </row>
    <row r="69" spans="1:7" x14ac:dyDescent="0.35">
      <c r="A69" s="154">
        <v>6</v>
      </c>
      <c r="B69" s="159" t="s">
        <v>165</v>
      </c>
      <c r="C69" s="46">
        <f>+C70</f>
        <v>0</v>
      </c>
      <c r="D69" s="46">
        <f t="shared" ref="D69:G69" si="10">+D70</f>
        <v>0</v>
      </c>
      <c r="E69" s="46">
        <f t="shared" si="10"/>
        <v>0</v>
      </c>
      <c r="F69" s="46">
        <f t="shared" si="10"/>
        <v>0</v>
      </c>
      <c r="G69" s="64">
        <f t="shared" si="10"/>
        <v>0</v>
      </c>
    </row>
    <row r="70" spans="1:7" x14ac:dyDescent="0.35">
      <c r="A70" s="304" t="s">
        <v>200</v>
      </c>
      <c r="B70" s="305" t="s">
        <v>199</v>
      </c>
      <c r="C70" s="320">
        <f>+'1T'!F122</f>
        <v>0</v>
      </c>
      <c r="D70" s="320">
        <f>+'2T'!F122</f>
        <v>0</v>
      </c>
      <c r="E70" s="320">
        <f>+'3T'!F122</f>
        <v>0</v>
      </c>
      <c r="F70" s="320">
        <f>+'4T'!F122</f>
        <v>0</v>
      </c>
      <c r="G70" s="321">
        <f>+C70+D70+E70+F70</f>
        <v>0</v>
      </c>
    </row>
    <row r="71" spans="1:7" x14ac:dyDescent="0.35">
      <c r="A71" s="392" t="s">
        <v>57</v>
      </c>
      <c r="B71" s="392"/>
      <c r="C71" s="392"/>
      <c r="D71" s="392"/>
      <c r="E71" s="392"/>
      <c r="F71" s="392"/>
    </row>
    <row r="72" spans="1:7" x14ac:dyDescent="0.35">
      <c r="A72" s="480" t="s">
        <v>335</v>
      </c>
      <c r="B72" s="480"/>
      <c r="C72" s="480"/>
      <c r="D72" s="480"/>
      <c r="E72" s="480"/>
      <c r="F72" s="480"/>
    </row>
    <row r="73" spans="1:7" x14ac:dyDescent="0.35">
      <c r="A73" s="44"/>
      <c r="B73" s="42"/>
      <c r="C73" s="28"/>
      <c r="D73" s="28"/>
      <c r="E73" s="28"/>
      <c r="F73" s="2"/>
    </row>
    <row r="74" spans="1:7" x14ac:dyDescent="0.35">
      <c r="A74" s="358" t="s">
        <v>71</v>
      </c>
      <c r="B74" s="358"/>
      <c r="C74" s="358"/>
      <c r="D74" s="358"/>
      <c r="E74" s="358"/>
      <c r="F74" s="358"/>
    </row>
    <row r="75" spans="1:7" x14ac:dyDescent="0.35">
      <c r="A75" s="358" t="s">
        <v>72</v>
      </c>
      <c r="B75" s="358"/>
      <c r="C75" s="358"/>
      <c r="D75" s="358"/>
      <c r="E75" s="358"/>
      <c r="F75" s="358"/>
    </row>
    <row r="76" spans="1:7" x14ac:dyDescent="0.35">
      <c r="A76" s="358" t="s">
        <v>51</v>
      </c>
      <c r="B76" s="358"/>
      <c r="C76" s="358"/>
      <c r="D76" s="358"/>
      <c r="E76" s="358"/>
      <c r="F76" s="358"/>
    </row>
    <row r="77" spans="1:7" x14ac:dyDescent="0.35">
      <c r="A77" s="90" t="s">
        <v>70</v>
      </c>
      <c r="B77" s="90" t="s">
        <v>82</v>
      </c>
      <c r="C77" s="90" t="s">
        <v>83</v>
      </c>
      <c r="D77" s="90" t="s">
        <v>84</v>
      </c>
      <c r="E77" s="90" t="s">
        <v>85</v>
      </c>
      <c r="F77" s="90" t="s">
        <v>13</v>
      </c>
    </row>
    <row r="78" spans="1:7" x14ac:dyDescent="0.35">
      <c r="A78" s="110" t="s">
        <v>73</v>
      </c>
      <c r="B78" s="111">
        <f>+'1T'!E132</f>
        <v>0</v>
      </c>
      <c r="C78" s="111">
        <f>+'2T'!E132</f>
        <v>211068404.6500001</v>
      </c>
      <c r="D78" s="111">
        <f>+'3T'!E132</f>
        <v>377319271.70000017</v>
      </c>
      <c r="E78" s="111">
        <f>+'4T'!E132</f>
        <v>287161675.96000004</v>
      </c>
      <c r="F78" s="111">
        <f>+B78</f>
        <v>0</v>
      </c>
    </row>
    <row r="79" spans="1:7" x14ac:dyDescent="0.35">
      <c r="A79" s="110" t="s">
        <v>74</v>
      </c>
      <c r="B79" s="111">
        <f>+'1T'!F88</f>
        <v>884164263</v>
      </c>
      <c r="C79" s="111">
        <f>+'2T'!F88</f>
        <v>884164263</v>
      </c>
      <c r="D79" s="111">
        <f>+'3T'!F88</f>
        <v>951912575</v>
      </c>
      <c r="E79" s="111">
        <f>+'4T'!F88</f>
        <v>1277264364</v>
      </c>
      <c r="F79" s="111">
        <f>+B79+C79+D79+E79</f>
        <v>3997505465</v>
      </c>
    </row>
    <row r="80" spans="1:7" x14ac:dyDescent="0.35">
      <c r="A80" s="94" t="s">
        <v>100</v>
      </c>
      <c r="B80" s="95">
        <f>+B78+B79</f>
        <v>884164263</v>
      </c>
      <c r="C80" s="95">
        <f t="shared" ref="C80:E80" si="11">+C78+C79</f>
        <v>1095232667.6500001</v>
      </c>
      <c r="D80" s="95">
        <f t="shared" si="11"/>
        <v>1329231846.7000003</v>
      </c>
      <c r="E80" s="95">
        <f t="shared" si="11"/>
        <v>1564426039.96</v>
      </c>
      <c r="F80" s="95">
        <f>+F78+F79</f>
        <v>3997505465</v>
      </c>
    </row>
    <row r="81" spans="1:8" x14ac:dyDescent="0.35">
      <c r="A81" s="110" t="s">
        <v>150</v>
      </c>
      <c r="B81" s="111">
        <f>+'1T'!F108</f>
        <v>673095858.3499999</v>
      </c>
      <c r="C81" s="111">
        <f>+'2T'!F108</f>
        <v>717913395.95000005</v>
      </c>
      <c r="D81" s="111">
        <f>+'3T'!F108</f>
        <v>1042070170.74</v>
      </c>
      <c r="E81" s="111">
        <f>+'4T'!F108</f>
        <v>1153800828.6099997</v>
      </c>
      <c r="F81" s="111">
        <f>+B81+C81+D81+E81</f>
        <v>3586880253.6499996</v>
      </c>
    </row>
    <row r="82" spans="1:8" x14ac:dyDescent="0.35">
      <c r="A82" s="94" t="s">
        <v>101</v>
      </c>
      <c r="B82" s="95">
        <f>+B80-B81</f>
        <v>211068404.6500001</v>
      </c>
      <c r="C82" s="95">
        <f t="shared" ref="C82:E82" si="12">+C80-C81</f>
        <v>377319271.70000005</v>
      </c>
      <c r="D82" s="95">
        <f t="shared" si="12"/>
        <v>287161675.96000028</v>
      </c>
      <c r="E82" s="123">
        <f t="shared" si="12"/>
        <v>410625211.35000038</v>
      </c>
      <c r="F82" s="123">
        <f>+F80-F81</f>
        <v>410625211.35000038</v>
      </c>
      <c r="G82" s="188"/>
    </row>
    <row r="83" spans="1:8" x14ac:dyDescent="0.35">
      <c r="A83" s="431" t="s">
        <v>334</v>
      </c>
      <c r="B83" s="431"/>
      <c r="C83" s="431"/>
      <c r="D83" s="431"/>
      <c r="E83" s="39"/>
      <c r="F83" s="2"/>
    </row>
    <row r="84" spans="1:8" x14ac:dyDescent="0.35">
      <c r="A84" s="54"/>
      <c r="B84" s="54"/>
      <c r="C84" s="54"/>
      <c r="D84" s="54"/>
      <c r="E84" s="39"/>
      <c r="F84" s="2"/>
    </row>
    <row r="85" spans="1:8" x14ac:dyDescent="0.35">
      <c r="A85" s="358" t="s">
        <v>127</v>
      </c>
      <c r="B85" s="358"/>
      <c r="C85" s="358"/>
      <c r="D85" s="358"/>
      <c r="E85" s="358"/>
      <c r="F85" s="358"/>
    </row>
    <row r="86" spans="1:8" ht="17.25" customHeight="1" x14ac:dyDescent="0.35">
      <c r="A86" s="381" t="s">
        <v>128</v>
      </c>
      <c r="B86" s="381"/>
      <c r="C86" s="381"/>
      <c r="D86" s="381"/>
      <c r="E86" s="381"/>
      <c r="F86" s="381"/>
    </row>
    <row r="87" spans="1:8" x14ac:dyDescent="0.35">
      <c r="A87" s="358" t="s">
        <v>51</v>
      </c>
      <c r="B87" s="358"/>
      <c r="C87" s="358"/>
      <c r="D87" s="358"/>
      <c r="E87" s="358"/>
      <c r="F87" s="358"/>
    </row>
    <row r="88" spans="1:8" x14ac:dyDescent="0.35">
      <c r="A88" s="167" t="s">
        <v>70</v>
      </c>
      <c r="B88" s="167"/>
      <c r="C88" s="167" t="s">
        <v>82</v>
      </c>
      <c r="D88" s="167" t="s">
        <v>83</v>
      </c>
      <c r="E88" s="167" t="s">
        <v>84</v>
      </c>
      <c r="F88" s="167" t="s">
        <v>86</v>
      </c>
    </row>
    <row r="89" spans="1:8" x14ac:dyDescent="0.35">
      <c r="A89" s="160" t="s">
        <v>202</v>
      </c>
      <c r="B89" s="160"/>
      <c r="C89" s="86"/>
      <c r="D89" s="86"/>
      <c r="E89" s="189"/>
      <c r="F89" s="190"/>
    </row>
    <row r="90" spans="1:8" x14ac:dyDescent="0.35">
      <c r="A90" s="110" t="s">
        <v>129</v>
      </c>
      <c r="B90" s="28"/>
      <c r="C90" s="41">
        <f>+'1T'!D152</f>
        <v>0</v>
      </c>
      <c r="D90" s="41">
        <f>+'2T'!D152</f>
        <v>0</v>
      </c>
      <c r="E90" s="41">
        <f>+'3T'!D152</f>
        <v>0</v>
      </c>
      <c r="F90" s="41">
        <f>+'4T'!D152</f>
        <v>0</v>
      </c>
    </row>
    <row r="91" spans="1:8" x14ac:dyDescent="0.35">
      <c r="A91" s="110" t="s">
        <v>130</v>
      </c>
      <c r="B91" s="28"/>
      <c r="C91" s="41">
        <f>+'1T'!D153</f>
        <v>1566815701.75</v>
      </c>
      <c r="D91" s="41">
        <f>+'2T'!D153</f>
        <v>1425292375.6800001</v>
      </c>
      <c r="E91" s="41">
        <f>+'3T'!D153</f>
        <v>1298955142.1500001</v>
      </c>
      <c r="F91" s="41">
        <f>+'4T'!D153</f>
        <v>1298955142.1500001</v>
      </c>
    </row>
    <row r="92" spans="1:8" x14ac:dyDescent="0.35">
      <c r="A92" s="162" t="s">
        <v>222</v>
      </c>
      <c r="B92" s="162"/>
      <c r="C92" s="95">
        <f>+C90+C91</f>
        <v>1566815701.75</v>
      </c>
      <c r="D92" s="95">
        <f>+D90+D91</f>
        <v>1425292375.6800001</v>
      </c>
      <c r="E92" s="95">
        <f t="shared" ref="E92:F92" si="13">+E90+E91</f>
        <v>1298955142.1500001</v>
      </c>
      <c r="F92" s="95">
        <f t="shared" si="13"/>
        <v>1298955142.1500001</v>
      </c>
    </row>
    <row r="93" spans="1:8" x14ac:dyDescent="0.35">
      <c r="A93" s="110"/>
      <c r="B93" s="28"/>
      <c r="C93" s="41"/>
      <c r="D93" s="41"/>
      <c r="E93" s="39"/>
      <c r="F93" s="2"/>
    </row>
    <row r="94" spans="1:8" x14ac:dyDescent="0.35">
      <c r="A94" s="160" t="s">
        <v>203</v>
      </c>
      <c r="B94" s="160"/>
      <c r="C94" s="86" t="s">
        <v>82</v>
      </c>
      <c r="D94" s="86" t="s">
        <v>83</v>
      </c>
      <c r="E94" s="167" t="s">
        <v>84</v>
      </c>
      <c r="F94" s="167" t="s">
        <v>86</v>
      </c>
    </row>
    <row r="95" spans="1:8" x14ac:dyDescent="0.35">
      <c r="A95" s="110" t="s">
        <v>129</v>
      </c>
      <c r="B95" s="28"/>
      <c r="C95" s="41">
        <f>+'1T'!D157</f>
        <v>0</v>
      </c>
      <c r="D95" s="41">
        <f>+'2T'!D157</f>
        <v>0</v>
      </c>
      <c r="E95" s="41">
        <f>+'3T'!D157</f>
        <v>0</v>
      </c>
      <c r="F95" s="41">
        <f>+'4T'!D157</f>
        <v>0</v>
      </c>
    </row>
    <row r="96" spans="1:8" x14ac:dyDescent="0.35">
      <c r="A96" s="110" t="s">
        <v>204</v>
      </c>
      <c r="B96" s="28"/>
      <c r="C96" s="41">
        <f>+'1T'!D158</f>
        <v>141523326.06999999</v>
      </c>
      <c r="D96" s="41">
        <f>+'2T'!D158</f>
        <v>126337233.53</v>
      </c>
      <c r="E96" s="41">
        <f>+'3T'!D158</f>
        <v>84621025.629999995</v>
      </c>
      <c r="F96" s="41">
        <f>+'4T'!D158</f>
        <v>453465751.35999572</v>
      </c>
      <c r="H96" s="331"/>
    </row>
    <row r="97" spans="1:8" x14ac:dyDescent="0.35">
      <c r="A97" s="162" t="s">
        <v>205</v>
      </c>
      <c r="B97" s="162"/>
      <c r="C97" s="95">
        <f>+C95+C96</f>
        <v>141523326.06999999</v>
      </c>
      <c r="D97" s="95">
        <f>+D95+D96</f>
        <v>126337233.53</v>
      </c>
      <c r="E97" s="95">
        <f t="shared" ref="E97:F97" si="14">+E95+E96</f>
        <v>84621025.629999995</v>
      </c>
      <c r="F97" s="95">
        <f t="shared" si="14"/>
        <v>453465751.35999572</v>
      </c>
    </row>
    <row r="98" spans="1:8" x14ac:dyDescent="0.35">
      <c r="A98" s="110"/>
      <c r="B98" s="28"/>
      <c r="C98" s="111"/>
      <c r="D98" s="111"/>
      <c r="E98" s="39"/>
      <c r="F98" s="2"/>
    </row>
    <row r="99" spans="1:8" x14ac:dyDescent="0.35">
      <c r="A99" s="160" t="s">
        <v>206</v>
      </c>
      <c r="B99" s="160"/>
      <c r="C99" s="86" t="s">
        <v>82</v>
      </c>
      <c r="D99" s="86" t="s">
        <v>83</v>
      </c>
      <c r="E99" s="167" t="s">
        <v>84</v>
      </c>
      <c r="F99" s="167" t="s">
        <v>86</v>
      </c>
    </row>
    <row r="100" spans="1:8" x14ac:dyDescent="0.35">
      <c r="A100" s="110" t="s">
        <v>129</v>
      </c>
      <c r="B100" s="28"/>
      <c r="C100" s="41">
        <f>+'1T'!D162</f>
        <v>0</v>
      </c>
      <c r="D100" s="41">
        <f>+'2T'!D162</f>
        <v>0</v>
      </c>
      <c r="E100" s="41">
        <f>+'3T'!D162</f>
        <v>0</v>
      </c>
      <c r="F100" s="41">
        <f>+'4T'!D162</f>
        <v>0</v>
      </c>
    </row>
    <row r="101" spans="1:8" x14ac:dyDescent="0.35">
      <c r="A101" s="110" t="s">
        <v>130</v>
      </c>
      <c r="B101" s="28"/>
      <c r="C101" s="41">
        <f>+'1T'!D163</f>
        <v>1425292375.6800001</v>
      </c>
      <c r="D101" s="41">
        <f>+'2T'!D163</f>
        <v>1298955142.1500001</v>
      </c>
      <c r="E101" s="41">
        <f>+'3T'!D163</f>
        <v>1214334116.52</v>
      </c>
      <c r="F101" s="41">
        <f>+'4T'!D163</f>
        <v>845489390.79000437</v>
      </c>
      <c r="H101"/>
    </row>
    <row r="102" spans="1:8" x14ac:dyDescent="0.35">
      <c r="A102" s="162" t="s">
        <v>207</v>
      </c>
      <c r="B102" s="162"/>
      <c r="C102" s="163">
        <f>+C100+C101</f>
        <v>1425292375.6800001</v>
      </c>
      <c r="D102" s="163">
        <f>+D100+D101</f>
        <v>1298955142.1500001</v>
      </c>
      <c r="E102" s="163">
        <f t="shared" ref="E102:F102" si="15">+E100+E101</f>
        <v>1214334116.52</v>
      </c>
      <c r="F102" s="163">
        <f t="shared" si="15"/>
        <v>845489390.79000437</v>
      </c>
      <c r="H102"/>
    </row>
    <row r="103" spans="1:8" x14ac:dyDescent="0.35">
      <c r="A103" s="431" t="s">
        <v>334</v>
      </c>
      <c r="B103" s="431"/>
      <c r="C103" s="431"/>
      <c r="D103" s="431"/>
      <c r="E103"/>
      <c r="F103"/>
    </row>
    <row r="104" spans="1:8" x14ac:dyDescent="0.35">
      <c r="A104"/>
      <c r="B104"/>
      <c r="C104"/>
      <c r="D104"/>
      <c r="E104"/>
      <c r="F104" s="332"/>
      <c r="G104" s="331"/>
    </row>
    <row r="105" spans="1:8" x14ac:dyDescent="0.35">
      <c r="A105"/>
      <c r="B105"/>
      <c r="C105"/>
      <c r="D105"/>
      <c r="E105"/>
      <c r="F105"/>
      <c r="G105"/>
    </row>
    <row r="106" spans="1:8" x14ac:dyDescent="0.35">
      <c r="A106" s="349" t="s">
        <v>120</v>
      </c>
      <c r="B106" s="349"/>
      <c r="C106" s="349"/>
      <c r="D106" s="349"/>
      <c r="E106" s="349"/>
      <c r="F106" s="349"/>
      <c r="G106"/>
    </row>
    <row r="107" spans="1:8" x14ac:dyDescent="0.35">
      <c r="A107"/>
      <c r="B107"/>
      <c r="C107"/>
      <c r="D107"/>
      <c r="E107"/>
      <c r="F107" s="332"/>
      <c r="G107"/>
    </row>
  </sheetData>
  <mergeCells count="34">
    <mergeCell ref="A1:G2"/>
    <mergeCell ref="A76:F76"/>
    <mergeCell ref="A56:B56"/>
    <mergeCell ref="A68:B68"/>
    <mergeCell ref="A71:F71"/>
    <mergeCell ref="A3:G3"/>
    <mergeCell ref="A72:F72"/>
    <mergeCell ref="A74:F74"/>
    <mergeCell ref="A75:F75"/>
    <mergeCell ref="A52:G52"/>
    <mergeCell ref="A21:F21"/>
    <mergeCell ref="A11:G11"/>
    <mergeCell ref="A106:F106"/>
    <mergeCell ref="A86:F86"/>
    <mergeCell ref="A87:F87"/>
    <mergeCell ref="A85:F85"/>
    <mergeCell ref="A30:F30"/>
    <mergeCell ref="A41:B41"/>
    <mergeCell ref="A35:G35"/>
    <mergeCell ref="A36:G36"/>
    <mergeCell ref="A37:G37"/>
    <mergeCell ref="A33:G33"/>
    <mergeCell ref="A51:G51"/>
    <mergeCell ref="A50:G50"/>
    <mergeCell ref="A83:D83"/>
    <mergeCell ref="A47:E47"/>
    <mergeCell ref="A48:G48"/>
    <mergeCell ref="A103:D103"/>
    <mergeCell ref="A19:G19"/>
    <mergeCell ref="A9:G9"/>
    <mergeCell ref="A12:G12"/>
    <mergeCell ref="A22:F22"/>
    <mergeCell ref="A29:D29"/>
    <mergeCell ref="A18:G18"/>
  </mergeCells>
  <dataValidations count="7">
    <dataValidation allowBlank="1" showInputMessage="1" showErrorMessage="1" promptTitle="Advertencia" prompt="Se recomienda leer cuidadosamente las indicaciones dispuestas en la parte inferior de esta tabla. " sqref="A78" xr:uid="{073A0AB3-D0F5-4C8F-ACDC-8F60F2775066}"/>
    <dataValidation allowBlank="1" showInputMessage="1" showErrorMessage="1" promptTitle="Advertencia" prompt="En este espacio se debe detallar el código correspondiente a la partida detallada y debe ser el código definido en el Clasificador de los Ingresos del Sector Público. " sqref="A42:A44 A57" xr:uid="{623C21BD-5B6A-48D2-9B0C-6FD620A056DA}"/>
    <dataValidation allowBlank="1" showInputMessage="1" showErrorMessage="1" promptTitle="Advertencia" prompt="El nombre de la partida debe ser de acuerdo al Clasificador de los Ingresos del Sector Público. " sqref="B42:B44 B57" xr:uid="{02A3143A-C825-4B8C-9534-6A221E6F3A6F}"/>
    <dataValidation allowBlank="1" showInputMessage="1" showErrorMessage="1" promptTitle="Advertencia" prompt="Esta tabla solo la deben completar la unidades ejecutoras que por Ley específica estén facultadas para estimar superávits." sqref="D94" xr:uid="{A18DA515-8DD2-4A64-B7D3-6D16B83D51BE}"/>
    <dataValidation allowBlank="1" showInputMessage="1" showErrorMessage="1" promptTitle="Advertencia" prompt="Esta tabla solo la deben completar la unidades ejecutoras que por Ley específica estén facultadas para estimar y re presupuestar superávits." sqref="A86" xr:uid="{788B8DBD-0E46-4157-9902-EF57D9F7753A}"/>
    <dataValidation allowBlank="1" showInputMessage="1" showErrorMessage="1" promptTitle="Recordatorio" prompt="El superávit libre debe ser reintegrado a más tardar el 31 de marzo,_x000a_de acuerdo al  Decreto Nº 43189-MTSS, artículo 66. " sqref="A91:A93 A95:A98 A100:A102" xr:uid="{3411636E-4E5D-435D-A3BC-FA6DBF5460E2}"/>
    <dataValidation allowBlank="1" showInputMessage="1" showErrorMessage="1" promptTitle="Advertencia" prompt="Debe coincidir con el monto reportado en la Liquidación Prespuestaria 2023, caso contrario se debe justificar en el espacio de observaciones. " sqref="D98 C94 D93:D94" xr:uid="{795C2495-D450-46F3-95AF-7BE30140186E}"/>
  </dataValidations>
  <printOptions horizontalCentered="1"/>
  <pageMargins left="0.31496062992125984" right="0.31496062992125984" top="1.1811023622047245" bottom="0.78740157480314965" header="0.78740157480314965" footer="0.39370078740157483"/>
  <pageSetup scale="52" orientation="portrait" r:id="rId1"/>
  <headerFooter>
    <oddFooter>&amp;L&amp;"Palatino Linotype,Normal"&amp;K979797&amp;D&amp;C&amp;"Palatino Linotype,Normal"&amp;K979797Reporte de Ejecución programática y presupuestaria (I trimestre)&amp;R&amp;"Palatino Linotype,Normal"&amp;K979797&amp;P</oddFooter>
  </headerFooter>
  <rowBreaks count="1" manualBreakCount="1">
    <brk id="31" max="16383" man="1"/>
  </rowBreaks>
  <ignoredErrors>
    <ignoredError sqref="C14:G17" evalError="1"/>
  </ignoredErrors>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6BA198512958B42A93EF5423CF49B2D" ma:contentTypeVersion="19" ma:contentTypeDescription="Crear nuevo documento." ma:contentTypeScope="" ma:versionID="5047526b52ed47a6149bff2101c0b4b1">
  <xsd:schema xmlns:xsd="http://www.w3.org/2001/XMLSchema" xmlns:xs="http://www.w3.org/2001/XMLSchema" xmlns:p="http://schemas.microsoft.com/office/2006/metadata/properties" xmlns:ns1="http://schemas.microsoft.com/sharepoint/v3" xmlns:ns2="778d7352-b28d-49fb-a812-8bc0b1733333" xmlns:ns3="3dab9973-e9b8-44d7-9ee9-8c8c124baa32" targetNamespace="http://schemas.microsoft.com/office/2006/metadata/properties" ma:root="true" ma:fieldsID="752f11a9b1f8e665baa48a016aad46bd" ns1:_="" ns2:_="" ns3:_="">
    <xsd:import namespace="http://schemas.microsoft.com/sharepoint/v3"/>
    <xsd:import namespace="778d7352-b28d-49fb-a812-8bc0b1733333"/>
    <xsd:import namespace="3dab9973-e9b8-44d7-9ee9-8c8c124baa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iedades de la Directiva de cumplimiento unificado" ma:hidden="true" ma:internalName="_ip_UnifiedCompliancePolicyProperties">
      <xsd:simpleType>
        <xsd:restriction base="dms:Note"/>
      </xsd:simpleType>
    </xsd:element>
    <xsd:element name="_ip_UnifiedCompliancePolicyUIAction" ma:index="25"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8d7352-b28d-49fb-a812-8bc0b17333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f8c4d8fb-5682-4b36-9a47-aaaafc5693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ab9973-e9b8-44d7-9ee9-8c8c124baa3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6c22279-a265-442c-a4e7-f5a9b91bcd31}" ma:internalName="TaxCatchAll" ma:showField="CatchAllData" ma:web="3dab9973-e9b8-44d7-9ee9-8c8c124baa32">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dab9973-e9b8-44d7-9ee9-8c8c124baa32" xsi:nil="true"/>
    <_ip_UnifiedCompliancePolicyProperties xmlns="http://schemas.microsoft.com/sharepoint/v3" xsi:nil="true"/>
    <lcf76f155ced4ddcb4097134ff3c332f xmlns="778d7352-b28d-49fb-a812-8bc0b173333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2.xml><?xml version="1.0" encoding="utf-8"?>
<ds:datastoreItem xmlns:ds="http://schemas.openxmlformats.org/officeDocument/2006/customXml" ds:itemID="{47E32EAB-C4E1-469D-AD15-0AB45435B9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78d7352-b28d-49fb-a812-8bc0b1733333"/>
    <ds:schemaRef ds:uri="3dab9973-e9b8-44d7-9ee9-8c8c124baa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77D53E-41DB-40B5-AC48-AE9FBE30DF9E}">
  <ds:schemaRefs>
    <ds:schemaRef ds:uri="3be6da85-fe21-4610-adb7-d3a94d3af923"/>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4413b21b-dea0-4953-b6fb-287dbf680181"/>
    <ds:schemaRef ds:uri="http://www.w3.org/XML/1998/namespace"/>
    <ds:schemaRef ds:uri="http://purl.org/dc/dcmitype/"/>
    <ds:schemaRef ds:uri="http://purl.org/dc/elements/1.1/"/>
    <ds:schemaRef ds:uri="http://schemas.microsoft.com/sharepoint/v3"/>
    <ds:schemaRef ds:uri="3dab9973-e9b8-44d7-9ee9-8c8c124baa32"/>
    <ds:schemaRef ds:uri="778d7352-b28d-49fb-a812-8bc0b173333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Calendario</vt:lpstr>
      <vt:lpstr>Instrucciones</vt:lpstr>
      <vt:lpstr>1T</vt:lpstr>
      <vt:lpstr>2T</vt:lpstr>
      <vt:lpstr>I Semestre</vt:lpstr>
      <vt:lpstr>3T</vt:lpstr>
      <vt:lpstr>III T Acum</vt:lpstr>
      <vt:lpstr>4T</vt:lpstr>
      <vt:lpstr>Anual</vt:lpstr>
      <vt:lpstr>'1T'!Área_de_impresión</vt:lpstr>
      <vt:lpstr>'2T'!Área_de_impresión</vt:lpstr>
      <vt:lpstr>'3T'!Área_de_impresión</vt:lpstr>
      <vt:lpstr>'4T'!Área_de_impresión</vt:lpstr>
      <vt:lpstr>Anual!Área_de_impresión</vt:lpstr>
      <vt:lpstr>Calendario!Área_de_impresión</vt:lpstr>
      <vt:lpstr>'I Semestre'!Área_de_impresión</vt:lpstr>
      <vt:lpstr>'III T Acum'!Área_de_impresión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Salas;Tatiana Vargas</dc:creator>
  <cp:lastModifiedBy>Stephanie Tatiana Salas Soto</cp:lastModifiedBy>
  <cp:lastPrinted>2024-07-19T15:36:18Z</cp:lastPrinted>
  <dcterms:created xsi:type="dcterms:W3CDTF">2011-10-26T20:29:12Z</dcterms:created>
  <dcterms:modified xsi:type="dcterms:W3CDTF">2026-01-03T13:08:44Z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0x01010056BA198512958B42A93EF5423CF49B2D</vt:lpwstr>
  </property>
  <property fmtid="{D5CDD505-2E9C-101B-9397-08002B2CF9AE}" pid="3" name="MediaServiceImageTags">
    <vt:lpwstr/>
  </property>
</Properties>
</file>