
<file path=[Content_Types].xml><?xml version="1.0" encoding="utf-8"?>
<Types xmlns="http://schemas.openxmlformats.org/package/2006/content-types">
  <Default Extension="bin" ContentType="application/vnd.openxmlformats-officedocument.spreadsheetml.printerSettings"/>
  <Default Extension="gif" ContentType="image/gi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comments3.xml" ContentType="application/vnd.openxmlformats-officedocument.spreadsheetml.comments+xml"/>
  <Override PartName="/xl/drawings/drawing6.xml" ContentType="application/vnd.openxmlformats-officedocument.drawing+xml"/>
  <Override PartName="/xl/comments4.xml" ContentType="application/vnd.openxmlformats-officedocument.spreadsheetml.comments+xml"/>
  <Override PartName="/xl/drawings/drawing7.xml" ContentType="application/vnd.openxmlformats-officedocument.drawing+xml"/>
  <Override PartName="/xl/comments5.xml" ContentType="application/vnd.openxmlformats-officedocument.spreadsheetml.comments+xml"/>
  <Override PartName="/xl/drawings/drawing8.xml" ContentType="application/vnd.openxmlformats-officedocument.drawing+xml"/>
  <Override PartName="/xl/comments6.xml" ContentType="application/vnd.openxmlformats-officedocument.spreadsheetml.comments+xml"/>
  <Override PartName="/xl/drawings/drawing9.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showInkAnnotation="0" defaultThemeVersion="124226"/>
  <mc:AlternateContent xmlns:mc="http://schemas.openxmlformats.org/markup-compatibility/2006">
    <mc:Choice Requires="x15">
      <x15ac:absPath xmlns:x15ac="http://schemas.microsoft.com/office/spreadsheetml/2010/11/ac" url="C:\Users\207180055\Desktop\ACTUALIZACIÓN PW 2025\2024\Reportes de Ejecución\"/>
    </mc:Choice>
  </mc:AlternateContent>
  <xr:revisionPtr revIDLastSave="0" documentId="13_ncr:1_{7BB3827B-C84B-40AE-BE32-B4C35A2C0C3D}" xr6:coauthVersionLast="47" xr6:coauthVersionMax="47" xr10:uidLastSave="{00000000-0000-0000-0000-000000000000}"/>
  <bookViews>
    <workbookView xWindow="-108" yWindow="-108" windowWidth="23256" windowHeight="13896" tabRatio="614" xr2:uid="{00000000-000D-0000-FFFF-FFFF00000000}"/>
  </bookViews>
  <sheets>
    <sheet name="Calendario" sheetId="33" r:id="rId1"/>
    <sheet name="Instrucciones" sheetId="34" r:id="rId2"/>
    <sheet name="1T" sheetId="1" r:id="rId3"/>
    <sheet name="Detalle 1T" sheetId="35" state="hidden" r:id="rId4"/>
    <sheet name="2T" sheetId="17" r:id="rId5"/>
    <sheet name="Detalle 2T" sheetId="36" state="hidden" r:id="rId6"/>
    <sheet name="I Semestre" sheetId="22" r:id="rId7"/>
    <sheet name="3T" sheetId="19" r:id="rId8"/>
    <sheet name="Detalle 3T" sheetId="37" state="hidden" r:id="rId9"/>
    <sheet name="III T Acum" sheetId="32" r:id="rId10"/>
    <sheet name="4T" sheetId="20" r:id="rId11"/>
    <sheet name="Detalle 4T" sheetId="38" state="hidden" r:id="rId12"/>
    <sheet name="Anual" sheetId="24" r:id="rId13"/>
  </sheets>
  <externalReferences>
    <externalReference r:id="rId14"/>
    <externalReference r:id="rId15"/>
    <externalReference r:id="rId16"/>
  </externalReferences>
  <definedNames>
    <definedName name="_xlnm._FilterDatabase" localSheetId="3" hidden="1">'Detalle 1T'!$A$6:$L$21</definedName>
    <definedName name="_xlnm._FilterDatabase" localSheetId="5" hidden="1">'Detalle 2T'!$A$6:$L$21</definedName>
    <definedName name="_xlnm._FilterDatabase" localSheetId="8" hidden="1">'Detalle 3T'!$A$6:$L$21</definedName>
    <definedName name="_xlnm._FilterDatabase" localSheetId="11" hidden="1">'Detalle 4T'!$A$6:$L$21</definedName>
    <definedName name="ANPHNN" localSheetId="0">#REF!</definedName>
    <definedName name="ANPHNN" localSheetId="1">#REF!</definedName>
    <definedName name="ANPHNN">#REF!</definedName>
    <definedName name="_xlnm.Print_Area" localSheetId="2">'1T'!$A$1:$F$204</definedName>
    <definedName name="_xlnm.Print_Area" localSheetId="4">'2T'!$A$1:$F$204</definedName>
    <definedName name="_xlnm.Print_Area" localSheetId="7">'3T'!$A$1:$F$202</definedName>
    <definedName name="_xlnm.Print_Area" localSheetId="10">'4T'!$A$1:$F$202</definedName>
    <definedName name="_xlnm.Print_Area" localSheetId="12">Anual!$A$1:$G$103</definedName>
    <definedName name="_xlnm.Print_Area" localSheetId="0">Calendario!$A$1:$F$13</definedName>
    <definedName name="_xlnm.Print_Area" localSheetId="6">'I Semestre'!$A$1:$F$109</definedName>
    <definedName name="_xlnm.Print_Area" localSheetId="9">'III T Acum'!$A$1:$F$43</definedName>
    <definedName name="_xlnm.Print_Area" localSheetId="1">Instrucciones!$A$1:$D$95</definedName>
    <definedName name="AYA" localSheetId="0">#REF!</definedName>
    <definedName name="AYA" localSheetId="1">#REF!</definedName>
    <definedName name="AYA">#REF!</definedName>
    <definedName name="BANHVI" localSheetId="0">#REF!</definedName>
    <definedName name="BANHVI" localSheetId="1">#REF!</definedName>
    <definedName name="BANHVI">#REF!</definedName>
    <definedName name="CCSS" localSheetId="0">#REF!</definedName>
    <definedName name="CCSS" localSheetId="1">#REF!</definedName>
    <definedName name="CCSS">#REF!</definedName>
    <definedName name="CDN">#REF!</definedName>
    <definedName name="ICODER">#REF!</definedName>
    <definedName name="IMAS" localSheetId="0">#REF!</definedName>
    <definedName name="IMAS" localSheetId="9">[1]!Tabla7[Columna1]</definedName>
    <definedName name="IMAS" localSheetId="1">#REF!</definedName>
    <definedName name="IMAS">#REF!</definedName>
    <definedName name="Institución_737" localSheetId="0">#REF!</definedName>
    <definedName name="Institución_737" localSheetId="1">#REF!</definedName>
    <definedName name="Institución_737">#REF!</definedName>
    <definedName name="Institución_GC" localSheetId="0">[2]PRESUPUESTO_2024!#REF!</definedName>
    <definedName name="Institución_GC" localSheetId="1">[2]PRESUPUESTO_2024!#REF!</definedName>
    <definedName name="Institución_GC">#REF!</definedName>
    <definedName name="PANI" localSheetId="0">#REF!</definedName>
    <definedName name="PANI" localSheetId="1">#REF!</definedName>
    <definedName name="PANI">#REF!</definedName>
    <definedName name="Programa_737" localSheetId="0">[2]PRESUPUESTO_2024!#REF!</definedName>
    <definedName name="Programa_737" localSheetId="1">[2]PRESUPUESTO_2024!#REF!</definedName>
    <definedName name="Programa_737">#REF!</definedName>
    <definedName name="Programa_GC" localSheetId="0">[2]PRESUPUESTO_2024!#REF!</definedName>
    <definedName name="Programa_GC" localSheetId="1">[2]PRESUPUESTO_2024!#REF!</definedName>
    <definedName name="Programa_GC">#REF!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95" i="20" l="1"/>
  <c r="D114" i="20" l="1"/>
  <c r="E114" i="20"/>
  <c r="D109" i="20"/>
  <c r="E109" i="20"/>
  <c r="D110" i="20"/>
  <c r="E110" i="20"/>
  <c r="C110" i="20"/>
  <c r="C109" i="20"/>
  <c r="C114" i="20"/>
  <c r="Y24" i="38"/>
  <c r="E30" i="20"/>
  <c r="E29" i="20"/>
  <c r="D30" i="20"/>
  <c r="D29" i="20"/>
  <c r="C30" i="20"/>
  <c r="C29" i="20"/>
  <c r="C109" i="38"/>
  <c r="M31" i="38"/>
  <c r="O29" i="38"/>
  <c r="N29" i="38"/>
  <c r="M29" i="38"/>
  <c r="X24" i="38"/>
  <c r="R24" i="38"/>
  <c r="Q24" i="38"/>
  <c r="P24" i="38"/>
  <c r="X23" i="38"/>
  <c r="W23" i="38"/>
  <c r="W24" i="38" s="1"/>
  <c r="V23" i="38"/>
  <c r="V24" i="38" s="1"/>
  <c r="U23" i="38"/>
  <c r="U24" i="38" s="1"/>
  <c r="T23" i="38"/>
  <c r="T24" i="38" s="1"/>
  <c r="S23" i="38"/>
  <c r="S24" i="38" s="1"/>
  <c r="R23" i="38"/>
  <c r="Q23" i="38"/>
  <c r="P23" i="38"/>
  <c r="O23" i="38"/>
  <c r="O24" i="38" s="1"/>
  <c r="N23" i="38"/>
  <c r="N24" i="38" s="1"/>
  <c r="M23" i="38"/>
  <c r="M24" i="38" s="1"/>
  <c r="L23" i="38"/>
  <c r="K23" i="38"/>
  <c r="J23" i="38"/>
  <c r="I23" i="38"/>
  <c r="H23" i="38"/>
  <c r="G23" i="38"/>
  <c r="F23" i="38"/>
  <c r="E23" i="38"/>
  <c r="D23" i="38"/>
  <c r="C23" i="38"/>
  <c r="AA21" i="38"/>
  <c r="Y21" i="38"/>
  <c r="Y20" i="38"/>
  <c r="AA20" i="38" s="1"/>
  <c r="Y19" i="38"/>
  <c r="AA19" i="38" s="1"/>
  <c r="Y18" i="38"/>
  <c r="AA18" i="38" s="1"/>
  <c r="AA17" i="38"/>
  <c r="Y17" i="38"/>
  <c r="Y16" i="38"/>
  <c r="AA16" i="38" s="1"/>
  <c r="Y15" i="38"/>
  <c r="AA15" i="38" s="1"/>
  <c r="Y14" i="38"/>
  <c r="AA14" i="38" s="1"/>
  <c r="AA13" i="38"/>
  <c r="Y13" i="38"/>
  <c r="Y12" i="38"/>
  <c r="AA12" i="38" s="1"/>
  <c r="Y11" i="38"/>
  <c r="AA11" i="38" s="1"/>
  <c r="Y10" i="38"/>
  <c r="AA10" i="38" s="1"/>
  <c r="AA9" i="38"/>
  <c r="Y9" i="38"/>
  <c r="Y8" i="38"/>
  <c r="Y23" i="38" s="1"/>
  <c r="N33" i="38" l="1"/>
  <c r="N34" i="38" s="1"/>
  <c r="AA8" i="38"/>
  <c r="M30" i="38"/>
  <c r="N30" i="38"/>
  <c r="M35" i="38" s="1"/>
  <c r="C134" i="19"/>
  <c r="D134" i="19"/>
  <c r="B134" i="19"/>
  <c r="D114" i="19"/>
  <c r="E114" i="19"/>
  <c r="D110" i="19"/>
  <c r="E110" i="19"/>
  <c r="D109" i="19"/>
  <c r="E109" i="19"/>
  <c r="C114" i="19"/>
  <c r="C110" i="19"/>
  <c r="C109" i="19"/>
  <c r="D29" i="19"/>
  <c r="E29" i="19"/>
  <c r="D30" i="19"/>
  <c r="E30" i="19"/>
  <c r="C30" i="19"/>
  <c r="C29" i="19"/>
  <c r="C109" i="37"/>
  <c r="M31" i="37"/>
  <c r="O29" i="37"/>
  <c r="N29" i="37"/>
  <c r="N30" i="37" s="1"/>
  <c r="M35" i="37" s="1"/>
  <c r="M24" i="37"/>
  <c r="X23" i="37"/>
  <c r="W23" i="37"/>
  <c r="V23" i="37"/>
  <c r="V24" i="37" s="1"/>
  <c r="U23" i="37"/>
  <c r="U24" i="37" s="1"/>
  <c r="T23" i="37"/>
  <c r="T24" i="37" s="1"/>
  <c r="S23" i="37"/>
  <c r="S24" i="37" s="1"/>
  <c r="R23" i="37"/>
  <c r="R24" i="37" s="1"/>
  <c r="Q23" i="37"/>
  <c r="Q24" i="37" s="1"/>
  <c r="P23" i="37"/>
  <c r="O23" i="37"/>
  <c r="N23" i="37"/>
  <c r="M23" i="37"/>
  <c r="L23" i="37"/>
  <c r="K23" i="37"/>
  <c r="J23" i="37"/>
  <c r="I23" i="37"/>
  <c r="H23" i="37"/>
  <c r="G23" i="37"/>
  <c r="F23" i="37"/>
  <c r="E23" i="37"/>
  <c r="D23" i="37"/>
  <c r="C23" i="37"/>
  <c r="M29" i="37" s="1"/>
  <c r="Y21" i="37"/>
  <c r="AA21" i="37" s="1"/>
  <c r="Y20" i="37"/>
  <c r="AA20" i="37" s="1"/>
  <c r="Y19" i="37"/>
  <c r="AA19" i="37" s="1"/>
  <c r="Y18" i="37"/>
  <c r="AA18" i="37" s="1"/>
  <c r="Y17" i="37"/>
  <c r="AA17" i="37" s="1"/>
  <c r="Y16" i="37"/>
  <c r="AA16" i="37" s="1"/>
  <c r="Y15" i="37"/>
  <c r="AA15" i="37" s="1"/>
  <c r="Y14" i="37"/>
  <c r="AA14" i="37" s="1"/>
  <c r="Y13" i="37"/>
  <c r="AA13" i="37" s="1"/>
  <c r="Y12" i="37"/>
  <c r="AA12" i="37" s="1"/>
  <c r="Y11" i="37"/>
  <c r="AA11" i="37" s="1"/>
  <c r="Y10" i="37"/>
  <c r="AA10" i="37" s="1"/>
  <c r="Y9" i="37"/>
  <c r="Y8" i="37"/>
  <c r="AA8" i="37" s="1"/>
  <c r="N31" i="38" l="1"/>
  <c r="N31" i="37"/>
  <c r="Y23" i="37"/>
  <c r="M30" i="37"/>
  <c r="N33" i="37"/>
  <c r="N34" i="37" s="1"/>
  <c r="AA9" i="37"/>
  <c r="O24" i="37"/>
  <c r="P24" i="37"/>
  <c r="N24" i="37"/>
  <c r="W24" i="37"/>
  <c r="X24" i="37"/>
  <c r="B134" i="17" l="1"/>
  <c r="D114" i="17"/>
  <c r="E114" i="17"/>
  <c r="C114" i="17"/>
  <c r="D110" i="17"/>
  <c r="E110" i="17"/>
  <c r="C110" i="17"/>
  <c r="D109" i="17"/>
  <c r="E109" i="17"/>
  <c r="C109" i="17"/>
  <c r="D30" i="17"/>
  <c r="E30" i="17"/>
  <c r="D29" i="17"/>
  <c r="E29" i="17"/>
  <c r="C30" i="17"/>
  <c r="C29" i="17"/>
  <c r="F29" i="1"/>
  <c r="M29" i="36"/>
  <c r="M30" i="36"/>
  <c r="M31" i="36"/>
  <c r="C109" i="36" l="1"/>
  <c r="O29" i="36"/>
  <c r="N29" i="36"/>
  <c r="R24" i="36"/>
  <c r="X23" i="36"/>
  <c r="X24" i="36" s="1"/>
  <c r="W23" i="36"/>
  <c r="W24" i="36" s="1"/>
  <c r="V23" i="36"/>
  <c r="V24" i="36" s="1"/>
  <c r="U23" i="36"/>
  <c r="U24" i="36" s="1"/>
  <c r="T23" i="36"/>
  <c r="T24" i="36" s="1"/>
  <c r="S23" i="36"/>
  <c r="S24" i="36" s="1"/>
  <c r="R23" i="36"/>
  <c r="Q23" i="36"/>
  <c r="Q24" i="36" s="1"/>
  <c r="O23" i="36"/>
  <c r="O24" i="36" s="1"/>
  <c r="N23" i="36"/>
  <c r="N24" i="36" s="1"/>
  <c r="M23" i="36"/>
  <c r="M24" i="36" s="1"/>
  <c r="L23" i="36"/>
  <c r="K23" i="36"/>
  <c r="J23" i="36"/>
  <c r="I23" i="36"/>
  <c r="H23" i="36"/>
  <c r="G23" i="36"/>
  <c r="F23" i="36"/>
  <c r="E23" i="36"/>
  <c r="D23" i="36"/>
  <c r="C23" i="36"/>
  <c r="Y21" i="36"/>
  <c r="AA21" i="36" s="1"/>
  <c r="Y20" i="36"/>
  <c r="AA20" i="36" s="1"/>
  <c r="Y19" i="36"/>
  <c r="AA19" i="36" s="1"/>
  <c r="Y18" i="36"/>
  <c r="AA18" i="36" s="1"/>
  <c r="Y17" i="36"/>
  <c r="AA17" i="36" s="1"/>
  <c r="Y16" i="36"/>
  <c r="AA16" i="36" s="1"/>
  <c r="Y15" i="36"/>
  <c r="AA15" i="36" s="1"/>
  <c r="Y14" i="36"/>
  <c r="AA14" i="36" s="1"/>
  <c r="Y13" i="36"/>
  <c r="AA13" i="36" s="1"/>
  <c r="Y12" i="36"/>
  <c r="AA12" i="36" s="1"/>
  <c r="Y11" i="36"/>
  <c r="AA11" i="36" s="1"/>
  <c r="Y10" i="36"/>
  <c r="AA10" i="36" s="1"/>
  <c r="Y9" i="36"/>
  <c r="AA9" i="36" s="1"/>
  <c r="N33" i="36" l="1"/>
  <c r="N34" i="36" s="1"/>
  <c r="N30" i="36"/>
  <c r="M35" i="36" s="1"/>
  <c r="D30" i="1"/>
  <c r="D29" i="1"/>
  <c r="D109" i="1"/>
  <c r="E109" i="1"/>
  <c r="D110" i="1"/>
  <c r="E110" i="1"/>
  <c r="E114" i="1"/>
  <c r="C110" i="1"/>
  <c r="C109" i="1"/>
  <c r="C109" i="35"/>
  <c r="N31" i="36" l="1"/>
  <c r="E30" i="1"/>
  <c r="M31" i="35"/>
  <c r="O29" i="35"/>
  <c r="Y21" i="35"/>
  <c r="Y9" i="35"/>
  <c r="Y10" i="35"/>
  <c r="Y11" i="35"/>
  <c r="Y12" i="35"/>
  <c r="Y13" i="35"/>
  <c r="Y14" i="35"/>
  <c r="Y15" i="35"/>
  <c r="Y16" i="35"/>
  <c r="Y17" i="35"/>
  <c r="Y18" i="35"/>
  <c r="Y19" i="35"/>
  <c r="Y20" i="35"/>
  <c r="Y8" i="35"/>
  <c r="N29" i="35"/>
  <c r="X23" i="35"/>
  <c r="W23" i="35"/>
  <c r="W24" i="35" s="1"/>
  <c r="V23" i="35"/>
  <c r="V24" i="35" s="1"/>
  <c r="U23" i="35"/>
  <c r="T23" i="35"/>
  <c r="S23" i="35"/>
  <c r="S24" i="35" s="1"/>
  <c r="R23" i="35"/>
  <c r="R24" i="35" s="1"/>
  <c r="Q23" i="35"/>
  <c r="P23" i="35"/>
  <c r="N23" i="35"/>
  <c r="N24" i="35" s="1"/>
  <c r="M23" i="35"/>
  <c r="M24" i="35" s="1"/>
  <c r="L23" i="35"/>
  <c r="K23" i="35"/>
  <c r="J23" i="35"/>
  <c r="I23" i="35"/>
  <c r="H23" i="35"/>
  <c r="G23" i="35"/>
  <c r="F23" i="35"/>
  <c r="E23" i="35"/>
  <c r="D23" i="35"/>
  <c r="C23" i="35"/>
  <c r="B70" i="1" s="1"/>
  <c r="P24" i="35" l="1"/>
  <c r="T24" i="35"/>
  <c r="X24" i="35"/>
  <c r="N30" i="35"/>
  <c r="N31" i="35" s="1"/>
  <c r="Q24" i="35"/>
  <c r="U24" i="35"/>
  <c r="M29" i="35"/>
  <c r="C27" i="1"/>
  <c r="O23" i="35"/>
  <c r="M30" i="35"/>
  <c r="Y23" i="35"/>
  <c r="M35" i="35" l="1"/>
  <c r="O24" i="35"/>
  <c r="E29" i="1"/>
  <c r="N33" i="35"/>
  <c r="N34" i="35" s="1"/>
  <c r="C107" i="19"/>
  <c r="C167" i="17"/>
  <c r="C107" i="1"/>
  <c r="E17" i="24"/>
  <c r="F30" i="20"/>
  <c r="E27" i="24" s="1"/>
  <c r="F29" i="20"/>
  <c r="E27" i="20"/>
  <c r="D27" i="20"/>
  <c r="C27" i="20"/>
  <c r="F19" i="20"/>
  <c r="F17" i="24" s="1"/>
  <c r="F18" i="20"/>
  <c r="E16" i="20"/>
  <c r="D16" i="20"/>
  <c r="C16" i="20"/>
  <c r="E17" i="32"/>
  <c r="F30" i="19"/>
  <c r="D27" i="24" s="1"/>
  <c r="F29" i="19"/>
  <c r="E27" i="19"/>
  <c r="D27" i="19"/>
  <c r="C27" i="19"/>
  <c r="F19" i="19"/>
  <c r="F18" i="19"/>
  <c r="E16" i="24" s="1"/>
  <c r="F16" i="19"/>
  <c r="E16" i="19"/>
  <c r="D16" i="19"/>
  <c r="C16" i="19"/>
  <c r="F30" i="17"/>
  <c r="C28" i="22" s="1"/>
  <c r="F29" i="17"/>
  <c r="C26" i="24" s="1"/>
  <c r="E27" i="17"/>
  <c r="D27" i="17"/>
  <c r="C27" i="17"/>
  <c r="F19" i="17"/>
  <c r="D17" i="22" s="1"/>
  <c r="F18" i="17"/>
  <c r="D16" i="32" s="1"/>
  <c r="E16" i="17"/>
  <c r="D16" i="17"/>
  <c r="C16" i="17"/>
  <c r="F30" i="1"/>
  <c r="B27" i="22"/>
  <c r="D27" i="1"/>
  <c r="E27" i="1"/>
  <c r="F19" i="1"/>
  <c r="C17" i="32" s="1"/>
  <c r="F18" i="1"/>
  <c r="C16" i="32" s="1"/>
  <c r="D16" i="1"/>
  <c r="E16" i="1"/>
  <c r="C16" i="1"/>
  <c r="F16" i="20" l="1"/>
  <c r="E14" i="24"/>
  <c r="E16" i="32"/>
  <c r="F27" i="20"/>
  <c r="F27" i="19"/>
  <c r="C27" i="24"/>
  <c r="C24" i="24" s="1"/>
  <c r="D27" i="22"/>
  <c r="C27" i="22"/>
  <c r="C25" i="22" s="1"/>
  <c r="F27" i="17"/>
  <c r="D16" i="22"/>
  <c r="D14" i="22"/>
  <c r="D27" i="32"/>
  <c r="D16" i="24"/>
  <c r="F16" i="17"/>
  <c r="D17" i="32"/>
  <c r="D14" i="32" s="1"/>
  <c r="C27" i="32"/>
  <c r="D17" i="24"/>
  <c r="D26" i="32"/>
  <c r="D26" i="24"/>
  <c r="D24" i="24" s="1"/>
  <c r="E26" i="24"/>
  <c r="E24" i="24" s="1"/>
  <c r="C26" i="32"/>
  <c r="F16" i="24"/>
  <c r="F14" i="24" s="1"/>
  <c r="B26" i="32"/>
  <c r="B26" i="24"/>
  <c r="F27" i="1"/>
  <c r="B27" i="32"/>
  <c r="B28" i="22"/>
  <c r="B27" i="24"/>
  <c r="B24" i="24" s="1"/>
  <c r="C16" i="24"/>
  <c r="C16" i="22"/>
  <c r="E16" i="22" s="1"/>
  <c r="F17" i="32"/>
  <c r="C14" i="32"/>
  <c r="C17" i="22"/>
  <c r="F16" i="32"/>
  <c r="E14" i="32"/>
  <c r="F16" i="1"/>
  <c r="D24" i="32" l="1"/>
  <c r="F26" i="24"/>
  <c r="E26" i="32"/>
  <c r="B24" i="32"/>
  <c r="C24" i="32"/>
  <c r="D14" i="24"/>
  <c r="F14" i="32"/>
  <c r="G16" i="24"/>
  <c r="E27" i="32"/>
  <c r="D28" i="22"/>
  <c r="D25" i="22" s="1"/>
  <c r="B25" i="22"/>
  <c r="F27" i="24"/>
  <c r="C14" i="24"/>
  <c r="G17" i="24"/>
  <c r="E17" i="22"/>
  <c r="E14" i="22" s="1"/>
  <c r="C14" i="22"/>
  <c r="F95" i="20"/>
  <c r="E94" i="20"/>
  <c r="D94" i="20"/>
  <c r="D93" i="20" s="1"/>
  <c r="D92" i="20" s="1"/>
  <c r="C94" i="20"/>
  <c r="C93" i="20" s="1"/>
  <c r="C92" i="20" s="1"/>
  <c r="F95" i="19"/>
  <c r="E94" i="19"/>
  <c r="E93" i="19" s="1"/>
  <c r="E92" i="19" s="1"/>
  <c r="D94" i="19"/>
  <c r="D93" i="19" s="1"/>
  <c r="D92" i="19" s="1"/>
  <c r="C94" i="19"/>
  <c r="C93" i="19" s="1"/>
  <c r="C94" i="17"/>
  <c r="C93" i="17" s="1"/>
  <c r="C92" i="17" s="1"/>
  <c r="F95" i="17"/>
  <c r="D49" i="22" s="1"/>
  <c r="D48" i="22" s="1"/>
  <c r="D47" i="22" s="1"/>
  <c r="D46" i="22" s="1"/>
  <c r="E94" i="17"/>
  <c r="E93" i="17" s="1"/>
  <c r="E92" i="17" s="1"/>
  <c r="D94" i="17"/>
  <c r="F95" i="1"/>
  <c r="C49" i="22" s="1"/>
  <c r="E94" i="1"/>
  <c r="E93" i="1" s="1"/>
  <c r="E92" i="1" s="1"/>
  <c r="D94" i="1"/>
  <c r="D93" i="1" s="1"/>
  <c r="D92" i="1" s="1"/>
  <c r="C94" i="1"/>
  <c r="C93" i="1" s="1"/>
  <c r="F91" i="1"/>
  <c r="D90" i="1"/>
  <c r="E90" i="1"/>
  <c r="E89" i="1" s="1"/>
  <c r="E88" i="1" s="1"/>
  <c r="D89" i="1"/>
  <c r="D88" i="1" s="1"/>
  <c r="C90" i="1"/>
  <c r="C89" i="1" s="1"/>
  <c r="E24" i="32" l="1"/>
  <c r="F24" i="24"/>
  <c r="G14" i="24"/>
  <c r="E87" i="1"/>
  <c r="E85" i="1" s="1"/>
  <c r="F94" i="20"/>
  <c r="E49" i="22"/>
  <c r="E93" i="20"/>
  <c r="E92" i="20" s="1"/>
  <c r="F92" i="20" s="1"/>
  <c r="F93" i="19"/>
  <c r="C92" i="19"/>
  <c r="F92" i="19" s="1"/>
  <c r="F94" i="19"/>
  <c r="C48" i="22"/>
  <c r="C47" i="22" s="1"/>
  <c r="C46" i="22" s="1"/>
  <c r="E46" i="22" s="1"/>
  <c r="D87" i="1"/>
  <c r="D85" i="1" s="1"/>
  <c r="F90" i="1"/>
  <c r="F94" i="17"/>
  <c r="D93" i="17"/>
  <c r="D92" i="17" s="1"/>
  <c r="F92" i="17" s="1"/>
  <c r="C88" i="1"/>
  <c r="F89" i="1"/>
  <c r="F93" i="1"/>
  <c r="C92" i="1"/>
  <c r="F92" i="1" s="1"/>
  <c r="F94" i="1"/>
  <c r="F177" i="20"/>
  <c r="F176" i="20"/>
  <c r="F175" i="20"/>
  <c r="F174" i="20"/>
  <c r="F173" i="20"/>
  <c r="F172" i="20"/>
  <c r="F171" i="20"/>
  <c r="F170" i="20"/>
  <c r="F169" i="20"/>
  <c r="F168" i="20"/>
  <c r="E167" i="20"/>
  <c r="D167" i="20"/>
  <c r="C167" i="20"/>
  <c r="F177" i="19"/>
  <c r="F176" i="19"/>
  <c r="F175" i="19"/>
  <c r="F174" i="19"/>
  <c r="F173" i="19"/>
  <c r="F172" i="19"/>
  <c r="F171" i="19"/>
  <c r="F170" i="19"/>
  <c r="F169" i="19"/>
  <c r="F168" i="19"/>
  <c r="E167" i="19"/>
  <c r="D167" i="19"/>
  <c r="C167" i="19"/>
  <c r="F177" i="17"/>
  <c r="F176" i="17"/>
  <c r="F175" i="17"/>
  <c r="F174" i="17"/>
  <c r="F173" i="17"/>
  <c r="F164" i="17" s="1"/>
  <c r="F172" i="17"/>
  <c r="F171" i="17"/>
  <c r="F170" i="17"/>
  <c r="F169" i="17"/>
  <c r="F168" i="17"/>
  <c r="E167" i="17"/>
  <c r="D167" i="17"/>
  <c r="F174" i="1"/>
  <c r="E167" i="1"/>
  <c r="D167" i="1"/>
  <c r="C167" i="1"/>
  <c r="F177" i="1"/>
  <c r="F176" i="1"/>
  <c r="F175" i="1"/>
  <c r="F173" i="1"/>
  <c r="F172" i="1"/>
  <c r="F171" i="1"/>
  <c r="F170" i="1"/>
  <c r="F169" i="1"/>
  <c r="F168" i="1"/>
  <c r="E48" i="22" l="1"/>
  <c r="E47" i="22"/>
  <c r="F93" i="20"/>
  <c r="F93" i="17"/>
  <c r="C87" i="1"/>
  <c r="C85" i="1" s="1"/>
  <c r="F88" i="1"/>
  <c r="F87" i="1" s="1"/>
  <c r="F167" i="20"/>
  <c r="F164" i="20" s="1"/>
  <c r="F167" i="19"/>
  <c r="F164" i="19" s="1"/>
  <c r="F167" i="17"/>
  <c r="F167" i="1"/>
  <c r="F164" i="1" s="1"/>
  <c r="F85" i="1" l="1"/>
  <c r="B37" i="32"/>
  <c r="B38" i="32" s="1"/>
  <c r="C7" i="32"/>
  <c r="C6" i="32"/>
  <c r="C5" i="32"/>
  <c r="F95" i="24" l="1"/>
  <c r="F94" i="24"/>
  <c r="E95" i="24"/>
  <c r="E94" i="24"/>
  <c r="D95" i="24"/>
  <c r="D94" i="24"/>
  <c r="C95" i="24"/>
  <c r="C94" i="24"/>
  <c r="C90" i="24"/>
  <c r="C89" i="24"/>
  <c r="D65" i="24"/>
  <c r="D158" i="20"/>
  <c r="E120" i="20"/>
  <c r="E119" i="20" s="1"/>
  <c r="D120" i="20"/>
  <c r="D119" i="20" s="1"/>
  <c r="C120" i="20"/>
  <c r="C119" i="20" s="1"/>
  <c r="F109" i="20"/>
  <c r="F57" i="24" s="1"/>
  <c r="F110" i="20"/>
  <c r="F58" i="24" s="1"/>
  <c r="F111" i="20"/>
  <c r="F59" i="24" s="1"/>
  <c r="F112" i="20"/>
  <c r="F60" i="24" s="1"/>
  <c r="F113" i="20"/>
  <c r="F61" i="24" s="1"/>
  <c r="F114" i="20"/>
  <c r="F62" i="24" s="1"/>
  <c r="F115" i="20"/>
  <c r="F63" i="24" s="1"/>
  <c r="F116" i="20"/>
  <c r="F64" i="24" s="1"/>
  <c r="F117" i="20"/>
  <c r="F65" i="24" s="1"/>
  <c r="D107" i="20"/>
  <c r="E107" i="20"/>
  <c r="C107" i="20"/>
  <c r="D90" i="20"/>
  <c r="D89" i="20" s="1"/>
  <c r="D88" i="20" s="1"/>
  <c r="E90" i="20"/>
  <c r="E89" i="20" s="1"/>
  <c r="E88" i="20" s="1"/>
  <c r="C90" i="20"/>
  <c r="C89" i="20" s="1"/>
  <c r="C88" i="20" s="1"/>
  <c r="B68" i="1"/>
  <c r="E71" i="19"/>
  <c r="D71" i="19"/>
  <c r="F71" i="17"/>
  <c r="F70" i="17"/>
  <c r="F71" i="19"/>
  <c r="F70" i="19"/>
  <c r="F70" i="20"/>
  <c r="F71" i="20"/>
  <c r="E71" i="20"/>
  <c r="D71" i="20"/>
  <c r="B71" i="20"/>
  <c r="B71" i="19"/>
  <c r="E71" i="17"/>
  <c r="D71" i="17"/>
  <c r="B71" i="17"/>
  <c r="E70" i="20"/>
  <c r="D70" i="20"/>
  <c r="B70" i="20"/>
  <c r="D158" i="19"/>
  <c r="C120" i="19"/>
  <c r="C119" i="19" s="1"/>
  <c r="D90" i="17"/>
  <c r="D89" i="17" s="1"/>
  <c r="D88" i="17" s="1"/>
  <c r="D87" i="17" s="1"/>
  <c r="E90" i="17"/>
  <c r="E89" i="17" s="1"/>
  <c r="E88" i="17" s="1"/>
  <c r="E87" i="17" s="1"/>
  <c r="C90" i="17"/>
  <c r="E90" i="19"/>
  <c r="E89" i="19" s="1"/>
  <c r="E88" i="19" s="1"/>
  <c r="E87" i="19" s="1"/>
  <c r="D90" i="19"/>
  <c r="D89" i="19" s="1"/>
  <c r="D88" i="19" s="1"/>
  <c r="D87" i="19" s="1"/>
  <c r="C90" i="19"/>
  <c r="C89" i="19" s="1"/>
  <c r="C88" i="19" s="1"/>
  <c r="C87" i="19" s="1"/>
  <c r="E134" i="19" l="1"/>
  <c r="B193" i="1"/>
  <c r="C71" i="1"/>
  <c r="C87" i="20"/>
  <c r="C85" i="20" s="1"/>
  <c r="D87" i="20"/>
  <c r="D85" i="20" s="1"/>
  <c r="E87" i="20"/>
  <c r="E85" i="20" s="1"/>
  <c r="C89" i="17"/>
  <c r="F90" i="17"/>
  <c r="F96" i="24"/>
  <c r="E96" i="24"/>
  <c r="D96" i="24"/>
  <c r="C91" i="24"/>
  <c r="C96" i="24"/>
  <c r="C105" i="19"/>
  <c r="E120" i="19"/>
  <c r="E119" i="19" s="1"/>
  <c r="D120" i="19"/>
  <c r="D119" i="19" s="1"/>
  <c r="F109" i="19"/>
  <c r="E57" i="24" s="1"/>
  <c r="F110" i="19"/>
  <c r="E58" i="24" s="1"/>
  <c r="F111" i="19"/>
  <c r="E59" i="24" s="1"/>
  <c r="F112" i="19"/>
  <c r="E60" i="24" s="1"/>
  <c r="F113" i="19"/>
  <c r="E61" i="24" s="1"/>
  <c r="F114" i="19"/>
  <c r="E62" i="24" s="1"/>
  <c r="F115" i="19"/>
  <c r="E63" i="24" s="1"/>
  <c r="F116" i="19"/>
  <c r="E64" i="24" s="1"/>
  <c r="F117" i="19"/>
  <c r="E65" i="24" s="1"/>
  <c r="E107" i="19"/>
  <c r="E105" i="19" s="1"/>
  <c r="D107" i="19"/>
  <c r="D105" i="19" s="1"/>
  <c r="E70" i="19"/>
  <c r="D70" i="19"/>
  <c r="D101" i="22"/>
  <c r="D100" i="22"/>
  <c r="C101" i="22"/>
  <c r="C100" i="22"/>
  <c r="C96" i="22"/>
  <c r="C95" i="22"/>
  <c r="D158" i="17"/>
  <c r="C88" i="17" l="1"/>
  <c r="F89" i="17"/>
  <c r="C97" i="22"/>
  <c r="C102" i="22"/>
  <c r="C85" i="19"/>
  <c r="B132" i="19"/>
  <c r="E85" i="19"/>
  <c r="D132" i="19"/>
  <c r="D85" i="19"/>
  <c r="C132" i="19"/>
  <c r="D102" i="22"/>
  <c r="C87" i="17" l="1"/>
  <c r="C85" i="17" s="1"/>
  <c r="F88" i="17"/>
  <c r="F87" i="17" s="1"/>
  <c r="D162" i="1"/>
  <c r="C100" i="24" s="1"/>
  <c r="D161" i="1"/>
  <c r="C99" i="24" s="1"/>
  <c r="D158" i="1"/>
  <c r="D153" i="1"/>
  <c r="D71" i="22"/>
  <c r="E120" i="1"/>
  <c r="E119" i="1" s="1"/>
  <c r="D120" i="1"/>
  <c r="D119" i="1" s="1"/>
  <c r="C120" i="1"/>
  <c r="C119" i="1" s="1"/>
  <c r="E120" i="17"/>
  <c r="E119" i="17" s="1"/>
  <c r="E107" i="1"/>
  <c r="B134" i="1"/>
  <c r="D107" i="1"/>
  <c r="D107" i="17"/>
  <c r="C134" i="17" s="1"/>
  <c r="E107" i="17"/>
  <c r="D134" i="17" s="1"/>
  <c r="C107" i="17"/>
  <c r="C120" i="17"/>
  <c r="C119" i="17" s="1"/>
  <c r="F121" i="17"/>
  <c r="D120" i="17"/>
  <c r="D119" i="17" s="1"/>
  <c r="F121" i="1"/>
  <c r="F115" i="17"/>
  <c r="F114" i="17"/>
  <c r="F113" i="17"/>
  <c r="F112" i="17"/>
  <c r="D67" i="22" l="1"/>
  <c r="D61" i="24"/>
  <c r="D66" i="22"/>
  <c r="D60" i="24"/>
  <c r="D68" i="22"/>
  <c r="D62" i="24"/>
  <c r="D69" i="22"/>
  <c r="D63" i="24"/>
  <c r="F120" i="17"/>
  <c r="F119" i="17" s="1"/>
  <c r="D69" i="24"/>
  <c r="D68" i="24" s="1"/>
  <c r="D67" i="24" s="1"/>
  <c r="C101" i="24"/>
  <c r="F120" i="1"/>
  <c r="C69" i="24"/>
  <c r="C68" i="24" s="1"/>
  <c r="C67" i="24" s="1"/>
  <c r="C105" i="22"/>
  <c r="D151" i="17"/>
  <c r="D89" i="24" s="1"/>
  <c r="C106" i="22"/>
  <c r="D152" i="17"/>
  <c r="D90" i="24" s="1"/>
  <c r="E134" i="17"/>
  <c r="D75" i="22"/>
  <c r="D74" i="22" s="1"/>
  <c r="D73" i="22" s="1"/>
  <c r="D163" i="1"/>
  <c r="C75" i="22"/>
  <c r="B132" i="1"/>
  <c r="B133" i="1" s="1"/>
  <c r="B135" i="1" s="1"/>
  <c r="C131" i="1" s="1"/>
  <c r="C86" i="22" l="1"/>
  <c r="D91" i="24"/>
  <c r="C107" i="22"/>
  <c r="D153" i="17"/>
  <c r="D96" i="22"/>
  <c r="D162" i="17"/>
  <c r="D161" i="17"/>
  <c r="D95" i="22"/>
  <c r="E75" i="22"/>
  <c r="E74" i="22" s="1"/>
  <c r="E73" i="22" s="1"/>
  <c r="C74" i="22"/>
  <c r="C73" i="22" s="1"/>
  <c r="E70" i="17"/>
  <c r="D70" i="17"/>
  <c r="B70" i="17"/>
  <c r="C45" i="22"/>
  <c r="C44" i="22" s="1"/>
  <c r="C43" i="22" s="1"/>
  <c r="C42" i="22" s="1"/>
  <c r="C41" i="22" s="1"/>
  <c r="F116" i="1"/>
  <c r="F115" i="1"/>
  <c r="F114" i="1"/>
  <c r="F113" i="1"/>
  <c r="F112" i="1"/>
  <c r="D97" i="22" l="1"/>
  <c r="C66" i="22"/>
  <c r="E66" i="22" s="1"/>
  <c r="C60" i="24"/>
  <c r="C69" i="22"/>
  <c r="E69" i="22" s="1"/>
  <c r="C63" i="24"/>
  <c r="C67" i="22"/>
  <c r="E67" i="22" s="1"/>
  <c r="C61" i="24"/>
  <c r="C68" i="22"/>
  <c r="E68" i="22" s="1"/>
  <c r="C62" i="24"/>
  <c r="D151" i="20"/>
  <c r="F89" i="24" s="1"/>
  <c r="D99" i="24"/>
  <c r="D152" i="20"/>
  <c r="D100" i="24"/>
  <c r="C70" i="22"/>
  <c r="C64" i="24"/>
  <c r="D163" i="17"/>
  <c r="D152" i="19"/>
  <c r="D106" i="22"/>
  <c r="D151" i="19"/>
  <c r="E89" i="24" s="1"/>
  <c r="D105" i="22"/>
  <c r="C132" i="1"/>
  <c r="D107" i="22" l="1"/>
  <c r="D153" i="20"/>
  <c r="D161" i="20"/>
  <c r="F99" i="24" s="1"/>
  <c r="D101" i="24"/>
  <c r="D162" i="20"/>
  <c r="F100" i="24" s="1"/>
  <c r="F90" i="24"/>
  <c r="F91" i="24" s="1"/>
  <c r="D162" i="19"/>
  <c r="E100" i="24" s="1"/>
  <c r="E90" i="24"/>
  <c r="E91" i="24" s="1"/>
  <c r="D161" i="19"/>
  <c r="D153" i="19"/>
  <c r="F201" i="1"/>
  <c r="C7" i="24"/>
  <c r="C6" i="24"/>
  <c r="C5" i="24"/>
  <c r="C7" i="20"/>
  <c r="C6" i="20"/>
  <c r="C5" i="20"/>
  <c r="C7" i="19"/>
  <c r="C6" i="19"/>
  <c r="C5" i="19"/>
  <c r="C7" i="22"/>
  <c r="C6" i="22"/>
  <c r="C5" i="22"/>
  <c r="C7" i="17"/>
  <c r="C6" i="17"/>
  <c r="C5" i="17"/>
  <c r="F101" i="24" l="1"/>
  <c r="D163" i="19"/>
  <c r="E99" i="24"/>
  <c r="E101" i="24" s="1"/>
  <c r="D163" i="20"/>
  <c r="F88" i="19"/>
  <c r="F87" i="19" s="1"/>
  <c r="B70" i="19"/>
  <c r="F85" i="19" l="1"/>
  <c r="E44" i="24" s="1"/>
  <c r="E43" i="24" s="1"/>
  <c r="E42" i="24" s="1"/>
  <c r="E41" i="24" s="1"/>
  <c r="E40" i="24" s="1"/>
  <c r="E38" i="24" s="1"/>
  <c r="D37" i="32"/>
  <c r="E132" i="19"/>
  <c r="B68" i="20" l="1"/>
  <c r="B68" i="19"/>
  <c r="B68" i="17"/>
  <c r="C76" i="1"/>
  <c r="F199" i="20" l="1"/>
  <c r="B191" i="20"/>
  <c r="B191" i="19"/>
  <c r="F199" i="19"/>
  <c r="B193" i="17"/>
  <c r="F201" i="17"/>
  <c r="C71" i="20"/>
  <c r="C75" i="20"/>
  <c r="C75" i="19"/>
  <c r="C71" i="19"/>
  <c r="C71" i="17"/>
  <c r="C74" i="17"/>
  <c r="C75" i="17"/>
  <c r="C75" i="1"/>
  <c r="C74" i="1"/>
  <c r="C70" i="1"/>
  <c r="C76" i="20"/>
  <c r="C74" i="20"/>
  <c r="C76" i="19"/>
  <c r="C74" i="19"/>
  <c r="C76" i="17"/>
  <c r="C73" i="1"/>
  <c r="C72" i="1"/>
  <c r="C68" i="1" l="1"/>
  <c r="F120" i="20" l="1"/>
  <c r="F119" i="20" s="1"/>
  <c r="F108" i="20"/>
  <c r="F90" i="19"/>
  <c r="F89" i="19"/>
  <c r="F107" i="20" l="1"/>
  <c r="F56" i="24"/>
  <c r="F55" i="24" s="1"/>
  <c r="F193" i="19"/>
  <c r="B192" i="19"/>
  <c r="B193" i="19" s="1"/>
  <c r="D78" i="24"/>
  <c r="C37" i="32"/>
  <c r="E37" i="32" s="1"/>
  <c r="F121" i="20" l="1"/>
  <c r="F69" i="24" s="1"/>
  <c r="F68" i="24" s="1"/>
  <c r="F67" i="24" s="1"/>
  <c r="F91" i="20"/>
  <c r="F90" i="20"/>
  <c r="F89" i="20"/>
  <c r="F88" i="20"/>
  <c r="F87" i="20" s="1"/>
  <c r="D132" i="20"/>
  <c r="C132" i="20"/>
  <c r="B132" i="20"/>
  <c r="C73" i="20"/>
  <c r="F121" i="19"/>
  <c r="F120" i="19"/>
  <c r="F119" i="19" s="1"/>
  <c r="F108" i="19"/>
  <c r="F91" i="19"/>
  <c r="C72" i="19"/>
  <c r="E105" i="17"/>
  <c r="D105" i="17"/>
  <c r="C105" i="17"/>
  <c r="F116" i="17"/>
  <c r="F111" i="17"/>
  <c r="F110" i="17"/>
  <c r="F109" i="17"/>
  <c r="F108" i="17"/>
  <c r="D56" i="24" s="1"/>
  <c r="F91" i="17"/>
  <c r="B132" i="17"/>
  <c r="C73" i="17"/>
  <c r="F109" i="1"/>
  <c r="C57" i="24" s="1"/>
  <c r="F110" i="1"/>
  <c r="C58" i="24" s="1"/>
  <c r="F111" i="1"/>
  <c r="C59" i="24" s="1"/>
  <c r="F117" i="1"/>
  <c r="F108" i="1"/>
  <c r="C56" i="24" s="1"/>
  <c r="D105" i="1"/>
  <c r="E105" i="1"/>
  <c r="C105" i="1"/>
  <c r="C134" i="1"/>
  <c r="D134" i="1"/>
  <c r="D45" i="22" l="1"/>
  <c r="D44" i="22" s="1"/>
  <c r="F107" i="19"/>
  <c r="D39" i="32" s="1"/>
  <c r="E39" i="32" s="1"/>
  <c r="E56" i="24"/>
  <c r="E55" i="24" s="1"/>
  <c r="D70" i="22"/>
  <c r="E70" i="22" s="1"/>
  <c r="D64" i="24"/>
  <c r="D65" i="22"/>
  <c r="D59" i="24"/>
  <c r="D63" i="22"/>
  <c r="D57" i="24"/>
  <c r="D64" i="22"/>
  <c r="D58" i="24"/>
  <c r="C71" i="22"/>
  <c r="E71" i="22" s="1"/>
  <c r="C65" i="24"/>
  <c r="C55" i="24" s="1"/>
  <c r="D134" i="20"/>
  <c r="E105" i="20"/>
  <c r="B134" i="20"/>
  <c r="C105" i="20"/>
  <c r="E132" i="20"/>
  <c r="C134" i="20"/>
  <c r="D105" i="20"/>
  <c r="F85" i="20"/>
  <c r="F44" i="24" s="1"/>
  <c r="F43" i="24" s="1"/>
  <c r="F42" i="24" s="1"/>
  <c r="F41" i="24" s="1"/>
  <c r="F40" i="24" s="1"/>
  <c r="F38" i="24" s="1"/>
  <c r="F107" i="17"/>
  <c r="C39" i="32" s="1"/>
  <c r="E134" i="1"/>
  <c r="B194" i="1"/>
  <c r="B195" i="1" s="1"/>
  <c r="F107" i="1"/>
  <c r="C132" i="17"/>
  <c r="D85" i="17"/>
  <c r="D132" i="17"/>
  <c r="E85" i="17"/>
  <c r="F119" i="1"/>
  <c r="D132" i="1"/>
  <c r="C62" i="22"/>
  <c r="C64" i="22"/>
  <c r="C63" i="22"/>
  <c r="C61" i="22" s="1"/>
  <c r="E69" i="24"/>
  <c r="D62" i="22"/>
  <c r="F53" i="24"/>
  <c r="F105" i="20"/>
  <c r="C72" i="20"/>
  <c r="B196" i="20"/>
  <c r="C65" i="22"/>
  <c r="C70" i="20"/>
  <c r="B196" i="19"/>
  <c r="C73" i="19"/>
  <c r="C70" i="19"/>
  <c r="B198" i="17"/>
  <c r="C70" i="17"/>
  <c r="C72" i="17"/>
  <c r="D55" i="24" l="1"/>
  <c r="E134" i="20"/>
  <c r="D61" i="22"/>
  <c r="B86" i="22"/>
  <c r="D86" i="22" s="1"/>
  <c r="D43" i="22"/>
  <c r="E44" i="22"/>
  <c r="E45" i="22"/>
  <c r="F105" i="19"/>
  <c r="B199" i="1"/>
  <c r="B39" i="32"/>
  <c r="B40" i="32" s="1"/>
  <c r="C36" i="32" s="1"/>
  <c r="E132" i="17"/>
  <c r="E68" i="24"/>
  <c r="E67" i="24" s="1"/>
  <c r="G69" i="24"/>
  <c r="G68" i="24" s="1"/>
  <c r="G67" i="24" s="1"/>
  <c r="C44" i="24"/>
  <c r="C43" i="24" s="1"/>
  <c r="C42" i="24" s="1"/>
  <c r="C41" i="24" s="1"/>
  <c r="C40" i="24" s="1"/>
  <c r="C38" i="24" s="1"/>
  <c r="C68" i="20"/>
  <c r="F193" i="20"/>
  <c r="B192" i="20"/>
  <c r="B193" i="20" s="1"/>
  <c r="E78" i="24"/>
  <c r="F200" i="20"/>
  <c r="F201" i="20" s="1"/>
  <c r="B197" i="20"/>
  <c r="B198" i="20" s="1"/>
  <c r="F194" i="20"/>
  <c r="E80" i="24"/>
  <c r="F200" i="19"/>
  <c r="F201" i="19" s="1"/>
  <c r="B197" i="19"/>
  <c r="B198" i="19" s="1"/>
  <c r="F194" i="19"/>
  <c r="F195" i="19" s="1"/>
  <c r="D80" i="24"/>
  <c r="C133" i="1"/>
  <c r="C135" i="1" s="1"/>
  <c r="E132" i="1"/>
  <c r="F105" i="17"/>
  <c r="F85" i="17"/>
  <c r="D44" i="24" s="1"/>
  <c r="D43" i="24" s="1"/>
  <c r="D42" i="24" s="1"/>
  <c r="D41" i="24" s="1"/>
  <c r="D40" i="24" s="1"/>
  <c r="D38" i="24" s="1"/>
  <c r="F195" i="17"/>
  <c r="B194" i="17"/>
  <c r="B195" i="17" s="1"/>
  <c r="C78" i="24"/>
  <c r="B199" i="17"/>
  <c r="B200" i="17" s="1"/>
  <c r="F196" i="17"/>
  <c r="F202" i="17"/>
  <c r="F203" i="17" s="1"/>
  <c r="C80" i="24"/>
  <c r="F202" i="1"/>
  <c r="F203" i="1" s="1"/>
  <c r="F105" i="1"/>
  <c r="F195" i="1"/>
  <c r="C68" i="17"/>
  <c r="C68" i="19"/>
  <c r="B80" i="24"/>
  <c r="F196" i="1"/>
  <c r="B78" i="24"/>
  <c r="E63" i="22"/>
  <c r="E62" i="22"/>
  <c r="E65" i="22"/>
  <c r="C53" i="24"/>
  <c r="E64" i="22"/>
  <c r="G65" i="24"/>
  <c r="G60" i="24"/>
  <c r="G62" i="24"/>
  <c r="G58" i="24"/>
  <c r="G57" i="24"/>
  <c r="G64" i="24"/>
  <c r="G63" i="24"/>
  <c r="G59" i="24"/>
  <c r="E53" i="24"/>
  <c r="G61" i="24"/>
  <c r="D59" i="22"/>
  <c r="G56" i="24"/>
  <c r="D53" i="24"/>
  <c r="G55" i="24" l="1"/>
  <c r="G53" i="24" s="1"/>
  <c r="E61" i="22"/>
  <c r="E133" i="1"/>
  <c r="E135" i="1" s="1"/>
  <c r="C84" i="22"/>
  <c r="D42" i="22"/>
  <c r="E43" i="22"/>
  <c r="C38" i="32"/>
  <c r="C40" i="32" s="1"/>
  <c r="D36" i="32" s="1"/>
  <c r="D38" i="32" s="1"/>
  <c r="G44" i="24"/>
  <c r="C39" i="22"/>
  <c r="G43" i="24"/>
  <c r="G41" i="24"/>
  <c r="G40" i="24" s="1"/>
  <c r="G38" i="24" s="1"/>
  <c r="G42" i="24"/>
  <c r="F80" i="24"/>
  <c r="B84" i="22"/>
  <c r="C59" i="22"/>
  <c r="F197" i="17"/>
  <c r="F197" i="1"/>
  <c r="D131" i="1"/>
  <c r="B77" i="24" s="1"/>
  <c r="F78" i="24"/>
  <c r="D40" i="32" l="1"/>
  <c r="E38" i="32"/>
  <c r="E40" i="32" s="1"/>
  <c r="D41" i="22"/>
  <c r="E42" i="22"/>
  <c r="D84" i="22"/>
  <c r="D85" i="22" s="1"/>
  <c r="D87" i="22" s="1"/>
  <c r="B85" i="22"/>
  <c r="B87" i="22" s="1"/>
  <c r="C83" i="22" s="1"/>
  <c r="C85" i="22" s="1"/>
  <c r="C87" i="22" s="1"/>
  <c r="E59" i="22"/>
  <c r="D133" i="1"/>
  <c r="D135" i="1" s="1"/>
  <c r="F77" i="24"/>
  <c r="F79" i="24" s="1"/>
  <c r="F81" i="24" s="1"/>
  <c r="B79" i="24"/>
  <c r="B81" i="24" s="1"/>
  <c r="B198" i="1"/>
  <c r="B200" i="1" s="1"/>
  <c r="D39" i="22" l="1"/>
  <c r="E41" i="22"/>
  <c r="E39" i="22" s="1"/>
  <c r="B131" i="17"/>
  <c r="E131" i="17" s="1"/>
  <c r="B133" i="17" l="1"/>
  <c r="B135" i="17" s="1"/>
  <c r="C131" i="17" s="1"/>
  <c r="E133" i="17"/>
  <c r="E135" i="17" l="1"/>
  <c r="B131" i="19" s="1"/>
  <c r="C133" i="17"/>
  <c r="C135" i="17" s="1"/>
  <c r="D131" i="17" s="1"/>
  <c r="B133" i="19" l="1"/>
  <c r="B135" i="19" s="1"/>
  <c r="C131" i="19" s="1"/>
  <c r="E131" i="19"/>
  <c r="E133" i="19" s="1"/>
  <c r="C77" i="24"/>
  <c r="C79" i="24" s="1"/>
  <c r="C81" i="24" s="1"/>
  <c r="D133" i="17"/>
  <c r="D135" i="17" s="1"/>
  <c r="C133" i="19" l="1"/>
  <c r="C135" i="19" s="1"/>
  <c r="D131" i="19" s="1"/>
  <c r="E135" i="19"/>
  <c r="D77" i="24"/>
  <c r="D79" i="24" s="1"/>
  <c r="D81" i="24" s="1"/>
  <c r="D133" i="19" l="1"/>
  <c r="B131" i="20" l="1"/>
  <c r="E131" i="20" s="1"/>
  <c r="D135" i="19"/>
  <c r="B133" i="20" l="1"/>
  <c r="B135" i="20" s="1"/>
  <c r="C131" i="20" s="1"/>
  <c r="C133" i="20" s="1"/>
  <c r="C135" i="20" s="1"/>
  <c r="D131" i="20" s="1"/>
  <c r="D133" i="20" s="1"/>
  <c r="D135" i="20" s="1"/>
  <c r="E133" i="20"/>
  <c r="E135" i="20" s="1"/>
  <c r="E77" i="24"/>
  <c r="E79" i="24" s="1"/>
  <c r="E81" i="24" s="1"/>
  <c r="P23" i="36" l="1"/>
  <c r="P24" i="36" s="1"/>
  <c r="Y8" i="36"/>
  <c r="AA8" i="36" s="1"/>
  <c r="Y23" i="3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Tatiana Vargas Baltodano</author>
  </authors>
  <commentList>
    <comment ref="A71" authorId="0" shapeId="0" xr:uid="{00000000-0006-0000-0400-000001000000}">
      <text>
        <r>
          <rPr>
            <b/>
            <sz val="9"/>
            <color indexed="81"/>
            <rFont val="Tahoma"/>
            <family val="2"/>
          </rPr>
          <t>Esta fila solo se completa si aplica.</t>
        </r>
      </text>
    </comment>
    <comment ref="A82" authorId="0" shapeId="0" xr:uid="{00000000-0006-0000-0400-000002000000}">
      <text>
        <r>
          <rPr>
            <b/>
            <sz val="9"/>
            <color indexed="81"/>
            <rFont val="Tahoma"/>
            <family val="2"/>
          </rPr>
          <t>No incluir ingresos de vigencias anteriores, esos se detallan en la tabla 9.</t>
        </r>
      </text>
    </comment>
    <comment ref="B146" authorId="0" shapeId="0" xr:uid="{00000000-0006-0000-0400-000003000000}">
      <text>
        <r>
          <rPr>
            <b/>
            <sz val="9"/>
            <color indexed="81"/>
            <rFont val="Tahoma"/>
            <family val="2"/>
          </rPr>
          <t>Esta tabla solo la deben completar la unidades ejecutoras que por Ley específica estén facultadas para estimar superávits.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Tatiana Vargas Baltodano</author>
  </authors>
  <commentList>
    <comment ref="A71" authorId="0" shapeId="0" xr:uid="{00000000-0006-0000-0600-000001000000}">
      <text>
        <r>
          <rPr>
            <b/>
            <sz val="9"/>
            <color indexed="81"/>
            <rFont val="Tahoma"/>
            <family val="2"/>
          </rPr>
          <t>Esta fila solo se completa si aplica.</t>
        </r>
      </text>
    </comment>
    <comment ref="B146" authorId="0" shapeId="0" xr:uid="{00000000-0006-0000-0600-000002000000}">
      <text>
        <r>
          <rPr>
            <b/>
            <sz val="9"/>
            <color indexed="81"/>
            <rFont val="Tahoma"/>
            <family val="2"/>
          </rPr>
          <t>Esta tabla solo la deben completar la unidades ejecutoras que por Ley específica estén facultadas para estimar superávits.</t>
        </r>
      </text>
    </comment>
    <comment ref="A184" authorId="0" shapeId="0" xr:uid="{00000000-0006-0000-0600-000003000000}">
      <text>
        <r>
          <rPr>
            <sz val="9"/>
            <color indexed="81"/>
            <rFont val="Tahoma"/>
            <family val="2"/>
          </rPr>
          <t xml:space="preserve">Lo relacionado a la ejecución presupuestaria debe ser completado por el encargado de Presupuesto/Financiero o su homólogo.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Tatiana Vargas Baltodano</author>
  </authors>
  <commentList>
    <comment ref="A90" authorId="0" shapeId="0" xr:uid="{00000000-0006-0000-0700-000001000000}">
      <text>
        <r>
          <rPr>
            <b/>
            <sz val="9"/>
            <color indexed="81"/>
            <rFont val="Tahoma"/>
            <family val="2"/>
          </rPr>
          <t>Esta tabla solo la deben completar la unidades ejecutoras que por Ley específica estén facultadas para estimar superávits.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Tatiana Vargas Baltodano</author>
  </authors>
  <commentList>
    <comment ref="A71" authorId="0" shapeId="0" xr:uid="{00000000-0006-0000-0800-000001000000}">
      <text>
        <r>
          <rPr>
            <b/>
            <sz val="9"/>
            <color indexed="81"/>
            <rFont val="Tahoma"/>
            <family val="2"/>
          </rPr>
          <t>Esta fila solo se completa si aplica.</t>
        </r>
      </text>
    </comment>
    <comment ref="B146" authorId="0" shapeId="0" xr:uid="{00000000-0006-0000-0800-000002000000}">
      <text>
        <r>
          <rPr>
            <b/>
            <sz val="9"/>
            <color indexed="81"/>
            <rFont val="Tahoma"/>
            <family val="2"/>
          </rPr>
          <t>Esta tabla solo la deben completar la unidades ejecutoras que por Ley específica estén facultadas para estimar superávits.</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Tatiana Vargas Baltodano</author>
  </authors>
  <commentList>
    <comment ref="A100" authorId="0" shapeId="0" xr:uid="{00000000-0006-0000-0900-000001000000}">
      <text>
        <r>
          <rPr>
            <b/>
            <sz val="9"/>
            <color indexed="81"/>
            <rFont val="Tahoma"/>
            <family val="2"/>
          </rPr>
          <t>Esta tabla solo la deben completar la unidades ejecutoras que por Ley específica estén facultadas para estimar superávits.</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Tatiana Vargas Baltodano</author>
  </authors>
  <commentList>
    <comment ref="B146" authorId="0" shapeId="0" xr:uid="{00000000-0006-0000-0A00-000001000000}">
      <text>
        <r>
          <rPr>
            <b/>
            <sz val="9"/>
            <color indexed="81"/>
            <rFont val="Tahoma"/>
            <family val="2"/>
          </rPr>
          <t>Esta tabla solo la deben completar la unidades ejecutoras que por Ley específica estén facultadas para estimar superávits.</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Tatiana Vargas Baltodano</author>
  </authors>
  <commentList>
    <comment ref="A84" authorId="0" shapeId="0" xr:uid="{00000000-0006-0000-0B00-000001000000}">
      <text>
        <r>
          <rPr>
            <b/>
            <sz val="9"/>
            <color indexed="81"/>
            <rFont val="Tahoma"/>
            <family val="2"/>
          </rPr>
          <t>Esta tabla solo la deben completar la unidades ejecutoras que por Ley específica estén facultadas para estimar superávits.</t>
        </r>
      </text>
    </comment>
  </commentList>
</comments>
</file>

<file path=xl/sharedStrings.xml><?xml version="1.0" encoding="utf-8"?>
<sst xmlns="http://schemas.openxmlformats.org/spreadsheetml/2006/main" count="1668" uniqueCount="416">
  <si>
    <t>Enero</t>
  </si>
  <si>
    <t xml:space="preserve">Marzo </t>
  </si>
  <si>
    <t>Febrero</t>
  </si>
  <si>
    <t>Marzo</t>
  </si>
  <si>
    <t>I Trimestre</t>
  </si>
  <si>
    <t>Abril</t>
  </si>
  <si>
    <t>Mayo</t>
  </si>
  <si>
    <t>Junio</t>
  </si>
  <si>
    <t>II Trimestre</t>
  </si>
  <si>
    <t>I Semestre</t>
  </si>
  <si>
    <t>III Trimestre</t>
  </si>
  <si>
    <t>Julio</t>
  </si>
  <si>
    <t>IV Trimestre</t>
  </si>
  <si>
    <t>Anual</t>
  </si>
  <si>
    <t>Octubre</t>
  </si>
  <si>
    <t>Noviembre</t>
  </si>
  <si>
    <t>Total</t>
  </si>
  <si>
    <t xml:space="preserve">Beneficio / Producto </t>
  </si>
  <si>
    <t xml:space="preserve">Unidad de medida </t>
  </si>
  <si>
    <t>Beneficiarios efectivos por producto financiados por el Fodesaf</t>
  </si>
  <si>
    <t>Gasto efectivo por producto financiado por Fodesaf</t>
  </si>
  <si>
    <t>Beneficio/producto</t>
  </si>
  <si>
    <t xml:space="preserve">Programa: </t>
  </si>
  <si>
    <t xml:space="preserve">Detalle </t>
  </si>
  <si>
    <t xml:space="preserve">Frecuencia </t>
  </si>
  <si>
    <t>Control y Seguimiento de la incorporación de los activos en el Sibinet</t>
  </si>
  <si>
    <t xml:space="preserve">La estructura de la matriz, es la siguiente: </t>
  </si>
  <si>
    <t>¿Reportan al Sinirube las personas que están beneficiando?</t>
  </si>
  <si>
    <t>¿Se utiliza como medio de consulta para la asignación de beneficios?</t>
  </si>
  <si>
    <t>¿Se utiliza para el levantamiento de la información de las personas beneficiarias?</t>
  </si>
  <si>
    <t>¿El programa tiene algún impedimento legal para la aplicación de la Directriz?</t>
  </si>
  <si>
    <t>¿Se encuentran incorporados los activos al Sibinet?</t>
  </si>
  <si>
    <t>¿Se mantiene un registro auxiliar actualizado de los activos comprados con recursos del Fodesaf?</t>
  </si>
  <si>
    <t>Institución a cargo:</t>
  </si>
  <si>
    <t xml:space="preserve">Unidad ejecutora: </t>
  </si>
  <si>
    <t>Ejecución programática</t>
  </si>
  <si>
    <t>Tabla 1</t>
  </si>
  <si>
    <t>Tabla 2</t>
  </si>
  <si>
    <t>Tabla 3</t>
  </si>
  <si>
    <t xml:space="preserve">Control y seguimiento del uso y aplicación del Sistema Nacional de Información y Registro Único de Beneficiarios del Estado (Sinirube) </t>
  </si>
  <si>
    <t>Sí</t>
  </si>
  <si>
    <t>No</t>
  </si>
  <si>
    <r>
      <t xml:space="preserve">Fuente: </t>
    </r>
    <r>
      <rPr>
        <sz val="9"/>
        <rFont val="Palatino Linotype"/>
        <family val="1"/>
      </rPr>
      <t>Citar la unidad o departamento de la institución que está generando la información.</t>
    </r>
  </si>
  <si>
    <r>
      <t xml:space="preserve">NA </t>
    </r>
    <r>
      <rPr>
        <b/>
        <sz val="8"/>
        <color theme="0"/>
        <rFont val="Palatino Linotype"/>
        <family val="1"/>
      </rPr>
      <t>(justificar abajo)</t>
    </r>
  </si>
  <si>
    <t>Tabla 4</t>
  </si>
  <si>
    <t>Nombre del funcionario que reporta la ejecución programática</t>
  </si>
  <si>
    <t>Puesto</t>
  </si>
  <si>
    <t>Nombre de la unidad/departamento</t>
  </si>
  <si>
    <t>Firma</t>
  </si>
  <si>
    <t>Ejecución presupuestaria</t>
  </si>
  <si>
    <t>Tabla 5</t>
  </si>
  <si>
    <t>(En colones)</t>
  </si>
  <si>
    <t>Reporte de gastos efectivos financiados por Fodesaf por partida presupuestaria del clasificador por objeto del gasto del sector público</t>
  </si>
  <si>
    <t>Código</t>
  </si>
  <si>
    <t>Partida presupuestaria</t>
  </si>
  <si>
    <r>
      <t xml:space="preserve">Observaciones: 
</t>
    </r>
    <r>
      <rPr>
        <sz val="11"/>
        <color theme="1"/>
        <rFont val="Palatino Linotype"/>
        <family val="1"/>
      </rPr>
      <t>En este espacio se establecen las observaciones y/o justificaciones relacionadas con la incorporación de los activos en el Sibinet</t>
    </r>
  </si>
  <si>
    <t>Gastos financiados con recursos del periodo</t>
  </si>
  <si>
    <t>1/ Adjuntar el comprobante del reintegro e indicar en este espacio la fecha y el número de comprobante del o los reintegros.</t>
  </si>
  <si>
    <t>Detalle del presupuesto modificado del programa</t>
  </si>
  <si>
    <t>Documento presupuestario</t>
  </si>
  <si>
    <t>Presupuesto ordinario</t>
  </si>
  <si>
    <t>Monto</t>
  </si>
  <si>
    <t>Oficio asignación Fodesaf</t>
  </si>
  <si>
    <t>Oficio aprobación Fodesaf</t>
  </si>
  <si>
    <t>Oficio aprobación CGR</t>
  </si>
  <si>
    <t>%</t>
  </si>
  <si>
    <t>Tabla 6</t>
  </si>
  <si>
    <t>Ingresos efectivos provenientes de recursos Fodesaf por partida presupuestaria del clasificador de los ingresos del sector público</t>
  </si>
  <si>
    <t>Ingresos del periodo</t>
  </si>
  <si>
    <t>Tabla 7</t>
  </si>
  <si>
    <t xml:space="preserve">Tipo de movimiento </t>
  </si>
  <si>
    <t>Tabla 8</t>
  </si>
  <si>
    <t xml:space="preserve">Resumen del periodo de los recursos provenientes de Fodesaf </t>
  </si>
  <si>
    <t>1) Saldo en caja inicial (*)</t>
  </si>
  <si>
    <t>2) Ingresos efectivos recibidos del periodo</t>
  </si>
  <si>
    <t>Nombre del funcionario que reporta la ejecución presupuestaria</t>
  </si>
  <si>
    <t>NA (justificar abajo)</t>
  </si>
  <si>
    <r>
      <t xml:space="preserve">Observaciones: 
</t>
    </r>
    <r>
      <rPr>
        <sz val="11"/>
        <color theme="1"/>
        <rFont val="Palatino Linotype"/>
        <family val="1"/>
      </rPr>
      <t>En este espacio se establecen las observaciones y/o justificaciones relacionadas con el uso del Sinirube.</t>
    </r>
  </si>
  <si>
    <t xml:space="preserve">Agosto </t>
  </si>
  <si>
    <t>Septiembre</t>
  </si>
  <si>
    <t>Diciembre</t>
  </si>
  <si>
    <t>Reporte de ejecución programática y presupuestaria de programas sociales financiados con recursos del Fondo de Desarrollo Social y Asignaciones Familiares (Fodesaf)</t>
  </si>
  <si>
    <t>I trimestre</t>
  </si>
  <si>
    <t>II trimestre</t>
  </si>
  <si>
    <t>III trimestre</t>
  </si>
  <si>
    <t>VI trimestre</t>
  </si>
  <si>
    <t>IV trimestre</t>
  </si>
  <si>
    <t xml:space="preserve">     </t>
  </si>
  <si>
    <t>Cada hoja mantiene el mismo formato. La información que se debe desarrollar es la siguiente:</t>
  </si>
  <si>
    <t>Artículo 25. Información sobre ejecución de presupuesto y metas
Las instituciones ejecutoras de los programas sociales financiados con recursos del FODESAF deben enviar a la DESAF, dentro de la primera quincena del mes siguiente a cada trimestre la información sobre ejecución de metas y presupuesto del trimestre anterior, tal como establecen los artículos 5 y 18 de la Ley No. 5662, modificada por la Ley No. 8783. Dicha información debe ser presentada por los medios, con el formato y con el contenido definidos en las instrucciones a que se refiere el Artículo 11 de este Reglamento.</t>
  </si>
  <si>
    <t>Presentación</t>
  </si>
  <si>
    <t>Instrucciones</t>
  </si>
  <si>
    <r>
      <t xml:space="preserve">El presente documento se remite a las instituciones a cargo de programas sociales financiados con recursos Fodesaf, con el propósito de que presenten la información trimestral sobre la ejecución del presupuesto y metas de dichos programas, según lo dispuesto en el artículo 25 del </t>
    </r>
    <r>
      <rPr>
        <i/>
        <sz val="11"/>
        <color theme="1"/>
        <rFont val="Palatino Linotype"/>
        <family val="1"/>
      </rPr>
      <t>Reglamento a la Ley de Desarrollo Social y Asignaciones Familiares</t>
    </r>
    <r>
      <rPr>
        <sz val="11"/>
        <color theme="1"/>
        <rFont val="Palatino Linotype"/>
        <family val="1"/>
      </rPr>
      <t>, decreto 43189-MTSS del 25 de agosto de 2021 que se cita a continuación:</t>
    </r>
  </si>
  <si>
    <t>Notas importantes:</t>
  </si>
  <si>
    <t>Dirección General Desaf:</t>
  </si>
  <si>
    <t>direccion.desaf@mtss.go.cr</t>
  </si>
  <si>
    <r>
      <rPr>
        <b/>
        <sz val="11"/>
        <color theme="1"/>
        <rFont val="Palatino Linotype"/>
        <family val="1"/>
      </rPr>
      <t xml:space="preserve">2. </t>
    </r>
    <r>
      <rPr>
        <sz val="11"/>
        <color theme="1"/>
        <rFont val="Palatino Linotype"/>
        <family val="1"/>
      </rPr>
      <t>Los respectivos informes deberán enviarse de acuerdo a las indicaciones señaladas, a las siguientes direcciones de correo electrónico:</t>
    </r>
  </si>
  <si>
    <t>I semestre</t>
  </si>
  <si>
    <t>Reporte ejecución programática (I semestre)</t>
  </si>
  <si>
    <t>Reporte ejecución presupuestaria (I semestre)</t>
  </si>
  <si>
    <t>3) Recursos disponibles ( 1+2 )</t>
  </si>
  <si>
    <t>5) Saldo en caja final ( 3-4 )</t>
  </si>
  <si>
    <t>stephanie.salas@mtss.go.cr</t>
  </si>
  <si>
    <t>Analista del SI, Unidad Control y Seguimiento, Desaf:</t>
  </si>
  <si>
    <r>
      <t xml:space="preserve">Observaciones: 
</t>
    </r>
    <r>
      <rPr>
        <sz val="11"/>
        <color theme="1"/>
        <rFont val="Palatino Linotype"/>
        <family val="1"/>
      </rPr>
      <t>En este espacio se ofrece para brindar observaciones y/o justificaciones relacionadas con los ingresos efectivos del periodo.</t>
    </r>
  </si>
  <si>
    <r>
      <t xml:space="preserve">Observaciones: 
</t>
    </r>
    <r>
      <rPr>
        <sz val="11"/>
        <color theme="1"/>
        <rFont val="Palatino Linotype"/>
        <family val="1"/>
      </rPr>
      <t>En este espacio se establecen las observaciones y/o justificaciones relacionadas con la ejecución de los recursos, con el objetivo de contextualizar la sub o sobre ejecución de los recursos con respecto a lo programado.</t>
    </r>
  </si>
  <si>
    <r>
      <t xml:space="preserve">Observaciones: 
</t>
    </r>
    <r>
      <rPr>
        <sz val="11"/>
        <color theme="1"/>
        <rFont val="Palatino Linotype"/>
        <family val="1"/>
      </rPr>
      <t>En este espacio se establecen las observaciones y/o justificaciones relacionadas con el uso del Sinirube .</t>
    </r>
  </si>
  <si>
    <r>
      <t xml:space="preserve">Observaciones: 
</t>
    </r>
    <r>
      <rPr>
        <sz val="11"/>
        <color theme="1"/>
        <rFont val="Palatino Linotype"/>
        <family val="1"/>
      </rPr>
      <t>En este espacio se establecen las observaciones y/o justificaciones relacionadas con la ejecución de los recursos, con el objetivo de contextualizar la sub o sobre ejecución de los reursos con respecto a lo programado.</t>
    </r>
  </si>
  <si>
    <t>Reporte ejecución programática (Anual)</t>
  </si>
  <si>
    <t>Reporte ejecución presupuestaria (Anual)</t>
  </si>
  <si>
    <r>
      <t xml:space="preserve">Observaciones: 
</t>
    </r>
    <r>
      <rPr>
        <sz val="11"/>
        <color theme="1"/>
        <rFont val="Palatino Linotype"/>
        <family val="1"/>
      </rPr>
      <t>En este espacio se ofrece para brindar observaciones y/o justificaciones relacionadas con los ingresos efectivos anuales.</t>
    </r>
  </si>
  <si>
    <r>
      <t xml:space="preserve">Observaciones: 
</t>
    </r>
    <r>
      <rPr>
        <sz val="11"/>
        <color theme="1"/>
        <rFont val="Palatino Linotype"/>
        <family val="1"/>
      </rPr>
      <t xml:space="preserve">En este espacio se establecen las observaciones y/o justificaciones del comportamiento de cada uno de los productos para el período y los detalles que amplíen la información, con el objetivo que los informes de ejecución reflejen la realidad del programa. </t>
    </r>
  </si>
  <si>
    <r>
      <t xml:space="preserve">Observaciones: 
</t>
    </r>
    <r>
      <rPr>
        <sz val="11"/>
        <color theme="1"/>
        <rFont val="Palatino Linotype"/>
        <family val="1"/>
      </rPr>
      <t>En este espacio se establecen las observaciones y/o justificaciones del comportamiento de cada uno de los productos para el período y los detalles que amplíen la información, con el objetivo que los informes de ejecución reflejen la realidad del programa.</t>
    </r>
  </si>
  <si>
    <r>
      <t xml:space="preserve">Observaciones: 
</t>
    </r>
    <r>
      <rPr>
        <sz val="11"/>
        <color theme="1"/>
        <rFont val="Palatino Linotype"/>
        <family val="1"/>
      </rPr>
      <t>En este espacio se establecen las observaciones y/o justificaciones del comportamiento de cada uno de los productos para el período y los detalles que amplíen la información, con el objetivo que los informes de ejecución reflejen la realidad del programa.</t>
    </r>
    <r>
      <rPr>
        <b/>
        <sz val="11"/>
        <color theme="1"/>
        <rFont val="Palatino Linotype"/>
        <family val="1"/>
      </rPr>
      <t xml:space="preserve"> </t>
    </r>
  </si>
  <si>
    <r>
      <t>Esta matriz denominada "Reporte de ejecución programática y presupuestaria de programas sociales financiados con recursos del Fondo de Desarrollo Social y Asignaciones Familiares (Fodesaf)" se utiliza como insumo para el sistema de indicadores de los programas sociales que son financiados con recursos del Fodesaf, así como sus respectivos informes de ejecución presupuestaria, para generar información cuantitativa que permita el análisis de la ejecución programática y presupuestaria de los programas, con el propósito de emitir recomendaciones a la Dirección de mejora en la ejecución y el diseño</t>
    </r>
    <r>
      <rPr>
        <sz val="11"/>
        <color rgb="FFFF0000"/>
        <rFont val="Palatino Linotype"/>
        <family val="1"/>
      </rPr>
      <t xml:space="preserve">. </t>
    </r>
  </si>
  <si>
    <t>La Fila "Fuente" es para detallar el origen de la información.</t>
  </si>
  <si>
    <t xml:space="preserve">La fila "Observaciones" es para establecer las observaciones y/o justificaciones del comportamiento de cada uno de los productos para el período y los detalles que amplíen la información, con el objetivo que los informes de ejecución reflejen la realidad del programa. </t>
  </si>
  <si>
    <t xml:space="preserve">Se debe completar la información que se consulta según la situación del programa respecto al tema. </t>
  </si>
  <si>
    <t xml:space="preserve">La Fila "Observaciones" es para que se establezcan las observaciones y/o justificaciones relacionadas con el uso del Sinirube. </t>
  </si>
  <si>
    <t>La fila "Observaciones" es para brindar observaciones y/o justificaciones relacionadas con el presupuesto modificado.</t>
  </si>
  <si>
    <t>La fila "Observaciones" es para brindar observaciones y/o justificaciones relacionadas con los ingresos efectivos del periodo.</t>
  </si>
  <si>
    <t>La fila "Observaciones" es para establecer las observaciones y/o justificaciones relacionadas con la tabla 8.</t>
  </si>
  <si>
    <t xml:space="preserve"> ----------------------------------- ULTIMA LINEA ------------------------------------</t>
  </si>
  <si>
    <t>Reporte de ejecución programática y presupuestaria de programas sociales financiados con recursos del 
Fondo de Desarrollo Social y Asignaciones Familiares (Fodesaf)</t>
  </si>
  <si>
    <t>Reporte de gastos efectivos financiados por Fodesaf por partida presupuestaria 
del Clasificador por Objeto del Gasto del Sector Público</t>
  </si>
  <si>
    <t>2) Se refiere únicamente a los ingresos recibidos durante el 2024 de forma mensual, este dato debe coincidir con los datos de tabla 6.</t>
  </si>
  <si>
    <t>Observaciones:</t>
  </si>
  <si>
    <t>En este espacio se establecen las observaciones y/o justificaciones relacionadas a la tabla anterior.</t>
  </si>
  <si>
    <t>4) Se refiere a los egresos efectivos pagados con ingresos del período, este dato debe coincidir con los datos de tabla 7.</t>
  </si>
  <si>
    <t>Tabla 9</t>
  </si>
  <si>
    <t xml:space="preserve">Resumen de los recursos de vigencias anteriores (superávit) provenientes de la fuente Fodesaf </t>
  </si>
  <si>
    <t>Superávit específico</t>
  </si>
  <si>
    <t>Superávit libre</t>
  </si>
  <si>
    <t>Comprobaciones</t>
  </si>
  <si>
    <t>Presupuesto modificado</t>
  </si>
  <si>
    <t>Saldo Presupuestario (I trim)</t>
  </si>
  <si>
    <t>Tabla 2 y Tabla 7</t>
  </si>
  <si>
    <t>Gastos del período (I trim) x producto</t>
  </si>
  <si>
    <t>Gastos del período (I trim) presupuesto</t>
  </si>
  <si>
    <t>Diferencia</t>
  </si>
  <si>
    <t>Tabla 5 y Tabla 6</t>
  </si>
  <si>
    <t>Ingresos efectivos del período</t>
  </si>
  <si>
    <t>Presupuesto extraordinario 1-2024</t>
  </si>
  <si>
    <t>Presupuesto extraordinario 2-2024</t>
  </si>
  <si>
    <t xml:space="preserve"> Modificación 1-2024</t>
  </si>
  <si>
    <t xml:space="preserve"> Modificación 2-2024</t>
  </si>
  <si>
    <t xml:space="preserve"> Modificación 3-2024</t>
  </si>
  <si>
    <t>I Trimestre 2024</t>
  </si>
  <si>
    <t>Ingresos efectivos provenientes de recursos Fodesaf por partida presupuestaria del Clasificador de los Ingresos del Sector Público</t>
  </si>
  <si>
    <t>Para uso exclusivo de analistas del Departamento de Presupuesto y la Unidad de Control y Seguimiento, Desaf</t>
  </si>
  <si>
    <t>Nombre Partida presupuestaria</t>
  </si>
  <si>
    <r>
      <t xml:space="preserve">1) (*) Se refiere al saldo en caja resultado del período anterior y sólo aplica para unidades ejecutoras con giros directos por parte de Desaf (Programa 737) que cuenten con facturas devengadas pero aún no pagadas (de acuerdo Certificación ante la CGR y los respectivos lineamientos presupuestarios). </t>
    </r>
    <r>
      <rPr>
        <b/>
        <sz val="11"/>
        <color theme="1"/>
        <rFont val="Palatino Linotype"/>
        <family val="1"/>
      </rPr>
      <t>En este espacio NO se debe anotar lo relacionado a superávits del período, para ese fin se utiliza tabla 9 (y es solo para las UE facultadas por Ley).</t>
    </r>
  </si>
  <si>
    <t>4) Gastos efectivos pagados</t>
  </si>
  <si>
    <t>Oficio aprobación CGR / Junta</t>
  </si>
  <si>
    <t>5) Se refiere al saldo en caja final, resultado de restar las filas 3) (Recursos disponibles) menos 4) (Egresos efectivos pagados).</t>
  </si>
  <si>
    <t>3) Se refiere a la sumatoria de las filas 1) (saldo incial en caja) y 2) (ingresos efectivos del período).</t>
  </si>
  <si>
    <t>II Trimestre 2024</t>
  </si>
  <si>
    <t>I Semestre 2024</t>
  </si>
  <si>
    <t>III Trimestre 2024</t>
  </si>
  <si>
    <t>IV Trimestre 2024</t>
  </si>
  <si>
    <t>Anual 2024</t>
  </si>
  <si>
    <t>Ingresos del periodo 2024</t>
  </si>
  <si>
    <t>Gastos financiados con recursos del periodo 2024</t>
  </si>
  <si>
    <t xml:space="preserve">Fuente: </t>
  </si>
  <si>
    <t>Citar la unidad o departamento de la institución que está generando la información.</t>
  </si>
  <si>
    <t>Esta tabla solo la deben completar la unidades ejecutoras que por Ley específica estén facultadas para estimar y re presupuestar superávits.</t>
  </si>
  <si>
    <t>La fila "Observaciones" es para establecer las observaciones y/o justificaciones relacionadas con la tabla 9.</t>
  </si>
  <si>
    <t>TRANSFERENCIAS CORRIENTES</t>
  </si>
  <si>
    <t>TRANSFERENCIAS DE CAPITAL</t>
  </si>
  <si>
    <t>DESAF</t>
  </si>
  <si>
    <t>SERVICIOS</t>
  </si>
  <si>
    <t>Porcentaje de Ejecución con respecto a los ingresos reales:</t>
  </si>
  <si>
    <t>Ingreso real (I trim)</t>
  </si>
  <si>
    <t>Egreso real (I trim)</t>
  </si>
  <si>
    <t>% de ejecución:</t>
  </si>
  <si>
    <t>Ejecución del período 2024</t>
  </si>
  <si>
    <t>Porcentaje de Ejecución con respecto al presupuesto ordinario aprobado:</t>
  </si>
  <si>
    <t>Presupuesto 2024</t>
  </si>
  <si>
    <t>presupuesto.desaf@mtss.go.cr</t>
  </si>
  <si>
    <t>Detalle</t>
  </si>
  <si>
    <t>Fecha</t>
  </si>
  <si>
    <t>Observaciones</t>
  </si>
  <si>
    <t>REMUNERACIONES</t>
  </si>
  <si>
    <t>MATERIALES Y SUMINISTROS</t>
  </si>
  <si>
    <t>INTERESES Y COMISIONES</t>
  </si>
  <si>
    <t>ACTIVOS FINANCIEROS</t>
  </si>
  <si>
    <t>BIENES DURADEROS</t>
  </si>
  <si>
    <t>AMORTIZACION</t>
  </si>
  <si>
    <t>CUENTAS ESPECIALES</t>
  </si>
  <si>
    <t>Nombre de la cuenta presupuestaria</t>
  </si>
  <si>
    <t xml:space="preserve">Detalle tabla 8: 
</t>
  </si>
  <si>
    <t>Monto (presupuesto modificado)</t>
  </si>
  <si>
    <t>INGRESOS CORRIENTES</t>
  </si>
  <si>
    <t>TRANSFERENCIAS CORRIENTES DEL SECTOR PUBLICO</t>
  </si>
  <si>
    <t>Transferencias Corrientes de Órganos Desconcentrado</t>
  </si>
  <si>
    <t>1.4.1.0.00.00.0.0.000</t>
  </si>
  <si>
    <t>1.4.0.0.00.00.0.0.000</t>
  </si>
  <si>
    <t>1.0.0.0.00.00.0.0.000</t>
  </si>
  <si>
    <t>1.4.1.2.00.00.0.0.000</t>
  </si>
  <si>
    <r>
      <t xml:space="preserve">Observaciones: </t>
    </r>
    <r>
      <rPr>
        <sz val="11"/>
        <color theme="1"/>
        <rFont val="Palatino Linotype"/>
        <family val="1"/>
      </rPr>
      <t xml:space="preserve">
En este espacio se ofrece para brindar observaciones y/o justificaciones realcionadas con el presupuesto modificado.</t>
    </r>
  </si>
  <si>
    <t>Transferencias corrientes a Órganos Desconcentrados</t>
  </si>
  <si>
    <t>6.01.02</t>
  </si>
  <si>
    <r>
      <t xml:space="preserve">Reintegros a Fodesaf de recursos del período 2024 </t>
    </r>
    <r>
      <rPr>
        <b/>
        <vertAlign val="superscript"/>
        <sz val="10"/>
        <rFont val="Palatino Linotype"/>
        <family val="1"/>
      </rPr>
      <t>1/</t>
    </r>
  </si>
  <si>
    <t>Saldo inicial en caja por concepto de superávit</t>
  </si>
  <si>
    <t>Gastos pagados con recursos del superávit</t>
  </si>
  <si>
    <t>Superávit libre (reintegro)</t>
  </si>
  <si>
    <t>Total gastos</t>
  </si>
  <si>
    <t>Saldos por concepto de superávit</t>
  </si>
  <si>
    <t>Saldo total</t>
  </si>
  <si>
    <t>Fuente: Citar la unidad o departamento de la institución que está generando la información.</t>
  </si>
  <si>
    <t>Presupuesto ord. aprobado 2024</t>
  </si>
  <si>
    <t>Transferencias Corrientes de Órganos Desconcentrados (Fodesaf)</t>
  </si>
  <si>
    <r>
      <t xml:space="preserve">Indicaciones: </t>
    </r>
    <r>
      <rPr>
        <sz val="11"/>
        <rFont val="Palatino Linotype"/>
        <family val="1"/>
      </rPr>
      <t>El ingreso trimestral (liberación de cuota) debe prorratearse por mes.</t>
    </r>
    <r>
      <rPr>
        <b/>
        <sz val="11"/>
        <rFont val="Palatino Linotype"/>
        <family val="1"/>
      </rPr>
      <t xml:space="preserve"> 
</t>
    </r>
    <r>
      <rPr>
        <sz val="11"/>
        <rFont val="Palatino Linotype"/>
        <family val="1"/>
      </rPr>
      <t>El ingreso se debe detallar en la fila 86, donde se señala la partida Transferencias Corrientes de Órganos Desconcentrados.</t>
    </r>
  </si>
  <si>
    <t>Transf. Corrientes de Órganos Desconcentrados (Fodesaf)</t>
  </si>
  <si>
    <r>
      <t xml:space="preserve">Indicaciones: </t>
    </r>
    <r>
      <rPr>
        <sz val="11"/>
        <rFont val="Palatino Linotype"/>
        <family val="1"/>
      </rPr>
      <t>El gasto se detalla por cuenta (según el Clasificador por Objeto del Gasto) y solo se completan aquellas cuentas en las que se registraron gastos conforme a lo aprobado en el Plan Presupuesto 2024.</t>
    </r>
    <r>
      <rPr>
        <b/>
        <sz val="11"/>
        <rFont val="Palatino Linotype"/>
        <family val="1"/>
      </rPr>
      <t xml:space="preserve">
</t>
    </r>
    <r>
      <rPr>
        <sz val="11"/>
        <rFont val="Palatino Linotype"/>
        <family val="1"/>
      </rPr>
      <t xml:space="preserve">En el caso de que se proceda con </t>
    </r>
    <r>
      <rPr>
        <b/>
        <sz val="11"/>
        <rFont val="Palatino Linotype"/>
        <family val="1"/>
      </rPr>
      <t>reintegros al Fodesaf de recursos propios del 2024</t>
    </r>
    <r>
      <rPr>
        <sz val="11"/>
        <rFont val="Palatino Linotype"/>
        <family val="1"/>
      </rPr>
      <t>, estos deberán detallarse en la fila correspondiente a reintegros en la cuenta 6.01.02 (Transferencias corrientes a Órganos Desconcentrados) y se deberá adjuntar el respectivo comprobante a este informe.</t>
    </r>
  </si>
  <si>
    <r>
      <t>1) (*) Se refiere al saldo en caja resultado del mes anterior, en enero, no debe detallarse saldo en caja, si se requiere detallar el saldo presupuestario/superávit se debe hacer en la tabla 9.</t>
    </r>
    <r>
      <rPr>
        <sz val="11"/>
        <color rgb="FFFF0000"/>
        <rFont val="Palatino Linotype"/>
        <family val="1"/>
      </rPr>
      <t xml:space="preserve"> </t>
    </r>
    <r>
      <rPr>
        <b/>
        <sz val="11"/>
        <color rgb="FF002060"/>
        <rFont val="Palatino Linotype"/>
        <family val="1"/>
      </rPr>
      <t>En este espacio NO se detalla lo relacionado a superávits, para ese fin se utiliza tabla 9 (UE facultadas por Ley).</t>
    </r>
  </si>
  <si>
    <r>
      <t xml:space="preserve">Indicaciones: </t>
    </r>
    <r>
      <rPr>
        <sz val="11"/>
        <rFont val="Palatino Linotype"/>
        <family val="1"/>
      </rPr>
      <t xml:space="preserve">La fila señalada como "Presupuesto ordinario </t>
    </r>
    <r>
      <rPr>
        <b/>
        <u/>
        <sz val="11"/>
        <rFont val="Palatino Linotype"/>
        <family val="1"/>
      </rPr>
      <t>(recursos adicionales)</t>
    </r>
    <r>
      <rPr>
        <sz val="11"/>
        <rFont val="Palatino Linotype"/>
        <family val="1"/>
      </rPr>
      <t>"sólo se completa cuando hubo una asignación de recursos adicionales de Fodesaf debidamente comunicada por oficio, antes del inicio del ejercicio presupuestario.</t>
    </r>
  </si>
  <si>
    <r>
      <t xml:space="preserve">Presupuesto ordinario </t>
    </r>
    <r>
      <rPr>
        <sz val="9"/>
        <rFont val="Palatino Linotype"/>
        <family val="1"/>
      </rPr>
      <t>(recursos adicionales)</t>
    </r>
  </si>
  <si>
    <r>
      <t>Presupuesto ordinario</t>
    </r>
    <r>
      <rPr>
        <sz val="9"/>
        <rFont val="Palatino Linotype"/>
        <family val="1"/>
      </rPr>
      <t xml:space="preserve"> (recursos adicionales)</t>
    </r>
  </si>
  <si>
    <r>
      <t xml:space="preserve">Envío liquidación presupuestaria </t>
    </r>
    <r>
      <rPr>
        <b/>
        <sz val="12"/>
        <color theme="1"/>
        <rFont val="Palatino Linotype"/>
        <family val="1"/>
      </rPr>
      <t>2023</t>
    </r>
  </si>
  <si>
    <r>
      <t xml:space="preserve">Envío reporte de ejecución mensual </t>
    </r>
    <r>
      <rPr>
        <b/>
        <sz val="12"/>
        <color theme="1"/>
        <rFont val="Palatino Linotype"/>
        <family val="1"/>
      </rPr>
      <t>mensual</t>
    </r>
  </si>
  <si>
    <r>
      <t xml:space="preserve">Envío reporte de ejecución </t>
    </r>
    <r>
      <rPr>
        <b/>
        <sz val="12"/>
        <color theme="1"/>
        <rFont val="Palatino Linotype"/>
        <family val="1"/>
      </rPr>
      <t>trimestral</t>
    </r>
  </si>
  <si>
    <r>
      <t xml:space="preserve">Plan Presupuesto </t>
    </r>
    <r>
      <rPr>
        <b/>
        <sz val="12"/>
        <color theme="1"/>
        <rFont val="Palatino Linotype"/>
        <family val="1"/>
      </rPr>
      <t>2025</t>
    </r>
  </si>
  <si>
    <t>Total en caja</t>
  </si>
  <si>
    <t xml:space="preserve">Se debe completar la información que se consulta de acuerdo a los presupuestos aprobados para ese trimestre. </t>
  </si>
  <si>
    <r>
      <t>Se debe completar la información que se solicita (</t>
    </r>
    <r>
      <rPr>
        <b/>
        <sz val="11"/>
        <color theme="1"/>
        <rFont val="Palatino Linotype"/>
        <family val="1"/>
      </rPr>
      <t>ingresos del período 2024</t>
    </r>
    <r>
      <rPr>
        <sz val="11"/>
        <color theme="1"/>
        <rFont val="Palatino Linotype"/>
        <family val="1"/>
      </rPr>
      <t xml:space="preserve">) de acuerdo al código y cuenta presupuestaria del </t>
    </r>
    <r>
      <rPr>
        <b/>
        <sz val="11"/>
        <color theme="1"/>
        <rFont val="Palatino Linotype"/>
        <family val="1"/>
      </rPr>
      <t>Clasificador de Ingresos del Sector Público.</t>
    </r>
    <r>
      <rPr>
        <sz val="11"/>
        <color theme="1"/>
        <rFont val="Palatino Linotype"/>
        <family val="1"/>
      </rPr>
      <t xml:space="preserve"> </t>
    </r>
    <r>
      <rPr>
        <b/>
        <sz val="11"/>
        <color rgb="FF182951"/>
        <rFont val="Palatino Linotype"/>
        <family val="1"/>
      </rPr>
      <t>No incluir detalle de recursos de vigencias anteriores (superávit), para esos recursos se utiliza tabla 9.</t>
    </r>
  </si>
  <si>
    <r>
      <t>Se debe completar la información que se solicita (</t>
    </r>
    <r>
      <rPr>
        <b/>
        <sz val="11"/>
        <color theme="1"/>
        <rFont val="Palatino Linotype"/>
        <family val="1"/>
      </rPr>
      <t>gastos del período 2024</t>
    </r>
    <r>
      <rPr>
        <sz val="11"/>
        <color theme="1"/>
        <rFont val="Palatino Linotype"/>
        <family val="1"/>
      </rPr>
      <t xml:space="preserve">) de acuerdo al código y cuenta presupuestaria del </t>
    </r>
    <r>
      <rPr>
        <b/>
        <sz val="11"/>
        <color theme="1"/>
        <rFont val="Palatino Linotype"/>
        <family val="1"/>
      </rPr>
      <t>Clasificador por objeto del gasto del sector público.</t>
    </r>
    <r>
      <rPr>
        <b/>
        <u/>
        <sz val="11"/>
        <color theme="1"/>
        <rFont val="Palatino Linotype"/>
        <family val="1"/>
      </rPr>
      <t xml:space="preserve"> </t>
    </r>
    <r>
      <rPr>
        <b/>
        <sz val="11"/>
        <color rgb="FF182951"/>
        <rFont val="Palatino Linotype"/>
        <family val="1"/>
      </rPr>
      <t>No incluir detalle de recursos de vigencias anteriores (superávit), para esos recursos se utiliza tabla 9.</t>
    </r>
  </si>
  <si>
    <t>La fila "Observaciones" es para establecer las observaciones y/o justificaciones relacionadas con la ejecución de los recursos, con el objetivo de contextualizar la subejecución o ejecución real de los recursos con respecto a lo programado.</t>
  </si>
  <si>
    <t>Esta tabla se completa de forma automática, se recomienda verificar que la información coincida con tablas 6 y 7.</t>
  </si>
  <si>
    <t>En caso de incumplimiento o envío de información incorrecta, se procederá a devolver los archivos y no se consideraran hasta el tanto no sean corregidos y eviados según corresponda.</t>
  </si>
  <si>
    <t>III Trimestre Acumulado 2024</t>
  </si>
  <si>
    <t>Reporte ejecución programática (III trimestre Acumulado)</t>
  </si>
  <si>
    <t>III trimestre acumulado</t>
  </si>
  <si>
    <r>
      <t xml:space="preserve">Detalle del presupuesto modificado del programa </t>
    </r>
    <r>
      <rPr>
        <b/>
        <u/>
        <sz val="11"/>
        <color rgb="FF002060"/>
        <rFont val="Palatino Linotype"/>
        <family val="1"/>
      </rPr>
      <t>(No incluir recursos de vigencias anteriores)</t>
    </r>
  </si>
  <si>
    <t xml:space="preserve"> Detalle Gastos financiados con recursos de vigencias anteriores</t>
  </si>
  <si>
    <t>Cuenta presupuestaria</t>
  </si>
  <si>
    <t>Agosto</t>
  </si>
  <si>
    <t>Setiembre</t>
  </si>
  <si>
    <t xml:space="preserve">Indicaciones generales: Completar las tablas 5, 6 y 7 con la información que se solicita, considerar que en las mismas solo deben considerarse los recursos asignados y aprobados para el ejercicio presupuestario 2024, esta información debe ser coincidente con lo aprobado en el Plan Presupuesto 2024, caso contrario se deberá justificar en el presente informe. Además, deben considerarse los principios presupuestarios, particularmente: b) Principio de gestión financiera, c) Principio de equilibrio presupuestario, d) Principio de anualidad, e) Principio de programación.
La tabla 9 se completa por aquellas uinidades ejecutoras que por Ley específica pueden re presupuestar los recursos de vigencias anteriores (superávit). </t>
  </si>
  <si>
    <t>Calendario programático y presupuestario 2024</t>
  </si>
  <si>
    <t xml:space="preserve">Departamento de Presupuesto </t>
  </si>
  <si>
    <t xml:space="preserve">Departamento de Presupuesto 
Unidad de Control y Seguimiento </t>
  </si>
  <si>
    <t>Tabla 1. Beneficiarios efectivos por producto financiados por el Fodesaf</t>
  </si>
  <si>
    <t>La Columna del total del trimestre se genera automáticamente, según cada programa.</t>
  </si>
  <si>
    <t>Tabla 2. Gasto efectivo por producto financiado por Fodesaf</t>
  </si>
  <si>
    <t>Tabla 3. Control y seguimiento del uso y aplicación del Sistema Nacional de Información y Registro Único de Beneficiarios del Estado (Sinirube)</t>
  </si>
  <si>
    <t>Tabla 4. Control y seguimiento de la incorporación de los activos en el Sibinet</t>
  </si>
  <si>
    <t>Tabla 5.  Detalle del presupuesto modificado del programa</t>
  </si>
  <si>
    <t>Tabla 6. Ingresos efectivos provenientes de recursos Fodesaf por partida presupuestaria del clasificador de los ingresos del sector público</t>
  </si>
  <si>
    <t>Tabla 7. Reporte de gastos efectivos financiados por Fodesaf por partida presupuestaria del clasificador por objeto del gasto del sector público</t>
  </si>
  <si>
    <t>Tabla 8. Resumen del periodo de los recursos provenientes de Fodesaf</t>
  </si>
  <si>
    <t>Tabla 9. Resumen de los recursos de vigencias anteriores (superávit) provenientes de la fuente Fodesaf</t>
  </si>
  <si>
    <t>¿Se cuenta con la ubicación de los activos adquiridos con recursos Fodesaf?</t>
  </si>
  <si>
    <t>Responsable</t>
  </si>
  <si>
    <t>en los primeros 8 días de cada mes</t>
  </si>
  <si>
    <t>aprox. al 15 de cada mes</t>
  </si>
  <si>
    <t xml:space="preserve">Departamento de Presupuesto  </t>
  </si>
  <si>
    <r>
      <t>Una vez comunicado por la Desaf la asignación de recursos 2025 se cuenta con 15 días naturales para el envío del respectivo</t>
    </r>
    <r>
      <rPr>
        <sz val="11"/>
        <color rgb="FFFF0000"/>
        <rFont val="Palatino Linotype"/>
        <family val="1"/>
      </rPr>
      <t xml:space="preserve"> </t>
    </r>
    <r>
      <rPr>
        <b/>
        <sz val="11"/>
        <color theme="1"/>
        <rFont val="Palatino Linotype"/>
        <family val="1"/>
      </rPr>
      <t>detalle (estructura de ingresos y gastos).</t>
    </r>
  </si>
  <si>
    <r>
      <rPr>
        <b/>
        <sz val="11"/>
        <color theme="1"/>
        <rFont val="Palatino Linotype"/>
        <family val="1"/>
      </rPr>
      <t xml:space="preserve">Estapa 1: </t>
    </r>
    <r>
      <rPr>
        <sz val="11"/>
        <color theme="1"/>
        <rFont val="Palatino Linotype"/>
        <family val="1"/>
      </rPr>
      <t>15 días naturales después de comunicado el oficio de asignación por parte de la Desaf.</t>
    </r>
  </si>
  <si>
    <r>
      <t xml:space="preserve">Presentar el </t>
    </r>
    <r>
      <rPr>
        <b/>
        <sz val="11"/>
        <color theme="1"/>
        <rFont val="Palatino Linotype"/>
        <family val="1"/>
      </rPr>
      <t>Diseño del Plan Presupuesto 2025</t>
    </r>
    <r>
      <rPr>
        <sz val="11"/>
        <color theme="1"/>
        <rFont val="Palatino Linotype"/>
        <family val="1"/>
      </rPr>
      <t xml:space="preserve"> (incluyendo Flujo de Caja y Cronograma de Metas e Inversión), en los formatos establecidos por la Desaf.</t>
    </r>
  </si>
  <si>
    <t>8 días naturales después de comunicada la asignación de recursos extraordinarios</t>
  </si>
  <si>
    <t>Envío de informe para la incorporación de recursos extraordinarios (PE) y modificaciones (ejecutivas y legislativas)</t>
  </si>
  <si>
    <r>
      <rPr>
        <b/>
        <sz val="11"/>
        <color theme="1"/>
        <rFont val="Palatino Linotype"/>
        <family val="1"/>
      </rPr>
      <t>Indicaciones generales:</t>
    </r>
    <r>
      <rPr>
        <sz val="11"/>
        <color theme="1"/>
        <rFont val="Palatino Linotype"/>
        <family val="1"/>
      </rPr>
      <t xml:space="preserve"> Completar las tablas 5, 6 y 7 con la información que se solicita, considerar que en las mismas solo deben considerarse</t>
    </r>
    <r>
      <rPr>
        <b/>
        <sz val="11"/>
        <color theme="1"/>
        <rFont val="Palatino Linotype"/>
        <family val="1"/>
      </rPr>
      <t xml:space="preserve"> los recursos asignados y aprobados para el ejercicio presupuestario 2024</t>
    </r>
    <r>
      <rPr>
        <sz val="11"/>
        <color theme="1"/>
        <rFont val="Palatino Linotype"/>
        <family val="1"/>
      </rPr>
      <t xml:space="preserve">, esta información debe ser coincidente con lo aprobado en el Plan Presupuesto 2024, caso contrario se deberá justificar en el presente informe. Además, deben considerarse los principios presupuestarios, particularmente: </t>
    </r>
    <r>
      <rPr>
        <i/>
        <sz val="11"/>
        <color theme="1"/>
        <rFont val="Palatino Linotype"/>
        <family val="1"/>
      </rPr>
      <t>b) Principio de gestión financiera, c) Principio de equilibrio presupuestario, d) Principio de anualidad, e) Principio de programación.</t>
    </r>
    <r>
      <rPr>
        <sz val="11"/>
        <color theme="1"/>
        <rFont val="Palatino Linotype"/>
        <family val="1"/>
      </rPr>
      <t xml:space="preserve">
La tabla 9 se completa por aquellas uinidades ejecutoras que por Ley específica pueden re presupuestar los recursos de vigencias anteriores (superávit). </t>
    </r>
  </si>
  <si>
    <t>INGRESOS DE CAPITAL</t>
  </si>
  <si>
    <r>
      <t xml:space="preserve">Reintegros a Fodesaf de recursos del </t>
    </r>
    <r>
      <rPr>
        <b/>
        <u val="singleAccounting"/>
        <sz val="10"/>
        <rFont val="Palatino Linotype"/>
        <family val="1"/>
      </rPr>
      <t xml:space="preserve">período 2024 </t>
    </r>
    <r>
      <rPr>
        <b/>
        <vertAlign val="superscript"/>
        <sz val="10"/>
        <rFont val="Palatino Linotype"/>
        <family val="1"/>
      </rPr>
      <t>1/</t>
    </r>
  </si>
  <si>
    <t xml:space="preserve">Depto. de Presupuesto, Desaf: </t>
  </si>
  <si>
    <t>2.0.0.0.00.00.0.0.000</t>
  </si>
  <si>
    <t>2.4.0.0.00.00.0.0.000</t>
  </si>
  <si>
    <t>TRANSFERENCIAS DE CAPITAL DEL SECTOR PÚBLICO</t>
  </si>
  <si>
    <t>2.4.1.0.00.00.0.0.000</t>
  </si>
  <si>
    <t>2.4.1.2.00.00.0.0.000</t>
  </si>
  <si>
    <t>Transferencias de capital de Órganos Desconcentrados</t>
  </si>
  <si>
    <r>
      <t xml:space="preserve">Indicaciones: </t>
    </r>
    <r>
      <rPr>
        <sz val="11"/>
        <rFont val="Palatino Linotype"/>
        <family val="1"/>
      </rPr>
      <t>El ingreso trimestral (liberación de cuota) debe prorratearse por mes.</t>
    </r>
    <r>
      <rPr>
        <b/>
        <sz val="11"/>
        <rFont val="Palatino Linotype"/>
        <family val="1"/>
      </rPr>
      <t xml:space="preserve"> 
</t>
    </r>
    <r>
      <rPr>
        <sz val="11"/>
        <rFont val="Palatino Linotype"/>
        <family val="1"/>
      </rPr>
      <t>El ingreso se debe detallar en la fila 88, donde se señala la partida Transferencias Corrientes de Órganos Desconcentrados.</t>
    </r>
  </si>
  <si>
    <r>
      <rPr>
        <b/>
        <sz val="11"/>
        <color theme="1"/>
        <rFont val="Palatino Linotype"/>
        <family val="1"/>
      </rPr>
      <t>Etapa 2:</t>
    </r>
    <r>
      <rPr>
        <sz val="11"/>
        <color theme="1"/>
        <rFont val="Palatino Linotype"/>
        <family val="1"/>
      </rPr>
      <t xml:space="preserve"> 30 de junio (plazo máximo).</t>
    </r>
  </si>
  <si>
    <r>
      <t xml:space="preserve">Por tanto, en cumplimiento de lo anterior, se solicita a las instituciones a cargo de los programas sociales financiados por Fodesaf, la presentación del presente reporte de ejecución trimestral a más tardar a la primera quincena del mes siguiente a cada trimestre (ver cronograma de la circular </t>
    </r>
    <r>
      <rPr>
        <b/>
        <sz val="11"/>
        <rFont val="Palatino Linotype"/>
        <family val="1"/>
      </rPr>
      <t>MTSS-DMT-DVAS-DESAF-OF-4 -2024</t>
    </r>
    <r>
      <rPr>
        <sz val="11"/>
        <color theme="1"/>
        <rFont val="Palatino Linotype"/>
        <family val="1"/>
      </rPr>
      <t xml:space="preserve"> transcrito al final de esta sección), el cual, debe ser enviado a Desaf en</t>
    </r>
    <r>
      <rPr>
        <b/>
        <sz val="11"/>
        <color rgb="FF182951"/>
        <rFont val="Palatino Linotype"/>
        <family val="1"/>
      </rPr>
      <t xml:space="preserve"> formato excel y PDF con la respectiva firma de la persona que se encargó de suministrar la información y acompañadas de un oficio formal de remisión firmado por el superior jerarca o encargado oficial del programa, a los siguientes correos electrónicos: direccion.desaf@mtss.go.cr; presupuesto.desaf@mtss.go.cr; stephanie.salas@mtss.go.cr.                                                                                           </t>
    </r>
  </si>
  <si>
    <t>Informe I trimestre: Lunes 22 de abril de 2024</t>
  </si>
  <si>
    <t>Informe II Trimestre: Lunes 15 de julio de 2024</t>
  </si>
  <si>
    <t>Informe III Trimestre: Martes 15 de octubre de 2024</t>
  </si>
  <si>
    <t>Informe de Liquidación / IV trimestre: Lunes 03 de febrero 2025</t>
  </si>
  <si>
    <r>
      <t xml:space="preserve">Observaciones: 
</t>
    </r>
    <r>
      <rPr>
        <sz val="11"/>
        <rFont val="Palatino Linotype"/>
        <family val="1"/>
      </rPr>
      <t>En este espacio se establecen las observaciones y/o justificaciones del comportamiento de cada uno de los productos para el período y los detalles que amplíen la información, con el objetivo que los informes de ejecución reflejen la realidad del programa.</t>
    </r>
  </si>
  <si>
    <r>
      <t xml:space="preserve">Observaciones: 
</t>
    </r>
    <r>
      <rPr>
        <sz val="11"/>
        <rFont val="Palatino Linotype"/>
        <family val="1"/>
      </rPr>
      <t xml:space="preserve">En este espacio se ofrece para brindar observaciones y/o justificaciones relacionadas con los ingresos efectivos del </t>
    </r>
    <r>
      <rPr>
        <b/>
        <sz val="11"/>
        <rFont val="Palatino Linotype"/>
        <family val="1"/>
      </rPr>
      <t>I semestre.</t>
    </r>
  </si>
  <si>
    <t>Informe I trimestre: Lunes 22 de abril de 2024
Informe II Trimestre: Lunes 15 de julio de 2024
Informe III Trimestre: Martes 15 de octubre de 2024
Informe de Liquidación / IV trimestre: Lunes 03 de febrero 2025</t>
  </si>
  <si>
    <r>
      <rPr>
        <b/>
        <sz val="11"/>
        <color theme="1"/>
        <rFont val="Palatino Linotype"/>
        <family val="1"/>
      </rPr>
      <t>Indicaciones generales:</t>
    </r>
    <r>
      <rPr>
        <sz val="11"/>
        <color theme="1"/>
        <rFont val="Palatino Linotype"/>
        <family val="1"/>
      </rPr>
      <t xml:space="preserve"> Completar las tablas 1, 2, 3 y 4 con la información que se solicita. Considerar que en las tablas 1 y 2 solo deben incluirse los productos que se establecieron en el Cronograma de Metas e Inversión y fueron aprobados para el ejercicio presupuestario 2024, caso contrario se deberá justificar en el presente informe. La tabla 3 se completa con la información referente a Sinirube y la tabla 4 con la información referente al Sibinet. </t>
    </r>
  </si>
  <si>
    <r>
      <t xml:space="preserve">Indicaciones: </t>
    </r>
    <r>
      <rPr>
        <sz val="11"/>
        <color theme="1"/>
        <rFont val="Palatino Linotype"/>
        <family val="1"/>
      </rPr>
      <t xml:space="preserve">No se deben agregar beneficios/productos adicionales sin antes consultarlo con la analista del programa y la encargada del Sistema de Indicadores de la Unidad de Control y Seguimiento. </t>
    </r>
  </si>
  <si>
    <r>
      <t xml:space="preserve">Indicaciones: </t>
    </r>
    <r>
      <rPr>
        <sz val="11"/>
        <color theme="1"/>
        <rFont val="Palatino Linotype"/>
        <family val="1"/>
      </rPr>
      <t xml:space="preserve">Completar la información de cada una de las preguntas que se plantean respecto al Sinirube de la manera en que se solicita. Si no aplica, realizar una justificación en el espacio de observaciones, tal como se indica. </t>
    </r>
  </si>
  <si>
    <r>
      <t>Indicaciones:</t>
    </r>
    <r>
      <rPr>
        <sz val="11"/>
        <color theme="1"/>
        <rFont val="Palatino Linotype"/>
        <family val="1"/>
      </rPr>
      <t xml:space="preserve">  Completar la información de cada una de las preguntas que se plantean respecto al Sibinet de la manera en que se solicita. Si no aplica, realizar una justificación en el espacio de observaciones, tal como se indica. </t>
    </r>
  </si>
  <si>
    <r>
      <rPr>
        <b/>
        <sz val="11"/>
        <color theme="1"/>
        <rFont val="Palatino Linotype"/>
        <family val="1"/>
      </rPr>
      <t xml:space="preserve">1. </t>
    </r>
    <r>
      <rPr>
        <sz val="11"/>
        <color theme="1"/>
        <rFont val="Palatino Linotype"/>
        <family val="1"/>
      </rPr>
      <t>Al remitir cada informe trimestral, como se indicó, se deberá e</t>
    </r>
    <r>
      <rPr>
        <b/>
        <sz val="11"/>
        <color rgb="FF182951"/>
        <rFont val="Palatino Linotype"/>
        <family val="1"/>
      </rPr>
      <t>nviar en formato PDF y Excel debidamente completado y firmado por la persona encargada de suministrar la información</t>
    </r>
    <r>
      <rPr>
        <sz val="11"/>
        <color theme="1"/>
        <rFont val="Palatino Linotype"/>
        <family val="1"/>
      </rPr>
      <t xml:space="preserve"> (encargado del departamento/unidad de Planificación / Presupuesto según corresponda), además, cada informe se debe </t>
    </r>
    <r>
      <rPr>
        <b/>
        <sz val="11"/>
        <color rgb="FF182951"/>
        <rFont val="Palatino Linotype"/>
        <family val="1"/>
      </rPr>
      <t>remitir mediante oficio formal</t>
    </r>
    <r>
      <rPr>
        <sz val="11"/>
        <color theme="1"/>
        <rFont val="Palatino Linotype"/>
        <family val="1"/>
      </rPr>
      <t xml:space="preserve"> firmado por el superior jerarca o encargado oficial del programa, así mismo, deberá venir con el </t>
    </r>
    <r>
      <rPr>
        <b/>
        <sz val="11"/>
        <color theme="1"/>
        <rFont val="Palatino Linotype"/>
        <family val="1"/>
      </rPr>
      <t>estado de cuenta al cierre del trimestre</t>
    </r>
    <r>
      <rPr>
        <sz val="11"/>
        <color theme="1"/>
        <rFont val="Palatino Linotype"/>
        <family val="1"/>
      </rPr>
      <t>, toda la documentación se deberá enviar a más tardar la primera quincena del mes siguiente a cada trimestre.</t>
    </r>
  </si>
  <si>
    <t>Prevención y Tratamiento del Consumo de Alcohol, Tabaco y Drogas</t>
  </si>
  <si>
    <t>Instituto sobre Alcoholismo y Farmocodependencia</t>
  </si>
  <si>
    <t xml:space="preserve">Apoyo Integral </t>
  </si>
  <si>
    <t xml:space="preserve">Personas </t>
  </si>
  <si>
    <t xml:space="preserve">Apoyo Económico </t>
  </si>
  <si>
    <t>Jueves 01 de febrero de 2024</t>
  </si>
  <si>
    <r>
      <rPr>
        <b/>
        <sz val="11"/>
        <color theme="1"/>
        <rFont val="Palatino Linotype"/>
        <family val="1"/>
      </rPr>
      <t xml:space="preserve">1. </t>
    </r>
    <r>
      <rPr>
        <sz val="11"/>
        <color theme="1"/>
        <rFont val="Palatino Linotype"/>
        <family val="1"/>
      </rPr>
      <t xml:space="preserve"> Completar los reportes con la información correspondiente:
</t>
    </r>
  </si>
  <si>
    <r>
      <rPr>
        <b/>
        <sz val="12"/>
        <color rgb="FF002060"/>
        <rFont val="Palatino Linotype"/>
        <family val="1"/>
      </rPr>
      <t xml:space="preserve">      1.1. En lo que respecta a la Ejecución Programática</t>
    </r>
    <r>
      <rPr>
        <sz val="12"/>
        <color rgb="FF002060"/>
        <rFont val="Palatino Linotype"/>
        <family val="1"/>
      </rPr>
      <t xml:space="preserve"> </t>
    </r>
    <r>
      <rPr>
        <sz val="12"/>
        <rFont val="Palatino Linotype"/>
        <family val="1"/>
      </rPr>
      <t>(esta sección debe ser completada por la persona encargada en el departamento/unidad de Planificación o su homólogo según corresponda):</t>
    </r>
  </si>
  <si>
    <t>La Columna del total del trimestre se genera automáticamente. Se recomienda verificar que la información coincida con tabla 7.</t>
  </si>
  <si>
    <r>
      <rPr>
        <b/>
        <sz val="12"/>
        <color rgb="FF002060"/>
        <rFont val="Palatino Linotype"/>
        <family val="1"/>
      </rPr>
      <t xml:space="preserve">      1.2. En lo que respecta a la Ejecución Presupuestaria</t>
    </r>
    <r>
      <rPr>
        <sz val="12"/>
        <color rgb="FF002060"/>
        <rFont val="Palatino Linotype"/>
        <family val="1"/>
      </rPr>
      <t xml:space="preserve"> </t>
    </r>
    <r>
      <rPr>
        <sz val="12"/>
        <rFont val="Palatino Linotype"/>
        <family val="1"/>
      </rPr>
      <t>(esta sección debe ser completada por la persona encargada en el departamento/unidad de Presupuesto/Financiero o su homólogo según corresponda):</t>
    </r>
  </si>
  <si>
    <r>
      <rPr>
        <b/>
        <sz val="11"/>
        <color theme="1"/>
        <rFont val="Palatino Linotype"/>
        <family val="1"/>
      </rPr>
      <t>4.</t>
    </r>
    <r>
      <rPr>
        <sz val="11"/>
        <color theme="1"/>
        <rFont val="Palatino Linotype"/>
        <family val="1"/>
      </rPr>
      <t xml:space="preserve"> Para consultas especificas sobre el llenado del presente informe puede contactar a los siguientes analistas:</t>
    </r>
  </si>
  <si>
    <t>Ejecución Programática:</t>
  </si>
  <si>
    <t>Ejecución Presupuestaria:</t>
  </si>
  <si>
    <t>Stephanie Salas / Deyanira Rodríguez</t>
  </si>
  <si>
    <r>
      <t xml:space="preserve">Se debe enviar en los formatos establecidos a los correos: </t>
    </r>
    <r>
      <rPr>
        <b/>
        <u/>
        <sz val="11"/>
        <color theme="3" tint="-0.249977111117893"/>
        <rFont val="Palatino Linotype"/>
        <family val="1"/>
      </rPr>
      <t>direccion.desaf@mtss.go.cr</t>
    </r>
    <r>
      <rPr>
        <sz val="11"/>
        <color theme="1"/>
        <rFont val="Palatino Linotype"/>
        <family val="1"/>
      </rPr>
      <t xml:space="preserve">, </t>
    </r>
    <r>
      <rPr>
        <b/>
        <u/>
        <sz val="11"/>
        <color theme="3" tint="-0.249977111117893"/>
        <rFont val="Palatino Linotype"/>
        <family val="1"/>
      </rPr>
      <t>presupuesto.desaf@mtss.go.cr</t>
    </r>
  </si>
  <si>
    <r>
      <t xml:space="preserve">Se debe enviar en el formato establecido a los correos electrónicos: </t>
    </r>
    <r>
      <rPr>
        <b/>
        <u/>
        <sz val="11"/>
        <color theme="3" tint="-0.249977111117893"/>
        <rFont val="Palatino Linotype"/>
        <family val="1"/>
      </rPr>
      <t>presupuesto.desaf@mtss.go.cr</t>
    </r>
  </si>
  <si>
    <r>
      <t xml:space="preserve">Una vez comunicada por la Desaf la asignación de recursos extraordinarios se cuenta con 8 días naturales para el envío del respectivo informe de presupuesto extraordinario (incluyendo Flujo de Caja, Cronograma de Metas e Inversión actualizado y guía de validación del diseño del plan presupuesto, cuando corresponda). En el caso de las modificaciones del IV trimestre la fecha máxima para el envío de la información es el </t>
    </r>
    <r>
      <rPr>
        <b/>
        <sz val="11"/>
        <color theme="1"/>
        <rFont val="Palatino Linotype"/>
        <family val="1"/>
      </rPr>
      <t>último día hábil del mes de noviembre.</t>
    </r>
  </si>
  <si>
    <r>
      <rPr>
        <b/>
        <sz val="11"/>
        <rFont val="Palatino Linotype"/>
        <family val="1"/>
      </rPr>
      <t xml:space="preserve">* </t>
    </r>
    <r>
      <rPr>
        <sz val="11"/>
        <rFont val="Palatino Linotype"/>
        <family val="1"/>
      </rPr>
      <t xml:space="preserve">Las hojas </t>
    </r>
    <r>
      <rPr>
        <b/>
        <sz val="11"/>
        <rFont val="Palatino Linotype"/>
        <family val="1"/>
      </rPr>
      <t xml:space="preserve">"1T, 2T, 3T y 4T" </t>
    </r>
    <r>
      <rPr>
        <sz val="11"/>
        <rFont val="Palatino Linotype"/>
        <family val="1"/>
      </rPr>
      <t xml:space="preserve">corresponden a la ejecución de cada uno de los trimestres del período en ejecución, estas serán completadas al finalizar cada trimestre y </t>
    </r>
    <r>
      <rPr>
        <b/>
        <sz val="11"/>
        <rFont val="Palatino Linotype"/>
        <family val="1"/>
      </rPr>
      <t>remitidas a la Desaf en formato excel y PDF con la respectiva firma de la persona que se encargó de suministrar la información y acompañadas de un oficio formal de remisión firmado por el superior jerarca o encargado oficial del programa.</t>
    </r>
    <r>
      <rPr>
        <sz val="11"/>
        <rFont val="Palatino Linotype"/>
        <family val="1"/>
      </rPr>
      <t xml:space="preserve">
</t>
    </r>
    <r>
      <rPr>
        <b/>
        <sz val="11"/>
        <rFont val="Palatino Linotype"/>
        <family val="1"/>
      </rPr>
      <t>*</t>
    </r>
    <r>
      <rPr>
        <sz val="11"/>
        <rFont val="Palatino Linotype"/>
        <family val="1"/>
      </rPr>
      <t xml:space="preserve"> La hoja denominada "</t>
    </r>
    <r>
      <rPr>
        <b/>
        <sz val="11"/>
        <rFont val="Palatino Linotype"/>
        <family val="1"/>
      </rPr>
      <t>I Semestre"</t>
    </r>
    <r>
      <rPr>
        <sz val="11"/>
        <rFont val="Palatino Linotype"/>
        <family val="1"/>
      </rPr>
      <t xml:space="preserve"> se genera </t>
    </r>
    <r>
      <rPr>
        <i/>
        <sz val="11"/>
        <rFont val="Palatino Linotype"/>
        <family val="1"/>
      </rPr>
      <t>automáticamente</t>
    </r>
    <r>
      <rPr>
        <sz val="11"/>
        <rFont val="Palatino Linotype"/>
        <family val="1"/>
      </rPr>
      <t xml:space="preserve"> una vez completadas las hojas IT y IIT, según cada programa.
</t>
    </r>
    <r>
      <rPr>
        <b/>
        <sz val="11"/>
        <rFont val="Palatino Linotype"/>
        <family val="1"/>
      </rPr>
      <t xml:space="preserve">* </t>
    </r>
    <r>
      <rPr>
        <sz val="11"/>
        <rFont val="Palatino Linotype"/>
        <family val="1"/>
      </rPr>
      <t>La hoja denominada</t>
    </r>
    <r>
      <rPr>
        <b/>
        <sz val="11"/>
        <rFont val="Palatino Linotype"/>
        <family val="1"/>
      </rPr>
      <t xml:space="preserve"> "III T Acumulado" </t>
    </r>
    <r>
      <rPr>
        <sz val="11"/>
        <rFont val="Palatino Linotype"/>
        <family val="1"/>
      </rPr>
      <t xml:space="preserve">se genera </t>
    </r>
    <r>
      <rPr>
        <i/>
        <sz val="11"/>
        <rFont val="Palatino Linotype"/>
        <family val="1"/>
      </rPr>
      <t>automáticamente</t>
    </r>
    <r>
      <rPr>
        <sz val="11"/>
        <rFont val="Palatino Linotype"/>
        <family val="1"/>
      </rPr>
      <t xml:space="preserve"> una vez completadas las hojas IT, IIT y IIIT, según cada programa. 
</t>
    </r>
    <r>
      <rPr>
        <b/>
        <sz val="11"/>
        <rFont val="Palatino Linotype"/>
        <family val="1"/>
      </rPr>
      <t>*</t>
    </r>
    <r>
      <rPr>
        <sz val="11"/>
        <rFont val="Palatino Linotype"/>
        <family val="1"/>
      </rPr>
      <t xml:space="preserve"> La hoja denominada </t>
    </r>
    <r>
      <rPr>
        <b/>
        <sz val="11"/>
        <rFont val="Palatino Linotype"/>
        <family val="1"/>
      </rPr>
      <t>"Anual"</t>
    </r>
    <r>
      <rPr>
        <sz val="11"/>
        <rFont val="Palatino Linotype"/>
        <family val="1"/>
      </rPr>
      <t xml:space="preserve"> se genera </t>
    </r>
    <r>
      <rPr>
        <i/>
        <sz val="11"/>
        <rFont val="Palatino Linotype"/>
        <family val="1"/>
      </rPr>
      <t>automáticamente</t>
    </r>
    <r>
      <rPr>
        <sz val="11"/>
        <rFont val="Palatino Linotype"/>
        <family val="1"/>
      </rPr>
      <t xml:space="preserve"> una vez completadas las hojas IT, IIT, IIIT y IVT, según cada programa. </t>
    </r>
  </si>
  <si>
    <t>La Fila "Observaciones" es para que se establezcan las observaciones y/o justificaciones relacionadas con la incorporación de los activos en el Sibinet.</t>
  </si>
  <si>
    <r>
      <rPr>
        <b/>
        <sz val="11"/>
        <color theme="1"/>
        <rFont val="Palatino Linotype"/>
        <family val="1"/>
      </rPr>
      <t xml:space="preserve">3. </t>
    </r>
    <r>
      <rPr>
        <sz val="11"/>
        <color theme="1"/>
        <rFont val="Palatino Linotype"/>
        <family val="1"/>
      </rPr>
      <t xml:space="preserve">Cronograma de entrega de reportes trimestrales comunicado a la unidades ejecutoras en la circular </t>
    </r>
    <r>
      <rPr>
        <b/>
        <sz val="11"/>
        <rFont val="Palatino Linotype"/>
        <family val="1"/>
      </rPr>
      <t>MTSS-DMT-DVAS-DESAF-OF-4-2024</t>
    </r>
  </si>
  <si>
    <t>Consideraciones</t>
  </si>
  <si>
    <t>Considerar las facultades fiscalizadoras que concede la Ley a la Desaf, así como las respectivas cláusulas establecidas en el Convenio de Cooperación.</t>
  </si>
  <si>
    <t>Fecha de sesión para evacuar dudas con respecto al llenado del presente reporte:</t>
  </si>
  <si>
    <t>Datos de la sesión:</t>
  </si>
  <si>
    <t>Fecha:</t>
  </si>
  <si>
    <t xml:space="preserve">Horario: </t>
  </si>
  <si>
    <t>Modalidad:</t>
  </si>
  <si>
    <t>Virtual</t>
  </si>
  <si>
    <t>Link de la sesión:</t>
  </si>
  <si>
    <t>Google Meet</t>
  </si>
  <si>
    <t>stephanie.salas@mtss.go.cr / deyanira.rodriguez@mtss.go.cr</t>
  </si>
  <si>
    <t>Instituciones participantes 
(Ministerios)</t>
  </si>
  <si>
    <t>MEP - BECAS POSTSECUNDARIA</t>
  </si>
  <si>
    <t>MEP - COMEDORES ESCOLARES</t>
  </si>
  <si>
    <r>
      <t xml:space="preserve">MS - CEN CINAI, </t>
    </r>
    <r>
      <rPr>
        <b/>
        <sz val="11"/>
        <color theme="1"/>
        <rFont val="Palatino Linotype"/>
        <family val="1"/>
      </rPr>
      <t>IAFA</t>
    </r>
  </si>
  <si>
    <t>lunes 08 de abril, 2024</t>
  </si>
  <si>
    <t>de 9 am a 11 am</t>
  </si>
  <si>
    <t>Laura Castro</t>
  </si>
  <si>
    <t>laura.castro@mtss.go.cr</t>
  </si>
  <si>
    <t>Reporte ejecución presupuestaria (III trimestre acumulado)</t>
  </si>
  <si>
    <t>INSTITUTO SOBRE ALCOHOLISMO Y FARMACODEPENDENCIA (IAFA)</t>
  </si>
  <si>
    <t>CASA JAGUAR</t>
  </si>
  <si>
    <t xml:space="preserve">PRESUPUESTO ASIGNADO 2024 (GASTO APROXIMADO POR MES) </t>
  </si>
  <si>
    <t>06 Ley 8289 FODESAF</t>
  </si>
  <si>
    <t>Codigo</t>
  </si>
  <si>
    <t>Descripcion</t>
  </si>
  <si>
    <t>Monto Asignado</t>
  </si>
  <si>
    <t>PRESUPUESTO EXTRAORDINARIO</t>
  </si>
  <si>
    <t>MODIFICACIONES</t>
  </si>
  <si>
    <t>PRESUPUESTO TOTAL</t>
  </si>
  <si>
    <t>PRESUPUESTO RESERVADO</t>
  </si>
  <si>
    <t>PRESUPUESTO COMPROMETIDO</t>
  </si>
  <si>
    <t>DEVENGADO</t>
  </si>
  <si>
    <t>TOTAL CONSUMIDO</t>
  </si>
  <si>
    <t>PAGADO</t>
  </si>
  <si>
    <t>DISPONIBLE NETO</t>
  </si>
  <si>
    <t>ENERO</t>
  </si>
  <si>
    <t>FEBRERO</t>
  </si>
  <si>
    <t>MARZO</t>
  </si>
  <si>
    <t>ABRIL</t>
  </si>
  <si>
    <t>MAYO</t>
  </si>
  <si>
    <t>JUNIO</t>
  </si>
  <si>
    <t>JULIO</t>
  </si>
  <si>
    <t>AGOSTO</t>
  </si>
  <si>
    <t>SETIEMBRE</t>
  </si>
  <si>
    <t>OCTUBRE</t>
  </si>
  <si>
    <t>NOVIEMBRE</t>
  </si>
  <si>
    <t>DICIEMBRE</t>
  </si>
  <si>
    <t>0005-01-03-0031-1-02-99-00-02-01-01-06</t>
  </si>
  <si>
    <t>Otros servicios básicos</t>
  </si>
  <si>
    <t>0005-01-03-0031-1-04-06-00-02-01-01-06</t>
  </si>
  <si>
    <t>Servicios generales</t>
  </si>
  <si>
    <t>0005-01-03-0031-1-04-99-00-02-01-01-06</t>
  </si>
  <si>
    <t>Otros servicios de gestión y apoyo</t>
  </si>
  <si>
    <t>0005-01-03-0031-1-05-01-00-02-01-01-06</t>
  </si>
  <si>
    <t>Transporte dentro del país</t>
  </si>
  <si>
    <t>0005-01-03-0031-1-08-07-00-02-01-01-06</t>
  </si>
  <si>
    <t>Mantenimiento y reparación de equipo y mobiliario</t>
  </si>
  <si>
    <t>0005-01-03-0031-2-01-02-00-02-01-01-06</t>
  </si>
  <si>
    <t>Productos farmacéuticos y medicinales</t>
  </si>
  <si>
    <t>0005-01-03-0031-2-01-04-00-02-01-01-06</t>
  </si>
  <si>
    <t>Tintas- pinturas y diluyentes</t>
  </si>
  <si>
    <t>0005-01-03-0031-2-01-99-00-02-01-01-06</t>
  </si>
  <si>
    <t>Otros productos químicos y conexos</t>
  </si>
  <si>
    <t>0005-01-03-0031-2-03-06-00-02-01-01-06</t>
  </si>
  <si>
    <t>Materiales y productos de plástico</t>
  </si>
  <si>
    <t>0005-01-03-0031-2-99-02-00-02-01-01-06</t>
  </si>
  <si>
    <t>Útiles y materiales médico- hospitalario y de inve</t>
  </si>
  <si>
    <t>0005-01-03-0031-2-99-04-00-02-01-01-06</t>
  </si>
  <si>
    <t>Textiles y vestuario</t>
  </si>
  <si>
    <t>0005-01-03-0031-2-99-05-00-02-01-01-06</t>
  </si>
  <si>
    <t>Útiles y materiales de limpieza</t>
  </si>
  <si>
    <t>0005-01-03-0031-2-99-07-00-02-01-01-06</t>
  </si>
  <si>
    <t>Útiles y materiales de cocina y comedor</t>
  </si>
  <si>
    <t>0005-01-03-0031-6-02-99-00-02-01-01-06</t>
  </si>
  <si>
    <t>Otras transferencias a personas</t>
  </si>
  <si>
    <t>TOTALES GENERALES</t>
  </si>
  <si>
    <t xml:space="preserve">**estos montos serían los del programa ayuda económica o subsidios </t>
  </si>
  <si>
    <t>Cont Unidad Ejec</t>
  </si>
  <si>
    <t>Inversión Prog</t>
  </si>
  <si>
    <t>TOTAL</t>
  </si>
  <si>
    <t>P1</t>
  </si>
  <si>
    <t>P2</t>
  </si>
  <si>
    <t>X</t>
  </si>
  <si>
    <t>ENCARGADO</t>
  </si>
  <si>
    <t>EDDY MARCHENA VAZQUEZ</t>
  </si>
  <si>
    <t>MAYNOR VILLALOBOS DELGADO</t>
  </si>
  <si>
    <t>ENCARGADO DEL SUB PROCESO FINANCIERO</t>
  </si>
  <si>
    <t>SUB PROCESO FINANCIERO</t>
  </si>
  <si>
    <r>
      <t xml:space="preserve">Observaciones: 
</t>
    </r>
    <r>
      <rPr>
        <sz val="11"/>
        <color theme="1"/>
        <rFont val="Palatino Linotype"/>
        <family val="1"/>
      </rPr>
      <t xml:space="preserve">Se está en proceso de capacitación de las personas que utilizarán el sistema </t>
    </r>
  </si>
  <si>
    <r>
      <t xml:space="preserve">Observaciones: 
</t>
    </r>
    <r>
      <rPr>
        <sz val="11"/>
        <color theme="1"/>
        <rFont val="Palatino Linotype"/>
        <family val="1"/>
      </rPr>
      <t xml:space="preserve"> Generalmente en enero y febrero no se realizan compras institucionales debido al procedimiento interno de Compras y Adquisiciones, y en cuanto a subsidios el movimiento contable este año experimento un retraso en cuanto a los subsidios de enero, y se reflejó hasta el mes de febrero. </t>
    </r>
  </si>
  <si>
    <r>
      <t xml:space="preserve">Observaciones: 
</t>
    </r>
    <r>
      <rPr>
        <sz val="11"/>
        <color theme="1"/>
        <rFont val="Palatino Linotype"/>
        <family val="1"/>
      </rPr>
      <t xml:space="preserve">De acuerdo a la directriz gubernamental vigente no se reciben ingresos directos provenientes de Fodesaf, sino que se reciben desde Ministerio de Hacienda </t>
    </r>
  </si>
  <si>
    <r>
      <rPr>
        <b/>
        <sz val="11"/>
        <color theme="1"/>
        <rFont val="Palatino Linotype"/>
        <family val="1"/>
      </rPr>
      <t xml:space="preserve">Observaciones: </t>
    </r>
    <r>
      <rPr>
        <sz val="11"/>
        <color theme="1"/>
        <rFont val="Palatino Linotype"/>
        <family val="1"/>
      </rPr>
      <t xml:space="preserve">
Se realizó una modificación del Cronograma de metas 2024 debido a que se cambió la sede física del programa modalidad residencial, con menor capacidad para albergar a las personas menores de edad</t>
    </r>
  </si>
  <si>
    <t>Egreso real (III trim)</t>
  </si>
  <si>
    <t>Los ingresos reales son ¢ 0.00, pues de acuerdo a la Ley 9524 la institución no recibe transferencias de Gobierno Central, CCSS-FODESAF e ICD. La institución cancela sus gastos mensuales desde una cuenta presupuestaria creada por Ministerio de Hacienda en la Plataforma Tesoro Digital, la cual es liquidada por Tesorería Nacional todos los 31 de diciembre de cada año, para lo cual realiza un débito a la Cuenta Presupuestal por el monto no utilizado por la institución.
Cabe indicar que no tenemos forma de ver o saber cuanto le gira FODESAF a al Dirección Financiera del MTSS.</t>
  </si>
  <si>
    <t>Fuente: Sub Proceso Financiero</t>
  </si>
  <si>
    <t>Egreso real (IV trim)</t>
  </si>
  <si>
    <t>Ingreso real (IV trim)</t>
  </si>
  <si>
    <t>Gastos del período (IV trim) x producto</t>
  </si>
  <si>
    <t>Gastos del período (IV trim) presupuesto</t>
  </si>
  <si>
    <t xml:space="preserve">Área Técnica Casa Jaguar </t>
  </si>
  <si>
    <t>x</t>
  </si>
  <si>
    <t xml:space="preserve">Casa Jaguar </t>
  </si>
  <si>
    <t xml:space="preserve">Encargado </t>
  </si>
  <si>
    <t>Lic. Minor Villalobos Delgado</t>
  </si>
  <si>
    <t>Dr. Eddy Marchena Vásquez</t>
  </si>
  <si>
    <t>Encargado</t>
  </si>
  <si>
    <t xml:space="preserve">Servicios Financieros </t>
  </si>
  <si>
    <r>
      <t xml:space="preserve">Observaciones: 
</t>
    </r>
    <r>
      <rPr>
        <sz val="11"/>
        <color theme="1"/>
        <rFont val="Palatino Linotype"/>
        <family val="1"/>
      </rPr>
      <t>debido al registro de los movimientos contables de un mes a otro y a que el pago a las familias se realiza en efectivo, algún monto reflejado en el presupuesto en el mes de diciembre corresponde a los últimos subsidios entregados a las familias en noviembre.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</si>
</sst>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00_);_(* \(#,##0.00\);_(* &quot;-&quot;??_);_(@_)"/>
    <numFmt numFmtId="165" formatCode="_(* #,##0_);_(* \(#,##0\);_(* &quot;-&quot;??_);_(@_)"/>
  </numFmts>
  <fonts count="73" x14ac:knownFonts="1">
    <font>
      <sz val="11"/>
      <color theme="1"/>
      <name val="Calibri"/>
      <family val="2"/>
      <scheme val="minor"/>
    </font>
    <font>
      <sz val="11"/>
      <color theme="1"/>
      <name val="Calibri"/>
      <family val="2"/>
      <scheme val="minor"/>
    </font>
    <font>
      <sz val="11"/>
      <color theme="1"/>
      <name val="Cambria"/>
      <family val="1"/>
      <scheme val="major"/>
    </font>
    <font>
      <sz val="11"/>
      <color theme="1"/>
      <name val="Palatino Linotype"/>
      <family val="1"/>
    </font>
    <font>
      <b/>
      <sz val="12"/>
      <color theme="1"/>
      <name val="Palatino Linotype"/>
      <family val="1"/>
    </font>
    <font>
      <b/>
      <sz val="11"/>
      <color theme="0"/>
      <name val="Palatino Linotype"/>
      <family val="1"/>
    </font>
    <font>
      <b/>
      <sz val="11"/>
      <color theme="1"/>
      <name val="Palatino Linotype"/>
      <family val="1"/>
    </font>
    <font>
      <b/>
      <sz val="11"/>
      <name val="Palatino Linotype"/>
      <family val="1"/>
    </font>
    <font>
      <b/>
      <sz val="12"/>
      <color theme="0"/>
      <name val="Palatino Linotype"/>
      <family val="1"/>
    </font>
    <font>
      <sz val="8"/>
      <name val="Calibri"/>
      <family val="2"/>
      <scheme val="minor"/>
    </font>
    <font>
      <b/>
      <sz val="10"/>
      <color theme="0"/>
      <name val="Palatino Linotype"/>
      <family val="1"/>
    </font>
    <font>
      <b/>
      <sz val="10"/>
      <name val="Palatino Linotype"/>
      <family val="1"/>
    </font>
    <font>
      <sz val="10"/>
      <color theme="1"/>
      <name val="Palatino Linotype"/>
      <family val="1"/>
    </font>
    <font>
      <sz val="10"/>
      <name val="Palatino Linotype"/>
      <family val="1"/>
    </font>
    <font>
      <b/>
      <sz val="9"/>
      <name val="Palatino Linotype"/>
      <family val="1"/>
    </font>
    <font>
      <sz val="9"/>
      <name val="Palatino Linotype"/>
      <family val="1"/>
    </font>
    <font>
      <sz val="10"/>
      <color rgb="FF000000"/>
      <name val="Palatino Linotype"/>
      <family val="1"/>
    </font>
    <font>
      <b/>
      <sz val="8"/>
      <color theme="0"/>
      <name val="Palatino Linotype"/>
      <family val="1"/>
    </font>
    <font>
      <b/>
      <vertAlign val="superscript"/>
      <sz val="10"/>
      <name val="Palatino Linotype"/>
      <family val="1"/>
    </font>
    <font>
      <b/>
      <sz val="10"/>
      <color theme="1"/>
      <name val="Palatino Linotype"/>
      <family val="1"/>
    </font>
    <font>
      <sz val="9"/>
      <color theme="1"/>
      <name val="Palatino Linotype"/>
      <family val="1"/>
    </font>
    <font>
      <b/>
      <sz val="14"/>
      <color theme="0"/>
      <name val="Palatino Linotype"/>
      <family val="1"/>
    </font>
    <font>
      <sz val="11"/>
      <color rgb="FFFF0000"/>
      <name val="Palatino Linotype"/>
      <family val="1"/>
    </font>
    <font>
      <i/>
      <sz val="11"/>
      <color theme="1"/>
      <name val="Palatino Linotype"/>
      <family val="1"/>
    </font>
    <font>
      <b/>
      <sz val="14"/>
      <color rgb="FF002060"/>
      <name val="Palatino Linotype"/>
      <family val="1"/>
    </font>
    <font>
      <b/>
      <sz val="12"/>
      <name val="Palatino Linotype"/>
      <family val="1"/>
    </font>
    <font>
      <u/>
      <sz val="11"/>
      <color theme="10"/>
      <name val="Calibri"/>
      <family val="2"/>
      <scheme val="minor"/>
    </font>
    <font>
      <u/>
      <sz val="11"/>
      <color theme="10"/>
      <name val="Palatino Linotype"/>
      <family val="1"/>
    </font>
    <font>
      <sz val="12"/>
      <color theme="1"/>
      <name val="Palatino Linotype"/>
      <family val="1"/>
    </font>
    <font>
      <sz val="9"/>
      <color indexed="81"/>
      <name val="Tahoma"/>
      <family val="2"/>
    </font>
    <font>
      <sz val="12"/>
      <color rgb="FF002060"/>
      <name val="Palatino Linotype"/>
      <family val="1"/>
    </font>
    <font>
      <b/>
      <sz val="12"/>
      <color rgb="FF002060"/>
      <name val="Palatino Linotype"/>
      <family val="1"/>
    </font>
    <font>
      <sz val="12"/>
      <name val="Palatino Linotype"/>
      <family val="1"/>
    </font>
    <font>
      <b/>
      <sz val="14"/>
      <name val="Palatino Linotype"/>
      <family val="1"/>
    </font>
    <font>
      <sz val="7"/>
      <color theme="1"/>
      <name val="Palatino Linotype"/>
      <family val="1"/>
    </font>
    <font>
      <b/>
      <sz val="9"/>
      <color indexed="81"/>
      <name val="Tahoma"/>
      <family val="2"/>
    </font>
    <font>
      <b/>
      <sz val="11"/>
      <color rgb="FFFF0000"/>
      <name val="Palatino Linotype"/>
      <family val="1"/>
    </font>
    <font>
      <u/>
      <sz val="11"/>
      <color theme="0"/>
      <name val="Palatino Linotype"/>
      <family val="1"/>
    </font>
    <font>
      <b/>
      <u/>
      <sz val="11"/>
      <color theme="1"/>
      <name val="Palatino Linotype"/>
      <family val="1"/>
    </font>
    <font>
      <sz val="11"/>
      <name val="Calibri"/>
      <family val="2"/>
      <scheme val="minor"/>
    </font>
    <font>
      <sz val="11"/>
      <name val="Palatino Linotype"/>
      <family val="1"/>
    </font>
    <font>
      <b/>
      <u/>
      <sz val="11"/>
      <name val="Palatino Linotype"/>
      <family val="1"/>
    </font>
    <font>
      <b/>
      <sz val="9"/>
      <color theme="1"/>
      <name val="Palatino Linotype"/>
      <family val="1"/>
    </font>
    <font>
      <b/>
      <sz val="11"/>
      <color rgb="FF002060"/>
      <name val="Palatino Linotype"/>
      <family val="1"/>
    </font>
    <font>
      <b/>
      <sz val="8"/>
      <name val="Palatino Linotype"/>
      <family val="1"/>
    </font>
    <font>
      <b/>
      <sz val="11"/>
      <color theme="0" tint="-0.34998626667073579"/>
      <name val="Palatino Linotype"/>
      <family val="1"/>
    </font>
    <font>
      <sz val="11"/>
      <color theme="0" tint="-0.34998626667073579"/>
      <name val="Palatino Linotype"/>
      <family val="1"/>
    </font>
    <font>
      <b/>
      <sz val="11"/>
      <color rgb="FF182951"/>
      <name val="Palatino Linotype"/>
      <family val="1"/>
    </font>
    <font>
      <b/>
      <u/>
      <sz val="11"/>
      <color rgb="FF002060"/>
      <name val="Palatino Linotype"/>
      <family val="1"/>
    </font>
    <font>
      <b/>
      <u val="singleAccounting"/>
      <sz val="10"/>
      <name val="Palatino Linotype"/>
      <family val="1"/>
    </font>
    <font>
      <b/>
      <sz val="10"/>
      <color rgb="FF00B050"/>
      <name val="Palatino Linotype"/>
      <family val="1"/>
    </font>
    <font>
      <b/>
      <sz val="11"/>
      <color rgb="FF00B050"/>
      <name val="Palatino Linotype"/>
      <family val="1"/>
    </font>
    <font>
      <sz val="11"/>
      <color rgb="FF00B050"/>
      <name val="Palatino Linotype"/>
      <family val="1"/>
    </font>
    <font>
      <b/>
      <sz val="12"/>
      <color rgb="FF00B050"/>
      <name val="Palatino Linotype"/>
      <family val="1"/>
    </font>
    <font>
      <b/>
      <sz val="14"/>
      <color rgb="FF00B050"/>
      <name val="Palatino Linotype"/>
      <family val="1"/>
    </font>
    <font>
      <sz val="11"/>
      <color rgb="FF00B050"/>
      <name val="Calibri"/>
      <family val="2"/>
      <scheme val="minor"/>
    </font>
    <font>
      <b/>
      <sz val="11"/>
      <color rgb="FF00B050"/>
      <name val="Calibri"/>
      <family val="2"/>
      <scheme val="minor"/>
    </font>
    <font>
      <b/>
      <sz val="11"/>
      <name val="Calibri"/>
      <family val="2"/>
      <scheme val="minor"/>
    </font>
    <font>
      <sz val="7"/>
      <name val="Palatino Linotype"/>
      <family val="1"/>
    </font>
    <font>
      <b/>
      <sz val="16"/>
      <color rgb="FF00B050"/>
      <name val="Calibri"/>
      <family val="2"/>
      <scheme val="minor"/>
    </font>
    <font>
      <sz val="11"/>
      <color rgb="FF00B050"/>
      <name val="Cambria"/>
      <family val="1"/>
      <scheme val="major"/>
    </font>
    <font>
      <sz val="10"/>
      <color theme="0"/>
      <name val="Palatino Linotype"/>
      <family val="1"/>
    </font>
    <font>
      <i/>
      <sz val="11"/>
      <name val="Palatino Linotype"/>
      <family val="1"/>
    </font>
    <font>
      <b/>
      <u/>
      <sz val="11"/>
      <color theme="3" tint="-0.249977111117893"/>
      <name val="Palatino Linotype"/>
      <family val="1"/>
    </font>
    <font>
      <b/>
      <sz val="12"/>
      <color rgb="FF182951"/>
      <name val="Palatino Linotype"/>
      <family val="1"/>
    </font>
    <font>
      <b/>
      <sz val="12"/>
      <color theme="3" tint="-0.249977111117893"/>
      <name val="Palatino Linotype"/>
      <family val="1"/>
    </font>
    <font>
      <b/>
      <i/>
      <sz val="11"/>
      <color theme="1"/>
      <name val="Arial"/>
      <family val="2"/>
    </font>
    <font>
      <b/>
      <i/>
      <sz val="12"/>
      <color theme="1"/>
      <name val="Arial"/>
      <family val="2"/>
    </font>
    <font>
      <b/>
      <sz val="11"/>
      <color theme="1"/>
      <name val="Arial"/>
      <family val="2"/>
    </font>
    <font>
      <b/>
      <sz val="10"/>
      <color theme="1"/>
      <name val="Arial"/>
      <family val="2"/>
    </font>
    <font>
      <sz val="11"/>
      <color theme="1"/>
      <name val="Arial"/>
      <family val="2"/>
    </font>
    <font>
      <b/>
      <i/>
      <sz val="11"/>
      <color theme="1"/>
      <name val="Calibri"/>
      <family val="2"/>
      <scheme val="minor"/>
    </font>
    <font>
      <sz val="11"/>
      <color theme="0"/>
      <name val="Palatino Linotype"/>
      <family val="1"/>
    </font>
  </fonts>
  <fills count="15">
    <fill>
      <patternFill patternType="none"/>
    </fill>
    <fill>
      <patternFill patternType="gray125"/>
    </fill>
    <fill>
      <patternFill patternType="solid">
        <fgColor theme="0"/>
        <bgColor indexed="64"/>
      </patternFill>
    </fill>
    <fill>
      <patternFill patternType="solid">
        <fgColor rgb="FFC1C5C8"/>
        <bgColor indexed="64"/>
      </patternFill>
    </fill>
    <fill>
      <patternFill patternType="solid">
        <fgColor rgb="FFCFAC65"/>
        <bgColor indexed="64"/>
      </patternFill>
    </fill>
    <fill>
      <patternFill patternType="solid">
        <fgColor rgb="FF182951"/>
        <bgColor indexed="64"/>
      </patternFill>
    </fill>
    <fill>
      <patternFill patternType="solid">
        <fgColor rgb="FF979797"/>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FFFF00"/>
        <bgColor indexed="64"/>
      </patternFill>
    </fill>
    <fill>
      <patternFill patternType="solid">
        <fgColor rgb="FF92D050"/>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3" tint="0.79998168889431442"/>
        <bgColor indexed="64"/>
      </patternFill>
    </fill>
    <fill>
      <patternFill patternType="solid">
        <fgColor rgb="FF002060"/>
        <bgColor indexed="64"/>
      </patternFill>
    </fill>
  </fills>
  <borders count="8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theme="0"/>
      </top>
      <bottom/>
      <diagonal/>
    </border>
    <border>
      <left style="thin">
        <color indexed="64"/>
      </left>
      <right/>
      <top style="thin">
        <color indexed="64"/>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style="thin">
        <color theme="0"/>
      </right>
      <top/>
      <bottom/>
      <diagonal/>
    </border>
    <border>
      <left style="thin">
        <color theme="0"/>
      </left>
      <right style="thin">
        <color theme="0"/>
      </right>
      <top/>
      <bottom/>
      <diagonal/>
    </border>
    <border>
      <left/>
      <right/>
      <top style="thin">
        <color indexed="64"/>
      </top>
      <bottom/>
      <diagonal/>
    </border>
    <border>
      <left/>
      <right/>
      <top style="thin">
        <color indexed="64"/>
      </top>
      <bottom style="thin">
        <color indexed="64"/>
      </bottom>
      <diagonal/>
    </border>
    <border>
      <left/>
      <right/>
      <top/>
      <bottom style="hair">
        <color indexed="64"/>
      </bottom>
      <diagonal/>
    </border>
    <border>
      <left style="hair">
        <color indexed="64"/>
      </left>
      <right style="hair">
        <color indexed="64"/>
      </right>
      <top style="hair">
        <color indexed="64"/>
      </top>
      <bottom style="hair">
        <color indexed="64"/>
      </bottom>
      <diagonal/>
    </border>
    <border>
      <left/>
      <right/>
      <top style="hair">
        <color indexed="64"/>
      </top>
      <bottom style="hair">
        <color indexed="64"/>
      </bottom>
      <diagonal/>
    </border>
    <border>
      <left style="hair">
        <color theme="0"/>
      </left>
      <right style="hair">
        <color theme="0"/>
      </right>
      <top style="hair">
        <color theme="0"/>
      </top>
      <bottom style="hair">
        <color theme="0"/>
      </bottom>
      <diagonal/>
    </border>
    <border>
      <left style="hair">
        <color indexed="64"/>
      </left>
      <right style="hair">
        <color indexed="64"/>
      </right>
      <top/>
      <bottom style="hair">
        <color indexed="64"/>
      </bottom>
      <diagonal/>
    </border>
    <border>
      <left/>
      <right style="hair">
        <color indexed="64"/>
      </right>
      <top/>
      <bottom style="hair">
        <color indexed="64"/>
      </bottom>
      <diagonal/>
    </border>
    <border>
      <left style="hair">
        <color indexed="64"/>
      </left>
      <right/>
      <top/>
      <bottom style="hair">
        <color indexed="64"/>
      </bottom>
      <diagonal/>
    </border>
    <border>
      <left/>
      <right/>
      <top style="hair">
        <color indexed="64"/>
      </top>
      <bottom/>
      <diagonal/>
    </border>
    <border>
      <left/>
      <right style="thin">
        <color indexed="64"/>
      </right>
      <top style="thin">
        <color indexed="64"/>
      </top>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style="thin">
        <color indexed="64"/>
      </left>
      <right/>
      <top style="thin">
        <color indexed="64"/>
      </top>
      <bottom style="thin">
        <color theme="0"/>
      </bottom>
      <diagonal/>
    </border>
    <border>
      <left style="thin">
        <color indexed="64"/>
      </left>
      <right/>
      <top style="thin">
        <color theme="0"/>
      </top>
      <bottom style="thin">
        <color theme="0"/>
      </bottom>
      <diagonal/>
    </border>
    <border>
      <left style="thin">
        <color indexed="64"/>
      </left>
      <right/>
      <top style="thin">
        <color theme="0"/>
      </top>
      <bottom style="thin">
        <color indexed="64"/>
      </bottom>
      <diagonal/>
    </border>
    <border>
      <left style="thin">
        <color theme="1"/>
      </left>
      <right style="thin">
        <color theme="1"/>
      </right>
      <top style="thin">
        <color theme="1"/>
      </top>
      <bottom style="thin">
        <color theme="0"/>
      </bottom>
      <diagonal/>
    </border>
    <border>
      <left style="thin">
        <color theme="1"/>
      </left>
      <right style="thin">
        <color theme="1"/>
      </right>
      <top style="thin">
        <color theme="0"/>
      </top>
      <bottom style="thin">
        <color theme="0"/>
      </bottom>
      <diagonal/>
    </border>
    <border>
      <left style="thin">
        <color theme="1"/>
      </left>
      <right style="thin">
        <color theme="1"/>
      </right>
      <top style="thin">
        <color theme="0"/>
      </top>
      <bottom style="thin">
        <color theme="1"/>
      </bottom>
      <diagonal/>
    </border>
    <border>
      <left/>
      <right style="thin">
        <color theme="1"/>
      </right>
      <top style="thin">
        <color indexed="64"/>
      </top>
      <bottom style="thin">
        <color indexed="64"/>
      </bottom>
      <diagonal/>
    </border>
    <border>
      <left style="thin">
        <color theme="1"/>
      </left>
      <right/>
      <top/>
      <bottom/>
      <diagonal/>
    </border>
    <border>
      <left style="thin">
        <color theme="1"/>
      </left>
      <right/>
      <top style="thin">
        <color theme="1"/>
      </top>
      <bottom/>
      <diagonal/>
    </border>
    <border>
      <left/>
      <right style="thin">
        <color theme="1"/>
      </right>
      <top style="thin">
        <color theme="1"/>
      </top>
      <bottom/>
      <diagonal/>
    </border>
    <border>
      <left/>
      <right style="thin">
        <color theme="1"/>
      </right>
      <top/>
      <bottom/>
      <diagonal/>
    </border>
    <border>
      <left style="thin">
        <color theme="1"/>
      </left>
      <right/>
      <top/>
      <bottom style="thin">
        <color theme="1"/>
      </bottom>
      <diagonal/>
    </border>
    <border>
      <left/>
      <right style="thin">
        <color theme="1"/>
      </right>
      <top/>
      <bottom style="thin">
        <color theme="1"/>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right/>
      <top/>
      <bottom style="thin">
        <color theme="1"/>
      </bottom>
      <diagonal/>
    </border>
    <border>
      <left/>
      <right/>
      <top style="thin">
        <color theme="1"/>
      </top>
      <bottom/>
      <diagonal/>
    </border>
    <border>
      <left style="thin">
        <color theme="1"/>
      </left>
      <right/>
      <top style="thin">
        <color indexed="64"/>
      </top>
      <bottom style="thin">
        <color indexed="64"/>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thin">
        <color indexed="64"/>
      </left>
      <right style="thin">
        <color indexed="64"/>
      </right>
      <top/>
      <bottom style="thin">
        <color indexed="64"/>
      </bottom>
      <diagonal/>
    </border>
    <border>
      <left/>
      <right/>
      <top style="thin">
        <color indexed="64"/>
      </top>
      <bottom style="hair">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hair">
        <color indexed="64"/>
      </right>
      <top/>
      <bottom style="thin">
        <color indexed="64"/>
      </bottom>
      <diagonal/>
    </border>
    <border>
      <left/>
      <right/>
      <top style="thin">
        <color indexed="64"/>
      </top>
      <bottom style="double">
        <color indexed="64"/>
      </bottom>
      <diagonal/>
    </border>
    <border>
      <left/>
      <right style="hair">
        <color indexed="64"/>
      </right>
      <top style="thin">
        <color indexed="64"/>
      </top>
      <bottom style="double">
        <color indexed="64"/>
      </bottom>
      <diagonal/>
    </border>
    <border>
      <left/>
      <right/>
      <top/>
      <bottom style="double">
        <color theme="1"/>
      </bottom>
      <diagonal/>
    </border>
    <border>
      <left/>
      <right/>
      <top/>
      <bottom style="hair">
        <color theme="1"/>
      </bottom>
      <diagonal/>
    </border>
    <border>
      <left style="thin">
        <color theme="1"/>
      </left>
      <right style="thin">
        <color theme="1"/>
      </right>
      <top style="thin">
        <color theme="1"/>
      </top>
      <bottom style="thin">
        <color theme="1"/>
      </bottom>
      <diagonal/>
    </border>
    <border>
      <left style="thin">
        <color theme="0"/>
      </left>
      <right/>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theme="0"/>
      </right>
      <top style="thin">
        <color theme="0"/>
      </top>
      <bottom style="thin">
        <color theme="0"/>
      </bottom>
      <diagonal/>
    </border>
    <border>
      <left style="thin">
        <color theme="0"/>
      </left>
      <right style="thin">
        <color theme="0"/>
      </right>
      <top/>
      <bottom style="thin">
        <color indexed="64"/>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7">
    <xf numFmtId="0" fontId="0" fillId="0" borderId="0"/>
    <xf numFmtId="164" fontId="1" fillId="0" borderId="0" applyFont="0" applyFill="0" applyBorder="0" applyAlignment="0" applyProtection="0"/>
    <xf numFmtId="0" fontId="1" fillId="0" borderId="0" applyFont="0" applyFill="0" applyBorder="0" applyAlignment="0" applyProtection="0"/>
    <xf numFmtId="164" fontId="1" fillId="0" borderId="0" applyFont="0" applyFill="0" applyBorder="0" applyAlignment="0" applyProtection="0"/>
    <xf numFmtId="0" fontId="26" fillId="0" borderId="0" applyNumberFormat="0" applyFill="0" applyBorder="0" applyAlignment="0" applyProtection="0"/>
    <xf numFmtId="0" fontId="1" fillId="0" borderId="0"/>
    <xf numFmtId="9" fontId="1" fillId="0" borderId="0" applyFont="0" applyFill="0" applyBorder="0" applyAlignment="0" applyProtection="0"/>
  </cellStyleXfs>
  <cellXfs count="535">
    <xf numFmtId="0" fontId="0" fillId="0" borderId="0" xfId="0"/>
    <xf numFmtId="0" fontId="2" fillId="0" borderId="0" xfId="0" applyFont="1"/>
    <xf numFmtId="0" fontId="2" fillId="0" borderId="0" xfId="0" applyFont="1" applyAlignment="1">
      <alignment vertical="center"/>
    </xf>
    <xf numFmtId="0" fontId="2" fillId="0" borderId="0" xfId="0" applyFont="1" applyAlignment="1">
      <alignment horizontal="left" vertical="center"/>
    </xf>
    <xf numFmtId="0" fontId="3" fillId="0" borderId="0" xfId="0" applyFont="1"/>
    <xf numFmtId="0" fontId="6" fillId="0" borderId="0" xfId="0" applyFont="1" applyAlignment="1">
      <alignment vertical="center" wrapText="1"/>
    </xf>
    <xf numFmtId="165" fontId="7" fillId="0" borderId="9" xfId="1" applyNumberFormat="1" applyFont="1" applyFill="1" applyBorder="1" applyAlignment="1">
      <alignment horizontal="left" vertical="center" wrapText="1"/>
    </xf>
    <xf numFmtId="165" fontId="7" fillId="0" borderId="0" xfId="1" applyNumberFormat="1" applyFont="1" applyFill="1" applyBorder="1" applyAlignment="1">
      <alignment horizontal="center" wrapText="1"/>
    </xf>
    <xf numFmtId="165" fontId="7" fillId="0" borderId="0" xfId="1" applyNumberFormat="1" applyFont="1" applyFill="1" applyBorder="1" applyAlignment="1">
      <alignment horizontal="left" vertical="center" wrapText="1"/>
    </xf>
    <xf numFmtId="165" fontId="8" fillId="2" borderId="0" xfId="1" applyNumberFormat="1" applyFont="1" applyFill="1" applyBorder="1" applyAlignment="1">
      <alignment horizontal="center" vertical="center" wrapText="1"/>
    </xf>
    <xf numFmtId="165" fontId="11" fillId="0" borderId="0" xfId="1" applyNumberFormat="1" applyFont="1" applyFill="1" applyBorder="1" applyAlignment="1">
      <alignment horizontal="left" vertical="center" wrapText="1"/>
    </xf>
    <xf numFmtId="165" fontId="11" fillId="0" borderId="0" xfId="1" applyNumberFormat="1" applyFont="1" applyFill="1" applyBorder="1" applyAlignment="1">
      <alignment horizontal="center" vertical="center" wrapText="1"/>
    </xf>
    <xf numFmtId="4" fontId="11" fillId="0" borderId="0" xfId="1" applyNumberFormat="1" applyFont="1" applyFill="1" applyBorder="1" applyAlignment="1">
      <alignment horizontal="right" vertical="center" wrapText="1"/>
    </xf>
    <xf numFmtId="0" fontId="12" fillId="0" borderId="0" xfId="0" applyFont="1" applyAlignment="1">
      <alignment horizontal="left" vertical="center"/>
    </xf>
    <xf numFmtId="165" fontId="12" fillId="0" borderId="0" xfId="1" applyNumberFormat="1" applyFont="1" applyFill="1" applyBorder="1" applyAlignment="1">
      <alignment horizontal="left" vertical="center"/>
    </xf>
    <xf numFmtId="4" fontId="12" fillId="0" borderId="0" xfId="1" applyNumberFormat="1" applyFont="1" applyFill="1" applyBorder="1" applyAlignment="1">
      <alignment horizontal="right" vertical="center" wrapText="1"/>
    </xf>
    <xf numFmtId="0" fontId="12" fillId="0" borderId="0" xfId="0" applyFont="1" applyAlignment="1">
      <alignment horizontal="left" vertical="center" wrapText="1"/>
    </xf>
    <xf numFmtId="4" fontId="12" fillId="0" borderId="1" xfId="1" applyNumberFormat="1" applyFont="1" applyFill="1" applyBorder="1" applyAlignment="1">
      <alignment horizontal="right" vertical="center" wrapText="1"/>
    </xf>
    <xf numFmtId="0" fontId="12" fillId="2" borderId="18" xfId="0" applyFont="1" applyFill="1" applyBorder="1" applyAlignment="1">
      <alignment horizontal="center" vertical="center"/>
    </xf>
    <xf numFmtId="0" fontId="12" fillId="2" borderId="17" xfId="0" applyFont="1" applyFill="1" applyBorder="1" applyAlignment="1">
      <alignment vertical="center"/>
    </xf>
    <xf numFmtId="0" fontId="12" fillId="2" borderId="19" xfId="0" applyFont="1" applyFill="1" applyBorder="1" applyAlignment="1">
      <alignment vertical="center"/>
    </xf>
    <xf numFmtId="0" fontId="12" fillId="2" borderId="1" xfId="0" applyFont="1" applyFill="1" applyBorder="1" applyAlignment="1">
      <alignment vertical="center"/>
    </xf>
    <xf numFmtId="0" fontId="12" fillId="2" borderId="21" xfId="0" applyFont="1" applyFill="1" applyBorder="1" applyAlignment="1">
      <alignment horizontal="center" vertical="center"/>
    </xf>
    <xf numFmtId="165" fontId="13" fillId="2" borderId="0" xfId="1" applyNumberFormat="1" applyFont="1" applyFill="1" applyBorder="1" applyAlignment="1">
      <alignment horizontal="center" vertical="center" wrapText="1"/>
    </xf>
    <xf numFmtId="165" fontId="13" fillId="2" borderId="0" xfId="1" applyNumberFormat="1" applyFont="1" applyFill="1" applyBorder="1" applyAlignment="1">
      <alignment horizontal="left" vertical="center" wrapText="1"/>
    </xf>
    <xf numFmtId="4" fontId="13" fillId="2" borderId="0" xfId="1" applyNumberFormat="1" applyFont="1" applyFill="1" applyBorder="1" applyAlignment="1">
      <alignment horizontal="right" vertical="center" wrapText="1"/>
    </xf>
    <xf numFmtId="165" fontId="13" fillId="2" borderId="1" xfId="1" applyNumberFormat="1" applyFont="1" applyFill="1" applyBorder="1" applyAlignment="1">
      <alignment horizontal="left" vertical="center" wrapText="1"/>
    </xf>
    <xf numFmtId="0" fontId="12" fillId="2" borderId="17" xfId="0" applyFont="1" applyFill="1" applyBorder="1" applyAlignment="1">
      <alignment horizontal="center" vertical="center"/>
    </xf>
    <xf numFmtId="0" fontId="12" fillId="2" borderId="26" xfId="0" applyFont="1" applyFill="1" applyBorder="1" applyAlignment="1">
      <alignment horizontal="center" vertical="center"/>
    </xf>
    <xf numFmtId="0" fontId="12" fillId="2" borderId="24" xfId="0" applyFont="1" applyFill="1" applyBorder="1" applyAlignment="1">
      <alignment horizontal="center" vertical="center"/>
    </xf>
    <xf numFmtId="0" fontId="3" fillId="0" borderId="0" xfId="0" applyFont="1" applyAlignment="1">
      <alignment vertical="center"/>
    </xf>
    <xf numFmtId="0" fontId="4" fillId="0" borderId="0" xfId="0" applyFont="1" applyAlignment="1">
      <alignment horizontal="center" vertical="center"/>
    </xf>
    <xf numFmtId="165" fontId="7" fillId="0" borderId="0" xfId="1" applyNumberFormat="1" applyFont="1" applyFill="1" applyBorder="1" applyAlignment="1">
      <alignment horizontal="center" vertical="center" wrapText="1"/>
    </xf>
    <xf numFmtId="165" fontId="3" fillId="0" borderId="0" xfId="1" applyNumberFormat="1" applyFont="1" applyFill="1" applyAlignment="1">
      <alignment horizontal="left" vertical="center" wrapText="1"/>
    </xf>
    <xf numFmtId="165" fontId="3" fillId="0" borderId="0" xfId="1" applyNumberFormat="1" applyFont="1" applyFill="1" applyAlignment="1">
      <alignment horizontal="left" vertical="center"/>
    </xf>
    <xf numFmtId="165" fontId="3" fillId="0" borderId="0" xfId="1" applyNumberFormat="1" applyFont="1" applyFill="1" applyAlignment="1">
      <alignment vertical="center"/>
    </xf>
    <xf numFmtId="4" fontId="7" fillId="0" borderId="0" xfId="0" applyNumberFormat="1" applyFont="1" applyAlignment="1">
      <alignment vertical="center"/>
    </xf>
    <xf numFmtId="0" fontId="6" fillId="0" borderId="0" xfId="0" applyFont="1" applyAlignment="1">
      <alignment vertical="center"/>
    </xf>
    <xf numFmtId="0" fontId="19" fillId="0" borderId="23" xfId="0" applyFont="1" applyBorder="1" applyAlignment="1">
      <alignment vertical="center"/>
    </xf>
    <xf numFmtId="0" fontId="19" fillId="0" borderId="27" xfId="0" applyFont="1" applyBorder="1" applyAlignment="1">
      <alignment vertical="center"/>
    </xf>
    <xf numFmtId="0" fontId="3" fillId="0" borderId="15" xfId="0" applyFont="1" applyBorder="1" applyAlignment="1">
      <alignment vertical="center"/>
    </xf>
    <xf numFmtId="0" fontId="0" fillId="0" borderId="0" xfId="0" applyAlignment="1">
      <alignment vertical="center"/>
    </xf>
    <xf numFmtId="0" fontId="12" fillId="0" borderId="1" xfId="0" applyFont="1" applyBorder="1" applyAlignment="1">
      <alignment vertical="center"/>
    </xf>
    <xf numFmtId="4" fontId="3" fillId="0" borderId="0" xfId="0" applyNumberFormat="1" applyFont="1" applyAlignment="1">
      <alignment horizontal="right" vertical="center"/>
    </xf>
    <xf numFmtId="0" fontId="12" fillId="0" borderId="0" xfId="0" applyFont="1" applyAlignment="1">
      <alignment vertical="center"/>
    </xf>
    <xf numFmtId="4" fontId="7" fillId="0" borderId="0" xfId="1" applyNumberFormat="1" applyFont="1" applyFill="1" applyBorder="1" applyAlignment="1">
      <alignment horizontal="right" vertical="center" wrapText="1"/>
    </xf>
    <xf numFmtId="165" fontId="12" fillId="0" borderId="0" xfId="1" applyNumberFormat="1" applyFont="1" applyFill="1" applyBorder="1" applyAlignment="1">
      <alignment horizontal="left" vertical="center" wrapText="1"/>
    </xf>
    <xf numFmtId="4" fontId="3" fillId="2" borderId="0" xfId="1" applyNumberFormat="1" applyFont="1" applyFill="1" applyBorder="1" applyAlignment="1">
      <alignment horizontal="right" vertical="center"/>
    </xf>
    <xf numFmtId="4" fontId="12" fillId="0" borderId="0" xfId="1" applyNumberFormat="1" applyFont="1" applyAlignment="1">
      <alignment vertical="center"/>
    </xf>
    <xf numFmtId="2" fontId="3" fillId="0" borderId="0" xfId="0" applyNumberFormat="1" applyFont="1" applyAlignment="1">
      <alignment vertical="center"/>
    </xf>
    <xf numFmtId="165" fontId="1" fillId="0" borderId="0" xfId="1" applyNumberFormat="1" applyFont="1" applyFill="1" applyAlignment="1">
      <alignment horizontal="center" vertical="center"/>
    </xf>
    <xf numFmtId="4" fontId="12" fillId="0" borderId="0" xfId="1" applyNumberFormat="1" applyFont="1" applyFill="1" applyBorder="1" applyAlignment="1">
      <alignment horizontal="right" vertical="center"/>
    </xf>
    <xf numFmtId="4" fontId="3" fillId="0" borderId="0" xfId="0" applyNumberFormat="1" applyFont="1" applyAlignment="1">
      <alignment vertical="center"/>
    </xf>
    <xf numFmtId="4" fontId="12" fillId="0" borderId="1" xfId="1" applyNumberFormat="1" applyFont="1" applyBorder="1" applyAlignment="1">
      <alignment vertical="center"/>
    </xf>
    <xf numFmtId="4" fontId="3" fillId="0" borderId="1" xfId="0" applyNumberFormat="1" applyFont="1" applyBorder="1" applyAlignment="1">
      <alignment vertical="center"/>
    </xf>
    <xf numFmtId="0" fontId="6" fillId="0" borderId="0" xfId="1" applyNumberFormat="1" applyFont="1" applyFill="1" applyBorder="1" applyAlignment="1">
      <alignment vertical="center" wrapText="1"/>
    </xf>
    <xf numFmtId="0" fontId="6" fillId="0" borderId="0" xfId="1" applyNumberFormat="1" applyFont="1" applyFill="1" applyBorder="1" applyAlignment="1">
      <alignment horizontal="left" vertical="center" wrapText="1"/>
    </xf>
    <xf numFmtId="4" fontId="13" fillId="2" borderId="0" xfId="1" applyNumberFormat="1" applyFont="1" applyFill="1" applyBorder="1" applyAlignment="1">
      <alignment horizontal="center" vertical="center" wrapText="1"/>
    </xf>
    <xf numFmtId="0" fontId="5" fillId="0" borderId="12" xfId="0" applyFont="1" applyBorder="1" applyAlignment="1">
      <alignment horizontal="left" vertical="center"/>
    </xf>
    <xf numFmtId="0" fontId="5" fillId="0" borderId="12" xfId="0" applyFont="1" applyBorder="1" applyAlignment="1">
      <alignment horizontal="left" vertical="center" wrapText="1"/>
    </xf>
    <xf numFmtId="0" fontId="4" fillId="0" borderId="0" xfId="0" applyFont="1" applyAlignment="1">
      <alignment vertical="center"/>
    </xf>
    <xf numFmtId="0" fontId="6" fillId="0" borderId="0" xfId="0" applyFont="1" applyAlignment="1">
      <alignment horizontal="left" vertical="center" wrapText="1"/>
    </xf>
    <xf numFmtId="165" fontId="7" fillId="0" borderId="0" xfId="1" applyNumberFormat="1" applyFont="1" applyFill="1" applyBorder="1" applyAlignment="1">
      <alignment vertical="center" wrapText="1"/>
    </xf>
    <xf numFmtId="0" fontId="3" fillId="0" borderId="0" xfId="0" applyFont="1" applyAlignment="1">
      <alignment horizontal="left" vertical="center"/>
    </xf>
    <xf numFmtId="0" fontId="3" fillId="2" borderId="0" xfId="0" applyFont="1" applyFill="1" applyAlignment="1">
      <alignment vertical="center"/>
    </xf>
    <xf numFmtId="165" fontId="3" fillId="0" borderId="0" xfId="1" applyNumberFormat="1" applyFont="1" applyFill="1" applyAlignment="1">
      <alignment horizontal="center" vertical="center"/>
    </xf>
    <xf numFmtId="4" fontId="3" fillId="0" borderId="0" xfId="1" applyNumberFormat="1" applyFont="1" applyFill="1" applyBorder="1" applyAlignment="1">
      <alignment horizontal="right" vertical="center" wrapText="1"/>
    </xf>
    <xf numFmtId="4" fontId="3" fillId="0" borderId="0" xfId="1" applyNumberFormat="1" applyFont="1" applyAlignment="1">
      <alignment vertical="center"/>
    </xf>
    <xf numFmtId="4" fontId="12" fillId="0" borderId="44" xfId="1" applyNumberFormat="1" applyFont="1" applyBorder="1" applyAlignment="1">
      <alignment vertical="center"/>
    </xf>
    <xf numFmtId="4" fontId="3" fillId="0" borderId="44" xfId="1" applyNumberFormat="1" applyFont="1" applyBorder="1" applyAlignment="1">
      <alignment vertical="center"/>
    </xf>
    <xf numFmtId="4" fontId="3" fillId="0" borderId="0" xfId="1" applyNumberFormat="1" applyFont="1" applyBorder="1" applyAlignment="1">
      <alignment vertical="center"/>
    </xf>
    <xf numFmtId="0" fontId="3" fillId="0" borderId="0" xfId="0" applyFont="1" applyAlignment="1">
      <alignment vertical="center" wrapText="1"/>
    </xf>
    <xf numFmtId="0" fontId="24" fillId="0" borderId="0" xfId="0" applyFont="1" applyAlignment="1">
      <alignment vertical="center"/>
    </xf>
    <xf numFmtId="0" fontId="27" fillId="0" borderId="0" xfId="4" applyFont="1" applyAlignment="1">
      <alignment vertical="center"/>
    </xf>
    <xf numFmtId="0" fontId="28" fillId="0" borderId="0" xfId="0" applyFont="1" applyAlignment="1">
      <alignment vertical="center"/>
    </xf>
    <xf numFmtId="4" fontId="13" fillId="0" borderId="0" xfId="1" applyNumberFormat="1" applyFont="1" applyFill="1" applyBorder="1" applyAlignment="1">
      <alignment horizontal="right" vertical="center" wrapText="1"/>
    </xf>
    <xf numFmtId="4" fontId="14" fillId="0" borderId="15" xfId="0" applyNumberFormat="1" applyFont="1" applyBorder="1" applyAlignment="1">
      <alignment vertical="center"/>
    </xf>
    <xf numFmtId="4" fontId="2" fillId="0" borderId="0" xfId="0" applyNumberFormat="1" applyFont="1" applyAlignment="1">
      <alignment vertical="center"/>
    </xf>
    <xf numFmtId="165" fontId="13" fillId="0" borderId="0" xfId="1" applyNumberFormat="1" applyFont="1" applyFill="1" applyBorder="1" applyAlignment="1">
      <alignment horizontal="left" vertical="center" wrapText="1"/>
    </xf>
    <xf numFmtId="0" fontId="3" fillId="0" borderId="0" xfId="0" applyFont="1" applyAlignment="1">
      <alignment horizontal="center" vertical="center"/>
    </xf>
    <xf numFmtId="4" fontId="14" fillId="0" borderId="0" xfId="0" applyNumberFormat="1" applyFont="1" applyAlignment="1">
      <alignment horizontal="left" vertical="center"/>
    </xf>
    <xf numFmtId="165" fontId="10" fillId="5" borderId="11" xfId="1" applyNumberFormat="1" applyFont="1" applyFill="1" applyBorder="1" applyAlignment="1">
      <alignment horizontal="center" vertical="center" wrapText="1"/>
    </xf>
    <xf numFmtId="165" fontId="11" fillId="4" borderId="0" xfId="1" applyNumberFormat="1" applyFont="1" applyFill="1" applyBorder="1" applyAlignment="1">
      <alignment horizontal="left" vertical="center" wrapText="1"/>
    </xf>
    <xf numFmtId="4" fontId="7" fillId="4" borderId="0" xfId="1" applyNumberFormat="1" applyFont="1" applyFill="1" applyBorder="1" applyAlignment="1">
      <alignment horizontal="right" vertical="center" wrapText="1"/>
    </xf>
    <xf numFmtId="2" fontId="11" fillId="4" borderId="0" xfId="1" applyNumberFormat="1" applyFont="1" applyFill="1" applyBorder="1" applyAlignment="1">
      <alignment horizontal="center" vertical="center" wrapText="1"/>
    </xf>
    <xf numFmtId="165" fontId="11" fillId="4" borderId="0" xfId="1" applyNumberFormat="1" applyFont="1" applyFill="1" applyBorder="1" applyAlignment="1">
      <alignment horizontal="center" vertical="center" wrapText="1"/>
    </xf>
    <xf numFmtId="0" fontId="5" fillId="5" borderId="32" xfId="0" applyFont="1" applyFill="1" applyBorder="1" applyAlignment="1">
      <alignment horizontal="left" vertical="center" wrapText="1"/>
    </xf>
    <xf numFmtId="0" fontId="5" fillId="5" borderId="33" xfId="0" applyFont="1" applyFill="1" applyBorder="1" applyAlignment="1">
      <alignment horizontal="left" vertical="center" wrapText="1"/>
    </xf>
    <xf numFmtId="165" fontId="10" fillId="5" borderId="0" xfId="1" applyNumberFormat="1" applyFont="1" applyFill="1" applyBorder="1" applyAlignment="1">
      <alignment horizontal="center" vertical="center" wrapText="1"/>
    </xf>
    <xf numFmtId="165" fontId="10" fillId="5" borderId="14" xfId="1" applyNumberFormat="1" applyFont="1" applyFill="1" applyBorder="1" applyAlignment="1">
      <alignment horizontal="center" vertical="center" wrapText="1"/>
    </xf>
    <xf numFmtId="165" fontId="5" fillId="5" borderId="14" xfId="1" applyNumberFormat="1" applyFont="1" applyFill="1" applyBorder="1" applyAlignment="1">
      <alignment horizontal="center" vertical="center" wrapText="1"/>
    </xf>
    <xf numFmtId="165" fontId="5" fillId="5" borderId="0" xfId="1" applyNumberFormat="1" applyFont="1" applyFill="1" applyBorder="1" applyAlignment="1">
      <alignment horizontal="center" vertical="center" wrapText="1"/>
    </xf>
    <xf numFmtId="165" fontId="5" fillId="5" borderId="20" xfId="1" applyNumberFormat="1" applyFont="1" applyFill="1" applyBorder="1" applyAlignment="1">
      <alignment horizontal="center" vertical="center" wrapText="1"/>
    </xf>
    <xf numFmtId="165" fontId="10" fillId="5" borderId="20" xfId="1" applyNumberFormat="1" applyFont="1" applyFill="1" applyBorder="1" applyAlignment="1">
      <alignment horizontal="center" vertical="center" wrapText="1"/>
    </xf>
    <xf numFmtId="0" fontId="5" fillId="5" borderId="12" xfId="0" applyFont="1" applyFill="1" applyBorder="1" applyAlignment="1">
      <alignment horizontal="left" vertical="center" wrapText="1"/>
    </xf>
    <xf numFmtId="165" fontId="5" fillId="5" borderId="11" xfId="1" applyNumberFormat="1" applyFont="1" applyFill="1" applyBorder="1" applyAlignment="1">
      <alignment horizontal="center" vertical="center" wrapText="1"/>
    </xf>
    <xf numFmtId="0" fontId="12" fillId="4" borderId="0" xfId="0" applyFont="1" applyFill="1" applyAlignment="1">
      <alignment vertical="center"/>
    </xf>
    <xf numFmtId="4" fontId="11" fillId="4" borderId="0" xfId="1" applyNumberFormat="1" applyFont="1" applyFill="1" applyBorder="1" applyAlignment="1">
      <alignment horizontal="right" vertical="center" wrapText="1"/>
    </xf>
    <xf numFmtId="4" fontId="7" fillId="3" borderId="0" xfId="1" applyNumberFormat="1" applyFont="1" applyFill="1" applyBorder="1" applyAlignment="1">
      <alignment horizontal="right" vertical="center" wrapText="1"/>
    </xf>
    <xf numFmtId="0" fontId="11" fillId="3" borderId="0" xfId="0" applyFont="1" applyFill="1" applyAlignment="1">
      <alignment vertical="center"/>
    </xf>
    <xf numFmtId="4" fontId="6" fillId="3" borderId="0" xfId="0" applyNumberFormat="1" applyFont="1" applyFill="1" applyAlignment="1">
      <alignment horizontal="right" vertical="center"/>
    </xf>
    <xf numFmtId="164" fontId="3" fillId="0" borderId="0" xfId="1" applyFont="1" applyAlignment="1">
      <alignment vertical="center"/>
    </xf>
    <xf numFmtId="0" fontId="6" fillId="0" borderId="10" xfId="1" applyNumberFormat="1" applyFont="1" applyFill="1" applyBorder="1" applyAlignment="1">
      <alignment horizontal="left" vertical="center" wrapText="1"/>
    </xf>
    <xf numFmtId="0" fontId="3" fillId="0" borderId="15" xfId="1" applyNumberFormat="1" applyFont="1" applyFill="1" applyBorder="1" applyAlignment="1">
      <alignment horizontal="left" vertical="center" wrapText="1"/>
    </xf>
    <xf numFmtId="0" fontId="3" fillId="0" borderId="25" xfId="1" applyNumberFormat="1" applyFont="1" applyFill="1" applyBorder="1" applyAlignment="1">
      <alignment horizontal="left" vertical="center" wrapText="1"/>
    </xf>
    <xf numFmtId="0" fontId="6" fillId="0" borderId="48" xfId="0" applyFont="1" applyBorder="1" applyAlignment="1">
      <alignment vertical="center"/>
    </xf>
    <xf numFmtId="0" fontId="3" fillId="0" borderId="49" xfId="0" applyFont="1" applyBorder="1" applyAlignment="1">
      <alignment vertical="center"/>
    </xf>
    <xf numFmtId="0" fontId="3" fillId="0" borderId="48" xfId="0" applyFont="1" applyBorder="1" applyAlignment="1">
      <alignment vertical="center"/>
    </xf>
    <xf numFmtId="0" fontId="3" fillId="0" borderId="23" xfId="0" applyFont="1" applyBorder="1" applyAlignment="1">
      <alignment vertical="center"/>
    </xf>
    <xf numFmtId="0" fontId="3" fillId="0" borderId="17" xfId="0" applyFont="1" applyBorder="1" applyAlignment="1">
      <alignment vertical="center"/>
    </xf>
    <xf numFmtId="0" fontId="3" fillId="0" borderId="22" xfId="0" applyFont="1" applyBorder="1" applyAlignment="1">
      <alignment vertical="center"/>
    </xf>
    <xf numFmtId="0" fontId="3" fillId="0" borderId="0" xfId="0" applyFont="1" applyAlignment="1">
      <alignment vertical="top"/>
    </xf>
    <xf numFmtId="164" fontId="3" fillId="0" borderId="0" xfId="1" applyFont="1" applyAlignment="1">
      <alignment vertical="top"/>
    </xf>
    <xf numFmtId="165" fontId="5" fillId="2" borderId="0" xfId="1" applyNumberFormat="1" applyFont="1" applyFill="1" applyBorder="1" applyAlignment="1">
      <alignment horizontal="center" vertical="center" wrapText="1"/>
    </xf>
    <xf numFmtId="165" fontId="12" fillId="0" borderId="1" xfId="1" applyNumberFormat="1" applyFont="1" applyFill="1" applyBorder="1" applyAlignment="1">
      <alignment horizontal="left" vertical="center" wrapText="1"/>
    </xf>
    <xf numFmtId="2" fontId="3" fillId="0" borderId="1" xfId="0" applyNumberFormat="1" applyFont="1" applyBorder="1" applyAlignment="1">
      <alignment vertical="center"/>
    </xf>
    <xf numFmtId="0" fontId="11" fillId="0" borderId="0" xfId="0" applyFont="1" applyAlignment="1">
      <alignment vertical="center"/>
    </xf>
    <xf numFmtId="4" fontId="6" fillId="0" borderId="0" xfId="0" applyNumberFormat="1" applyFont="1" applyAlignment="1">
      <alignment horizontal="right" vertical="center"/>
    </xf>
    <xf numFmtId="0" fontId="5" fillId="5" borderId="28" xfId="0" applyFont="1" applyFill="1" applyBorder="1" applyAlignment="1">
      <alignment horizontal="left" vertical="center" wrapText="1"/>
    </xf>
    <xf numFmtId="0" fontId="5" fillId="5" borderId="29" xfId="0" applyFont="1" applyFill="1" applyBorder="1" applyAlignment="1">
      <alignment horizontal="left" vertical="center" wrapText="1"/>
    </xf>
    <xf numFmtId="0" fontId="5" fillId="5" borderId="30" xfId="0" applyFont="1" applyFill="1" applyBorder="1" applyAlignment="1">
      <alignment horizontal="left" vertical="center" wrapText="1"/>
    </xf>
    <xf numFmtId="0" fontId="3" fillId="0" borderId="0" xfId="0" applyFont="1" applyAlignment="1">
      <alignment horizontal="left" vertical="top"/>
    </xf>
    <xf numFmtId="0" fontId="3" fillId="0" borderId="1" xfId="0" applyFont="1" applyBorder="1" applyAlignment="1">
      <alignment horizontal="left" vertical="top"/>
    </xf>
    <xf numFmtId="0" fontId="3" fillId="0" borderId="6" xfId="0" applyFont="1" applyBorder="1" applyAlignment="1">
      <alignment horizontal="left" vertical="top"/>
    </xf>
    <xf numFmtId="0" fontId="5" fillId="4" borderId="25" xfId="1" applyNumberFormat="1" applyFont="1" applyFill="1" applyBorder="1" applyAlignment="1">
      <alignment vertical="center" wrapText="1"/>
    </xf>
    <xf numFmtId="165" fontId="5" fillId="5" borderId="13" xfId="1" applyNumberFormat="1" applyFont="1" applyFill="1" applyBorder="1" applyAlignment="1">
      <alignment horizontal="center" vertical="center" wrapText="1"/>
    </xf>
    <xf numFmtId="0" fontId="5" fillId="5" borderId="31" xfId="0" applyFont="1" applyFill="1" applyBorder="1" applyAlignment="1">
      <alignment horizontal="left" vertical="center" wrapText="1"/>
    </xf>
    <xf numFmtId="0" fontId="34" fillId="0" borderId="0" xfId="0" applyFont="1" applyAlignment="1">
      <alignment horizontal="center" vertical="center"/>
    </xf>
    <xf numFmtId="0" fontId="6" fillId="0" borderId="0" xfId="0" applyFont="1" applyAlignment="1">
      <alignment horizontal="center" vertical="center"/>
    </xf>
    <xf numFmtId="4" fontId="6" fillId="3" borderId="1" xfId="0" applyNumberFormat="1" applyFont="1" applyFill="1" applyBorder="1" applyAlignment="1">
      <alignment horizontal="right" vertical="center"/>
    </xf>
    <xf numFmtId="165" fontId="37" fillId="5" borderId="14" xfId="4" applyNumberFormat="1" applyFont="1" applyFill="1" applyBorder="1" applyAlignment="1">
      <alignment horizontal="center" vertical="center" wrapText="1"/>
    </xf>
    <xf numFmtId="4" fontId="13" fillId="0" borderId="0" xfId="0" applyNumberFormat="1" applyFont="1" applyAlignment="1">
      <alignment vertical="center"/>
    </xf>
    <xf numFmtId="4" fontId="14" fillId="0" borderId="15" xfId="0" applyNumberFormat="1" applyFont="1" applyBorder="1" applyAlignment="1">
      <alignment horizontal="right" vertical="center"/>
    </xf>
    <xf numFmtId="4" fontId="15" fillId="0" borderId="15" xfId="0" applyNumberFormat="1" applyFont="1" applyBorder="1" applyAlignment="1">
      <alignment vertical="center"/>
    </xf>
    <xf numFmtId="4" fontId="14" fillId="0" borderId="16" xfId="0" applyNumberFormat="1" applyFont="1" applyBorder="1" applyAlignment="1">
      <alignment vertical="center"/>
    </xf>
    <xf numFmtId="4" fontId="14" fillId="0" borderId="16" xfId="0" applyNumberFormat="1" applyFont="1" applyBorder="1" applyAlignment="1">
      <alignment horizontal="right" vertical="center"/>
    </xf>
    <xf numFmtId="4" fontId="14" fillId="0" borderId="0" xfId="0" applyNumberFormat="1" applyFont="1" applyAlignment="1">
      <alignment horizontal="right" vertical="center"/>
    </xf>
    <xf numFmtId="0" fontId="13" fillId="0" borderId="0" xfId="0" applyFont="1" applyAlignment="1">
      <alignment vertical="center"/>
    </xf>
    <xf numFmtId="0" fontId="0" fillId="0" borderId="0" xfId="0" applyAlignment="1">
      <alignment horizontal="center"/>
    </xf>
    <xf numFmtId="0" fontId="5" fillId="5" borderId="52" xfId="0" applyFont="1" applyFill="1" applyBorder="1" applyAlignment="1">
      <alignment horizontal="left" vertical="center"/>
    </xf>
    <xf numFmtId="0" fontId="5" fillId="5" borderId="53" xfId="0" applyFont="1" applyFill="1" applyBorder="1" applyAlignment="1">
      <alignment horizontal="left" vertical="center" wrapText="1"/>
    </xf>
    <xf numFmtId="0" fontId="6" fillId="0" borderId="10" xfId="0" applyFont="1" applyBorder="1" applyAlignment="1">
      <alignment vertical="center"/>
    </xf>
    <xf numFmtId="0" fontId="6" fillId="0" borderId="15" xfId="0" applyFont="1" applyBorder="1" applyAlignment="1">
      <alignment vertical="center"/>
    </xf>
    <xf numFmtId="0" fontId="5" fillId="5" borderId="54" xfId="0" applyFont="1" applyFill="1" applyBorder="1" applyAlignment="1">
      <alignment horizontal="left" vertical="center"/>
    </xf>
    <xf numFmtId="0" fontId="6" fillId="0" borderId="55" xfId="0" applyFont="1" applyBorder="1" applyAlignment="1">
      <alignment vertical="center"/>
    </xf>
    <xf numFmtId="0" fontId="6" fillId="0" borderId="56" xfId="0" applyFont="1" applyBorder="1" applyAlignment="1">
      <alignment vertical="center"/>
    </xf>
    <xf numFmtId="0" fontId="6" fillId="0" borderId="57" xfId="0" applyFont="1" applyBorder="1" applyAlignment="1">
      <alignment vertical="center"/>
    </xf>
    <xf numFmtId="0" fontId="6" fillId="0" borderId="58" xfId="0" applyFont="1" applyBorder="1" applyAlignment="1">
      <alignment vertical="center"/>
    </xf>
    <xf numFmtId="0" fontId="6" fillId="0" borderId="59" xfId="0" applyFont="1" applyBorder="1" applyAlignment="1">
      <alignment vertical="center"/>
    </xf>
    <xf numFmtId="0" fontId="6" fillId="0" borderId="60" xfId="0" applyFont="1" applyBorder="1" applyAlignment="1">
      <alignment vertical="center" wrapText="1"/>
    </xf>
    <xf numFmtId="0" fontId="6" fillId="0" borderId="61" xfId="0" applyFont="1" applyBorder="1" applyAlignment="1">
      <alignment vertical="center" wrapText="1"/>
    </xf>
    <xf numFmtId="4" fontId="6" fillId="0" borderId="63" xfId="0" applyNumberFormat="1" applyFont="1" applyBorder="1" applyAlignment="1">
      <alignment vertical="center"/>
    </xf>
    <xf numFmtId="4" fontId="3" fillId="0" borderId="63" xfId="0" applyNumberFormat="1" applyFont="1" applyBorder="1" applyAlignment="1">
      <alignment vertical="center"/>
    </xf>
    <xf numFmtId="4" fontId="3" fillId="0" borderId="49" xfId="0" applyNumberFormat="1" applyFont="1" applyBorder="1" applyAlignment="1">
      <alignment vertical="center"/>
    </xf>
    <xf numFmtId="4" fontId="3" fillId="0" borderId="62" xfId="0" applyNumberFormat="1" applyFont="1" applyBorder="1" applyAlignment="1">
      <alignment vertical="center"/>
    </xf>
    <xf numFmtId="9" fontId="6" fillId="0" borderId="64" xfId="6" applyFont="1" applyBorder="1" applyAlignment="1">
      <alignment vertical="center"/>
    </xf>
    <xf numFmtId="0" fontId="3" fillId="0" borderId="0" xfId="0" applyFont="1" applyAlignment="1">
      <alignment horizontal="left" vertical="center" wrapText="1"/>
    </xf>
    <xf numFmtId="0" fontId="36" fillId="0" borderId="0" xfId="0" applyFont="1" applyAlignment="1">
      <alignment vertical="center"/>
    </xf>
    <xf numFmtId="0" fontId="3" fillId="0" borderId="2" xfId="0" applyFont="1" applyBorder="1" applyAlignment="1">
      <alignment vertical="center"/>
    </xf>
    <xf numFmtId="0" fontId="21" fillId="5" borderId="2" xfId="0" applyFont="1" applyFill="1" applyBorder="1" applyAlignment="1">
      <alignment horizontal="center" vertical="center"/>
    </xf>
    <xf numFmtId="4" fontId="14" fillId="0" borderId="1" xfId="0" applyNumberFormat="1" applyFont="1" applyBorder="1" applyAlignment="1">
      <alignment horizontal="right" vertical="center"/>
    </xf>
    <xf numFmtId="4" fontId="14" fillId="0" borderId="1" xfId="0" applyNumberFormat="1" applyFont="1" applyBorder="1" applyAlignment="1">
      <alignment horizontal="left" vertical="center"/>
    </xf>
    <xf numFmtId="0" fontId="19" fillId="0" borderId="0" xfId="1" applyNumberFormat="1" applyFont="1" applyFill="1" applyBorder="1" applyAlignment="1">
      <alignment horizontal="center" vertical="center" wrapText="1"/>
    </xf>
    <xf numFmtId="165" fontId="19" fillId="0" borderId="0" xfId="1" applyNumberFormat="1" applyFont="1" applyFill="1" applyBorder="1" applyAlignment="1">
      <alignment horizontal="center" vertical="center" wrapText="1"/>
    </xf>
    <xf numFmtId="0" fontId="19" fillId="0" borderId="0" xfId="0" applyFont="1" applyAlignment="1">
      <alignment vertical="center"/>
    </xf>
    <xf numFmtId="4" fontId="40" fillId="0" borderId="0" xfId="0" applyNumberFormat="1" applyFont="1" applyAlignment="1">
      <alignment horizontal="right" vertical="center"/>
    </xf>
    <xf numFmtId="0" fontId="19" fillId="0" borderId="0" xfId="0" applyFont="1" applyAlignment="1">
      <alignment horizontal="left" vertical="center"/>
    </xf>
    <xf numFmtId="0" fontId="42" fillId="0" borderId="0" xfId="0" applyFont="1" applyAlignment="1">
      <alignment vertical="center"/>
    </xf>
    <xf numFmtId="164" fontId="3" fillId="0" borderId="0" xfId="0" applyNumberFormat="1" applyFont="1" applyAlignment="1">
      <alignment vertical="center"/>
    </xf>
    <xf numFmtId="165" fontId="5" fillId="5" borderId="0" xfId="1" applyNumberFormat="1" applyFont="1" applyFill="1" applyBorder="1" applyAlignment="1">
      <alignment horizontal="left" vertical="center"/>
    </xf>
    <xf numFmtId="4" fontId="14" fillId="0" borderId="0" xfId="0" applyNumberFormat="1" applyFont="1" applyAlignment="1">
      <alignment vertical="center"/>
    </xf>
    <xf numFmtId="0" fontId="11" fillId="3" borderId="0" xfId="0" applyFont="1" applyFill="1" applyAlignment="1">
      <alignment horizontal="center" vertical="center"/>
    </xf>
    <xf numFmtId="4" fontId="6" fillId="3" borderId="44" xfId="0" applyNumberFormat="1" applyFont="1" applyFill="1" applyBorder="1" applyAlignment="1">
      <alignment horizontal="right" vertical="center"/>
    </xf>
    <xf numFmtId="4" fontId="44" fillId="0" borderId="15" xfId="0" applyNumberFormat="1" applyFont="1" applyBorder="1" applyAlignment="1">
      <alignment horizontal="left" vertical="center"/>
    </xf>
    <xf numFmtId="4" fontId="36" fillId="0" borderId="65" xfId="1" applyNumberFormat="1" applyFont="1" applyBorder="1" applyAlignment="1">
      <alignment horizontal="center" vertical="center"/>
    </xf>
    <xf numFmtId="0" fontId="6" fillId="0" borderId="48" xfId="0" applyFont="1" applyBorder="1" applyAlignment="1">
      <alignment horizontal="center" vertical="center" wrapText="1"/>
    </xf>
    <xf numFmtId="165" fontId="5" fillId="5" borderId="44" xfId="1" applyNumberFormat="1" applyFont="1" applyFill="1" applyBorder="1" applyAlignment="1">
      <alignment horizontal="center" vertical="center" wrapText="1"/>
    </xf>
    <xf numFmtId="0" fontId="42" fillId="0" borderId="0" xfId="0" applyFont="1" applyAlignment="1">
      <alignment horizontal="left" vertical="center"/>
    </xf>
    <xf numFmtId="165" fontId="13" fillId="2" borderId="0" xfId="1" applyNumberFormat="1" applyFont="1" applyFill="1" applyBorder="1" applyAlignment="1">
      <alignment horizontal="left" vertical="center"/>
    </xf>
    <xf numFmtId="4" fontId="13" fillId="2" borderId="0" xfId="1" applyNumberFormat="1" applyFont="1" applyFill="1" applyBorder="1" applyAlignment="1">
      <alignment horizontal="right" vertical="center"/>
    </xf>
    <xf numFmtId="165" fontId="13" fillId="2" borderId="1" xfId="1" applyNumberFormat="1" applyFont="1" applyFill="1" applyBorder="1" applyAlignment="1">
      <alignment horizontal="left" vertical="center"/>
    </xf>
    <xf numFmtId="4" fontId="13" fillId="2" borderId="1" xfId="1" applyNumberFormat="1" applyFont="1" applyFill="1" applyBorder="1" applyAlignment="1">
      <alignment horizontal="right" vertical="center"/>
    </xf>
    <xf numFmtId="0" fontId="13" fillId="2" borderId="0" xfId="1" applyNumberFormat="1" applyFont="1" applyFill="1" applyBorder="1" applyAlignment="1">
      <alignment horizontal="left" vertical="center"/>
    </xf>
    <xf numFmtId="0" fontId="15" fillId="2" borderId="0" xfId="1" applyNumberFormat="1" applyFont="1" applyFill="1" applyBorder="1" applyAlignment="1">
      <alignment horizontal="left" vertical="center"/>
    </xf>
    <xf numFmtId="0" fontId="3" fillId="0" borderId="1" xfId="0" applyFont="1" applyBorder="1" applyAlignment="1">
      <alignment horizontal="left" vertical="center"/>
    </xf>
    <xf numFmtId="0" fontId="3" fillId="0" borderId="0" xfId="0" applyFont="1" applyAlignment="1">
      <alignment horizontal="left"/>
    </xf>
    <xf numFmtId="0" fontId="12" fillId="0" borderId="1" xfId="0" applyFont="1" applyBorder="1" applyAlignment="1">
      <alignment horizontal="left" vertical="center"/>
    </xf>
    <xf numFmtId="165" fontId="13" fillId="2" borderId="66" xfId="1" applyNumberFormat="1" applyFont="1" applyFill="1" applyBorder="1" applyAlignment="1">
      <alignment horizontal="left" vertical="center"/>
    </xf>
    <xf numFmtId="4" fontId="13" fillId="2" borderId="66" xfId="1" applyNumberFormat="1" applyFont="1" applyFill="1" applyBorder="1" applyAlignment="1">
      <alignment horizontal="right" vertical="center"/>
    </xf>
    <xf numFmtId="0" fontId="13" fillId="2" borderId="66" xfId="1" applyNumberFormat="1" applyFont="1" applyFill="1" applyBorder="1" applyAlignment="1">
      <alignment horizontal="left" vertical="center"/>
    </xf>
    <xf numFmtId="0" fontId="21" fillId="5" borderId="5" xfId="0" applyFont="1" applyFill="1" applyBorder="1" applyAlignment="1">
      <alignment horizontal="center" vertical="center" wrapText="1"/>
    </xf>
    <xf numFmtId="0" fontId="28" fillId="3" borderId="2" xfId="0" applyFont="1" applyFill="1" applyBorder="1" applyAlignment="1">
      <alignment vertical="center" wrapText="1"/>
    </xf>
    <xf numFmtId="165" fontId="12" fillId="0" borderId="44" xfId="1" applyNumberFormat="1" applyFont="1" applyFill="1" applyBorder="1" applyAlignment="1">
      <alignment horizontal="left" vertical="center" wrapText="1"/>
    </xf>
    <xf numFmtId="0" fontId="12" fillId="0" borderId="44" xfId="0" applyFont="1" applyBorder="1" applyAlignment="1">
      <alignment vertical="center"/>
    </xf>
    <xf numFmtId="4" fontId="19" fillId="0" borderId="0" xfId="1" applyNumberFormat="1" applyFont="1" applyFill="1" applyBorder="1" applyAlignment="1">
      <alignment horizontal="right" vertical="center" wrapText="1"/>
    </xf>
    <xf numFmtId="4" fontId="6" fillId="0" borderId="0" xfId="1" applyNumberFormat="1" applyFont="1" applyFill="1" applyBorder="1" applyAlignment="1">
      <alignment horizontal="right" vertical="center" wrapText="1"/>
    </xf>
    <xf numFmtId="0" fontId="40" fillId="2" borderId="0" xfId="0" applyFont="1" applyFill="1" applyAlignment="1">
      <alignment vertical="center"/>
    </xf>
    <xf numFmtId="164" fontId="3" fillId="0" borderId="0" xfId="1" applyFont="1"/>
    <xf numFmtId="0" fontId="0" fillId="5" borderId="0" xfId="0" applyFill="1" applyAlignment="1">
      <alignment vertical="center"/>
    </xf>
    <xf numFmtId="0" fontId="2" fillId="5" borderId="0" xfId="0" applyFont="1" applyFill="1" applyAlignment="1">
      <alignment vertical="center"/>
    </xf>
    <xf numFmtId="0" fontId="22" fillId="0" borderId="0" xfId="0" applyFont="1" applyAlignment="1">
      <alignment vertical="center"/>
    </xf>
    <xf numFmtId="165" fontId="5" fillId="5" borderId="68" xfId="1" applyNumberFormat="1" applyFont="1" applyFill="1" applyBorder="1" applyAlignment="1">
      <alignment horizontal="center" vertical="center" wrapText="1"/>
    </xf>
    <xf numFmtId="4" fontId="44" fillId="0" borderId="0" xfId="0" applyNumberFormat="1" applyFont="1" applyAlignment="1">
      <alignment horizontal="left" vertical="center"/>
    </xf>
    <xf numFmtId="4" fontId="15" fillId="0" borderId="0" xfId="0" applyNumberFormat="1" applyFont="1" applyAlignment="1">
      <alignment vertical="center"/>
    </xf>
    <xf numFmtId="165" fontId="11" fillId="6" borderId="0" xfId="1" applyNumberFormat="1" applyFont="1" applyFill="1" applyBorder="1" applyAlignment="1">
      <alignment horizontal="left" vertical="center"/>
    </xf>
    <xf numFmtId="165" fontId="11" fillId="6" borderId="0" xfId="1" applyNumberFormat="1" applyFont="1" applyFill="1" applyBorder="1" applyAlignment="1">
      <alignment horizontal="left" vertical="center" wrapText="1"/>
    </xf>
    <xf numFmtId="4" fontId="7" fillId="6" borderId="0" xfId="1" applyNumberFormat="1" applyFont="1" applyFill="1" applyBorder="1" applyAlignment="1">
      <alignment horizontal="right" vertical="center" wrapText="1"/>
    </xf>
    <xf numFmtId="0" fontId="19" fillId="0" borderId="1" xfId="1" applyNumberFormat="1" applyFont="1" applyFill="1" applyBorder="1" applyAlignment="1">
      <alignment horizontal="center" vertical="center" wrapText="1"/>
    </xf>
    <xf numFmtId="0" fontId="42" fillId="0" borderId="1" xfId="0" applyFont="1" applyBorder="1" applyAlignment="1">
      <alignment vertical="center"/>
    </xf>
    <xf numFmtId="4" fontId="3" fillId="2" borderId="1" xfId="1" applyNumberFormat="1" applyFont="1" applyFill="1" applyBorder="1" applyAlignment="1">
      <alignment horizontal="right" vertical="center"/>
    </xf>
    <xf numFmtId="4" fontId="14" fillId="0" borderId="16" xfId="0" applyNumberFormat="1" applyFont="1" applyBorder="1" applyAlignment="1">
      <alignment horizontal="left" vertical="center"/>
    </xf>
    <xf numFmtId="0" fontId="3" fillId="0" borderId="67" xfId="0" applyFont="1" applyBorder="1" applyAlignment="1">
      <alignment vertical="center" wrapText="1"/>
    </xf>
    <xf numFmtId="165" fontId="7" fillId="4" borderId="0" xfId="1" applyNumberFormat="1" applyFont="1" applyFill="1" applyBorder="1" applyAlignment="1">
      <alignment horizontal="left" vertical="center" wrapText="1"/>
    </xf>
    <xf numFmtId="165" fontId="50" fillId="2" borderId="0" xfId="1" applyNumberFormat="1" applyFont="1" applyFill="1" applyBorder="1" applyAlignment="1">
      <alignment horizontal="left" vertical="center"/>
    </xf>
    <xf numFmtId="0" fontId="53" fillId="0" borderId="0" xfId="0" applyFont="1" applyAlignment="1">
      <alignment vertical="center"/>
    </xf>
    <xf numFmtId="0" fontId="54" fillId="0" borderId="0" xfId="0" applyFont="1" applyAlignment="1">
      <alignment vertical="center"/>
    </xf>
    <xf numFmtId="0" fontId="52" fillId="0" borderId="0" xfId="0" applyFont="1" applyAlignment="1">
      <alignment vertical="center"/>
    </xf>
    <xf numFmtId="0" fontId="52" fillId="0" borderId="0" xfId="1" applyNumberFormat="1" applyFont="1" applyAlignment="1">
      <alignment vertical="center"/>
    </xf>
    <xf numFmtId="0" fontId="55" fillId="0" borderId="0" xfId="0" applyFont="1"/>
    <xf numFmtId="164" fontId="52" fillId="0" borderId="0" xfId="1" applyFont="1" applyAlignment="1">
      <alignment vertical="center"/>
    </xf>
    <xf numFmtId="165" fontId="51" fillId="2" borderId="0" xfId="1" applyNumberFormat="1" applyFont="1" applyFill="1" applyBorder="1" applyAlignment="1">
      <alignment horizontal="left" vertical="center"/>
    </xf>
    <xf numFmtId="0" fontId="40" fillId="0" borderId="0" xfId="0" applyFont="1" applyAlignment="1">
      <alignment vertical="center"/>
    </xf>
    <xf numFmtId="0" fontId="25" fillId="0" borderId="0" xfId="0" applyFont="1" applyAlignment="1">
      <alignment horizontal="center" vertical="center" wrapText="1"/>
    </xf>
    <xf numFmtId="0" fontId="7" fillId="0" borderId="0" xfId="0" applyFont="1" applyAlignment="1">
      <alignment vertical="center" wrapText="1"/>
    </xf>
    <xf numFmtId="0" fontId="7" fillId="0" borderId="0" xfId="0" applyFont="1" applyAlignment="1">
      <alignment horizontal="left" vertical="center" wrapText="1"/>
    </xf>
    <xf numFmtId="0" fontId="39" fillId="0" borderId="0" xfId="0" applyFont="1" applyAlignment="1">
      <alignment vertical="center"/>
    </xf>
    <xf numFmtId="165" fontId="40" fillId="0" borderId="0" xfId="1" applyNumberFormat="1" applyFont="1" applyFill="1" applyAlignment="1">
      <alignment horizontal="left" vertical="center" wrapText="1"/>
    </xf>
    <xf numFmtId="165" fontId="40" fillId="0" borderId="0" xfId="1" applyNumberFormat="1" applyFont="1" applyFill="1" applyAlignment="1">
      <alignment horizontal="left" vertical="center"/>
    </xf>
    <xf numFmtId="165" fontId="40" fillId="0" borderId="0" xfId="1" applyNumberFormat="1" applyFont="1" applyFill="1" applyAlignment="1">
      <alignment vertical="center"/>
    </xf>
    <xf numFmtId="4" fontId="40" fillId="0" borderId="0" xfId="0" applyNumberFormat="1" applyFont="1" applyAlignment="1">
      <alignment vertical="center"/>
    </xf>
    <xf numFmtId="4" fontId="13" fillId="0" borderId="0" xfId="1" applyNumberFormat="1" applyFont="1" applyFill="1" applyBorder="1" applyAlignment="1">
      <alignment horizontal="right" vertical="center"/>
    </xf>
    <xf numFmtId="4" fontId="40" fillId="0" borderId="0" xfId="1" applyNumberFormat="1" applyFont="1" applyFill="1" applyBorder="1" applyAlignment="1">
      <alignment horizontal="right" vertical="center" wrapText="1"/>
    </xf>
    <xf numFmtId="0" fontId="39" fillId="0" borderId="0" xfId="0" applyFont="1"/>
    <xf numFmtId="0" fontId="7" fillId="0" borderId="0" xfId="1" applyNumberFormat="1" applyFont="1" applyFill="1" applyBorder="1" applyAlignment="1">
      <alignment vertical="center" wrapText="1"/>
    </xf>
    <xf numFmtId="0" fontId="7" fillId="0" borderId="0" xfId="1" applyNumberFormat="1" applyFont="1" applyFill="1" applyBorder="1" applyAlignment="1">
      <alignment horizontal="left" vertical="center" wrapText="1"/>
    </xf>
    <xf numFmtId="0" fontId="7" fillId="0" borderId="0" xfId="0" applyFont="1" applyAlignment="1">
      <alignment vertical="center"/>
    </xf>
    <xf numFmtId="0" fontId="13" fillId="4" borderId="0" xfId="0" applyFont="1" applyFill="1" applyAlignment="1">
      <alignment vertical="center"/>
    </xf>
    <xf numFmtId="165" fontId="14" fillId="0" borderId="0" xfId="1" applyNumberFormat="1" applyFont="1" applyFill="1" applyBorder="1" applyAlignment="1">
      <alignment horizontal="left" vertical="center" wrapText="1"/>
    </xf>
    <xf numFmtId="0" fontId="14" fillId="0" borderId="0" xfId="0" applyFont="1" applyAlignment="1">
      <alignment vertical="center"/>
    </xf>
    <xf numFmtId="0" fontId="11" fillId="0" borderId="0" xfId="1" applyNumberFormat="1" applyFont="1" applyFill="1" applyBorder="1" applyAlignment="1">
      <alignment horizontal="center" vertical="center" wrapText="1"/>
    </xf>
    <xf numFmtId="4" fontId="13" fillId="0" borderId="0" xfId="1" applyNumberFormat="1" applyFont="1" applyAlignment="1">
      <alignment vertical="center"/>
    </xf>
    <xf numFmtId="0" fontId="7" fillId="0" borderId="0" xfId="0" applyFont="1" applyAlignment="1">
      <alignment horizontal="center" vertical="center"/>
    </xf>
    <xf numFmtId="0" fontId="57" fillId="0" borderId="0" xfId="0" applyFont="1" applyAlignment="1">
      <alignment vertical="center"/>
    </xf>
    <xf numFmtId="165" fontId="11" fillId="2" borderId="0" xfId="1" applyNumberFormat="1" applyFont="1" applyFill="1" applyBorder="1" applyAlignment="1">
      <alignment horizontal="center" vertical="center" wrapText="1"/>
    </xf>
    <xf numFmtId="4" fontId="7" fillId="0" borderId="0" xfId="0" applyNumberFormat="1" applyFont="1" applyAlignment="1">
      <alignment horizontal="right" vertical="center"/>
    </xf>
    <xf numFmtId="165" fontId="40" fillId="0" borderId="0" xfId="1" applyNumberFormat="1" applyFont="1" applyFill="1" applyAlignment="1">
      <alignment horizontal="center" vertical="center"/>
    </xf>
    <xf numFmtId="4" fontId="7" fillId="3" borderId="0" xfId="0" applyNumberFormat="1" applyFont="1" applyFill="1" applyAlignment="1">
      <alignment horizontal="right" vertical="center"/>
    </xf>
    <xf numFmtId="165" fontId="7" fillId="2" borderId="0" xfId="1" applyNumberFormat="1" applyFont="1" applyFill="1" applyBorder="1" applyAlignment="1">
      <alignment horizontal="center" vertical="center" wrapText="1"/>
    </xf>
    <xf numFmtId="4" fontId="7" fillId="3" borderId="44" xfId="0" applyNumberFormat="1" applyFont="1" applyFill="1" applyBorder="1" applyAlignment="1">
      <alignment horizontal="right" vertical="center"/>
    </xf>
    <xf numFmtId="0" fontId="59" fillId="0" borderId="0" xfId="0" applyFont="1" applyAlignment="1">
      <alignment vertical="center"/>
    </xf>
    <xf numFmtId="0" fontId="60" fillId="0" borderId="0" xfId="0" applyFont="1" applyAlignment="1">
      <alignment vertical="center"/>
    </xf>
    <xf numFmtId="0" fontId="56" fillId="0" borderId="0" xfId="0" applyFont="1"/>
    <xf numFmtId="165" fontId="5" fillId="5" borderId="12" xfId="1" applyNumberFormat="1" applyFont="1" applyFill="1" applyBorder="1" applyAlignment="1">
      <alignment horizontal="center" vertical="center" wrapText="1"/>
    </xf>
    <xf numFmtId="165" fontId="5" fillId="5" borderId="74" xfId="1" applyNumberFormat="1" applyFont="1" applyFill="1" applyBorder="1" applyAlignment="1">
      <alignment horizontal="center" vertical="center" wrapText="1"/>
    </xf>
    <xf numFmtId="165" fontId="52" fillId="0" borderId="0" xfId="1" applyNumberFormat="1" applyFont="1" applyFill="1" applyAlignment="1">
      <alignment horizontal="left" vertical="center"/>
    </xf>
    <xf numFmtId="165" fontId="53" fillId="2" borderId="0" xfId="1" applyNumberFormat="1" applyFont="1" applyFill="1" applyBorder="1" applyAlignment="1">
      <alignment horizontal="left" vertical="center"/>
    </xf>
    <xf numFmtId="164" fontId="6" fillId="7" borderId="5" xfId="1" applyFont="1" applyFill="1" applyBorder="1" applyAlignment="1">
      <alignment vertical="center"/>
    </xf>
    <xf numFmtId="4" fontId="6" fillId="7" borderId="5" xfId="0" applyNumberFormat="1" applyFont="1" applyFill="1" applyBorder="1" applyAlignment="1">
      <alignment vertical="center"/>
    </xf>
    <xf numFmtId="4" fontId="6" fillId="7" borderId="7" xfId="0" applyNumberFormat="1" applyFont="1" applyFill="1" applyBorder="1" applyAlignment="1">
      <alignment vertical="center"/>
    </xf>
    <xf numFmtId="0" fontId="12" fillId="0" borderId="26" xfId="0" applyFont="1" applyBorder="1" applyAlignment="1">
      <alignment horizontal="center" vertical="center"/>
    </xf>
    <xf numFmtId="0" fontId="12" fillId="0" borderId="24" xfId="0" applyFont="1" applyBorder="1" applyAlignment="1">
      <alignment horizontal="center" vertical="center"/>
    </xf>
    <xf numFmtId="165" fontId="5" fillId="5" borderId="75" xfId="1" applyNumberFormat="1" applyFont="1" applyFill="1" applyBorder="1" applyAlignment="1">
      <alignment horizontal="center" vertical="center" wrapText="1"/>
    </xf>
    <xf numFmtId="3" fontId="11" fillId="4" borderId="0" xfId="1" applyNumberFormat="1" applyFont="1" applyFill="1" applyBorder="1" applyAlignment="1">
      <alignment horizontal="right" vertical="center" wrapText="1"/>
    </xf>
    <xf numFmtId="3" fontId="11" fillId="0" borderId="0" xfId="1" applyNumberFormat="1" applyFont="1" applyFill="1" applyBorder="1" applyAlignment="1">
      <alignment horizontal="right" vertical="center" wrapText="1"/>
    </xf>
    <xf numFmtId="3" fontId="12" fillId="0" borderId="0" xfId="1" applyNumberFormat="1" applyFont="1" applyFill="1" applyBorder="1" applyAlignment="1">
      <alignment horizontal="right" vertical="center" wrapText="1"/>
    </xf>
    <xf numFmtId="3" fontId="19" fillId="0" borderId="0" xfId="1" applyNumberFormat="1" applyFont="1" applyFill="1" applyBorder="1" applyAlignment="1">
      <alignment horizontal="right" vertical="center" wrapText="1"/>
    </xf>
    <xf numFmtId="3" fontId="13" fillId="0" borderId="0" xfId="1" applyNumberFormat="1" applyFont="1" applyFill="1" applyBorder="1" applyAlignment="1">
      <alignment horizontal="right" vertical="center" wrapText="1"/>
    </xf>
    <xf numFmtId="4" fontId="12" fillId="0" borderId="0" xfId="0" applyNumberFormat="1" applyFont="1" applyAlignment="1">
      <alignment horizontal="right" vertical="center"/>
    </xf>
    <xf numFmtId="3" fontId="12" fillId="0" borderId="0" xfId="0" applyNumberFormat="1" applyFont="1" applyAlignment="1">
      <alignment horizontal="right" vertical="center"/>
    </xf>
    <xf numFmtId="3" fontId="19" fillId="0" borderId="1" xfId="1" applyNumberFormat="1" applyFont="1" applyFill="1" applyBorder="1" applyAlignment="1">
      <alignment horizontal="right" vertical="center" wrapText="1"/>
    </xf>
    <xf numFmtId="165" fontId="10" fillId="0" borderId="0" xfId="1" applyNumberFormat="1" applyFont="1" applyFill="1" applyBorder="1" applyAlignment="1">
      <alignment horizontal="center" vertical="center" wrapText="1"/>
    </xf>
    <xf numFmtId="4" fontId="10" fillId="0" borderId="0" xfId="1" applyNumberFormat="1" applyFont="1" applyFill="1" applyBorder="1" applyAlignment="1">
      <alignment horizontal="right" vertical="center" wrapText="1"/>
    </xf>
    <xf numFmtId="4" fontId="12" fillId="0" borderId="0" xfId="1" applyNumberFormat="1" applyFont="1" applyAlignment="1">
      <alignment horizontal="right" vertical="center"/>
    </xf>
    <xf numFmtId="4" fontId="61" fillId="0" borderId="0" xfId="1" applyNumberFormat="1" applyFont="1" applyFill="1" applyBorder="1" applyAlignment="1">
      <alignment horizontal="right" vertical="center" wrapText="1"/>
    </xf>
    <xf numFmtId="4" fontId="19" fillId="0" borderId="1" xfId="1" applyNumberFormat="1" applyFont="1" applyFill="1" applyBorder="1" applyAlignment="1">
      <alignment horizontal="right" vertical="center" wrapText="1"/>
    </xf>
    <xf numFmtId="3" fontId="12" fillId="0" borderId="0" xfId="0" applyNumberFormat="1" applyFont="1" applyAlignment="1">
      <alignment vertical="center"/>
    </xf>
    <xf numFmtId="3" fontId="12" fillId="0" borderId="1" xfId="0" applyNumberFormat="1" applyFont="1" applyBorder="1" applyAlignment="1">
      <alignment vertical="center"/>
    </xf>
    <xf numFmtId="4" fontId="12" fillId="0" borderId="1" xfId="0" applyNumberFormat="1" applyFont="1" applyBorder="1" applyAlignment="1">
      <alignment horizontal="right" vertical="center"/>
    </xf>
    <xf numFmtId="0" fontId="40" fillId="0" borderId="67" xfId="0" applyFont="1" applyBorder="1" applyAlignment="1">
      <alignment vertical="center" wrapText="1"/>
    </xf>
    <xf numFmtId="0" fontId="21" fillId="0" borderId="0" xfId="0" applyFont="1" applyAlignment="1">
      <alignment horizontal="center" vertical="center" wrapText="1"/>
    </xf>
    <xf numFmtId="0" fontId="25" fillId="0" borderId="0" xfId="0" applyFont="1" applyAlignment="1">
      <alignment horizontal="left" vertical="center" wrapText="1"/>
    </xf>
    <xf numFmtId="0" fontId="3" fillId="0" borderId="2" xfId="0" applyFont="1" applyBorder="1" applyAlignment="1">
      <alignment vertical="center" wrapText="1"/>
    </xf>
    <xf numFmtId="0" fontId="40" fillId="0" borderId="2" xfId="0" applyFont="1" applyBorder="1" applyAlignment="1">
      <alignment vertical="center" wrapText="1"/>
    </xf>
    <xf numFmtId="0" fontId="23" fillId="0" borderId="0" xfId="0" applyFont="1" applyAlignment="1">
      <alignment horizontal="left" vertical="top" wrapText="1"/>
    </xf>
    <xf numFmtId="0" fontId="3" fillId="0" borderId="0" xfId="0" applyFont="1" applyAlignment="1">
      <alignment horizontal="left" vertical="top" wrapText="1"/>
    </xf>
    <xf numFmtId="2" fontId="12" fillId="2" borderId="0" xfId="1" applyNumberFormat="1" applyFont="1" applyFill="1" applyBorder="1" applyAlignment="1">
      <alignment horizontal="center" vertical="center"/>
    </xf>
    <xf numFmtId="2" fontId="12" fillId="2" borderId="66" xfId="1" applyNumberFormat="1" applyFont="1" applyFill="1" applyBorder="1" applyAlignment="1">
      <alignment horizontal="center" vertical="center"/>
    </xf>
    <xf numFmtId="2" fontId="12" fillId="2" borderId="1" xfId="1" applyNumberFormat="1" applyFont="1" applyFill="1" applyBorder="1" applyAlignment="1">
      <alignment horizontal="center" vertical="center"/>
    </xf>
    <xf numFmtId="4" fontId="19" fillId="4" borderId="0" xfId="1" applyNumberFormat="1" applyFont="1" applyFill="1" applyBorder="1" applyAlignment="1">
      <alignment horizontal="right" vertical="center" wrapText="1"/>
    </xf>
    <xf numFmtId="4" fontId="6" fillId="4" borderId="0" xfId="1" applyNumberFormat="1" applyFont="1" applyFill="1" applyBorder="1" applyAlignment="1">
      <alignment horizontal="right" vertical="center" wrapText="1"/>
    </xf>
    <xf numFmtId="4" fontId="19" fillId="3" borderId="0" xfId="1" applyNumberFormat="1" applyFont="1" applyFill="1" applyBorder="1" applyAlignment="1">
      <alignment horizontal="right" vertical="center" wrapText="1"/>
    </xf>
    <xf numFmtId="4" fontId="6" fillId="3" borderId="0" xfId="1" applyNumberFormat="1" applyFont="1" applyFill="1" applyBorder="1" applyAlignment="1">
      <alignment horizontal="right" vertical="center" wrapText="1"/>
    </xf>
    <xf numFmtId="4" fontId="6" fillId="2" borderId="0" xfId="1" applyNumberFormat="1" applyFont="1" applyFill="1" applyBorder="1" applyAlignment="1">
      <alignment horizontal="right" vertical="center"/>
    </xf>
    <xf numFmtId="4" fontId="6" fillId="0" borderId="0" xfId="0" applyNumberFormat="1" applyFont="1" applyAlignment="1">
      <alignment vertical="center"/>
    </xf>
    <xf numFmtId="4" fontId="6" fillId="6" borderId="0" xfId="1" applyNumberFormat="1" applyFont="1" applyFill="1" applyBorder="1" applyAlignment="1">
      <alignment horizontal="right" vertical="center" wrapText="1"/>
    </xf>
    <xf numFmtId="4" fontId="6" fillId="4" borderId="0" xfId="1" applyNumberFormat="1" applyFont="1" applyFill="1" applyBorder="1" applyAlignment="1">
      <alignment horizontal="center" vertical="center" wrapText="1"/>
    </xf>
    <xf numFmtId="4" fontId="12" fillId="2" borderId="0" xfId="1" applyNumberFormat="1" applyFont="1" applyFill="1" applyBorder="1" applyAlignment="1">
      <alignment horizontal="center" vertical="center" wrapText="1"/>
    </xf>
    <xf numFmtId="164" fontId="6" fillId="3" borderId="0" xfId="1" applyFont="1" applyFill="1" applyBorder="1" applyAlignment="1">
      <alignment horizontal="right" vertical="center"/>
    </xf>
    <xf numFmtId="164" fontId="6" fillId="2" borderId="0" xfId="1" applyFont="1" applyFill="1" applyBorder="1" applyAlignment="1">
      <alignment horizontal="right" vertical="center"/>
    </xf>
    <xf numFmtId="164" fontId="3" fillId="2" borderId="0" xfId="1" applyFont="1" applyFill="1" applyBorder="1" applyAlignment="1">
      <alignment horizontal="right" vertical="center"/>
    </xf>
    <xf numFmtId="4" fontId="19" fillId="0" borderId="0" xfId="1" applyNumberFormat="1" applyFont="1" applyAlignment="1">
      <alignment vertical="center"/>
    </xf>
    <xf numFmtId="164" fontId="6" fillId="0" borderId="0" xfId="1" applyFont="1" applyAlignment="1">
      <alignment vertical="center"/>
    </xf>
    <xf numFmtId="0" fontId="64" fillId="2" borderId="0" xfId="0" applyFont="1" applyFill="1" applyAlignment="1">
      <alignment vertical="center"/>
    </xf>
    <xf numFmtId="0" fontId="65" fillId="0" borderId="0" xfId="0" applyFont="1" applyAlignment="1">
      <alignment vertical="center"/>
    </xf>
    <xf numFmtId="0" fontId="65" fillId="0" borderId="3" xfId="0" applyFont="1" applyBorder="1" applyAlignment="1">
      <alignment horizontal="center" vertical="center" wrapText="1"/>
    </xf>
    <xf numFmtId="0" fontId="3" fillId="0" borderId="73" xfId="0" applyFont="1" applyBorder="1" applyAlignment="1">
      <alignment horizontal="center" vertical="center"/>
    </xf>
    <xf numFmtId="0" fontId="6" fillId="0" borderId="25" xfId="0" applyFont="1" applyBorder="1" applyAlignment="1">
      <alignment vertical="center"/>
    </xf>
    <xf numFmtId="0" fontId="6" fillId="0" borderId="5" xfId="0" applyFont="1" applyBorder="1" applyAlignment="1">
      <alignment vertical="center"/>
    </xf>
    <xf numFmtId="0" fontId="6" fillId="0" borderId="6" xfId="0" applyFont="1" applyBorder="1" applyAlignment="1">
      <alignment vertical="center"/>
    </xf>
    <xf numFmtId="0" fontId="3" fillId="0" borderId="76" xfId="0" applyFont="1" applyBorder="1" applyAlignment="1">
      <alignment horizontal="center" vertical="center"/>
    </xf>
    <xf numFmtId="0" fontId="3" fillId="0" borderId="6" xfId="0" applyFont="1" applyBorder="1" applyAlignment="1">
      <alignment vertical="center"/>
    </xf>
    <xf numFmtId="0" fontId="3" fillId="0" borderId="50" xfId="0" applyFont="1" applyBorder="1" applyAlignment="1">
      <alignment horizontal="center" vertical="center"/>
    </xf>
    <xf numFmtId="0" fontId="6" fillId="0" borderId="7" xfId="0" applyFont="1" applyBorder="1" applyAlignment="1">
      <alignment vertical="center"/>
    </xf>
    <xf numFmtId="0" fontId="27" fillId="0" borderId="8" xfId="4" applyFont="1" applyFill="1" applyBorder="1"/>
    <xf numFmtId="0" fontId="19" fillId="8" borderId="0" xfId="1" applyNumberFormat="1" applyFont="1" applyFill="1" applyBorder="1" applyAlignment="1">
      <alignment horizontal="center" vertical="center" wrapText="1"/>
    </xf>
    <xf numFmtId="0" fontId="42" fillId="8" borderId="0" xfId="0" applyFont="1" applyFill="1" applyAlignment="1">
      <alignment vertical="center"/>
    </xf>
    <xf numFmtId="4" fontId="12" fillId="8" borderId="0" xfId="1" applyNumberFormat="1" applyFont="1" applyFill="1" applyBorder="1" applyAlignment="1">
      <alignment horizontal="right" vertical="center" wrapText="1"/>
    </xf>
    <xf numFmtId="4" fontId="3" fillId="8" borderId="0" xfId="1" applyNumberFormat="1" applyFont="1" applyFill="1" applyBorder="1" applyAlignment="1">
      <alignment horizontal="right" vertical="center"/>
    </xf>
    <xf numFmtId="0" fontId="19" fillId="8" borderId="1" xfId="0" applyFont="1" applyFill="1" applyBorder="1" applyAlignment="1">
      <alignment horizontal="center" vertical="center"/>
    </xf>
    <xf numFmtId="0" fontId="12" fillId="8" borderId="1" xfId="0" applyFont="1" applyFill="1" applyBorder="1" applyAlignment="1">
      <alignment vertical="center"/>
    </xf>
    <xf numFmtId="4" fontId="12" fillId="8" borderId="1" xfId="1" applyNumberFormat="1" applyFont="1" applyFill="1" applyBorder="1" applyAlignment="1">
      <alignment vertical="center"/>
    </xf>
    <xf numFmtId="4" fontId="3" fillId="8" borderId="1" xfId="0" applyNumberFormat="1" applyFont="1" applyFill="1" applyBorder="1" applyAlignment="1">
      <alignment vertical="center"/>
    </xf>
    <xf numFmtId="165" fontId="19" fillId="8" borderId="0" xfId="1" applyNumberFormat="1" applyFont="1" applyFill="1" applyBorder="1" applyAlignment="1">
      <alignment horizontal="center" vertical="center" wrapText="1"/>
    </xf>
    <xf numFmtId="0" fontId="19" fillId="8" borderId="0" xfId="0" applyFont="1" applyFill="1" applyAlignment="1">
      <alignment horizontal="left" vertical="center"/>
    </xf>
    <xf numFmtId="165" fontId="14" fillId="8" borderId="0" xfId="1" applyNumberFormat="1" applyFont="1" applyFill="1" applyBorder="1" applyAlignment="1">
      <alignment horizontal="left" vertical="center" wrapText="1"/>
    </xf>
    <xf numFmtId="0" fontId="14" fillId="8" borderId="0" xfId="0" applyFont="1" applyFill="1" applyAlignment="1">
      <alignment vertical="center"/>
    </xf>
    <xf numFmtId="4" fontId="13" fillId="8" borderId="0" xfId="1" applyNumberFormat="1" applyFont="1" applyFill="1" applyBorder="1" applyAlignment="1">
      <alignment horizontal="right" vertical="center" wrapText="1"/>
    </xf>
    <xf numFmtId="0" fontId="11" fillId="8" borderId="1" xfId="0" applyFont="1" applyFill="1" applyBorder="1" applyAlignment="1">
      <alignment horizontal="center" vertical="center"/>
    </xf>
    <xf numFmtId="0" fontId="13" fillId="8" borderId="1" xfId="0" applyFont="1" applyFill="1" applyBorder="1" applyAlignment="1">
      <alignment vertical="center"/>
    </xf>
    <xf numFmtId="4" fontId="13" fillId="8" borderId="1" xfId="1" applyNumberFormat="1" applyFont="1" applyFill="1" applyBorder="1" applyAlignment="1">
      <alignment vertical="center"/>
    </xf>
    <xf numFmtId="4" fontId="7" fillId="4" borderId="0" xfId="1" applyNumberFormat="1" applyFont="1" applyFill="1" applyBorder="1" applyAlignment="1">
      <alignment horizontal="center" vertical="center" wrapText="1"/>
    </xf>
    <xf numFmtId="4" fontId="13" fillId="2" borderId="0" xfId="1" applyNumberFormat="1" applyFont="1" applyFill="1" applyBorder="1" applyAlignment="1">
      <alignment horizontal="center" vertical="center"/>
    </xf>
    <xf numFmtId="2" fontId="13" fillId="2" borderId="66" xfId="1" applyNumberFormat="1" applyFont="1" applyFill="1" applyBorder="1" applyAlignment="1">
      <alignment horizontal="center" vertical="center"/>
    </xf>
    <xf numFmtId="0" fontId="42" fillId="8" borderId="0" xfId="0" applyFont="1" applyFill="1" applyAlignment="1">
      <alignment horizontal="left" vertical="center"/>
    </xf>
    <xf numFmtId="4" fontId="12" fillId="8" borderId="0" xfId="1" applyNumberFormat="1" applyFont="1" applyFill="1" applyAlignment="1">
      <alignment vertical="center"/>
    </xf>
    <xf numFmtId="164" fontId="3" fillId="8" borderId="0" xfId="1" applyFont="1" applyFill="1" applyAlignment="1">
      <alignment vertical="center"/>
    </xf>
    <xf numFmtId="4" fontId="12" fillId="8" borderId="44" xfId="1" applyNumberFormat="1" applyFont="1" applyFill="1" applyBorder="1" applyAlignment="1">
      <alignment vertical="center"/>
    </xf>
    <xf numFmtId="4" fontId="3" fillId="8" borderId="44" xfId="1" applyNumberFormat="1" applyFont="1" applyFill="1" applyBorder="1" applyAlignment="1">
      <alignment vertical="center"/>
    </xf>
    <xf numFmtId="0" fontId="68" fillId="0" borderId="78" xfId="0" applyFont="1" applyBorder="1" applyAlignment="1">
      <alignment wrapText="1"/>
    </xf>
    <xf numFmtId="0" fontId="0" fillId="0" borderId="78" xfId="0" applyBorder="1"/>
    <xf numFmtId="0" fontId="0" fillId="0" borderId="79" xfId="0" applyBorder="1"/>
    <xf numFmtId="0" fontId="68" fillId="0" borderId="81" xfId="0" applyFont="1" applyBorder="1" applyAlignment="1">
      <alignment horizontal="center" wrapText="1"/>
    </xf>
    <xf numFmtId="0" fontId="68" fillId="0" borderId="82" xfId="0" applyFont="1" applyBorder="1" applyAlignment="1">
      <alignment horizontal="center" wrapText="1"/>
    </xf>
    <xf numFmtId="0" fontId="69" fillId="0" borderId="0" xfId="0" applyFont="1" applyAlignment="1">
      <alignment horizontal="left" indent="2"/>
    </xf>
    <xf numFmtId="0" fontId="69" fillId="0" borderId="0" xfId="0" applyFont="1"/>
    <xf numFmtId="4" fontId="69" fillId="0" borderId="0" xfId="0" applyNumberFormat="1" applyFont="1" applyAlignment="1">
      <alignment horizontal="right"/>
    </xf>
    <xf numFmtId="4" fontId="70" fillId="0" borderId="0" xfId="0" applyNumberFormat="1" applyFont="1" applyAlignment="1">
      <alignment horizontal="right"/>
    </xf>
    <xf numFmtId="4" fontId="0" fillId="0" borderId="0" xfId="0" applyNumberFormat="1"/>
    <xf numFmtId="0" fontId="69" fillId="9" borderId="0" xfId="0" applyFont="1" applyFill="1" applyAlignment="1">
      <alignment horizontal="left" indent="2"/>
    </xf>
    <xf numFmtId="0" fontId="69" fillId="9" borderId="0" xfId="0" applyFont="1" applyFill="1"/>
    <xf numFmtId="4" fontId="69" fillId="9" borderId="0" xfId="0" applyNumberFormat="1" applyFont="1" applyFill="1" applyAlignment="1">
      <alignment horizontal="right"/>
    </xf>
    <xf numFmtId="4" fontId="70" fillId="9" borderId="0" xfId="0" applyNumberFormat="1" applyFont="1" applyFill="1" applyAlignment="1">
      <alignment horizontal="right"/>
    </xf>
    <xf numFmtId="4" fontId="0" fillId="9" borderId="0" xfId="0" applyNumberFormat="1" applyFill="1"/>
    <xf numFmtId="0" fontId="0" fillId="9" borderId="0" xfId="0" applyFill="1"/>
    <xf numFmtId="0" fontId="69" fillId="10" borderId="0" xfId="0" applyFont="1" applyFill="1"/>
    <xf numFmtId="0" fontId="70" fillId="0" borderId="0" xfId="0" applyFont="1" applyAlignment="1">
      <alignment wrapText="1"/>
    </xf>
    <xf numFmtId="4" fontId="68" fillId="7" borderId="85" xfId="0" applyNumberFormat="1" applyFont="1" applyFill="1" applyBorder="1" applyAlignment="1">
      <alignment horizontal="right"/>
    </xf>
    <xf numFmtId="10" fontId="0" fillId="0" borderId="0" xfId="6" applyNumberFormat="1" applyFont="1"/>
    <xf numFmtId="0" fontId="71" fillId="9" borderId="0" xfId="0" applyFont="1" applyFill="1"/>
    <xf numFmtId="164" fontId="0" fillId="0" borderId="0" xfId="1" applyFont="1"/>
    <xf numFmtId="164" fontId="0" fillId="9" borderId="2" xfId="1" applyFont="1" applyFill="1" applyBorder="1" applyAlignment="1">
      <alignment horizontal="center"/>
    </xf>
    <xf numFmtId="164" fontId="0" fillId="11" borderId="2" xfId="1" applyFont="1" applyFill="1" applyBorder="1" applyAlignment="1">
      <alignment horizontal="center" vertical="center"/>
    </xf>
    <xf numFmtId="164" fontId="0" fillId="12" borderId="2" xfId="1" applyFont="1" applyFill="1" applyBorder="1" applyAlignment="1">
      <alignment horizontal="center" vertical="center"/>
    </xf>
    <xf numFmtId="43" fontId="0" fillId="0" borderId="2" xfId="0" applyNumberFormat="1" applyBorder="1"/>
    <xf numFmtId="43" fontId="0" fillId="0" borderId="0" xfId="0" applyNumberFormat="1"/>
    <xf numFmtId="4" fontId="0" fillId="0" borderId="2" xfId="0" applyNumberFormat="1" applyBorder="1"/>
    <xf numFmtId="4" fontId="0" fillId="13" borderId="0" xfId="0" applyNumberFormat="1" applyFill="1"/>
    <xf numFmtId="4" fontId="68" fillId="13" borderId="85" xfId="0" applyNumberFormat="1" applyFont="1" applyFill="1" applyBorder="1" applyAlignment="1">
      <alignment horizontal="right"/>
    </xf>
    <xf numFmtId="0" fontId="69" fillId="12" borderId="0" xfId="0" applyFont="1" applyFill="1"/>
    <xf numFmtId="4" fontId="69" fillId="12" borderId="0" xfId="0" applyNumberFormat="1" applyFont="1" applyFill="1" applyAlignment="1">
      <alignment horizontal="right"/>
    </xf>
    <xf numFmtId="4" fontId="70" fillId="12" borderId="0" xfId="0" applyNumberFormat="1" applyFont="1" applyFill="1" applyAlignment="1">
      <alignment horizontal="right"/>
    </xf>
    <xf numFmtId="4" fontId="0" fillId="12" borderId="0" xfId="0" applyNumberFormat="1" applyFill="1"/>
    <xf numFmtId="0" fontId="69" fillId="11" borderId="0" xfId="0" applyFont="1" applyFill="1"/>
    <xf numFmtId="4" fontId="69" fillId="11" borderId="0" xfId="0" applyNumberFormat="1" applyFont="1" applyFill="1" applyAlignment="1">
      <alignment horizontal="right"/>
    </xf>
    <xf numFmtId="4" fontId="70" fillId="11" borderId="0" xfId="0" applyNumberFormat="1" applyFont="1" applyFill="1" applyAlignment="1">
      <alignment horizontal="right"/>
    </xf>
    <xf numFmtId="4" fontId="0" fillId="11" borderId="0" xfId="0" applyNumberFormat="1" applyFill="1"/>
    <xf numFmtId="0" fontId="5" fillId="14" borderId="10" xfId="1" applyNumberFormat="1" applyFont="1" applyFill="1" applyBorder="1" applyAlignment="1">
      <alignment horizontal="left" vertical="center" wrapText="1"/>
    </xf>
    <xf numFmtId="0" fontId="72" fillId="14" borderId="15" xfId="1" applyNumberFormat="1" applyFont="1" applyFill="1" applyBorder="1" applyAlignment="1">
      <alignment horizontal="left" vertical="center" wrapText="1"/>
    </xf>
    <xf numFmtId="0" fontId="72" fillId="14" borderId="25" xfId="1" applyNumberFormat="1" applyFont="1" applyFill="1" applyBorder="1" applyAlignment="1">
      <alignment horizontal="left" vertical="center" wrapText="1"/>
    </xf>
    <xf numFmtId="0" fontId="16" fillId="0" borderId="0" xfId="0" applyFont="1" applyAlignment="1">
      <alignment horizontal="right" vertical="center" wrapText="1"/>
    </xf>
    <xf numFmtId="0" fontId="3" fillId="0" borderId="3" xfId="0" applyFont="1" applyBorder="1" applyAlignment="1">
      <alignment vertical="center" wrapText="1"/>
    </xf>
    <xf numFmtId="0" fontId="3" fillId="0" borderId="34" xfId="0" applyFont="1" applyBorder="1" applyAlignment="1">
      <alignment vertical="center" wrapText="1"/>
    </xf>
    <xf numFmtId="0" fontId="21" fillId="5" borderId="0" xfId="0" applyFont="1" applyFill="1" applyAlignment="1">
      <alignment horizontal="center" vertical="center" wrapText="1"/>
    </xf>
    <xf numFmtId="0" fontId="21" fillId="5" borderId="5" xfId="0" applyFont="1" applyFill="1" applyBorder="1" applyAlignment="1">
      <alignment horizontal="center" vertical="center"/>
    </xf>
    <xf numFmtId="0" fontId="21" fillId="5" borderId="0" xfId="0" applyFont="1" applyFill="1" applyAlignment="1">
      <alignment horizontal="center" vertical="center"/>
    </xf>
    <xf numFmtId="0" fontId="3" fillId="0" borderId="2" xfId="0" applyFont="1" applyBorder="1" applyAlignment="1">
      <alignment vertical="center" wrapText="1"/>
    </xf>
    <xf numFmtId="0" fontId="40" fillId="0" borderId="2" xfId="0" applyFont="1" applyBorder="1" applyAlignment="1">
      <alignment vertical="center" wrapText="1"/>
    </xf>
    <xf numFmtId="0" fontId="40" fillId="0" borderId="3" xfId="0" applyFont="1" applyBorder="1" applyAlignment="1">
      <alignment vertical="center"/>
    </xf>
    <xf numFmtId="0" fontId="28" fillId="3" borderId="73" xfId="0" applyFont="1" applyFill="1" applyBorder="1" applyAlignment="1">
      <alignment horizontal="left" vertical="center"/>
    </xf>
    <xf numFmtId="0" fontId="28" fillId="3" borderId="50" xfId="0" applyFont="1" applyFill="1" applyBorder="1" applyAlignment="1">
      <alignment horizontal="left" vertical="center"/>
    </xf>
    <xf numFmtId="0" fontId="3" fillId="0" borderId="3" xfId="0" applyFont="1" applyBorder="1" applyAlignment="1">
      <alignment horizontal="left" vertical="center" wrapText="1"/>
    </xf>
    <xf numFmtId="0" fontId="3" fillId="0" borderId="34" xfId="0" applyFont="1" applyBorder="1" applyAlignment="1">
      <alignment horizontal="left" vertical="center" wrapText="1"/>
    </xf>
    <xf numFmtId="0" fontId="25" fillId="3" borderId="0" xfId="0" applyFont="1" applyFill="1" applyAlignment="1">
      <alignment horizontal="left" vertical="center"/>
    </xf>
    <xf numFmtId="0" fontId="3" fillId="0" borderId="0" xfId="0" applyFont="1" applyAlignment="1">
      <alignment horizontal="left" vertical="center" wrapText="1"/>
    </xf>
    <xf numFmtId="0" fontId="23" fillId="0" borderId="0" xfId="0" applyFont="1" applyAlignment="1">
      <alignment horizontal="left" vertical="top" wrapText="1"/>
    </xf>
    <xf numFmtId="0" fontId="3" fillId="0" borderId="0" xfId="0" applyFont="1" applyAlignment="1">
      <alignment horizontal="left" vertical="top" wrapText="1"/>
    </xf>
    <xf numFmtId="0" fontId="33" fillId="4" borderId="0" xfId="0" applyFont="1" applyFill="1" applyAlignment="1">
      <alignment horizontal="center" vertical="center" wrapText="1"/>
    </xf>
    <xf numFmtId="0" fontId="40" fillId="0" borderId="0" xfId="0" applyFont="1" applyAlignment="1">
      <alignment horizontal="left" vertical="center" wrapText="1"/>
    </xf>
    <xf numFmtId="0" fontId="30" fillId="0" borderId="0" xfId="1" applyNumberFormat="1" applyFont="1" applyFill="1" applyBorder="1" applyAlignment="1">
      <alignment horizontal="left" vertical="center" wrapText="1"/>
    </xf>
    <xf numFmtId="0" fontId="25" fillId="3" borderId="0" xfId="0" applyFont="1" applyFill="1" applyAlignment="1">
      <alignment horizontal="left" vertical="center" wrapText="1"/>
    </xf>
    <xf numFmtId="0" fontId="6" fillId="0" borderId="0" xfId="0" applyFont="1" applyAlignment="1">
      <alignment horizontal="left" vertical="center" wrapText="1"/>
    </xf>
    <xf numFmtId="0" fontId="65" fillId="0" borderId="3" xfId="0" applyFont="1" applyBorder="1" applyAlignment="1">
      <alignment horizontal="center" vertical="center"/>
    </xf>
    <xf numFmtId="0" fontId="65" fillId="0" borderId="4" xfId="0" applyFont="1" applyBorder="1" applyAlignment="1">
      <alignment horizontal="center" vertical="center"/>
    </xf>
    <xf numFmtId="0" fontId="34" fillId="0" borderId="0" xfId="0" applyFont="1" applyAlignment="1">
      <alignment horizontal="center" vertical="center"/>
    </xf>
    <xf numFmtId="0" fontId="6" fillId="0" borderId="0" xfId="0" applyFont="1" applyAlignment="1">
      <alignment horizontal="center" vertical="center"/>
    </xf>
    <xf numFmtId="165" fontId="5" fillId="5" borderId="0" xfId="1" applyNumberFormat="1" applyFont="1" applyFill="1" applyBorder="1" applyAlignment="1">
      <alignment horizontal="left" vertical="center"/>
    </xf>
    <xf numFmtId="0" fontId="11" fillId="3" borderId="0" xfId="0" applyFont="1" applyFill="1" applyAlignment="1">
      <alignment horizontal="center" vertical="center"/>
    </xf>
    <xf numFmtId="0" fontId="3" fillId="0" borderId="49" xfId="0" applyFont="1" applyBorder="1" applyAlignment="1">
      <alignment horizontal="left" vertical="center" wrapText="1"/>
    </xf>
    <xf numFmtId="0" fontId="5" fillId="5" borderId="27" xfId="0" applyFont="1" applyFill="1" applyBorder="1" applyAlignment="1">
      <alignment horizontal="center" vertical="center"/>
    </xf>
    <xf numFmtId="0" fontId="5" fillId="5" borderId="24" xfId="0" applyFont="1" applyFill="1" applyBorder="1" applyAlignment="1">
      <alignment horizontal="center" vertical="center"/>
    </xf>
    <xf numFmtId="0" fontId="5" fillId="5" borderId="47" xfId="0" applyFont="1" applyFill="1" applyBorder="1" applyAlignment="1">
      <alignment horizontal="center" vertical="center"/>
    </xf>
    <xf numFmtId="0" fontId="3" fillId="0" borderId="7" xfId="0" applyFont="1" applyBorder="1" applyAlignment="1">
      <alignment horizontal="left" vertical="top"/>
    </xf>
    <xf numFmtId="0" fontId="3" fillId="0" borderId="1" xfId="0" applyFont="1" applyBorder="1" applyAlignment="1">
      <alignment horizontal="left" vertical="top"/>
    </xf>
    <xf numFmtId="0" fontId="3" fillId="0" borderId="8" xfId="0" applyFont="1" applyBorder="1" applyAlignment="1">
      <alignment horizontal="left" vertical="top"/>
    </xf>
    <xf numFmtId="0" fontId="34" fillId="0" borderId="51"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45" fillId="0" borderId="10" xfId="0" applyFont="1" applyBorder="1" applyAlignment="1">
      <alignment horizontal="center" vertical="center"/>
    </xf>
    <xf numFmtId="0" fontId="46" fillId="0" borderId="15" xfId="0" applyFont="1" applyBorder="1" applyAlignment="1">
      <alignment horizontal="center" vertical="center"/>
    </xf>
    <xf numFmtId="0" fontId="46" fillId="0" borderId="25" xfId="0" applyFont="1" applyBorder="1" applyAlignment="1">
      <alignment horizontal="center" vertical="center"/>
    </xf>
    <xf numFmtId="0" fontId="46" fillId="0" borderId="5" xfId="0" applyFont="1" applyBorder="1" applyAlignment="1">
      <alignment horizontal="center" vertical="center"/>
    </xf>
    <xf numFmtId="0" fontId="46" fillId="0" borderId="0" xfId="0" applyFont="1" applyAlignment="1">
      <alignment horizontal="center" vertical="center"/>
    </xf>
    <xf numFmtId="0" fontId="46" fillId="0" borderId="6" xfId="0" applyFont="1" applyBorder="1" applyAlignment="1">
      <alignment horizontal="center" vertical="center"/>
    </xf>
    <xf numFmtId="0" fontId="46" fillId="0" borderId="7" xfId="0" applyFont="1" applyBorder="1" applyAlignment="1">
      <alignment horizontal="center" vertical="center"/>
    </xf>
    <xf numFmtId="0" fontId="46" fillId="0" borderId="1" xfId="0" applyFont="1" applyBorder="1" applyAlignment="1">
      <alignment horizontal="center" vertical="center"/>
    </xf>
    <xf numFmtId="0" fontId="46" fillId="0" borderId="8" xfId="0" applyFont="1" applyBorder="1" applyAlignment="1">
      <alignment horizontal="center" vertical="center"/>
    </xf>
    <xf numFmtId="165" fontId="5" fillId="5" borderId="0" xfId="1" applyNumberFormat="1" applyFont="1" applyFill="1" applyBorder="1" applyAlignment="1">
      <alignment horizontal="center" vertical="center" wrapText="1"/>
    </xf>
    <xf numFmtId="0" fontId="6" fillId="0" borderId="0" xfId="0" applyFont="1" applyAlignment="1">
      <alignment horizontal="center" vertical="center" wrapText="1"/>
    </xf>
    <xf numFmtId="4" fontId="44" fillId="0" borderId="15" xfId="0" applyNumberFormat="1" applyFont="1" applyBorder="1" applyAlignment="1">
      <alignment horizontal="center" vertical="center"/>
    </xf>
    <xf numFmtId="0" fontId="3" fillId="0" borderId="7" xfId="1" applyNumberFormat="1" applyFont="1" applyFill="1" applyBorder="1" applyAlignment="1">
      <alignment horizontal="left" vertical="center" wrapText="1"/>
    </xf>
    <xf numFmtId="0" fontId="3" fillId="0" borderId="1" xfId="1" applyNumberFormat="1" applyFont="1" applyFill="1" applyBorder="1" applyAlignment="1">
      <alignment horizontal="left" vertical="center" wrapText="1"/>
    </xf>
    <xf numFmtId="0" fontId="3" fillId="0" borderId="8" xfId="1" applyNumberFormat="1" applyFont="1" applyFill="1" applyBorder="1" applyAlignment="1">
      <alignment horizontal="left" vertical="center" wrapText="1"/>
    </xf>
    <xf numFmtId="0" fontId="3" fillId="0" borderId="5" xfId="1" applyNumberFormat="1" applyFont="1" applyFill="1" applyBorder="1" applyAlignment="1">
      <alignment horizontal="left" vertical="center" wrapText="1"/>
    </xf>
    <xf numFmtId="0" fontId="3" fillId="0" borderId="0" xfId="1" applyNumberFormat="1" applyFont="1" applyFill="1" applyBorder="1" applyAlignment="1">
      <alignment horizontal="left" vertical="center" wrapText="1"/>
    </xf>
    <xf numFmtId="0" fontId="3" fillId="0" borderId="6" xfId="1" applyNumberFormat="1" applyFont="1" applyFill="1" applyBorder="1" applyAlignment="1">
      <alignment horizontal="left" vertical="center" wrapText="1"/>
    </xf>
    <xf numFmtId="0" fontId="25" fillId="4" borderId="10" xfId="1" applyNumberFormat="1" applyFont="1" applyFill="1" applyBorder="1" applyAlignment="1">
      <alignment horizontal="left" vertical="center" wrapText="1"/>
    </xf>
    <xf numFmtId="0" fontId="25" fillId="4" borderId="15" xfId="1" applyNumberFormat="1" applyFont="1" applyFill="1" applyBorder="1" applyAlignment="1">
      <alignment horizontal="left" vertical="center" wrapText="1"/>
    </xf>
    <xf numFmtId="165" fontId="11" fillId="3" borderId="0" xfId="1" applyNumberFormat="1" applyFont="1" applyFill="1" applyBorder="1" applyAlignment="1">
      <alignment horizontal="left" vertical="center" wrapText="1"/>
    </xf>
    <xf numFmtId="165" fontId="20" fillId="0" borderId="0" xfId="1" applyNumberFormat="1" applyFont="1" applyFill="1" applyBorder="1" applyAlignment="1">
      <alignment horizontal="left" vertical="center" wrapText="1"/>
    </xf>
    <xf numFmtId="165" fontId="20" fillId="0" borderId="15" xfId="1" applyNumberFormat="1" applyFont="1" applyFill="1" applyBorder="1" applyAlignment="1">
      <alignment horizontal="left" vertical="center" wrapText="1"/>
    </xf>
    <xf numFmtId="0" fontId="6" fillId="0" borderId="2" xfId="1" applyNumberFormat="1" applyFont="1" applyFill="1" applyBorder="1" applyAlignment="1">
      <alignment horizontal="left" vertical="center" wrapText="1"/>
    </xf>
    <xf numFmtId="4" fontId="7" fillId="4" borderId="16" xfId="0" applyNumberFormat="1" applyFont="1" applyFill="1" applyBorder="1" applyAlignment="1">
      <alignment horizontal="left" vertical="center" wrapText="1"/>
    </xf>
    <xf numFmtId="165" fontId="21" fillId="5" borderId="0" xfId="1" applyNumberFormat="1" applyFont="1" applyFill="1" applyBorder="1" applyAlignment="1">
      <alignment horizontal="center" vertical="center" wrapText="1"/>
    </xf>
    <xf numFmtId="0" fontId="6" fillId="0" borderId="3" xfId="1" applyNumberFormat="1" applyFont="1" applyFill="1" applyBorder="1" applyAlignment="1">
      <alignment horizontal="left" vertical="center" wrapText="1"/>
    </xf>
    <xf numFmtId="0" fontId="6" fillId="0" borderId="16" xfId="1" applyNumberFormat="1" applyFont="1" applyFill="1" applyBorder="1" applyAlignment="1">
      <alignment horizontal="left" vertical="center" wrapText="1"/>
    </xf>
    <xf numFmtId="0" fontId="6" fillId="0" borderId="4" xfId="1" applyNumberFormat="1" applyFont="1" applyFill="1" applyBorder="1" applyAlignment="1">
      <alignment horizontal="left" vertical="center" wrapText="1"/>
    </xf>
    <xf numFmtId="0" fontId="6" fillId="0" borderId="50" xfId="1" applyNumberFormat="1" applyFont="1" applyFill="1" applyBorder="1" applyAlignment="1">
      <alignment horizontal="left" vertical="center" wrapText="1"/>
    </xf>
    <xf numFmtId="4" fontId="7" fillId="4" borderId="3" xfId="0" applyNumberFormat="1" applyFont="1" applyFill="1" applyBorder="1" applyAlignment="1">
      <alignment horizontal="left" vertical="center" wrapText="1"/>
    </xf>
    <xf numFmtId="4" fontId="7" fillId="4" borderId="4" xfId="0" applyNumberFormat="1" applyFont="1" applyFill="1" applyBorder="1" applyAlignment="1">
      <alignment horizontal="left" vertical="center" wrapText="1"/>
    </xf>
    <xf numFmtId="0" fontId="12" fillId="2" borderId="17" xfId="0" applyFont="1" applyFill="1" applyBorder="1" applyAlignment="1">
      <alignment horizontal="left" vertical="center"/>
    </xf>
    <xf numFmtId="0" fontId="12" fillId="2" borderId="17" xfId="0" applyFont="1" applyFill="1" applyBorder="1" applyAlignment="1">
      <alignment horizontal="left" vertical="center" wrapText="1"/>
    </xf>
    <xf numFmtId="0" fontId="6" fillId="0" borderId="2" xfId="1" applyNumberFormat="1" applyFont="1" applyFill="1" applyBorder="1" applyAlignment="1">
      <alignment horizontal="left" vertical="top" wrapText="1"/>
    </xf>
    <xf numFmtId="4" fontId="6" fillId="4" borderId="3" xfId="0" applyNumberFormat="1" applyFont="1" applyFill="1" applyBorder="1" applyAlignment="1">
      <alignment horizontal="left" vertical="center" wrapText="1"/>
    </xf>
    <xf numFmtId="4" fontId="6" fillId="4" borderId="16" xfId="0" applyNumberFormat="1" applyFont="1" applyFill="1" applyBorder="1" applyAlignment="1">
      <alignment horizontal="left" vertical="center" wrapText="1"/>
    </xf>
    <xf numFmtId="4" fontId="6" fillId="4" borderId="4" xfId="0" applyNumberFormat="1" applyFont="1" applyFill="1" applyBorder="1" applyAlignment="1">
      <alignment horizontal="left" vertical="center" wrapText="1"/>
    </xf>
    <xf numFmtId="0" fontId="12" fillId="2" borderId="22" xfId="0" applyFont="1" applyFill="1" applyBorder="1" applyAlignment="1">
      <alignment horizontal="left" vertical="center" wrapText="1"/>
    </xf>
    <xf numFmtId="0" fontId="16" fillId="2" borderId="17" xfId="0" applyFont="1" applyFill="1" applyBorder="1" applyAlignment="1">
      <alignment horizontal="left" vertical="center"/>
    </xf>
    <xf numFmtId="0" fontId="16" fillId="2" borderId="1" xfId="0" applyFont="1" applyFill="1" applyBorder="1" applyAlignment="1">
      <alignment horizontal="left" vertical="center" wrapText="1"/>
    </xf>
    <xf numFmtId="0" fontId="6" fillId="0" borderId="69" xfId="0" applyFont="1" applyBorder="1" applyAlignment="1">
      <alignment horizontal="center" vertical="center"/>
    </xf>
    <xf numFmtId="0" fontId="6" fillId="0" borderId="70" xfId="0" applyFont="1" applyBorder="1" applyAlignment="1">
      <alignment horizontal="center" vertical="center"/>
    </xf>
    <xf numFmtId="0" fontId="6" fillId="0" borderId="71" xfId="0" applyFont="1" applyBorder="1" applyAlignment="1">
      <alignment horizontal="center" vertical="center"/>
    </xf>
    <xf numFmtId="0" fontId="6" fillId="0" borderId="16" xfId="0" applyFont="1" applyBorder="1" applyAlignment="1">
      <alignment horizontal="center" vertical="center"/>
    </xf>
    <xf numFmtId="0" fontId="6" fillId="0" borderId="72" xfId="0" applyFont="1" applyBorder="1" applyAlignment="1">
      <alignment horizontal="center" vertical="center"/>
    </xf>
    <xf numFmtId="0" fontId="6" fillId="0" borderId="59" xfId="0" applyFont="1" applyBorder="1" applyAlignment="1">
      <alignment horizontal="center" vertical="center"/>
    </xf>
    <xf numFmtId="0" fontId="6" fillId="0" borderId="60" xfId="0" applyFont="1" applyBorder="1" applyAlignment="1">
      <alignment horizontal="center" vertical="center"/>
    </xf>
    <xf numFmtId="0" fontId="6" fillId="0" borderId="61" xfId="0" applyFont="1" applyBorder="1" applyAlignment="1">
      <alignment horizontal="center" vertical="center"/>
    </xf>
    <xf numFmtId="0" fontId="4" fillId="0" borderId="0" xfId="0" applyFont="1" applyAlignment="1">
      <alignment horizontal="center" vertical="center" wrapText="1"/>
    </xf>
    <xf numFmtId="0" fontId="6" fillId="0" borderId="3" xfId="1" applyNumberFormat="1" applyFont="1" applyFill="1" applyBorder="1" applyAlignment="1">
      <alignment horizontal="left" vertical="top" wrapText="1"/>
    </xf>
    <xf numFmtId="0" fontId="6" fillId="0" borderId="16" xfId="1" applyNumberFormat="1" applyFont="1" applyFill="1" applyBorder="1" applyAlignment="1">
      <alignment horizontal="left" vertical="top" wrapText="1"/>
    </xf>
    <xf numFmtId="0" fontId="6" fillId="0" borderId="4" xfId="1" applyNumberFormat="1" applyFont="1" applyFill="1" applyBorder="1" applyAlignment="1">
      <alignment horizontal="left" vertical="top" wrapText="1"/>
    </xf>
    <xf numFmtId="165" fontId="5" fillId="5" borderId="13" xfId="1" applyNumberFormat="1" applyFont="1" applyFill="1" applyBorder="1" applyAlignment="1">
      <alignment horizontal="center" vertical="center" wrapText="1"/>
    </xf>
    <xf numFmtId="165" fontId="7" fillId="0" borderId="0" xfId="1" applyNumberFormat="1" applyFont="1" applyFill="1" applyBorder="1" applyAlignment="1">
      <alignment horizontal="center" vertical="center" wrapText="1"/>
    </xf>
    <xf numFmtId="0" fontId="3" fillId="0" borderId="3" xfId="1" applyNumberFormat="1" applyFont="1" applyFill="1" applyBorder="1" applyAlignment="1">
      <alignment horizontal="left" vertical="top" wrapText="1"/>
    </xf>
    <xf numFmtId="0" fontId="3" fillId="0" borderId="16" xfId="1" applyNumberFormat="1" applyFont="1" applyFill="1" applyBorder="1" applyAlignment="1">
      <alignment horizontal="left" vertical="top" wrapText="1"/>
    </xf>
    <xf numFmtId="0" fontId="3" fillId="0" borderId="4" xfId="1" applyNumberFormat="1" applyFont="1" applyFill="1" applyBorder="1" applyAlignment="1">
      <alignment horizontal="left" vertical="top" wrapText="1"/>
    </xf>
    <xf numFmtId="165" fontId="11" fillId="4" borderId="0" xfId="1" applyNumberFormat="1" applyFont="1" applyFill="1" applyBorder="1" applyAlignment="1">
      <alignment horizontal="left" vertical="center" wrapText="1"/>
    </xf>
    <xf numFmtId="165" fontId="13" fillId="0" borderId="0" xfId="1" applyNumberFormat="1" applyFont="1" applyFill="1" applyBorder="1" applyAlignment="1">
      <alignment horizontal="left" vertical="center" wrapText="1"/>
    </xf>
    <xf numFmtId="0" fontId="12" fillId="0" borderId="0" xfId="0" applyFont="1" applyAlignment="1">
      <alignment horizontal="left" vertical="center" wrapText="1"/>
    </xf>
    <xf numFmtId="0" fontId="12" fillId="0" borderId="1" xfId="0" applyFont="1" applyBorder="1" applyAlignment="1">
      <alignment horizontal="left" vertical="center" wrapText="1"/>
    </xf>
    <xf numFmtId="0" fontId="4" fillId="0" borderId="0" xfId="0" applyFont="1" applyAlignment="1">
      <alignment horizontal="center" vertical="center"/>
    </xf>
    <xf numFmtId="0" fontId="68" fillId="7" borderId="83" xfId="0" applyFont="1" applyFill="1" applyBorder="1" applyAlignment="1">
      <alignment wrapText="1"/>
    </xf>
    <xf numFmtId="0" fontId="68" fillId="7" borderId="84" xfId="0" applyFont="1" applyFill="1" applyBorder="1" applyAlignment="1">
      <alignment wrapText="1"/>
    </xf>
    <xf numFmtId="0" fontId="66" fillId="0" borderId="0" xfId="0" applyFont="1" applyAlignment="1">
      <alignment horizontal="center" wrapText="1"/>
    </xf>
    <xf numFmtId="0" fontId="67" fillId="0" borderId="0" xfId="0" applyFont="1" applyAlignment="1">
      <alignment horizontal="center" wrapText="1"/>
    </xf>
    <xf numFmtId="0" fontId="66" fillId="0" borderId="0" xfId="0" applyFont="1" applyAlignment="1">
      <alignment horizontal="center"/>
    </xf>
    <xf numFmtId="0" fontId="68" fillId="0" borderId="77" xfId="0" applyFont="1" applyBorder="1" applyAlignment="1">
      <alignment horizontal="center" wrapText="1"/>
    </xf>
    <xf numFmtId="0" fontId="68" fillId="0" borderId="80" xfId="0" applyFont="1" applyBorder="1" applyAlignment="1">
      <alignment horizontal="center" wrapText="1"/>
    </xf>
    <xf numFmtId="0" fontId="68" fillId="0" borderId="78" xfId="0" applyFont="1" applyBorder="1" applyAlignment="1">
      <alignment horizontal="center" wrapText="1"/>
    </xf>
    <xf numFmtId="0" fontId="68" fillId="0" borderId="81" xfId="0" applyFont="1" applyBorder="1" applyAlignment="1">
      <alignment horizontal="center" wrapText="1"/>
    </xf>
    <xf numFmtId="4" fontId="14" fillId="0" borderId="15" xfId="0" applyNumberFormat="1" applyFont="1" applyBorder="1" applyAlignment="1">
      <alignment horizontal="left" vertical="center"/>
    </xf>
    <xf numFmtId="4" fontId="14" fillId="0" borderId="16" xfId="0" applyNumberFormat="1" applyFont="1" applyBorder="1" applyAlignment="1">
      <alignment horizontal="left" vertical="center"/>
    </xf>
    <xf numFmtId="165" fontId="10" fillId="5" borderId="0" xfId="1" applyNumberFormat="1" applyFont="1" applyFill="1" applyBorder="1" applyAlignment="1">
      <alignment horizontal="center" vertical="center" wrapText="1"/>
    </xf>
    <xf numFmtId="165" fontId="10" fillId="5" borderId="13" xfId="1" applyNumberFormat="1" applyFont="1" applyFill="1" applyBorder="1" applyAlignment="1">
      <alignment horizontal="center" vertical="center" wrapText="1"/>
    </xf>
    <xf numFmtId="0" fontId="16" fillId="0" borderId="0" xfId="0" applyFont="1" applyAlignment="1">
      <alignment horizontal="left" vertical="center" wrapText="1"/>
    </xf>
    <xf numFmtId="0" fontId="7" fillId="0" borderId="0" xfId="0" applyFont="1" applyAlignment="1">
      <alignment horizontal="center" vertical="center"/>
    </xf>
    <xf numFmtId="0" fontId="7" fillId="0" borderId="2" xfId="1" applyNumberFormat="1" applyFont="1" applyFill="1" applyBorder="1" applyAlignment="1">
      <alignment horizontal="left" vertical="center" wrapText="1"/>
    </xf>
    <xf numFmtId="0" fontId="7" fillId="0" borderId="3" xfId="1" applyNumberFormat="1" applyFont="1" applyFill="1" applyBorder="1" applyAlignment="1">
      <alignment horizontal="left" vertical="center" wrapText="1"/>
    </xf>
    <xf numFmtId="0" fontId="7" fillId="0" borderId="16" xfId="1" applyNumberFormat="1" applyFont="1" applyFill="1" applyBorder="1" applyAlignment="1">
      <alignment horizontal="left" vertical="center" wrapText="1"/>
    </xf>
    <xf numFmtId="0" fontId="7" fillId="0" borderId="4" xfId="1" applyNumberFormat="1" applyFont="1" applyFill="1" applyBorder="1" applyAlignment="1">
      <alignment horizontal="left" vertical="center" wrapText="1"/>
    </xf>
    <xf numFmtId="0" fontId="7" fillId="0" borderId="0" xfId="0" applyFont="1" applyAlignment="1">
      <alignment horizontal="center" vertical="center" wrapText="1"/>
    </xf>
    <xf numFmtId="165" fontId="15" fillId="0" borderId="16" xfId="1" applyNumberFormat="1" applyFont="1" applyFill="1" applyBorder="1" applyAlignment="1">
      <alignment vertical="center" wrapText="1"/>
    </xf>
    <xf numFmtId="4" fontId="14" fillId="0" borderId="15" xfId="0" applyNumberFormat="1" applyFont="1" applyBorder="1" applyAlignment="1">
      <alignment vertical="center"/>
    </xf>
    <xf numFmtId="0" fontId="58" fillId="0" borderId="0" xfId="0" applyFont="1" applyAlignment="1">
      <alignment horizontal="center" vertical="center"/>
    </xf>
    <xf numFmtId="0" fontId="7" fillId="0" borderId="41" xfId="1" applyNumberFormat="1" applyFont="1" applyFill="1" applyBorder="1" applyAlignment="1">
      <alignment horizontal="left" vertical="center" wrapText="1"/>
    </xf>
    <xf numFmtId="0" fontId="7" fillId="0" borderId="42" xfId="1" applyNumberFormat="1" applyFont="1" applyFill="1" applyBorder="1" applyAlignment="1">
      <alignment horizontal="left" vertical="center" wrapText="1"/>
    </xf>
    <xf numFmtId="0" fontId="7" fillId="0" borderId="43" xfId="1" applyNumberFormat="1" applyFont="1" applyFill="1" applyBorder="1" applyAlignment="1">
      <alignment horizontal="left" vertical="center" wrapText="1"/>
    </xf>
    <xf numFmtId="0" fontId="7" fillId="0" borderId="69" xfId="0" applyFont="1" applyBorder="1" applyAlignment="1">
      <alignment horizontal="center" vertical="center"/>
    </xf>
    <xf numFmtId="0" fontId="7" fillId="0" borderId="70" xfId="0" applyFont="1" applyBorder="1" applyAlignment="1">
      <alignment horizontal="center" vertical="center"/>
    </xf>
    <xf numFmtId="0" fontId="7" fillId="0" borderId="71" xfId="0" applyFont="1" applyBorder="1" applyAlignment="1">
      <alignment horizontal="center" vertical="center"/>
    </xf>
    <xf numFmtId="0" fontId="7" fillId="0" borderId="3" xfId="0" applyFont="1" applyBorder="1" applyAlignment="1">
      <alignment horizontal="center" vertical="center"/>
    </xf>
    <xf numFmtId="0" fontId="7" fillId="0" borderId="16" xfId="0" applyFont="1" applyBorder="1" applyAlignment="1">
      <alignment horizontal="center" vertical="center"/>
    </xf>
    <xf numFmtId="0" fontId="7" fillId="0" borderId="72" xfId="0" applyFont="1" applyBorder="1" applyAlignment="1">
      <alignment horizontal="center" vertical="center"/>
    </xf>
    <xf numFmtId="0" fontId="7" fillId="0" borderId="59" xfId="0" applyFont="1" applyBorder="1" applyAlignment="1">
      <alignment horizontal="center" vertical="center"/>
    </xf>
    <xf numFmtId="0" fontId="7" fillId="0" borderId="60" xfId="0" applyFont="1" applyBorder="1" applyAlignment="1">
      <alignment horizontal="center" vertical="center"/>
    </xf>
    <xf numFmtId="0" fontId="7" fillId="0" borderId="61" xfId="0" applyFont="1" applyBorder="1" applyAlignment="1">
      <alignment horizontal="center" vertical="center"/>
    </xf>
    <xf numFmtId="0" fontId="25" fillId="0" borderId="0" xfId="0" applyFont="1" applyAlignment="1">
      <alignment horizontal="center" vertical="center" wrapText="1"/>
    </xf>
    <xf numFmtId="0" fontId="3" fillId="0" borderId="7" xfId="0" applyFont="1" applyBorder="1" applyAlignment="1">
      <alignment horizontal="left" vertical="top" wrapText="1"/>
    </xf>
    <xf numFmtId="0" fontId="3" fillId="0" borderId="7" xfId="0" applyFont="1" applyBorder="1" applyAlignment="1">
      <alignment horizontal="left" vertical="center"/>
    </xf>
    <xf numFmtId="0" fontId="3" fillId="0" borderId="1" xfId="0" applyFont="1" applyBorder="1" applyAlignment="1">
      <alignment horizontal="left" vertical="center"/>
    </xf>
    <xf numFmtId="0" fontId="3" fillId="0" borderId="8" xfId="0" applyFont="1" applyBorder="1" applyAlignment="1">
      <alignment horizontal="left" vertical="center"/>
    </xf>
    <xf numFmtId="0" fontId="6" fillId="0" borderId="46" xfId="0" applyFont="1" applyBorder="1" applyAlignment="1">
      <alignment horizontal="center" vertical="center"/>
    </xf>
    <xf numFmtId="0" fontId="6" fillId="0" borderId="34" xfId="0" applyFont="1" applyBorder="1" applyAlignment="1">
      <alignment horizontal="center" vertical="center"/>
    </xf>
    <xf numFmtId="0" fontId="45" fillId="0" borderId="36" xfId="0" applyFont="1" applyBorder="1" applyAlignment="1">
      <alignment horizontal="center" vertical="center"/>
    </xf>
    <xf numFmtId="0" fontId="45" fillId="0" borderId="45" xfId="0" applyFont="1" applyBorder="1" applyAlignment="1">
      <alignment horizontal="center" vertical="center"/>
    </xf>
    <xf numFmtId="0" fontId="45" fillId="0" borderId="37" xfId="0" applyFont="1" applyBorder="1" applyAlignment="1">
      <alignment horizontal="center" vertical="center"/>
    </xf>
    <xf numFmtId="0" fontId="45" fillId="0" borderId="35" xfId="0" applyFont="1" applyBorder="1" applyAlignment="1">
      <alignment horizontal="center" vertical="center"/>
    </xf>
    <xf numFmtId="0" fontId="45" fillId="0" borderId="0" xfId="0" applyFont="1" applyAlignment="1">
      <alignment horizontal="center" vertical="center"/>
    </xf>
    <xf numFmtId="0" fontId="45" fillId="0" borderId="38" xfId="0" applyFont="1" applyBorder="1" applyAlignment="1">
      <alignment horizontal="center" vertical="center"/>
    </xf>
    <xf numFmtId="0" fontId="45" fillId="0" borderId="39" xfId="0" applyFont="1" applyBorder="1" applyAlignment="1">
      <alignment horizontal="center" vertical="center"/>
    </xf>
    <xf numFmtId="0" fontId="45" fillId="0" borderId="44" xfId="0" applyFont="1" applyBorder="1" applyAlignment="1">
      <alignment horizontal="center" vertical="center"/>
    </xf>
    <xf numFmtId="0" fontId="45" fillId="0" borderId="40" xfId="0" applyFont="1" applyBorder="1" applyAlignment="1">
      <alignment horizontal="center" vertical="center"/>
    </xf>
    <xf numFmtId="4" fontId="14" fillId="0" borderId="0" xfId="0" applyNumberFormat="1" applyFont="1" applyAlignment="1">
      <alignment horizontal="left" vertical="center"/>
    </xf>
    <xf numFmtId="0" fontId="6" fillId="0" borderId="35" xfId="1" applyNumberFormat="1" applyFont="1" applyFill="1" applyBorder="1" applyAlignment="1">
      <alignment horizontal="left" vertical="center" wrapText="1"/>
    </xf>
    <xf numFmtId="0" fontId="6" fillId="0" borderId="0" xfId="1" applyNumberFormat="1" applyFont="1" applyFill="1" applyBorder="1" applyAlignment="1">
      <alignment horizontal="left" vertical="center" wrapText="1"/>
    </xf>
    <xf numFmtId="0" fontId="4" fillId="0" borderId="0" xfId="0" applyFont="1" applyAlignment="1">
      <alignment horizontal="center"/>
    </xf>
  </cellXfs>
  <cellStyles count="7">
    <cellStyle name="Hipervínculo" xfId="4" builtinId="8"/>
    <cellStyle name="Millares" xfId="1" builtinId="3"/>
    <cellStyle name="Millares 2" xfId="2" xr:uid="{00000000-0005-0000-0000-000002000000}"/>
    <cellStyle name="Millares 3" xfId="3" xr:uid="{00000000-0005-0000-0000-000003000000}"/>
    <cellStyle name="Normal" xfId="0" builtinId="0"/>
    <cellStyle name="Normal 2 2" xfId="5" xr:uid="{00000000-0005-0000-0000-000005000000}"/>
    <cellStyle name="Porcentaje" xfId="6" builtinId="5"/>
  </cellStyles>
  <dxfs count="24">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s>
  <tableStyles count="0" defaultTableStyle="TableStyleMedium9" defaultPivotStyle="PivotStyleLight16"/>
  <colors>
    <mruColors>
      <color rgb="FF979797"/>
      <color rgb="FFCFAC65"/>
      <color rgb="FF182951"/>
      <color rgb="FFC1C5C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26" Type="http://schemas.microsoft.com/office/2017/10/relationships/person" Target="persons/person.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3.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gif"/></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1" Type="http://schemas.openxmlformats.org/officeDocument/2006/relationships/image" Target="../media/image3.jpeg"/></Relationships>
</file>

<file path=xl/drawings/_rels/drawing6.xml.rels><?xml version="1.0" encoding="UTF-8" standalone="yes"?>
<Relationships xmlns="http://schemas.openxmlformats.org/package/2006/relationships"><Relationship Id="rId1" Type="http://schemas.openxmlformats.org/officeDocument/2006/relationships/image" Target="../media/image3.jpeg"/></Relationships>
</file>

<file path=xl/drawings/_rels/drawing7.xml.rels><?xml version="1.0" encoding="UTF-8" standalone="yes"?>
<Relationships xmlns="http://schemas.openxmlformats.org/package/2006/relationships"><Relationship Id="rId1" Type="http://schemas.openxmlformats.org/officeDocument/2006/relationships/image" Target="../media/image3.jpeg"/></Relationships>
</file>

<file path=xl/drawings/_rels/drawing8.xml.rels><?xml version="1.0" encoding="UTF-8" standalone="yes"?>
<Relationships xmlns="http://schemas.openxmlformats.org/package/2006/relationships"><Relationship Id="rId1" Type="http://schemas.openxmlformats.org/officeDocument/2006/relationships/image" Target="../media/image6.jpeg"/></Relationships>
</file>

<file path=xl/drawings/_rels/drawing9.x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11.v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vmlDrawing4.v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vmlDrawing7.v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2</xdr:col>
      <xdr:colOff>228601</xdr:colOff>
      <xdr:row>0</xdr:row>
      <xdr:rowOff>0</xdr:rowOff>
    </xdr:from>
    <xdr:to>
      <xdr:col>4</xdr:col>
      <xdr:colOff>2200275</xdr:colOff>
      <xdr:row>2</xdr:row>
      <xdr:rowOff>200696</xdr:rowOff>
    </xdr:to>
    <xdr:pic>
      <xdr:nvPicPr>
        <xdr:cNvPr id="2" name="Imagen 1">
          <a:extLst>
            <a:ext uri="{FF2B5EF4-FFF2-40B4-BE49-F238E27FC236}">
              <a16:creationId xmlns:a16="http://schemas.microsoft.com/office/drawing/2014/main" id="{800B5798-AADB-4E8A-9FFC-87CDE5E05044}"/>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894" t="7937" r="3187" b="4749"/>
        <a:stretch/>
      </xdr:blipFill>
      <xdr:spPr>
        <a:xfrm>
          <a:off x="2505076" y="0"/>
          <a:ext cx="6000749" cy="61979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2</xdr:col>
      <xdr:colOff>9525</xdr:colOff>
      <xdr:row>0</xdr:row>
      <xdr:rowOff>9525</xdr:rowOff>
    </xdr:to>
    <xdr:pic>
      <xdr:nvPicPr>
        <xdr:cNvPr id="2" name="Imagen 1">
          <a:extLst>
            <a:ext uri="{FF2B5EF4-FFF2-40B4-BE49-F238E27FC236}">
              <a16:creationId xmlns:a16="http://schemas.microsoft.com/office/drawing/2014/main" id="{DDFFE184-C8CF-455D-949E-933890A87F1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200525" y="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69</xdr:row>
      <xdr:rowOff>0</xdr:rowOff>
    </xdr:from>
    <xdr:to>
      <xdr:col>2</xdr:col>
      <xdr:colOff>9525</xdr:colOff>
      <xdr:row>69</xdr:row>
      <xdr:rowOff>9525</xdr:rowOff>
    </xdr:to>
    <xdr:pic>
      <xdr:nvPicPr>
        <xdr:cNvPr id="3" name="Imagen 2">
          <a:extLst>
            <a:ext uri="{FF2B5EF4-FFF2-40B4-BE49-F238E27FC236}">
              <a16:creationId xmlns:a16="http://schemas.microsoft.com/office/drawing/2014/main" id="{B9E1786A-86A0-4772-AC25-5C72B6BA33B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200525" y="216598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1157082</xdr:colOff>
      <xdr:row>0</xdr:row>
      <xdr:rowOff>8659</xdr:rowOff>
    </xdr:from>
    <xdr:to>
      <xdr:col>3</xdr:col>
      <xdr:colOff>282890</xdr:colOff>
      <xdr:row>2</xdr:row>
      <xdr:rowOff>187036</xdr:rowOff>
    </xdr:to>
    <xdr:pic>
      <xdr:nvPicPr>
        <xdr:cNvPr id="4" name="Imagen 3">
          <a:extLst>
            <a:ext uri="{FF2B5EF4-FFF2-40B4-BE49-F238E27FC236}">
              <a16:creationId xmlns:a16="http://schemas.microsoft.com/office/drawing/2014/main" id="{5718668E-F949-4703-BBC7-2A04DA75156F}"/>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1894" t="7937" r="3187" b="4749"/>
        <a:stretch/>
      </xdr:blipFill>
      <xdr:spPr>
        <a:xfrm>
          <a:off x="1157082" y="8659"/>
          <a:ext cx="5808894" cy="55937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57163</xdr:colOff>
      <xdr:row>0</xdr:row>
      <xdr:rowOff>47625</xdr:rowOff>
    </xdr:from>
    <xdr:to>
      <xdr:col>0</xdr:col>
      <xdr:colOff>643296</xdr:colOff>
      <xdr:row>2</xdr:row>
      <xdr:rowOff>130425</xdr:rowOff>
    </xdr:to>
    <xdr:pic>
      <xdr:nvPicPr>
        <xdr:cNvPr id="3" name="Imagen 2">
          <a:extLst>
            <a:ext uri="{FF2B5EF4-FFF2-40B4-BE49-F238E27FC236}">
              <a16:creationId xmlns:a16="http://schemas.microsoft.com/office/drawing/2014/main" id="{6D78FABD-8639-4146-8714-E8961357213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7163" y="47625"/>
          <a:ext cx="586133" cy="5400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38113</xdr:colOff>
      <xdr:row>0</xdr:row>
      <xdr:rowOff>47625</xdr:rowOff>
    </xdr:from>
    <xdr:to>
      <xdr:col>0</xdr:col>
      <xdr:colOff>624246</xdr:colOff>
      <xdr:row>2</xdr:row>
      <xdr:rowOff>130425</xdr:rowOff>
    </xdr:to>
    <xdr:pic>
      <xdr:nvPicPr>
        <xdr:cNvPr id="2" name="Imagen 1">
          <a:extLst>
            <a:ext uri="{FF2B5EF4-FFF2-40B4-BE49-F238E27FC236}">
              <a16:creationId xmlns:a16="http://schemas.microsoft.com/office/drawing/2014/main" id="{259B93CA-9BC0-4CAC-8EEE-BA6AB192705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13" y="47625"/>
          <a:ext cx="586133" cy="5400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57163</xdr:colOff>
      <xdr:row>0</xdr:row>
      <xdr:rowOff>38100</xdr:rowOff>
    </xdr:from>
    <xdr:to>
      <xdr:col>0</xdr:col>
      <xdr:colOff>643296</xdr:colOff>
      <xdr:row>2</xdr:row>
      <xdr:rowOff>120900</xdr:rowOff>
    </xdr:to>
    <xdr:pic>
      <xdr:nvPicPr>
        <xdr:cNvPr id="2" name="Imagen 1">
          <a:extLst>
            <a:ext uri="{FF2B5EF4-FFF2-40B4-BE49-F238E27FC236}">
              <a16:creationId xmlns:a16="http://schemas.microsoft.com/office/drawing/2014/main" id="{97F22A13-DC1D-4416-9F27-7B2DE402C13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7163" y="38100"/>
          <a:ext cx="586133" cy="5400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38113</xdr:colOff>
      <xdr:row>0</xdr:row>
      <xdr:rowOff>47625</xdr:rowOff>
    </xdr:from>
    <xdr:to>
      <xdr:col>0</xdr:col>
      <xdr:colOff>624246</xdr:colOff>
      <xdr:row>2</xdr:row>
      <xdr:rowOff>35175</xdr:rowOff>
    </xdr:to>
    <xdr:pic>
      <xdr:nvPicPr>
        <xdr:cNvPr id="2" name="Imagen 1">
          <a:extLst>
            <a:ext uri="{FF2B5EF4-FFF2-40B4-BE49-F238E27FC236}">
              <a16:creationId xmlns:a16="http://schemas.microsoft.com/office/drawing/2014/main" id="{F4FFB557-7383-402B-AFB0-461DBDC9FD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13" y="47625"/>
          <a:ext cx="586133" cy="5400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38113</xdr:colOff>
      <xdr:row>0</xdr:row>
      <xdr:rowOff>47625</xdr:rowOff>
    </xdr:from>
    <xdr:to>
      <xdr:col>0</xdr:col>
      <xdr:colOff>624246</xdr:colOff>
      <xdr:row>2</xdr:row>
      <xdr:rowOff>130425</xdr:rowOff>
    </xdr:to>
    <xdr:pic>
      <xdr:nvPicPr>
        <xdr:cNvPr id="2" name="Imagen 1">
          <a:extLst>
            <a:ext uri="{FF2B5EF4-FFF2-40B4-BE49-F238E27FC236}">
              <a16:creationId xmlns:a16="http://schemas.microsoft.com/office/drawing/2014/main" id="{C4CB1322-01CC-4453-849B-577D8282DF7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13" y="47625"/>
          <a:ext cx="586133" cy="54000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38113</xdr:colOff>
      <xdr:row>0</xdr:row>
      <xdr:rowOff>47625</xdr:rowOff>
    </xdr:from>
    <xdr:to>
      <xdr:col>0</xdr:col>
      <xdr:colOff>624246</xdr:colOff>
      <xdr:row>2</xdr:row>
      <xdr:rowOff>16125</xdr:rowOff>
    </xdr:to>
    <xdr:pic>
      <xdr:nvPicPr>
        <xdr:cNvPr id="2" name="Imagen 1">
          <a:extLst>
            <a:ext uri="{FF2B5EF4-FFF2-40B4-BE49-F238E27FC236}">
              <a16:creationId xmlns:a16="http://schemas.microsoft.com/office/drawing/2014/main" id="{A6EE8175-C93C-46C5-868D-6DA84AB3DDB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13" y="47625"/>
          <a:ext cx="586133" cy="54000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38113</xdr:colOff>
      <xdr:row>0</xdr:row>
      <xdr:rowOff>47625</xdr:rowOff>
    </xdr:from>
    <xdr:to>
      <xdr:col>0</xdr:col>
      <xdr:colOff>624246</xdr:colOff>
      <xdr:row>2</xdr:row>
      <xdr:rowOff>130425</xdr:rowOff>
    </xdr:to>
    <xdr:pic>
      <xdr:nvPicPr>
        <xdr:cNvPr id="3" name="Imagen 2">
          <a:extLst>
            <a:ext uri="{FF2B5EF4-FFF2-40B4-BE49-F238E27FC236}">
              <a16:creationId xmlns:a16="http://schemas.microsoft.com/office/drawing/2014/main" id="{C26FBCB3-312A-48C4-ACA8-058B5596AC8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13" y="47625"/>
          <a:ext cx="586133" cy="5400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Users\tvargas\Desktop\Reporte%20ejecuci&#243;n%20trimestral%20program&#225;tica%20y%20presupuestaria%20recursos%20Fodesaf-2024-V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Unidades%20compartidas\Compartida%20Presupuesto%20-%20UyCS\Reporte%20ejec%20trim%202024\Personalizados%20Steph%20Salas\A%20y%20A_Reporte_ejec_trim_program_y_presup_recursos_Fodesaf_2024.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agonzalezm/Downloads/Cronograma%20de%20metas%20e%20inversi&#243;n-plan%20presupuesto%202024%20-%20Fodesaf%20Ac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SUPUESTO_2024"/>
      <sheetName val="Ejec_Mensual_737"/>
      <sheetName val="Ejec_Mensual_GC"/>
      <sheetName val="Instrucciones"/>
      <sheetName val="1T"/>
      <sheetName val="2T"/>
      <sheetName val="I Semestre"/>
      <sheetName val="3T"/>
      <sheetName val="III T Acumulado"/>
      <sheetName val="4T"/>
      <sheetName val="Anual"/>
      <sheetName val="Reporte ejecución trimestral pr"/>
    </sheetNames>
    <sheetDataSet>
      <sheetData sheetId="0"/>
      <sheetData sheetId="1" refreshError="1"/>
      <sheetData sheetId="2" refreshError="1"/>
      <sheetData sheetId="3" refreshError="1"/>
      <sheetData sheetId="4">
        <row r="16">
          <cell r="F16">
            <v>0</v>
          </cell>
        </row>
      </sheetData>
      <sheetData sheetId="5">
        <row r="16">
          <cell r="F16">
            <v>0</v>
          </cell>
        </row>
      </sheetData>
      <sheetData sheetId="6" refreshError="1"/>
      <sheetData sheetId="7">
        <row r="16">
          <cell r="F16">
            <v>0</v>
          </cell>
        </row>
      </sheetData>
      <sheetData sheetId="8"/>
      <sheetData sheetId="9" refreshError="1"/>
      <sheetData sheetId="10" refreshError="1"/>
      <sheetData sheetId="1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SUPUESTO_2024"/>
      <sheetName val="Calendario"/>
      <sheetName val="Instrucciones"/>
      <sheetName val="1T"/>
      <sheetName val="2T"/>
      <sheetName val="I Semestre"/>
      <sheetName val="3T"/>
      <sheetName val="III T Acum"/>
      <sheetName val="4T"/>
      <sheetName val="Anual"/>
    </sheetNames>
    <sheetDataSet>
      <sheetData sheetId="0"/>
      <sheetData sheetId="1"/>
      <sheetData sheetId="2"/>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rptSaldos"/>
      <sheetName val="Hoja2"/>
      <sheetName val="ERP"/>
    </sheetNames>
    <sheetDataSet>
      <sheetData sheetId="0"/>
      <sheetData sheetId="1"/>
      <sheetData sheetId="2"/>
      <sheetData sheetId="3">
        <row r="68">
          <cell r="G68">
            <v>1193709038.02</v>
          </cell>
        </row>
        <row r="73">
          <cell r="G73">
            <v>1464479881.6499996</v>
          </cell>
        </row>
      </sheetData>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7.xml"/><Relationship Id="rId1" Type="http://schemas.openxmlformats.org/officeDocument/2006/relationships/printerSettings" Target="../printerSettings/printerSettings10.bin"/><Relationship Id="rId5" Type="http://schemas.openxmlformats.org/officeDocument/2006/relationships/comments" Target="../comments5.xml"/><Relationship Id="rId4" Type="http://schemas.openxmlformats.org/officeDocument/2006/relationships/vmlDrawing" Target="../drawings/vmlDrawing7.vml"/></Relationships>
</file>

<file path=xl/worksheets/_rels/sheet11.xml.rels><?xml version="1.0" encoding="UTF-8" standalone="yes"?>
<Relationships xmlns="http://schemas.openxmlformats.org/package/2006/relationships"><Relationship Id="rId8" Type="http://schemas.openxmlformats.org/officeDocument/2006/relationships/comments" Target="../comments6.xml"/><Relationship Id="rId3" Type="http://schemas.openxmlformats.org/officeDocument/2006/relationships/hyperlink" Target="https://www.hacienda.go.cr/docs/Clasificadores.pdf" TargetMode="External"/><Relationship Id="rId7" Type="http://schemas.openxmlformats.org/officeDocument/2006/relationships/vmlDrawing" Target="../drawings/vmlDrawing9.vml"/><Relationship Id="rId2" Type="http://schemas.openxmlformats.org/officeDocument/2006/relationships/hyperlink" Target="https://www.hacienda.go.cr/docs/Clasificadores.pdf" TargetMode="External"/><Relationship Id="rId1" Type="http://schemas.openxmlformats.org/officeDocument/2006/relationships/hyperlink" Target="https://www.hacienda.go.cr/docs/Clasificadores.pdf" TargetMode="External"/><Relationship Id="rId6" Type="http://schemas.openxmlformats.org/officeDocument/2006/relationships/vmlDrawing" Target="../drawings/vmlDrawing8.vml"/><Relationship Id="rId5" Type="http://schemas.openxmlformats.org/officeDocument/2006/relationships/drawing" Target="../drawings/drawing8.xml"/><Relationship Id="rId4"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9.xml"/><Relationship Id="rId1" Type="http://schemas.openxmlformats.org/officeDocument/2006/relationships/printerSettings" Target="../printerSettings/printerSettings13.bin"/><Relationship Id="rId5" Type="http://schemas.openxmlformats.org/officeDocument/2006/relationships/comments" Target="../comments7.xml"/><Relationship Id="rId4" Type="http://schemas.openxmlformats.org/officeDocument/2006/relationships/vmlDrawing" Target="../drawings/vmlDrawing11.vml"/></Relationships>
</file>

<file path=xl/worksheets/_rels/sheet2.xml.rels><?xml version="1.0" encoding="UTF-8" standalone="yes"?>
<Relationships xmlns="http://schemas.openxmlformats.org/package/2006/relationships"><Relationship Id="rId3" Type="http://schemas.openxmlformats.org/officeDocument/2006/relationships/hyperlink" Target="https://meet.google.com/oyq-yvia-jtd?hs=224" TargetMode="External"/><Relationship Id="rId2" Type="http://schemas.openxmlformats.org/officeDocument/2006/relationships/hyperlink" Target="mailto:presupuesto.desaf@mtss.go.cr" TargetMode="External"/><Relationship Id="rId1" Type="http://schemas.openxmlformats.org/officeDocument/2006/relationships/hyperlink" Target="mailto:stephanie.salas@mtss.go.cr" TargetMode="External"/><Relationship Id="rId5" Type="http://schemas.openxmlformats.org/officeDocument/2006/relationships/drawing" Target="../drawings/drawing2.xm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hyperlink" Target="https://www.hacienda.go.cr/docs/Clasificadores.pdf" TargetMode="External"/><Relationship Id="rId7" Type="http://schemas.openxmlformats.org/officeDocument/2006/relationships/vmlDrawing" Target="../drawings/vmlDrawing1.vml"/><Relationship Id="rId2" Type="http://schemas.openxmlformats.org/officeDocument/2006/relationships/hyperlink" Target="https://www.hacienda.go.cr/docs/Clasificadores.pdf" TargetMode="External"/><Relationship Id="rId1" Type="http://schemas.openxmlformats.org/officeDocument/2006/relationships/hyperlink" Target="https://www.hacienda.go.cr/docs/Clasificadores.pdf" TargetMode="External"/><Relationship Id="rId6" Type="http://schemas.openxmlformats.org/officeDocument/2006/relationships/drawing" Target="../drawings/drawing3.xml"/><Relationship Id="rId5" Type="http://schemas.openxmlformats.org/officeDocument/2006/relationships/printerSettings" Target="../printerSettings/printerSettings3.bin"/><Relationship Id="rId4" Type="http://schemas.openxmlformats.org/officeDocument/2006/relationships/hyperlink" Target="https://www.hacienda.go.cr/docs/Clasificadores.pdf"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omments" Target="../comments2.xml"/><Relationship Id="rId3" Type="http://schemas.openxmlformats.org/officeDocument/2006/relationships/hyperlink" Target="https://www.hacienda.go.cr/docs/Clasificadores.pdf" TargetMode="External"/><Relationship Id="rId7" Type="http://schemas.openxmlformats.org/officeDocument/2006/relationships/vmlDrawing" Target="../drawings/vmlDrawing2.vml"/><Relationship Id="rId2" Type="http://schemas.openxmlformats.org/officeDocument/2006/relationships/hyperlink" Target="https://www.hacienda.go.cr/docs/Clasificadores.pdf" TargetMode="External"/><Relationship Id="rId1" Type="http://schemas.openxmlformats.org/officeDocument/2006/relationships/hyperlink" Target="https://www.hacienda.go.cr/docs/Clasificadores.pdf" TargetMode="External"/><Relationship Id="rId6" Type="http://schemas.openxmlformats.org/officeDocument/2006/relationships/drawing" Target="../drawings/drawing4.xml"/><Relationship Id="rId5" Type="http://schemas.openxmlformats.org/officeDocument/2006/relationships/printerSettings" Target="../printerSettings/printerSettings5.bin"/><Relationship Id="rId4" Type="http://schemas.openxmlformats.org/officeDocument/2006/relationships/hyperlink" Target="https://www.hacienda.go.cr/docs/Clasificadores.pdf"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7.bin"/><Relationship Id="rId5" Type="http://schemas.openxmlformats.org/officeDocument/2006/relationships/comments" Target="../comments3.xml"/><Relationship Id="rId4" Type="http://schemas.openxmlformats.org/officeDocument/2006/relationships/vmlDrawing" Target="../drawings/vmlDrawing4.vml"/></Relationships>
</file>

<file path=xl/worksheets/_rels/sheet8.xml.rels><?xml version="1.0" encoding="UTF-8" standalone="yes"?>
<Relationships xmlns="http://schemas.openxmlformats.org/package/2006/relationships"><Relationship Id="rId8" Type="http://schemas.openxmlformats.org/officeDocument/2006/relationships/comments" Target="../comments4.xml"/><Relationship Id="rId3" Type="http://schemas.openxmlformats.org/officeDocument/2006/relationships/hyperlink" Target="https://www.hacienda.go.cr/docs/Clasificadores.pdf" TargetMode="External"/><Relationship Id="rId7" Type="http://schemas.openxmlformats.org/officeDocument/2006/relationships/vmlDrawing" Target="../drawings/vmlDrawing5.vml"/><Relationship Id="rId2" Type="http://schemas.openxmlformats.org/officeDocument/2006/relationships/hyperlink" Target="https://www.hacienda.go.cr/docs/Clasificadores.pdf" TargetMode="External"/><Relationship Id="rId1" Type="http://schemas.openxmlformats.org/officeDocument/2006/relationships/hyperlink" Target="https://www.hacienda.go.cr/docs/Clasificadores.pdf" TargetMode="External"/><Relationship Id="rId6" Type="http://schemas.openxmlformats.org/officeDocument/2006/relationships/drawing" Target="../drawings/drawing6.xml"/><Relationship Id="rId5" Type="http://schemas.openxmlformats.org/officeDocument/2006/relationships/printerSettings" Target="../printerSettings/printerSettings8.bin"/><Relationship Id="rId4" Type="http://schemas.openxmlformats.org/officeDocument/2006/relationships/hyperlink" Target="https://www.hacienda.go.cr/docs/Clasificadores.pdf"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CFAC65"/>
  </sheetPr>
  <dimension ref="B5:H13"/>
  <sheetViews>
    <sheetView showGridLines="0" tabSelected="1" zoomScale="80" zoomScaleNormal="80" zoomScaleSheetLayoutView="100" workbookViewId="0">
      <selection activeCell="B5" sqref="B5:F5"/>
    </sheetView>
  </sheetViews>
  <sheetFormatPr baseColWidth="10" defaultColWidth="11.44140625" defaultRowHeight="15.6" x14ac:dyDescent="0.3"/>
  <cols>
    <col min="1" max="1" width="1" style="30" customWidth="1"/>
    <col min="2" max="2" width="33.109375" style="30" customWidth="1"/>
    <col min="3" max="3" width="34.6640625" style="30" customWidth="1"/>
    <col min="4" max="4" width="25.6640625" style="30" customWidth="1"/>
    <col min="5" max="5" width="43" style="30" customWidth="1"/>
    <col min="6" max="6" width="24.44140625" style="30" customWidth="1"/>
    <col min="7" max="16384" width="11.44140625" style="30"/>
  </cols>
  <sheetData>
    <row r="5" spans="2:8" ht="19.8" x14ac:dyDescent="0.3">
      <c r="B5" s="382" t="s">
        <v>239</v>
      </c>
      <c r="C5" s="382"/>
      <c r="D5" s="382"/>
      <c r="E5" s="382"/>
      <c r="F5" s="382"/>
    </row>
    <row r="7" spans="2:8" ht="19.8" x14ac:dyDescent="0.3">
      <c r="B7" s="159" t="s">
        <v>179</v>
      </c>
      <c r="C7" s="159" t="s">
        <v>180</v>
      </c>
      <c r="D7" s="383" t="s">
        <v>181</v>
      </c>
      <c r="E7" s="384"/>
      <c r="F7" s="190" t="s">
        <v>253</v>
      </c>
    </row>
    <row r="8" spans="2:8" ht="34.799999999999997" x14ac:dyDescent="0.3">
      <c r="B8" s="191" t="s">
        <v>219</v>
      </c>
      <c r="C8" s="282" t="s">
        <v>292</v>
      </c>
      <c r="D8" s="385" t="s">
        <v>301</v>
      </c>
      <c r="E8" s="380"/>
      <c r="F8" s="211" t="s">
        <v>240</v>
      </c>
    </row>
    <row r="9" spans="2:8" ht="34.799999999999997" x14ac:dyDescent="0.3">
      <c r="B9" s="191" t="s">
        <v>220</v>
      </c>
      <c r="C9" s="282" t="s">
        <v>254</v>
      </c>
      <c r="D9" s="385" t="s">
        <v>302</v>
      </c>
      <c r="E9" s="380"/>
      <c r="F9" s="211" t="s">
        <v>240</v>
      </c>
      <c r="H9"/>
    </row>
    <row r="10" spans="2:8" ht="68.25" customHeight="1" x14ac:dyDescent="0.3">
      <c r="B10" s="191" t="s">
        <v>221</v>
      </c>
      <c r="C10" s="158" t="s">
        <v>255</v>
      </c>
      <c r="D10" s="386" t="s">
        <v>281</v>
      </c>
      <c r="E10" s="387"/>
      <c r="F10" s="211" t="s">
        <v>241</v>
      </c>
    </row>
    <row r="11" spans="2:8" ht="46.8" x14ac:dyDescent="0.3">
      <c r="B11" s="388" t="s">
        <v>222</v>
      </c>
      <c r="C11" s="281" t="s">
        <v>258</v>
      </c>
      <c r="D11" s="385" t="s">
        <v>257</v>
      </c>
      <c r="E11" s="380"/>
      <c r="F11" s="211" t="s">
        <v>256</v>
      </c>
    </row>
    <row r="12" spans="2:8" ht="62.4" x14ac:dyDescent="0.3">
      <c r="B12" s="389"/>
      <c r="C12" s="281" t="s">
        <v>273</v>
      </c>
      <c r="D12" s="390" t="s">
        <v>259</v>
      </c>
      <c r="E12" s="391"/>
      <c r="F12" s="278" t="s">
        <v>241</v>
      </c>
    </row>
    <row r="13" spans="2:8" ht="126" customHeight="1" x14ac:dyDescent="0.3">
      <c r="B13" s="191" t="s">
        <v>261</v>
      </c>
      <c r="C13" s="281" t="s">
        <v>260</v>
      </c>
      <c r="D13" s="380" t="s">
        <v>303</v>
      </c>
      <c r="E13" s="381"/>
      <c r="F13" s="211" t="s">
        <v>241</v>
      </c>
    </row>
  </sheetData>
  <mergeCells count="9">
    <mergeCell ref="D13:E13"/>
    <mergeCell ref="B5:F5"/>
    <mergeCell ref="D7:E7"/>
    <mergeCell ref="D8:E8"/>
    <mergeCell ref="D9:E9"/>
    <mergeCell ref="D10:E10"/>
    <mergeCell ref="B11:B12"/>
    <mergeCell ref="D11:E11"/>
    <mergeCell ref="D12:E12"/>
  </mergeCells>
  <printOptions horizontalCentered="1" verticalCentered="1"/>
  <pageMargins left="0.23622047244094491" right="0.23622047244094491" top="0.55118110236220474" bottom="0.55118110236220474" header="0.31496062992125984" footer="0.31496062992125984"/>
  <pageSetup scale="80" orientation="landscape"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182951"/>
  </sheetPr>
  <dimension ref="A1:F100"/>
  <sheetViews>
    <sheetView showGridLines="0" zoomScale="80" zoomScaleNormal="80" zoomScaleSheetLayoutView="100" workbookViewId="0">
      <selection sqref="A1:F2"/>
    </sheetView>
  </sheetViews>
  <sheetFormatPr baseColWidth="10" defaultColWidth="11.44140625" defaultRowHeight="15.6" x14ac:dyDescent="0.3"/>
  <cols>
    <col min="1" max="1" width="36.5546875" style="30" customWidth="1"/>
    <col min="2" max="2" width="24.88671875" style="30" customWidth="1"/>
    <col min="3" max="5" width="23.33203125" style="30" customWidth="1"/>
    <col min="6" max="6" width="20.6640625" style="30" customWidth="1"/>
    <col min="7" max="16384" width="11.44140625" style="30"/>
  </cols>
  <sheetData>
    <row r="1" spans="1:6" ht="18" customHeight="1" x14ac:dyDescent="0.3">
      <c r="A1" s="466" t="s">
        <v>123</v>
      </c>
      <c r="B1" s="466"/>
      <c r="C1" s="466"/>
      <c r="D1" s="466"/>
      <c r="E1" s="466"/>
      <c r="F1" s="466"/>
    </row>
    <row r="2" spans="1:6" ht="18" customHeight="1" x14ac:dyDescent="0.3">
      <c r="A2" s="466"/>
      <c r="B2" s="466"/>
      <c r="C2" s="466"/>
      <c r="D2" s="466"/>
      <c r="E2" s="466"/>
      <c r="F2" s="466"/>
    </row>
    <row r="3" spans="1:6" ht="18" customHeight="1" x14ac:dyDescent="0.3">
      <c r="A3" s="479" t="s">
        <v>230</v>
      </c>
      <c r="B3" s="479"/>
      <c r="C3" s="479"/>
      <c r="D3" s="479"/>
      <c r="E3" s="479"/>
      <c r="F3" s="479"/>
    </row>
    <row r="4" spans="1:6" ht="18" customHeight="1" thickBot="1" x14ac:dyDescent="0.35"/>
    <row r="5" spans="1:6" ht="18" customHeight="1" x14ac:dyDescent="0.3">
      <c r="A5" s="61"/>
      <c r="B5" s="139" t="s">
        <v>22</v>
      </c>
      <c r="C5" s="458" t="str">
        <f>+'1T'!C5</f>
        <v>Prevención y Tratamiento del Consumo de Alcohol, Tabaco y Drogas</v>
      </c>
      <c r="D5" s="459"/>
      <c r="E5" s="460"/>
    </row>
    <row r="6" spans="1:6" x14ac:dyDescent="0.3">
      <c r="A6" s="61"/>
      <c r="B6" s="140" t="s">
        <v>33</v>
      </c>
      <c r="C6" s="415" t="str">
        <f>+'1T'!C6</f>
        <v>Instituto sobre Alcoholismo y Farmocodependencia</v>
      </c>
      <c r="D6" s="461"/>
      <c r="E6" s="462"/>
    </row>
    <row r="7" spans="1:6" ht="21" customHeight="1" thickBot="1" x14ac:dyDescent="0.35">
      <c r="A7" s="61"/>
      <c r="B7" s="143" t="s">
        <v>34</v>
      </c>
      <c r="C7" s="463" t="str">
        <f>+'1T'!C7</f>
        <v xml:space="preserve">Área Técnica Casa Jaguar </v>
      </c>
      <c r="D7" s="464"/>
      <c r="E7" s="465"/>
    </row>
    <row r="8" spans="1:6" x14ac:dyDescent="0.3">
      <c r="A8" s="61"/>
      <c r="B8" s="5"/>
      <c r="C8" s="5"/>
      <c r="D8" s="5"/>
      <c r="E8" s="5"/>
      <c r="F8" s="5"/>
    </row>
    <row r="9" spans="1:6" ht="19.8" x14ac:dyDescent="0.3">
      <c r="A9" s="442" t="s">
        <v>231</v>
      </c>
      <c r="B9" s="442"/>
      <c r="C9" s="442"/>
      <c r="D9" s="442"/>
      <c r="E9" s="442"/>
      <c r="F9" s="442"/>
    </row>
    <row r="10" spans="1:6" ht="15" customHeight="1" x14ac:dyDescent="0.3"/>
    <row r="11" spans="1:6" x14ac:dyDescent="0.3">
      <c r="A11" s="471" t="s">
        <v>36</v>
      </c>
      <c r="B11" s="471"/>
      <c r="C11" s="471"/>
      <c r="D11" s="471"/>
      <c r="E11" s="471"/>
      <c r="F11" s="471"/>
    </row>
    <row r="12" spans="1:6" x14ac:dyDescent="0.3">
      <c r="A12" s="471" t="s">
        <v>19</v>
      </c>
      <c r="B12" s="471"/>
      <c r="C12" s="471"/>
      <c r="D12" s="471"/>
      <c r="E12" s="471"/>
      <c r="F12" s="471"/>
    </row>
    <row r="13" spans="1:6" ht="35.1" customHeight="1" x14ac:dyDescent="0.3">
      <c r="A13" s="91" t="s">
        <v>17</v>
      </c>
      <c r="B13" s="90" t="s">
        <v>18</v>
      </c>
      <c r="C13" s="91" t="s">
        <v>82</v>
      </c>
      <c r="D13" s="90" t="s">
        <v>83</v>
      </c>
      <c r="E13" s="90" t="s">
        <v>84</v>
      </c>
      <c r="F13" s="125" t="s">
        <v>232</v>
      </c>
    </row>
    <row r="14" spans="1:6" ht="18" customHeight="1" x14ac:dyDescent="0.3">
      <c r="A14" s="82" t="s">
        <v>16</v>
      </c>
      <c r="B14" s="85"/>
      <c r="C14" s="262">
        <f>+C16+C17</f>
        <v>183</v>
      </c>
      <c r="D14" s="262">
        <f t="shared" ref="D14:F14" si="0">+D16+D17</f>
        <v>213</v>
      </c>
      <c r="E14" s="262">
        <f t="shared" si="0"/>
        <v>283</v>
      </c>
      <c r="F14" s="262">
        <f t="shared" si="0"/>
        <v>679</v>
      </c>
    </row>
    <row r="15" spans="1:6" ht="15" customHeight="1" x14ac:dyDescent="0.3">
      <c r="A15" s="10"/>
      <c r="B15" s="11"/>
      <c r="C15" s="266"/>
      <c r="D15" s="266"/>
      <c r="E15" s="268"/>
      <c r="F15" s="263"/>
    </row>
    <row r="16" spans="1:6" ht="18" customHeight="1" x14ac:dyDescent="0.3">
      <c r="A16" s="13" t="s">
        <v>289</v>
      </c>
      <c r="B16" s="14" t="s">
        <v>290</v>
      </c>
      <c r="C16" s="264">
        <f>+'1T'!F18</f>
        <v>9</v>
      </c>
      <c r="D16" s="264">
        <f>+'2T'!F18</f>
        <v>11</v>
      </c>
      <c r="E16" s="268">
        <f>+'3T'!F18</f>
        <v>13</v>
      </c>
      <c r="F16" s="265">
        <f>+C16+D16+E16</f>
        <v>33</v>
      </c>
    </row>
    <row r="17" spans="1:6" ht="18" customHeight="1" x14ac:dyDescent="0.3">
      <c r="A17" s="16" t="s">
        <v>291</v>
      </c>
      <c r="B17" s="14" t="s">
        <v>290</v>
      </c>
      <c r="C17" s="264">
        <f>+'1T'!F19</f>
        <v>174</v>
      </c>
      <c r="D17" s="264">
        <f>+'2T'!F19</f>
        <v>202</v>
      </c>
      <c r="E17" s="268">
        <f>+'3T'!F19</f>
        <v>270</v>
      </c>
      <c r="F17" s="269">
        <f>+C17+D17+E17</f>
        <v>646</v>
      </c>
    </row>
    <row r="18" spans="1:6" x14ac:dyDescent="0.3">
      <c r="A18" s="135" t="s">
        <v>163</v>
      </c>
      <c r="B18" s="210" t="s">
        <v>164</v>
      </c>
      <c r="C18" s="134"/>
      <c r="D18" s="134"/>
      <c r="E18" s="134"/>
    </row>
    <row r="19" spans="1:6" ht="50.1" customHeight="1" x14ac:dyDescent="0.3">
      <c r="A19" s="443" t="s">
        <v>111</v>
      </c>
      <c r="B19" s="444"/>
      <c r="C19" s="444"/>
      <c r="D19" s="444"/>
      <c r="E19" s="444"/>
      <c r="F19" s="445"/>
    </row>
    <row r="20" spans="1:6" ht="17.25" customHeight="1" x14ac:dyDescent="0.3">
      <c r="A20" s="33"/>
      <c r="B20" s="33"/>
      <c r="C20" s="33"/>
      <c r="D20" s="34"/>
      <c r="E20" s="34"/>
    </row>
    <row r="21" spans="1:6" ht="18" customHeight="1" x14ac:dyDescent="0.3">
      <c r="A21" s="471" t="s">
        <v>37</v>
      </c>
      <c r="B21" s="471"/>
      <c r="C21" s="471"/>
      <c r="D21" s="471"/>
      <c r="E21" s="471"/>
    </row>
    <row r="22" spans="1:6" ht="18" customHeight="1" x14ac:dyDescent="0.3">
      <c r="A22" s="471" t="s">
        <v>20</v>
      </c>
      <c r="B22" s="471"/>
      <c r="C22" s="471"/>
      <c r="D22" s="471"/>
      <c r="E22" s="471"/>
    </row>
    <row r="23" spans="1:6" ht="35.1" customHeight="1" x14ac:dyDescent="0.3">
      <c r="A23" s="91" t="s">
        <v>21</v>
      </c>
      <c r="B23" s="201" t="s">
        <v>82</v>
      </c>
      <c r="C23" s="201" t="s">
        <v>83</v>
      </c>
      <c r="D23" s="201" t="s">
        <v>84</v>
      </c>
      <c r="E23" s="201" t="s">
        <v>232</v>
      </c>
    </row>
    <row r="24" spans="1:6" ht="18" customHeight="1" x14ac:dyDescent="0.3">
      <c r="A24" s="82" t="s">
        <v>16</v>
      </c>
      <c r="B24" s="97">
        <f>+B26+B27</f>
        <v>3462824</v>
      </c>
      <c r="C24" s="97">
        <f t="shared" ref="C24:E24" si="1">+C26+C27</f>
        <v>6198264.0399999991</v>
      </c>
      <c r="D24" s="97">
        <f t="shared" si="1"/>
        <v>5746764.0099999998</v>
      </c>
      <c r="E24" s="97">
        <f t="shared" si="1"/>
        <v>15407852.049999999</v>
      </c>
    </row>
    <row r="25" spans="1:6" ht="15" customHeight="1" x14ac:dyDescent="0.3">
      <c r="A25" s="270"/>
      <c r="B25" s="273"/>
      <c r="C25" s="273"/>
      <c r="D25" s="272"/>
      <c r="E25" s="271"/>
    </row>
    <row r="26" spans="1:6" ht="18" customHeight="1" x14ac:dyDescent="0.3">
      <c r="A26" s="13" t="s">
        <v>289</v>
      </c>
      <c r="B26" s="75">
        <f>+'1T'!F29</f>
        <v>2088934</v>
      </c>
      <c r="C26" s="51">
        <f>+'2T'!F29</f>
        <v>2993364.0399999996</v>
      </c>
      <c r="D26" s="272">
        <f>+'3T'!F29</f>
        <v>2498314.0099999998</v>
      </c>
      <c r="E26" s="194">
        <f>+B26+C26+D26</f>
        <v>7580612.0499999989</v>
      </c>
    </row>
    <row r="27" spans="1:6" ht="18" customHeight="1" x14ac:dyDescent="0.3">
      <c r="A27" s="16" t="s">
        <v>291</v>
      </c>
      <c r="B27" s="75">
        <f>+'1T'!F30</f>
        <v>1373890</v>
      </c>
      <c r="C27" s="51">
        <f>+'2T'!F30</f>
        <v>3204900</v>
      </c>
      <c r="D27" s="272">
        <f>+'3T'!F30</f>
        <v>3248450</v>
      </c>
      <c r="E27" s="274">
        <f>+B27+C27+D27</f>
        <v>7827240</v>
      </c>
    </row>
    <row r="28" spans="1:6" ht="15" customHeight="1" x14ac:dyDescent="0.3">
      <c r="A28" s="135" t="s">
        <v>163</v>
      </c>
      <c r="B28" s="210" t="s">
        <v>164</v>
      </c>
      <c r="C28" s="76"/>
      <c r="D28" s="76"/>
    </row>
    <row r="29" spans="1:6" ht="50.1" customHeight="1" x14ac:dyDescent="0.3">
      <c r="A29" s="443" t="s">
        <v>111</v>
      </c>
      <c r="B29" s="444"/>
      <c r="C29" s="444"/>
      <c r="D29" s="444"/>
      <c r="E29" s="445"/>
    </row>
    <row r="30" spans="1:6" ht="21" customHeight="1" x14ac:dyDescent="0.3"/>
    <row r="31" spans="1:6" ht="21" customHeight="1" x14ac:dyDescent="0.3">
      <c r="A31" s="442" t="s">
        <v>326</v>
      </c>
      <c r="B31" s="442"/>
      <c r="C31" s="442"/>
      <c r="D31" s="442"/>
      <c r="E31" s="442"/>
      <c r="F31" s="442"/>
    </row>
    <row r="32" spans="1:6" ht="21" customHeight="1" x14ac:dyDescent="0.3">
      <c r="A32" s="404" t="s">
        <v>71</v>
      </c>
      <c r="B32" s="404"/>
      <c r="C32" s="404"/>
      <c r="D32" s="404"/>
      <c r="E32" s="404"/>
      <c r="F32" s="215"/>
    </row>
    <row r="33" spans="1:6" ht="21" customHeight="1" x14ac:dyDescent="0.3">
      <c r="A33" s="404" t="s">
        <v>72</v>
      </c>
      <c r="B33" s="404"/>
      <c r="C33" s="404"/>
      <c r="D33" s="404"/>
      <c r="E33" s="404"/>
    </row>
    <row r="34" spans="1:6" ht="21" customHeight="1" x14ac:dyDescent="0.3">
      <c r="A34" s="404" t="s">
        <v>51</v>
      </c>
      <c r="B34" s="404"/>
      <c r="C34" s="404"/>
      <c r="D34" s="404"/>
      <c r="E34" s="404"/>
    </row>
    <row r="35" spans="1:6" ht="34.5" customHeight="1" x14ac:dyDescent="0.3">
      <c r="A35" s="95" t="s">
        <v>70</v>
      </c>
      <c r="B35" s="95" t="s">
        <v>82</v>
      </c>
      <c r="C35" s="95" t="s">
        <v>83</v>
      </c>
      <c r="D35" s="252" t="s">
        <v>84</v>
      </c>
      <c r="E35" s="253" t="s">
        <v>232</v>
      </c>
      <c r="F35" s="216"/>
    </row>
    <row r="36" spans="1:6" ht="21" customHeight="1" x14ac:dyDescent="0.3">
      <c r="A36" s="116" t="s">
        <v>73</v>
      </c>
      <c r="B36" s="117">
        <v>0</v>
      </c>
      <c r="C36" s="117">
        <f>+B40</f>
        <v>-3462824</v>
      </c>
      <c r="D36" s="117">
        <f>+C40</f>
        <v>-9661088.0399999991</v>
      </c>
      <c r="E36" s="256">
        <v>0</v>
      </c>
      <c r="F36" s="216"/>
    </row>
    <row r="37" spans="1:6" ht="21" customHeight="1" x14ac:dyDescent="0.3">
      <c r="A37" s="116" t="s">
        <v>74</v>
      </c>
      <c r="B37" s="117">
        <f>+'1T'!F87</f>
        <v>0</v>
      </c>
      <c r="C37" s="117">
        <f>+'2T'!F87</f>
        <v>0</v>
      </c>
      <c r="D37" s="117">
        <f>+'3T'!F87</f>
        <v>0</v>
      </c>
      <c r="E37" s="256">
        <f>+B37+C37+D37</f>
        <v>0</v>
      </c>
      <c r="F37" s="216"/>
    </row>
    <row r="38" spans="1:6" ht="21" customHeight="1" x14ac:dyDescent="0.3">
      <c r="A38" s="116" t="s">
        <v>100</v>
      </c>
      <c r="B38" s="117">
        <f>+B36+B37</f>
        <v>0</v>
      </c>
      <c r="C38" s="117">
        <f>+C36+C37</f>
        <v>-3462824</v>
      </c>
      <c r="D38" s="117">
        <f>+D36+D37</f>
        <v>-9661088.0399999991</v>
      </c>
      <c r="E38" s="257">
        <f>+D38</f>
        <v>-9661088.0399999991</v>
      </c>
      <c r="F38" s="216"/>
    </row>
    <row r="39" spans="1:6" ht="21" customHeight="1" x14ac:dyDescent="0.3">
      <c r="A39" s="116" t="s">
        <v>152</v>
      </c>
      <c r="B39" s="117">
        <f>+'1T'!F107</f>
        <v>3462824</v>
      </c>
      <c r="C39" s="117">
        <f>+'2T'!F107</f>
        <v>6198264.04</v>
      </c>
      <c r="D39" s="117">
        <f>+'3T'!F107</f>
        <v>5746764.0099999998</v>
      </c>
      <c r="E39" s="257">
        <f>+D39</f>
        <v>5746764.0099999998</v>
      </c>
      <c r="F39" s="216"/>
    </row>
    <row r="40" spans="1:6" ht="21" customHeight="1" x14ac:dyDescent="0.3">
      <c r="A40" s="116" t="s">
        <v>101</v>
      </c>
      <c r="B40" s="117">
        <f>+B38-B39</f>
        <v>-3462824</v>
      </c>
      <c r="C40" s="117">
        <f>+C38-C39</f>
        <v>-9661088.0399999991</v>
      </c>
      <c r="D40" s="117">
        <f>+D38-D39</f>
        <v>-15407852.049999999</v>
      </c>
      <c r="E40" s="258">
        <f>+E38-E39</f>
        <v>-15407852.049999999</v>
      </c>
      <c r="F40" s="216"/>
    </row>
    <row r="41" spans="1:6" ht="9.9" customHeight="1" x14ac:dyDescent="0.3">
      <c r="A41" s="489" t="s">
        <v>42</v>
      </c>
      <c r="B41" s="489"/>
      <c r="C41" s="489"/>
      <c r="D41" s="489"/>
    </row>
    <row r="42" spans="1:6" ht="9.9" customHeight="1" x14ac:dyDescent="0.3">
      <c r="A42" s="80"/>
      <c r="B42" s="80"/>
      <c r="C42" s="80"/>
      <c r="D42" s="80"/>
    </row>
    <row r="43" spans="1:6" ht="9.9" customHeight="1" x14ac:dyDescent="0.3">
      <c r="A43" s="80"/>
      <c r="B43" s="80"/>
      <c r="C43" s="80"/>
      <c r="D43" s="80"/>
    </row>
    <row r="44" spans="1:6" ht="9.9" customHeight="1" x14ac:dyDescent="0.3">
      <c r="A44" s="80"/>
      <c r="B44" s="80"/>
      <c r="C44" s="80"/>
      <c r="D44" s="80"/>
    </row>
    <row r="45" spans="1:6" x14ac:dyDescent="0.3">
      <c r="A45" s="403" t="s">
        <v>122</v>
      </c>
      <c r="B45" s="403"/>
      <c r="C45" s="403"/>
      <c r="D45" s="403"/>
      <c r="E45" s="403"/>
      <c r="F45" s="403"/>
    </row>
    <row r="100" spans="1:1" x14ac:dyDescent="0.3"/>
  </sheetData>
  <mergeCells count="18">
    <mergeCell ref="A45:F45"/>
    <mergeCell ref="A12:F12"/>
    <mergeCell ref="A11:F11"/>
    <mergeCell ref="A19:F19"/>
    <mergeCell ref="A21:E21"/>
    <mergeCell ref="A22:E22"/>
    <mergeCell ref="A29:E29"/>
    <mergeCell ref="A32:E32"/>
    <mergeCell ref="A33:E33"/>
    <mergeCell ref="A34:E34"/>
    <mergeCell ref="A41:D41"/>
    <mergeCell ref="A31:F31"/>
    <mergeCell ref="A1:F2"/>
    <mergeCell ref="A3:F3"/>
    <mergeCell ref="A9:F9"/>
    <mergeCell ref="C5:E5"/>
    <mergeCell ref="C6:E6"/>
    <mergeCell ref="C7:E7"/>
  </mergeCells>
  <dataValidations count="1">
    <dataValidation allowBlank="1" showInputMessage="1" showErrorMessage="1" promptTitle="Advertencia" prompt="Se recomienda leer cuidadosamente las indicaciones dispuestas en la parte inferior de esta tabla. " sqref="A36" xr:uid="{00000000-0002-0000-0900-000000000000}"/>
  </dataValidations>
  <printOptions horizontalCentered="1"/>
  <pageMargins left="0.31496062992125984" right="0.31496062992125984" top="1.1811023622047245" bottom="0.78740157480314965" header="0.78740157480314965" footer="0.39370078740157483"/>
  <pageSetup scale="65" orientation="portrait" r:id="rId1"/>
  <headerFooter>
    <oddFooter>&amp;L&amp;"Palatino Linotype,Normal"&amp;K979797&amp;D&amp;C&amp;"Palatino Linotype,Normal"&amp;K979797Reporte de Ejecución programática y presupuestaria (I trimestre)&amp;R&amp;"Palatino Linotype,Normal"&amp;K979797&amp;P</oddFooter>
  </headerFooter>
  <drawing r:id="rId2"/>
  <legacyDrawing r:id="rId3"/>
  <legacyDrawingHF r:id="rId4"/>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979797"/>
  </sheetPr>
  <dimension ref="A1:I202"/>
  <sheetViews>
    <sheetView showGridLines="0" zoomScale="80" zoomScaleNormal="80" zoomScaleSheetLayoutView="100" workbookViewId="0">
      <selection sqref="A1:F2"/>
    </sheetView>
  </sheetViews>
  <sheetFormatPr baseColWidth="10" defaultColWidth="11.44140625" defaultRowHeight="15.6" x14ac:dyDescent="0.3"/>
  <cols>
    <col min="1" max="1" width="38.6640625" style="30" customWidth="1"/>
    <col min="2" max="2" width="28.109375" style="30" customWidth="1"/>
    <col min="3" max="5" width="25" style="30" customWidth="1"/>
    <col min="6" max="6" width="25.44140625" style="30" customWidth="1"/>
    <col min="7" max="16384" width="11.44140625" style="30"/>
  </cols>
  <sheetData>
    <row r="1" spans="1:6" ht="26.4" customHeight="1" x14ac:dyDescent="0.3">
      <c r="A1" s="466" t="s">
        <v>123</v>
      </c>
      <c r="B1" s="466"/>
      <c r="C1" s="466"/>
      <c r="D1" s="466"/>
      <c r="E1" s="466"/>
      <c r="F1" s="466"/>
    </row>
    <row r="2" spans="1:6" ht="19.2" customHeight="1" x14ac:dyDescent="0.3">
      <c r="A2" s="466"/>
      <c r="B2" s="466"/>
      <c r="C2" s="466"/>
      <c r="D2" s="466"/>
      <c r="E2" s="466"/>
      <c r="F2" s="466"/>
    </row>
    <row r="3" spans="1:6" ht="17.399999999999999" x14ac:dyDescent="0.3">
      <c r="A3" s="479" t="s">
        <v>159</v>
      </c>
      <c r="B3" s="479"/>
      <c r="C3" s="479"/>
      <c r="D3" s="479"/>
      <c r="E3" s="479"/>
      <c r="F3" s="479"/>
    </row>
    <row r="4" spans="1:6" ht="9.9" customHeight="1" thickBot="1" x14ac:dyDescent="0.35">
      <c r="A4" s="31"/>
      <c r="B4" s="31"/>
      <c r="C4" s="31"/>
      <c r="D4" s="31"/>
      <c r="E4" s="31"/>
      <c r="F4" s="31"/>
    </row>
    <row r="5" spans="1:6" ht="18" customHeight="1" x14ac:dyDescent="0.3">
      <c r="A5" s="58"/>
      <c r="B5" s="139" t="s">
        <v>22</v>
      </c>
      <c r="C5" s="458" t="str">
        <f>+'1T'!C5</f>
        <v>Prevención y Tratamiento del Consumo de Alcohol, Tabaco y Drogas</v>
      </c>
      <c r="D5" s="459"/>
      <c r="E5" s="460"/>
    </row>
    <row r="6" spans="1:6" ht="18" customHeight="1" x14ac:dyDescent="0.3">
      <c r="A6" s="59"/>
      <c r="B6" s="140" t="s">
        <v>33</v>
      </c>
      <c r="C6" s="415" t="str">
        <f>+'1T'!C6</f>
        <v>Instituto sobre Alcoholismo y Farmocodependencia</v>
      </c>
      <c r="D6" s="461"/>
      <c r="E6" s="462"/>
      <c r="F6" s="5"/>
    </row>
    <row r="7" spans="1:6" ht="18" customHeight="1" thickBot="1" x14ac:dyDescent="0.35">
      <c r="A7" s="59"/>
      <c r="B7" s="143" t="s">
        <v>34</v>
      </c>
      <c r="C7" s="463" t="str">
        <f>+'1T'!C7</f>
        <v xml:space="preserve">Área Técnica Casa Jaguar </v>
      </c>
      <c r="D7" s="464"/>
      <c r="E7" s="465"/>
      <c r="F7" s="5"/>
    </row>
    <row r="8" spans="1:6" ht="9.9" customHeight="1" x14ac:dyDescent="0.3">
      <c r="A8" s="6"/>
      <c r="B8" s="32"/>
      <c r="C8" s="32"/>
      <c r="D8" s="32"/>
      <c r="E8" s="32"/>
      <c r="F8" s="32"/>
    </row>
    <row r="9" spans="1:6" ht="21.9" customHeight="1" x14ac:dyDescent="0.3">
      <c r="A9" s="442" t="s">
        <v>35</v>
      </c>
      <c r="B9" s="442"/>
      <c r="C9" s="442"/>
      <c r="D9" s="442"/>
      <c r="E9" s="442"/>
      <c r="F9" s="442"/>
    </row>
    <row r="10" spans="1:6" ht="17.399999999999999" x14ac:dyDescent="0.3">
      <c r="A10" s="9"/>
      <c r="B10" s="9"/>
      <c r="C10" s="9"/>
      <c r="D10" s="9"/>
      <c r="E10" s="9"/>
      <c r="F10" s="9"/>
    </row>
    <row r="11" spans="1:6" ht="50.25" customHeight="1" x14ac:dyDescent="0.3">
      <c r="A11" s="393" t="s">
        <v>282</v>
      </c>
      <c r="B11" s="393"/>
      <c r="C11" s="393"/>
      <c r="D11" s="393"/>
      <c r="E11" s="393"/>
      <c r="F11" s="393"/>
    </row>
    <row r="12" spans="1:6" ht="17.399999999999999" x14ac:dyDescent="0.3">
      <c r="A12" s="9"/>
      <c r="B12" s="9"/>
      <c r="C12" s="9"/>
      <c r="D12" s="9"/>
      <c r="E12" s="9"/>
      <c r="F12" s="9"/>
    </row>
    <row r="13" spans="1:6" ht="16.95" customHeight="1" x14ac:dyDescent="0.3">
      <c r="A13" s="471" t="s">
        <v>36</v>
      </c>
      <c r="B13" s="471"/>
      <c r="C13" s="471"/>
      <c r="D13" s="471"/>
      <c r="E13" s="471"/>
      <c r="F13" s="471"/>
    </row>
    <row r="14" spans="1:6" ht="16.95" customHeight="1" x14ac:dyDescent="0.3">
      <c r="A14" s="471" t="s">
        <v>19</v>
      </c>
      <c r="B14" s="471"/>
      <c r="C14" s="471"/>
      <c r="D14" s="471"/>
      <c r="E14" s="471"/>
      <c r="F14" s="471"/>
    </row>
    <row r="15" spans="1:6" ht="18" customHeight="1" x14ac:dyDescent="0.3">
      <c r="A15" s="91" t="s">
        <v>17</v>
      </c>
      <c r="B15" s="90" t="s">
        <v>18</v>
      </c>
      <c r="C15" s="90" t="s">
        <v>14</v>
      </c>
      <c r="D15" s="90" t="s">
        <v>15</v>
      </c>
      <c r="E15" s="90" t="s">
        <v>80</v>
      </c>
      <c r="F15" s="91" t="s">
        <v>12</v>
      </c>
    </row>
    <row r="16" spans="1:6" ht="16.95" customHeight="1" x14ac:dyDescent="0.3">
      <c r="A16" s="82" t="s">
        <v>16</v>
      </c>
      <c r="B16" s="85"/>
      <c r="C16" s="262">
        <f>+SUM(C18:C19)</f>
        <v>173</v>
      </c>
      <c r="D16" s="262">
        <f t="shared" ref="D16:F16" si="0">+SUM(D18:D19)</f>
        <v>22</v>
      </c>
      <c r="E16" s="262">
        <f t="shared" si="0"/>
        <v>3</v>
      </c>
      <c r="F16" s="262">
        <f t="shared" si="0"/>
        <v>198</v>
      </c>
    </row>
    <row r="17" spans="1:6" ht="15" customHeight="1" x14ac:dyDescent="0.3">
      <c r="A17" s="10"/>
      <c r="B17" s="11"/>
      <c r="C17" s="263"/>
      <c r="D17" s="263"/>
      <c r="E17" s="263"/>
      <c r="F17" s="263"/>
    </row>
    <row r="18" spans="1:6" ht="16.95" customHeight="1" x14ac:dyDescent="0.3">
      <c r="A18" s="13" t="s">
        <v>289</v>
      </c>
      <c r="B18" s="14" t="s">
        <v>290</v>
      </c>
      <c r="C18" s="379">
        <v>6</v>
      </c>
      <c r="D18" s="379">
        <v>3</v>
      </c>
      <c r="E18" s="379">
        <v>3</v>
      </c>
      <c r="F18" s="265">
        <f>+SUM(C18:E18)</f>
        <v>12</v>
      </c>
    </row>
    <row r="19" spans="1:6" ht="16.95" customHeight="1" x14ac:dyDescent="0.3">
      <c r="A19" s="16" t="s">
        <v>291</v>
      </c>
      <c r="B19" s="14" t="s">
        <v>290</v>
      </c>
      <c r="C19" s="379">
        <v>167</v>
      </c>
      <c r="D19" s="379">
        <v>19</v>
      </c>
      <c r="E19" s="379">
        <v>0</v>
      </c>
      <c r="F19" s="265">
        <f>+SUM(C19:E19)</f>
        <v>186</v>
      </c>
    </row>
    <row r="20" spans="1:6" x14ac:dyDescent="0.3">
      <c r="A20" s="135" t="s">
        <v>163</v>
      </c>
      <c r="B20" s="210" t="s">
        <v>164</v>
      </c>
      <c r="C20" s="134"/>
      <c r="D20" s="134"/>
      <c r="E20" s="134"/>
      <c r="F20" s="134"/>
    </row>
    <row r="21" spans="1:6" ht="35.1" customHeight="1" x14ac:dyDescent="0.3">
      <c r="A21" s="452" t="s">
        <v>283</v>
      </c>
      <c r="B21" s="453"/>
      <c r="C21" s="453"/>
      <c r="D21" s="453"/>
      <c r="E21" s="453"/>
      <c r="F21" s="454"/>
    </row>
    <row r="22" spans="1:6" ht="50.1" customHeight="1" x14ac:dyDescent="0.3">
      <c r="A22" s="443" t="s">
        <v>113</v>
      </c>
      <c r="B22" s="444"/>
      <c r="C22" s="444"/>
      <c r="D22" s="444"/>
      <c r="E22" s="444"/>
      <c r="F22" s="445"/>
    </row>
    <row r="23" spans="1:6" ht="16.95" customHeight="1" x14ac:dyDescent="0.3">
      <c r="A23" s="33"/>
      <c r="B23" s="33"/>
      <c r="C23" s="33"/>
      <c r="D23" s="34"/>
      <c r="E23" s="34"/>
      <c r="F23" s="35"/>
    </row>
    <row r="24" spans="1:6" ht="16.95" customHeight="1" x14ac:dyDescent="0.3">
      <c r="A24" s="471" t="s">
        <v>37</v>
      </c>
      <c r="B24" s="471"/>
      <c r="C24" s="471"/>
      <c r="D24" s="471"/>
      <c r="E24" s="471"/>
      <c r="F24" s="471"/>
    </row>
    <row r="25" spans="1:6" ht="16.95" customHeight="1" x14ac:dyDescent="0.3">
      <c r="A25" s="471" t="s">
        <v>20</v>
      </c>
      <c r="B25" s="471"/>
      <c r="C25" s="471"/>
      <c r="D25" s="471"/>
      <c r="E25" s="471"/>
      <c r="F25" s="471"/>
    </row>
    <row r="26" spans="1:6" ht="18" customHeight="1" x14ac:dyDescent="0.3">
      <c r="A26" s="426" t="s">
        <v>17</v>
      </c>
      <c r="B26" s="470"/>
      <c r="C26" s="90" t="s">
        <v>14</v>
      </c>
      <c r="D26" s="90" t="s">
        <v>15</v>
      </c>
      <c r="E26" s="90" t="s">
        <v>80</v>
      </c>
      <c r="F26" s="91" t="s">
        <v>12</v>
      </c>
    </row>
    <row r="27" spans="1:6" ht="16.95" customHeight="1" x14ac:dyDescent="0.3">
      <c r="A27" s="475" t="s">
        <v>16</v>
      </c>
      <c r="B27" s="475"/>
      <c r="C27" s="97">
        <f>+C29+C30</f>
        <v>2816765.5</v>
      </c>
      <c r="D27" s="97">
        <f t="shared" ref="D27:F27" si="1">+D29+D30</f>
        <v>1409316</v>
      </c>
      <c r="E27" s="97">
        <f t="shared" si="1"/>
        <v>8767141.3599999994</v>
      </c>
      <c r="F27" s="97">
        <f t="shared" si="1"/>
        <v>12993222.859999999</v>
      </c>
    </row>
    <row r="28" spans="1:6" ht="15" customHeight="1" x14ac:dyDescent="0.3">
      <c r="A28" s="476"/>
      <c r="B28" s="476"/>
      <c r="C28" s="12"/>
      <c r="D28" s="12"/>
      <c r="E28" s="12"/>
      <c r="F28" s="12"/>
    </row>
    <row r="29" spans="1:6" ht="16.95" customHeight="1" x14ac:dyDescent="0.3">
      <c r="A29" s="477" t="s">
        <v>289</v>
      </c>
      <c r="B29" s="477"/>
      <c r="C29" s="15">
        <f>+'Detalle 4T'!V8+'Detalle 4T'!V9+'Detalle 4T'!V10+'Detalle 4T'!V12+'Detalle 4T'!V13+'Detalle 4T'!V14+'Detalle 4T'!V15+'Detalle 4T'!V16+'Detalle 4T'!V17+'Detalle 4T'!V18+'Detalle 4T'!V19+'Detalle 4T'!V20</f>
        <v>1857545.5000000002</v>
      </c>
      <c r="D29" s="15">
        <f>+'Detalle 4T'!W23-'Detalle 4T'!W11-'Detalle 4T'!W21</f>
        <v>798236</v>
      </c>
      <c r="E29" s="15">
        <f>+'Detalle 4T'!X8+'Detalle 4T'!X9+'Detalle 4T'!X10+'Detalle 4T'!X12+'Detalle 4T'!X13+'Detalle 4T'!X14+'Detalle 4T'!X15+'Detalle 4T'!X16+'Detalle 4T'!X17+'Detalle 4T'!X18+'Detalle 4T'!X19+'Detalle 4T'!X20</f>
        <v>7893541.3600000003</v>
      </c>
      <c r="F29" s="194">
        <f>+E29+D29+C29</f>
        <v>10549322.859999999</v>
      </c>
    </row>
    <row r="30" spans="1:6" ht="16.95" customHeight="1" x14ac:dyDescent="0.3">
      <c r="A30" s="478" t="s">
        <v>291</v>
      </c>
      <c r="B30" s="478"/>
      <c r="C30" s="15">
        <f>+'Detalle 4T'!V11+'Detalle 4T'!V21</f>
        <v>959220</v>
      </c>
      <c r="D30" s="15">
        <f>+'Detalle 4T'!W11+'Detalle 4T'!W21</f>
        <v>611080</v>
      </c>
      <c r="E30" s="15">
        <f>+'Detalle 4T'!X11+'Detalle 4T'!X21</f>
        <v>873600</v>
      </c>
      <c r="F30" s="194">
        <f>+E30+D30+C30</f>
        <v>2443900</v>
      </c>
    </row>
    <row r="31" spans="1:6" ht="15" customHeight="1" x14ac:dyDescent="0.3">
      <c r="A31" s="135" t="s">
        <v>163</v>
      </c>
      <c r="B31" s="210" t="s">
        <v>164</v>
      </c>
      <c r="C31" s="134"/>
      <c r="D31" s="134"/>
      <c r="E31" s="134"/>
      <c r="F31" s="134"/>
    </row>
    <row r="32" spans="1:6" ht="35.1" customHeight="1" x14ac:dyDescent="0.3">
      <c r="A32" s="452" t="s">
        <v>283</v>
      </c>
      <c r="B32" s="453"/>
      <c r="C32" s="453"/>
      <c r="D32" s="453"/>
      <c r="E32" s="453"/>
      <c r="F32" s="454"/>
    </row>
    <row r="33" spans="1:7" ht="50.1" customHeight="1" x14ac:dyDescent="0.3">
      <c r="A33" s="443" t="s">
        <v>415</v>
      </c>
      <c r="B33" s="444"/>
      <c r="C33" s="444"/>
      <c r="D33" s="444"/>
      <c r="E33" s="444"/>
      <c r="F33" s="445"/>
    </row>
    <row r="34" spans="1:7" ht="16.95" customHeight="1" x14ac:dyDescent="0.3"/>
    <row r="35" spans="1:7" ht="16.95" customHeight="1" x14ac:dyDescent="0.3">
      <c r="A35" s="404" t="s">
        <v>38</v>
      </c>
      <c r="B35" s="404"/>
      <c r="C35" s="404"/>
      <c r="D35" s="404"/>
      <c r="E35" s="404"/>
      <c r="F35" s="404"/>
    </row>
    <row r="36" spans="1:7" ht="33" customHeight="1" x14ac:dyDescent="0.3">
      <c r="A36" s="427" t="s">
        <v>39</v>
      </c>
      <c r="B36" s="427"/>
      <c r="C36" s="427"/>
      <c r="D36" s="427"/>
      <c r="E36" s="427"/>
      <c r="F36" s="427"/>
    </row>
    <row r="37" spans="1:7" x14ac:dyDescent="0.3">
      <c r="A37" s="426" t="s">
        <v>23</v>
      </c>
      <c r="B37" s="426"/>
      <c r="C37" s="90" t="s">
        <v>40</v>
      </c>
      <c r="D37" s="91" t="s">
        <v>41</v>
      </c>
      <c r="E37" s="92" t="s">
        <v>43</v>
      </c>
      <c r="F37" s="91" t="s">
        <v>24</v>
      </c>
    </row>
    <row r="38" spans="1:7" ht="30" customHeight="1" x14ac:dyDescent="0.3">
      <c r="A38" s="450" t="s">
        <v>28</v>
      </c>
      <c r="B38" s="455"/>
      <c r="C38" s="18" t="s">
        <v>408</v>
      </c>
      <c r="D38" s="18"/>
      <c r="E38" s="22"/>
      <c r="F38" s="19"/>
    </row>
    <row r="39" spans="1:7" ht="30" customHeight="1" x14ac:dyDescent="0.3">
      <c r="A39" s="450" t="s">
        <v>29</v>
      </c>
      <c r="B39" s="450"/>
      <c r="C39" s="18" t="s">
        <v>408</v>
      </c>
      <c r="D39" s="18"/>
      <c r="E39" s="18"/>
      <c r="F39" s="20"/>
    </row>
    <row r="40" spans="1:7" ht="30" customHeight="1" x14ac:dyDescent="0.3">
      <c r="A40" s="456" t="s">
        <v>27</v>
      </c>
      <c r="B40" s="456"/>
      <c r="C40" s="18"/>
      <c r="D40" s="18" t="s">
        <v>408</v>
      </c>
      <c r="E40" s="18"/>
      <c r="F40" s="20"/>
    </row>
    <row r="41" spans="1:7" ht="30" customHeight="1" x14ac:dyDescent="0.3">
      <c r="A41" s="457" t="s">
        <v>30</v>
      </c>
      <c r="B41" s="457"/>
      <c r="C41" s="18"/>
      <c r="D41" s="18" t="s">
        <v>408</v>
      </c>
      <c r="E41" s="18"/>
      <c r="F41" s="21"/>
    </row>
    <row r="42" spans="1:7" ht="16.95" customHeight="1" x14ac:dyDescent="0.3">
      <c r="A42" s="135" t="s">
        <v>163</v>
      </c>
      <c r="B42" s="210" t="s">
        <v>164</v>
      </c>
      <c r="C42" s="76"/>
      <c r="D42" s="76"/>
      <c r="E42" s="76"/>
      <c r="F42" s="76"/>
    </row>
    <row r="43" spans="1:7" ht="35.1" customHeight="1" x14ac:dyDescent="0.3">
      <c r="A43" s="452" t="s">
        <v>284</v>
      </c>
      <c r="B43" s="453"/>
      <c r="C43" s="453"/>
      <c r="D43" s="453"/>
      <c r="E43" s="453"/>
      <c r="F43" s="454"/>
    </row>
    <row r="44" spans="1:7" s="63" customFormat="1" ht="50.1" customHeight="1" x14ac:dyDescent="0.3">
      <c r="A44" s="440" t="s">
        <v>77</v>
      </c>
      <c r="B44" s="440"/>
      <c r="C44" s="440"/>
      <c r="D44" s="440"/>
      <c r="E44" s="440"/>
      <c r="F44" s="440"/>
      <c r="G44" s="30"/>
    </row>
    <row r="46" spans="1:7" x14ac:dyDescent="0.3">
      <c r="A46" s="404" t="s">
        <v>44</v>
      </c>
      <c r="B46" s="404"/>
      <c r="C46" s="404"/>
      <c r="D46" s="404"/>
      <c r="E46" s="404"/>
      <c r="F46" s="404"/>
    </row>
    <row r="47" spans="1:7" x14ac:dyDescent="0.3">
      <c r="A47" s="404" t="s">
        <v>25</v>
      </c>
      <c r="B47" s="404"/>
      <c r="C47" s="404"/>
      <c r="D47" s="404"/>
      <c r="E47" s="404"/>
      <c r="F47" s="404"/>
    </row>
    <row r="48" spans="1:7" x14ac:dyDescent="0.3">
      <c r="A48" s="491" t="s">
        <v>23</v>
      </c>
      <c r="B48" s="491"/>
      <c r="C48" s="89" t="s">
        <v>40</v>
      </c>
      <c r="D48" s="88" t="s">
        <v>41</v>
      </c>
      <c r="E48" s="93" t="s">
        <v>76</v>
      </c>
      <c r="F48" s="88" t="s">
        <v>24</v>
      </c>
    </row>
    <row r="49" spans="1:7" ht="30" customHeight="1" x14ac:dyDescent="0.3">
      <c r="A49" s="449" t="s">
        <v>31</v>
      </c>
      <c r="B49" s="449"/>
      <c r="C49" s="22" t="s">
        <v>390</v>
      </c>
      <c r="D49" s="22"/>
      <c r="E49" s="27"/>
      <c r="F49" s="38"/>
      <c r="G49" s="63"/>
    </row>
    <row r="50" spans="1:7" ht="30" customHeight="1" x14ac:dyDescent="0.3">
      <c r="A50" s="450" t="s">
        <v>32</v>
      </c>
      <c r="B50" s="450"/>
      <c r="C50" s="28" t="s">
        <v>390</v>
      </c>
      <c r="D50" s="28"/>
      <c r="E50" s="29"/>
      <c r="F50" s="39"/>
      <c r="G50" s="63"/>
    </row>
    <row r="51" spans="1:7" s="63" customFormat="1" ht="30" customHeight="1" x14ac:dyDescent="0.3">
      <c r="A51" s="493" t="s">
        <v>252</v>
      </c>
      <c r="B51" s="493"/>
      <c r="C51" s="259" t="s">
        <v>390</v>
      </c>
      <c r="D51" s="259"/>
      <c r="E51" s="260"/>
      <c r="F51" s="39"/>
    </row>
    <row r="52" spans="1:7" x14ac:dyDescent="0.3">
      <c r="A52" s="135" t="s">
        <v>163</v>
      </c>
      <c r="B52" s="210" t="s">
        <v>164</v>
      </c>
      <c r="C52" s="134"/>
      <c r="D52" s="134"/>
      <c r="E52" s="134"/>
      <c r="F52" s="134"/>
    </row>
    <row r="53" spans="1:7" ht="35.1" customHeight="1" x14ac:dyDescent="0.3">
      <c r="A53" s="452" t="s">
        <v>285</v>
      </c>
      <c r="B53" s="453"/>
      <c r="C53" s="453"/>
      <c r="D53" s="453"/>
      <c r="E53" s="453"/>
      <c r="F53" s="454"/>
    </row>
    <row r="54" spans="1:7" ht="50.1" customHeight="1" x14ac:dyDescent="0.3">
      <c r="A54" s="440" t="s">
        <v>55</v>
      </c>
      <c r="B54" s="440"/>
      <c r="C54" s="440"/>
      <c r="D54" s="440"/>
      <c r="E54" s="440"/>
      <c r="F54" s="440"/>
    </row>
    <row r="55" spans="1:7" ht="9.9" customHeight="1" x14ac:dyDescent="0.3">
      <c r="E55" s="40"/>
    </row>
    <row r="56" spans="1:7" ht="30" customHeight="1" x14ac:dyDescent="0.3">
      <c r="A56" s="94" t="s">
        <v>45</v>
      </c>
      <c r="B56" s="415" t="s">
        <v>412</v>
      </c>
      <c r="C56" s="416"/>
      <c r="D56" s="417" t="s">
        <v>48</v>
      </c>
      <c r="E56" s="418"/>
      <c r="F56" s="419"/>
    </row>
    <row r="57" spans="1:7" ht="30" customHeight="1" x14ac:dyDescent="0.3">
      <c r="A57" s="94" t="s">
        <v>46</v>
      </c>
      <c r="B57" s="415" t="s">
        <v>410</v>
      </c>
      <c r="C57" s="416"/>
      <c r="D57" s="420"/>
      <c r="E57" s="421"/>
      <c r="F57" s="422"/>
    </row>
    <row r="58" spans="1:7" ht="30" customHeight="1" x14ac:dyDescent="0.3">
      <c r="A58" s="94" t="s">
        <v>47</v>
      </c>
      <c r="B58" s="415" t="s">
        <v>409</v>
      </c>
      <c r="C58" s="416"/>
      <c r="D58" s="423"/>
      <c r="E58" s="424"/>
      <c r="F58" s="425"/>
    </row>
    <row r="60" spans="1:7" ht="21.9" customHeight="1" x14ac:dyDescent="0.3">
      <c r="A60" s="442" t="s">
        <v>49</v>
      </c>
      <c r="B60" s="442"/>
      <c r="C60" s="442"/>
      <c r="D60" s="442"/>
      <c r="E60" s="442"/>
      <c r="F60" s="442"/>
    </row>
    <row r="61" spans="1:7" ht="9.9" customHeight="1" x14ac:dyDescent="0.3"/>
    <row r="62" spans="1:7" ht="84.9" customHeight="1" x14ac:dyDescent="0.3">
      <c r="A62" s="393" t="s">
        <v>238</v>
      </c>
      <c r="B62" s="393"/>
      <c r="C62" s="393"/>
      <c r="D62" s="393"/>
      <c r="E62" s="393"/>
      <c r="F62" s="393"/>
    </row>
    <row r="63" spans="1:7" ht="9.9" customHeight="1" x14ac:dyDescent="0.3"/>
    <row r="64" spans="1:7" x14ac:dyDescent="0.3">
      <c r="A64" s="404" t="s">
        <v>50</v>
      </c>
      <c r="B64" s="404"/>
      <c r="C64" s="404"/>
      <c r="D64" s="404"/>
      <c r="E64" s="404"/>
      <c r="F64" s="404"/>
    </row>
    <row r="65" spans="1:7" x14ac:dyDescent="0.3">
      <c r="A65" s="404" t="s">
        <v>58</v>
      </c>
      <c r="B65" s="404"/>
      <c r="C65" s="404"/>
      <c r="D65" s="404"/>
      <c r="E65" s="404"/>
      <c r="F65" s="404"/>
    </row>
    <row r="66" spans="1:7" x14ac:dyDescent="0.3">
      <c r="A66" s="404" t="s">
        <v>51</v>
      </c>
      <c r="B66" s="404"/>
      <c r="C66" s="404"/>
      <c r="D66" s="404"/>
      <c r="E66" s="404"/>
      <c r="F66" s="404"/>
    </row>
    <row r="67" spans="1:7" ht="45" customHeight="1" x14ac:dyDescent="0.3">
      <c r="A67" s="81" t="s">
        <v>59</v>
      </c>
      <c r="B67" s="81" t="s">
        <v>61</v>
      </c>
      <c r="C67" s="81" t="s">
        <v>65</v>
      </c>
      <c r="D67" s="81" t="s">
        <v>62</v>
      </c>
      <c r="E67" s="81" t="s">
        <v>63</v>
      </c>
      <c r="F67" s="81" t="s">
        <v>64</v>
      </c>
    </row>
    <row r="68" spans="1:7" x14ac:dyDescent="0.3">
      <c r="A68" s="82" t="s">
        <v>16</v>
      </c>
      <c r="B68" s="83">
        <f>+SUM(B70:B76)</f>
        <v>36473388</v>
      </c>
      <c r="C68" s="295">
        <f>+SUM(C70:C76)</f>
        <v>100</v>
      </c>
      <c r="D68" s="85"/>
      <c r="E68" s="85"/>
      <c r="F68" s="85"/>
      <c r="G68" s="216"/>
    </row>
    <row r="69" spans="1:7" ht="9.9" customHeight="1" x14ac:dyDescent="0.3">
      <c r="A69" s="24"/>
      <c r="B69" s="25"/>
      <c r="C69" s="296"/>
      <c r="D69" s="23"/>
      <c r="E69" s="23"/>
      <c r="F69" s="23"/>
      <c r="G69" s="216"/>
    </row>
    <row r="70" spans="1:7" ht="17.100000000000001" customHeight="1" x14ac:dyDescent="0.3">
      <c r="A70" s="24" t="s">
        <v>60</v>
      </c>
      <c r="B70" s="25">
        <f>+'1T'!B70</f>
        <v>36473388</v>
      </c>
      <c r="C70" s="296">
        <f>+B70/$B$68*100</f>
        <v>100</v>
      </c>
      <c r="D70" s="182">
        <f>+'1T'!D70</f>
        <v>0</v>
      </c>
      <c r="E70" s="182">
        <f>+'1T'!E70</f>
        <v>0</v>
      </c>
      <c r="F70" s="182">
        <f>+'1T'!F70</f>
        <v>0</v>
      </c>
      <c r="G70" s="216"/>
    </row>
    <row r="71" spans="1:7" ht="17.100000000000001" customHeight="1" x14ac:dyDescent="0.3">
      <c r="A71" s="178" t="s">
        <v>217</v>
      </c>
      <c r="B71" s="25">
        <f>+'1T'!B71</f>
        <v>0</v>
      </c>
      <c r="C71" s="296">
        <f>+B71/$B$68*100</f>
        <v>0</v>
      </c>
      <c r="D71" s="182">
        <f>+'1T'!D71</f>
        <v>0</v>
      </c>
      <c r="E71" s="182">
        <f>+'1T'!E71</f>
        <v>0</v>
      </c>
      <c r="F71" s="182">
        <f>+'1T'!F71</f>
        <v>0</v>
      </c>
      <c r="G71" s="216"/>
    </row>
    <row r="72" spans="1:7" ht="17.100000000000001" customHeight="1" x14ac:dyDescent="0.3">
      <c r="A72" s="24" t="s">
        <v>142</v>
      </c>
      <c r="B72" s="25">
        <v>0</v>
      </c>
      <c r="C72" s="296">
        <f t="shared" ref="C72:C76" si="2">+B72/$B$68*100</f>
        <v>0</v>
      </c>
      <c r="D72" s="182"/>
      <c r="E72" s="182"/>
      <c r="F72" s="182"/>
      <c r="G72" s="216"/>
    </row>
    <row r="73" spans="1:7" ht="17.100000000000001" customHeight="1" x14ac:dyDescent="0.3">
      <c r="A73" s="187" t="s">
        <v>143</v>
      </c>
      <c r="B73" s="188">
        <v>0</v>
      </c>
      <c r="C73" s="286">
        <f t="shared" si="2"/>
        <v>0</v>
      </c>
      <c r="D73" s="189"/>
      <c r="E73" s="189"/>
      <c r="F73" s="189"/>
      <c r="G73" s="216"/>
    </row>
    <row r="74" spans="1:7" ht="17.100000000000001" customHeight="1" x14ac:dyDescent="0.3">
      <c r="A74" s="24" t="s">
        <v>144</v>
      </c>
      <c r="B74" s="25">
        <v>0</v>
      </c>
      <c r="C74" s="296">
        <f t="shared" si="2"/>
        <v>0</v>
      </c>
      <c r="D74" s="182"/>
      <c r="E74" s="182"/>
      <c r="F74" s="182"/>
      <c r="G74" s="216"/>
    </row>
    <row r="75" spans="1:7" ht="17.100000000000001" customHeight="1" x14ac:dyDescent="0.3">
      <c r="A75" s="24" t="s">
        <v>145</v>
      </c>
      <c r="B75" s="25">
        <v>0</v>
      </c>
      <c r="C75" s="296">
        <f t="shared" si="2"/>
        <v>0</v>
      </c>
      <c r="D75" s="182"/>
      <c r="E75" s="182"/>
      <c r="F75" s="182"/>
      <c r="G75" s="216"/>
    </row>
    <row r="76" spans="1:7" ht="17.100000000000001" customHeight="1" x14ac:dyDescent="0.3">
      <c r="A76" s="26" t="s">
        <v>146</v>
      </c>
      <c r="B76" s="25">
        <v>0</v>
      </c>
      <c r="C76" s="296">
        <f t="shared" si="2"/>
        <v>0</v>
      </c>
      <c r="D76" s="184"/>
      <c r="E76" s="184"/>
      <c r="F76" s="184"/>
      <c r="G76" s="216"/>
    </row>
    <row r="77" spans="1:7" ht="14.4" customHeight="1" x14ac:dyDescent="0.3">
      <c r="A77" s="490" t="s">
        <v>42</v>
      </c>
      <c r="B77" s="490"/>
      <c r="C77" s="490"/>
      <c r="D77" s="490"/>
      <c r="E77" s="490"/>
      <c r="F77" s="490"/>
    </row>
    <row r="78" spans="1:7" ht="35.1" customHeight="1" x14ac:dyDescent="0.3">
      <c r="A78" s="447" t="s">
        <v>216</v>
      </c>
      <c r="B78" s="441"/>
      <c r="C78" s="441"/>
      <c r="D78" s="441"/>
      <c r="E78" s="441"/>
      <c r="F78" s="448"/>
    </row>
    <row r="79" spans="1:7" ht="50.1" customHeight="1" x14ac:dyDescent="0.3">
      <c r="A79" s="443" t="s">
        <v>199</v>
      </c>
      <c r="B79" s="444"/>
      <c r="C79" s="444"/>
      <c r="D79" s="444"/>
      <c r="E79" s="444"/>
      <c r="F79" s="445"/>
    </row>
    <row r="80" spans="1:7" ht="9.9" customHeight="1" x14ac:dyDescent="0.3">
      <c r="A80" s="24"/>
      <c r="B80" s="43"/>
      <c r="C80" s="23"/>
    </row>
    <row r="81" spans="1:7" x14ac:dyDescent="0.3">
      <c r="A81" s="404" t="s">
        <v>66</v>
      </c>
      <c r="B81" s="404"/>
      <c r="C81" s="404"/>
      <c r="D81" s="404"/>
      <c r="E81" s="404"/>
      <c r="F81" s="404"/>
    </row>
    <row r="82" spans="1:7" x14ac:dyDescent="0.3">
      <c r="A82" s="404" t="s">
        <v>148</v>
      </c>
      <c r="B82" s="404"/>
      <c r="C82" s="404"/>
      <c r="D82" s="404"/>
      <c r="E82" s="404"/>
      <c r="F82" s="404"/>
    </row>
    <row r="83" spans="1:7" x14ac:dyDescent="0.3">
      <c r="A83" s="404" t="s">
        <v>51</v>
      </c>
      <c r="B83" s="404"/>
      <c r="C83" s="404"/>
      <c r="D83" s="404"/>
      <c r="E83" s="404"/>
      <c r="F83" s="404"/>
    </row>
    <row r="84" spans="1:7" ht="34.5" customHeight="1" x14ac:dyDescent="0.3">
      <c r="A84" s="130" t="s">
        <v>53</v>
      </c>
      <c r="B84" s="130" t="s">
        <v>150</v>
      </c>
      <c r="C84" s="95" t="s">
        <v>14</v>
      </c>
      <c r="D84" s="95" t="s">
        <v>15</v>
      </c>
      <c r="E84" s="95" t="s">
        <v>80</v>
      </c>
      <c r="F84" s="95" t="s">
        <v>12</v>
      </c>
    </row>
    <row r="85" spans="1:7" ht="18" customHeight="1" x14ac:dyDescent="0.3">
      <c r="A85" s="82" t="s">
        <v>16</v>
      </c>
      <c r="B85" s="96"/>
      <c r="C85" s="289">
        <f>+C87</f>
        <v>0</v>
      </c>
      <c r="D85" s="289">
        <f>+D87</f>
        <v>0</v>
      </c>
      <c r="E85" s="289">
        <f>+E87</f>
        <v>0</v>
      </c>
      <c r="F85" s="289">
        <f>+F87</f>
        <v>0</v>
      </c>
      <c r="G85" s="216"/>
    </row>
    <row r="86" spans="1:7" ht="9.9" customHeight="1" x14ac:dyDescent="0.3">
      <c r="A86" s="10"/>
      <c r="B86" s="44"/>
      <c r="C86" s="194"/>
      <c r="D86" s="194"/>
      <c r="E86" s="194"/>
      <c r="F86" s="195"/>
    </row>
    <row r="87" spans="1:7" x14ac:dyDescent="0.3">
      <c r="A87" s="437" t="s">
        <v>161</v>
      </c>
      <c r="B87" s="437"/>
      <c r="C87" s="291">
        <f>+C88+C92</f>
        <v>0</v>
      </c>
      <c r="D87" s="291">
        <f t="shared" ref="D87:E87" si="3">+D88+D92</f>
        <v>0</v>
      </c>
      <c r="E87" s="291">
        <f t="shared" si="3"/>
        <v>0</v>
      </c>
      <c r="F87" s="291">
        <f>+F88+F92</f>
        <v>0</v>
      </c>
      <c r="G87" s="216"/>
    </row>
    <row r="88" spans="1:7" x14ac:dyDescent="0.3">
      <c r="A88" s="162" t="s">
        <v>197</v>
      </c>
      <c r="B88" s="167" t="s">
        <v>192</v>
      </c>
      <c r="C88" s="194">
        <f>+C89</f>
        <v>0</v>
      </c>
      <c r="D88" s="194">
        <f t="shared" ref="D88:E88" si="4">+D89</f>
        <v>0</v>
      </c>
      <c r="E88" s="194">
        <f t="shared" si="4"/>
        <v>0</v>
      </c>
      <c r="F88" s="292">
        <f>+C88+D88+E88</f>
        <v>0</v>
      </c>
      <c r="G88" s="216"/>
    </row>
    <row r="89" spans="1:7" x14ac:dyDescent="0.3">
      <c r="A89" s="162" t="s">
        <v>196</v>
      </c>
      <c r="B89" s="167" t="s">
        <v>167</v>
      </c>
      <c r="C89" s="15">
        <f>+C90</f>
        <v>0</v>
      </c>
      <c r="D89" s="15">
        <f t="shared" ref="D89:E89" si="5">+D90</f>
        <v>0</v>
      </c>
      <c r="E89" s="15">
        <f t="shared" si="5"/>
        <v>0</v>
      </c>
      <c r="F89" s="47">
        <f t="shared" ref="F89" si="6">+C89+D89+E89</f>
        <v>0</v>
      </c>
      <c r="G89" s="216"/>
    </row>
    <row r="90" spans="1:7" x14ac:dyDescent="0.3">
      <c r="A90" s="162" t="s">
        <v>195</v>
      </c>
      <c r="B90" s="167" t="s">
        <v>193</v>
      </c>
      <c r="C90" s="48">
        <f>+C91</f>
        <v>0</v>
      </c>
      <c r="D90" s="48">
        <f t="shared" ref="D90:E90" si="7">+D91</f>
        <v>0</v>
      </c>
      <c r="E90" s="48">
        <f t="shared" si="7"/>
        <v>0</v>
      </c>
      <c r="F90" s="47">
        <f t="shared" ref="F90:F95" si="8">+C90+D90+E90</f>
        <v>0</v>
      </c>
      <c r="G90" s="216"/>
    </row>
    <row r="91" spans="1:7" x14ac:dyDescent="0.3">
      <c r="A91" s="314" t="s">
        <v>198</v>
      </c>
      <c r="B91" s="315" t="s">
        <v>213</v>
      </c>
      <c r="C91" s="334">
        <v>0</v>
      </c>
      <c r="D91" s="334">
        <v>0</v>
      </c>
      <c r="E91" s="334">
        <v>0</v>
      </c>
      <c r="F91" s="317">
        <f t="shared" si="8"/>
        <v>0</v>
      </c>
      <c r="G91" s="216"/>
    </row>
    <row r="92" spans="1:7" x14ac:dyDescent="0.3">
      <c r="A92" s="162" t="s">
        <v>266</v>
      </c>
      <c r="B92" s="167" t="s">
        <v>263</v>
      </c>
      <c r="C92" s="300">
        <f>+C93</f>
        <v>0</v>
      </c>
      <c r="D92" s="300">
        <f t="shared" ref="D92:E94" si="9">+D93</f>
        <v>0</v>
      </c>
      <c r="E92" s="300">
        <f>+E93</f>
        <v>0</v>
      </c>
      <c r="F92" s="292">
        <f t="shared" si="8"/>
        <v>0</v>
      </c>
      <c r="G92" s="216"/>
    </row>
    <row r="93" spans="1:7" x14ac:dyDescent="0.3">
      <c r="A93" s="162" t="s">
        <v>267</v>
      </c>
      <c r="B93" s="167" t="s">
        <v>168</v>
      </c>
      <c r="C93" s="48">
        <f>+C94</f>
        <v>0</v>
      </c>
      <c r="D93" s="48">
        <f t="shared" si="9"/>
        <v>0</v>
      </c>
      <c r="E93" s="48">
        <f t="shared" si="9"/>
        <v>0</v>
      </c>
      <c r="F93" s="47">
        <f t="shared" si="8"/>
        <v>0</v>
      </c>
      <c r="G93" s="216"/>
    </row>
    <row r="94" spans="1:7" x14ac:dyDescent="0.3">
      <c r="A94" s="162" t="s">
        <v>269</v>
      </c>
      <c r="B94" s="167" t="s">
        <v>268</v>
      </c>
      <c r="C94" s="48">
        <f>+C95</f>
        <v>0</v>
      </c>
      <c r="D94" s="48">
        <f t="shared" si="9"/>
        <v>0</v>
      </c>
      <c r="E94" s="48">
        <f t="shared" si="9"/>
        <v>0</v>
      </c>
      <c r="F94" s="47">
        <f t="shared" si="8"/>
        <v>0</v>
      </c>
      <c r="G94" s="216"/>
    </row>
    <row r="95" spans="1:7" x14ac:dyDescent="0.3">
      <c r="A95" s="314" t="s">
        <v>270</v>
      </c>
      <c r="B95" s="315" t="s">
        <v>271</v>
      </c>
      <c r="C95" s="334">
        <v>0</v>
      </c>
      <c r="D95" s="334">
        <v>0</v>
      </c>
      <c r="E95" s="334">
        <v>0</v>
      </c>
      <c r="F95" s="317">
        <f t="shared" si="8"/>
        <v>0</v>
      </c>
      <c r="G95" s="216"/>
    </row>
    <row r="96" spans="1:7" ht="9.9" customHeight="1" x14ac:dyDescent="0.3">
      <c r="A96" s="114"/>
      <c r="B96" s="42"/>
      <c r="C96" s="48"/>
      <c r="D96" s="48"/>
      <c r="E96" s="48"/>
      <c r="F96" s="49"/>
    </row>
    <row r="97" spans="1:7" x14ac:dyDescent="0.3">
      <c r="A97" s="490" t="s">
        <v>42</v>
      </c>
      <c r="B97" s="490"/>
      <c r="C97" s="490"/>
      <c r="D97" s="490"/>
      <c r="E97" s="490"/>
      <c r="F97" s="490"/>
    </row>
    <row r="98" spans="1:7" ht="35.1" customHeight="1" x14ac:dyDescent="0.3">
      <c r="A98" s="441" t="s">
        <v>212</v>
      </c>
      <c r="B98" s="441"/>
      <c r="C98" s="441"/>
      <c r="D98" s="441"/>
      <c r="E98" s="441"/>
      <c r="F98" s="441"/>
    </row>
    <row r="99" spans="1:7" ht="50.1" customHeight="1" x14ac:dyDescent="0.3">
      <c r="A99" s="440" t="s">
        <v>104</v>
      </c>
      <c r="B99" s="440"/>
      <c r="C99" s="440"/>
      <c r="D99" s="440"/>
      <c r="E99" s="440"/>
      <c r="F99" s="440"/>
    </row>
    <row r="100" spans="1:7" ht="9.9" customHeight="1" x14ac:dyDescent="0.3">
      <c r="A100" s="24"/>
      <c r="B100" s="43"/>
      <c r="C100" s="23"/>
    </row>
    <row r="101" spans="1:7" x14ac:dyDescent="0.3">
      <c r="A101" s="404" t="s">
        <v>69</v>
      </c>
      <c r="B101" s="404"/>
      <c r="C101" s="404"/>
      <c r="D101" s="404"/>
      <c r="E101" s="404"/>
      <c r="F101" s="404"/>
    </row>
    <row r="102" spans="1:7" ht="33" customHeight="1" x14ac:dyDescent="0.3">
      <c r="A102" s="427" t="s">
        <v>124</v>
      </c>
      <c r="B102" s="427"/>
      <c r="C102" s="427"/>
      <c r="D102" s="427"/>
      <c r="E102" s="427"/>
      <c r="F102" s="427"/>
    </row>
    <row r="103" spans="1:7" x14ac:dyDescent="0.3">
      <c r="A103" s="404" t="s">
        <v>51</v>
      </c>
      <c r="B103" s="404"/>
      <c r="C103" s="404"/>
      <c r="D103" s="404"/>
      <c r="E103" s="404"/>
      <c r="F103" s="404"/>
    </row>
    <row r="104" spans="1:7" ht="33" customHeight="1" x14ac:dyDescent="0.3">
      <c r="A104" s="95" t="s">
        <v>53</v>
      </c>
      <c r="B104" s="130" t="s">
        <v>189</v>
      </c>
      <c r="C104" s="95" t="s">
        <v>14</v>
      </c>
      <c r="D104" s="95" t="s">
        <v>15</v>
      </c>
      <c r="E104" s="95" t="s">
        <v>80</v>
      </c>
      <c r="F104" s="95" t="s">
        <v>12</v>
      </c>
    </row>
    <row r="105" spans="1:7" ht="18" customHeight="1" x14ac:dyDescent="0.3">
      <c r="A105" s="82" t="s">
        <v>16</v>
      </c>
      <c r="B105" s="96"/>
      <c r="C105" s="289">
        <f>+C107+C119</f>
        <v>2816765.5</v>
      </c>
      <c r="D105" s="289">
        <f>+D107+D119</f>
        <v>1409316</v>
      </c>
      <c r="E105" s="289">
        <f>+E107+E119</f>
        <v>8767141.3599999994</v>
      </c>
      <c r="F105" s="289">
        <f>+F107</f>
        <v>12993222.859999999</v>
      </c>
      <c r="G105" s="216"/>
    </row>
    <row r="106" spans="1:7" ht="9.9" customHeight="1" x14ac:dyDescent="0.3">
      <c r="A106" s="10"/>
      <c r="B106" s="44"/>
      <c r="C106" s="194"/>
      <c r="D106" s="194"/>
      <c r="E106" s="194"/>
      <c r="F106" s="195"/>
    </row>
    <row r="107" spans="1:7" ht="18" customHeight="1" x14ac:dyDescent="0.3">
      <c r="A107" s="437" t="s">
        <v>56</v>
      </c>
      <c r="B107" s="437"/>
      <c r="C107" s="291">
        <f>+SUM(C108:C117)</f>
        <v>2816765.5</v>
      </c>
      <c r="D107" s="291">
        <f t="shared" ref="D107:E107" si="10">+SUM(D108:D117)</f>
        <v>1409316</v>
      </c>
      <c r="E107" s="291">
        <f t="shared" si="10"/>
        <v>8767141.3599999994</v>
      </c>
      <c r="F107" s="291">
        <f>+SUM(F108:F117)</f>
        <v>12993222.859999999</v>
      </c>
      <c r="G107" s="216"/>
    </row>
    <row r="108" spans="1:7" x14ac:dyDescent="0.3">
      <c r="A108" s="162">
        <v>0</v>
      </c>
      <c r="B108" s="167" t="s">
        <v>182</v>
      </c>
      <c r="C108" s="15">
        <v>0</v>
      </c>
      <c r="D108" s="15">
        <v>0</v>
      </c>
      <c r="E108" s="15">
        <v>0</v>
      </c>
      <c r="F108" s="47">
        <f>+C108+D108+E108</f>
        <v>0</v>
      </c>
      <c r="G108" s="216"/>
    </row>
    <row r="109" spans="1:7" x14ac:dyDescent="0.3">
      <c r="A109" s="162">
        <v>1</v>
      </c>
      <c r="B109" s="167" t="s">
        <v>170</v>
      </c>
      <c r="C109" s="15">
        <f>+'Detalle 4T'!V8+'Detalle 4T'!V9+'Detalle 4T'!V10+'Detalle 4T'!V11+'Detalle 4T'!V12</f>
        <v>1690034.0300000003</v>
      </c>
      <c r="D109" s="15">
        <f>+'Detalle 4T'!W8+'Detalle 4T'!W9+'Detalle 4T'!W10+'Detalle 4T'!W11+'Detalle 4T'!W12</f>
        <v>699696</v>
      </c>
      <c r="E109" s="15">
        <f>+'Detalle 4T'!X8+'Detalle 4T'!X9+'Detalle 4T'!X10+'Detalle 4T'!X11+'Detalle 4T'!X12</f>
        <v>2405272.89</v>
      </c>
      <c r="F109" s="47">
        <f t="shared" ref="F109:F117" si="11">+C109+D109+E109</f>
        <v>4795002.92</v>
      </c>
      <c r="G109" s="216"/>
    </row>
    <row r="110" spans="1:7" x14ac:dyDescent="0.3">
      <c r="A110" s="162">
        <v>2</v>
      </c>
      <c r="B110" s="167" t="s">
        <v>183</v>
      </c>
      <c r="C110" s="15">
        <f>+'Detalle 4T'!V13+'Detalle 4T'!V14+'Detalle 4T'!V15+'Detalle 4T'!V16+'Detalle 4T'!V17+'Detalle 4T'!V18+'Detalle 4T'!V19+'Detalle 4T'!V20</f>
        <v>254871.46999999997</v>
      </c>
      <c r="D110" s="15">
        <f>+'Detalle 4T'!W13+'Detalle 4T'!W14+'Detalle 4T'!W15+'Detalle 4T'!W16+'Detalle 4T'!W17+'Detalle 4T'!W18+'Detalle 4T'!W19+'Detalle 4T'!W20</f>
        <v>98540</v>
      </c>
      <c r="E110" s="15">
        <f>+'Detalle 4T'!X13+'Detalle 4T'!X14+'Detalle 4T'!X15+'Detalle 4T'!X16+'Detalle 4T'!X17+'Detalle 4T'!X18+'Detalle 4T'!X19+'Detalle 4T'!X20</f>
        <v>6361868.4699999997</v>
      </c>
      <c r="F110" s="47">
        <f t="shared" si="11"/>
        <v>6715279.9399999995</v>
      </c>
      <c r="G110" s="216"/>
    </row>
    <row r="111" spans="1:7" x14ac:dyDescent="0.3">
      <c r="A111" s="162">
        <v>3</v>
      </c>
      <c r="B111" s="167" t="s">
        <v>184</v>
      </c>
      <c r="C111" s="15">
        <v>0</v>
      </c>
      <c r="D111" s="15">
        <v>0</v>
      </c>
      <c r="E111" s="15">
        <v>0</v>
      </c>
      <c r="F111" s="47">
        <f t="shared" si="11"/>
        <v>0</v>
      </c>
      <c r="G111" s="216"/>
    </row>
    <row r="112" spans="1:7" x14ac:dyDescent="0.3">
      <c r="A112" s="162">
        <v>4</v>
      </c>
      <c r="B112" s="167" t="s">
        <v>185</v>
      </c>
      <c r="C112" s="15">
        <v>0</v>
      </c>
      <c r="D112" s="15">
        <v>0</v>
      </c>
      <c r="E112" s="15">
        <v>0</v>
      </c>
      <c r="F112" s="47">
        <f t="shared" si="11"/>
        <v>0</v>
      </c>
      <c r="G112" s="216"/>
    </row>
    <row r="113" spans="1:7" x14ac:dyDescent="0.3">
      <c r="A113" s="162">
        <v>5</v>
      </c>
      <c r="B113" s="167" t="s">
        <v>186</v>
      </c>
      <c r="C113" s="48">
        <v>0</v>
      </c>
      <c r="D113" s="48">
        <v>0</v>
      </c>
      <c r="E113" s="48">
        <v>0</v>
      </c>
      <c r="F113" s="47">
        <f t="shared" si="11"/>
        <v>0</v>
      </c>
      <c r="G113" s="216"/>
    </row>
    <row r="114" spans="1:7" x14ac:dyDescent="0.3">
      <c r="A114" s="162">
        <v>6</v>
      </c>
      <c r="B114" s="167" t="s">
        <v>167</v>
      </c>
      <c r="C114" s="48">
        <f>+'Detalle 4T'!V21</f>
        <v>871860</v>
      </c>
      <c r="D114" s="48">
        <f>+'Detalle 4T'!W21</f>
        <v>611080</v>
      </c>
      <c r="E114" s="48">
        <f>+'Detalle 4T'!X21</f>
        <v>0</v>
      </c>
      <c r="F114" s="47">
        <f t="shared" si="11"/>
        <v>1482940</v>
      </c>
      <c r="G114" s="216"/>
    </row>
    <row r="115" spans="1:7" x14ac:dyDescent="0.3">
      <c r="A115" s="162">
        <v>7</v>
      </c>
      <c r="B115" s="167" t="s">
        <v>168</v>
      </c>
      <c r="C115" s="48">
        <v>0</v>
      </c>
      <c r="D115" s="48">
        <v>0</v>
      </c>
      <c r="E115" s="48">
        <v>0</v>
      </c>
      <c r="F115" s="47">
        <f t="shared" si="11"/>
        <v>0</v>
      </c>
      <c r="G115" s="216"/>
    </row>
    <row r="116" spans="1:7" x14ac:dyDescent="0.3">
      <c r="A116" s="162">
        <v>8</v>
      </c>
      <c r="B116" s="167" t="s">
        <v>187</v>
      </c>
      <c r="C116" s="48">
        <v>0</v>
      </c>
      <c r="D116" s="48">
        <v>0</v>
      </c>
      <c r="E116" s="48">
        <v>0</v>
      </c>
      <c r="F116" s="47">
        <f t="shared" si="11"/>
        <v>0</v>
      </c>
      <c r="G116" s="216"/>
    </row>
    <row r="117" spans="1:7" x14ac:dyDescent="0.3">
      <c r="A117" s="162">
        <v>9</v>
      </c>
      <c r="B117" s="167" t="s">
        <v>188</v>
      </c>
      <c r="C117" s="48">
        <v>0</v>
      </c>
      <c r="D117" s="48">
        <v>0</v>
      </c>
      <c r="E117" s="48">
        <v>0</v>
      </c>
      <c r="F117" s="47">
        <f t="shared" si="11"/>
        <v>0</v>
      </c>
      <c r="G117" s="216"/>
    </row>
    <row r="118" spans="1:7" ht="9.9" customHeight="1" x14ac:dyDescent="0.3">
      <c r="C118" s="52"/>
      <c r="D118" s="52"/>
      <c r="E118" s="52"/>
      <c r="F118" s="52"/>
    </row>
    <row r="119" spans="1:7" ht="18" customHeight="1" x14ac:dyDescent="0.3">
      <c r="A119" s="437" t="s">
        <v>202</v>
      </c>
      <c r="B119" s="437"/>
      <c r="C119" s="291">
        <f>+C120</f>
        <v>0</v>
      </c>
      <c r="D119" s="291">
        <f>+D120</f>
        <v>0</v>
      </c>
      <c r="E119" s="291">
        <f>+E120</f>
        <v>0</v>
      </c>
      <c r="F119" s="291">
        <f>+F120</f>
        <v>0</v>
      </c>
      <c r="G119" s="216"/>
    </row>
    <row r="120" spans="1:7" x14ac:dyDescent="0.3">
      <c r="A120" s="162">
        <v>6</v>
      </c>
      <c r="B120" s="167" t="s">
        <v>167</v>
      </c>
      <c r="C120" s="48">
        <f>+C121</f>
        <v>0</v>
      </c>
      <c r="D120" s="48">
        <f>+D121</f>
        <v>0</v>
      </c>
      <c r="E120" s="48">
        <f>+E121</f>
        <v>0</v>
      </c>
      <c r="F120" s="52">
        <f>+C120+D120+E120</f>
        <v>0</v>
      </c>
      <c r="G120" s="216"/>
    </row>
    <row r="121" spans="1:7" x14ac:dyDescent="0.3">
      <c r="A121" s="318" t="s">
        <v>201</v>
      </c>
      <c r="B121" s="319" t="s">
        <v>200</v>
      </c>
      <c r="C121" s="320">
        <v>0</v>
      </c>
      <c r="D121" s="320">
        <v>0</v>
      </c>
      <c r="E121" s="320">
        <v>0</v>
      </c>
      <c r="F121" s="321">
        <f>+C121+D121+E121</f>
        <v>0</v>
      </c>
    </row>
    <row r="122" spans="1:7" ht="15.75" customHeight="1" x14ac:dyDescent="0.3">
      <c r="A122" s="439" t="s">
        <v>57</v>
      </c>
      <c r="B122" s="439"/>
      <c r="C122" s="439"/>
      <c r="D122" s="439"/>
      <c r="E122" s="439"/>
      <c r="F122" s="439"/>
    </row>
    <row r="123" spans="1:7" ht="15.6" customHeight="1" x14ac:dyDescent="0.3">
      <c r="A123" s="490" t="s">
        <v>402</v>
      </c>
      <c r="B123" s="490"/>
      <c r="C123" s="490"/>
      <c r="D123" s="490"/>
      <c r="E123" s="490"/>
      <c r="F123" s="490"/>
    </row>
    <row r="124" spans="1:7" ht="75" customHeight="1" x14ac:dyDescent="0.3">
      <c r="A124" s="441" t="s">
        <v>214</v>
      </c>
      <c r="B124" s="441"/>
      <c r="C124" s="441"/>
      <c r="D124" s="441"/>
      <c r="E124" s="441"/>
      <c r="F124" s="441"/>
    </row>
    <row r="125" spans="1:7" ht="50.1" customHeight="1" x14ac:dyDescent="0.3">
      <c r="A125" s="440" t="s">
        <v>107</v>
      </c>
      <c r="B125" s="440"/>
      <c r="C125" s="440"/>
      <c r="D125" s="440"/>
      <c r="E125" s="440"/>
      <c r="F125" s="440"/>
    </row>
    <row r="126" spans="1:7" ht="15" customHeight="1" x14ac:dyDescent="0.3">
      <c r="A126" s="56"/>
      <c r="B126" s="56"/>
      <c r="C126" s="56"/>
      <c r="D126" s="56"/>
      <c r="E126" s="56"/>
      <c r="F126" s="56"/>
    </row>
    <row r="127" spans="1:7" x14ac:dyDescent="0.3">
      <c r="A127" s="404" t="s">
        <v>71</v>
      </c>
      <c r="B127" s="404"/>
      <c r="C127" s="404"/>
      <c r="D127" s="404"/>
      <c r="E127" s="404"/>
      <c r="F127" s="404"/>
    </row>
    <row r="128" spans="1:7" x14ac:dyDescent="0.3">
      <c r="A128" s="404" t="s">
        <v>72</v>
      </c>
      <c r="B128" s="404"/>
      <c r="C128" s="404"/>
      <c r="D128" s="404"/>
      <c r="E128" s="404"/>
      <c r="F128" s="404"/>
    </row>
    <row r="129" spans="1:9" x14ac:dyDescent="0.3">
      <c r="A129" s="404" t="s">
        <v>51</v>
      </c>
      <c r="B129" s="404"/>
      <c r="C129" s="404"/>
      <c r="D129" s="404"/>
      <c r="E129" s="404"/>
      <c r="F129" s="404"/>
    </row>
    <row r="130" spans="1:9" ht="17.399999999999999" x14ac:dyDescent="0.3">
      <c r="A130" s="95" t="s">
        <v>70</v>
      </c>
      <c r="B130" s="95" t="s">
        <v>14</v>
      </c>
      <c r="C130" s="95" t="s">
        <v>15</v>
      </c>
      <c r="D130" s="95" t="s">
        <v>80</v>
      </c>
      <c r="E130" s="95" t="s">
        <v>12</v>
      </c>
      <c r="F130" s="255"/>
    </row>
    <row r="131" spans="1:9" x14ac:dyDescent="0.3">
      <c r="A131" s="137" t="s">
        <v>73</v>
      </c>
      <c r="B131" s="43">
        <f>+'3T'!D135</f>
        <v>-15407852.049999999</v>
      </c>
      <c r="C131" s="43">
        <f>+B135</f>
        <v>-18224617.549999997</v>
      </c>
      <c r="D131" s="43">
        <f>+C135</f>
        <v>-19633933.549999997</v>
      </c>
      <c r="E131" s="117">
        <f>+B131</f>
        <v>-15407852.049999999</v>
      </c>
      <c r="F131" s="254"/>
    </row>
    <row r="132" spans="1:9" x14ac:dyDescent="0.3">
      <c r="A132" s="137" t="s">
        <v>74</v>
      </c>
      <c r="B132" s="43">
        <f>+C87</f>
        <v>0</v>
      </c>
      <c r="C132" s="43">
        <f>+D87</f>
        <v>0</v>
      </c>
      <c r="D132" s="43">
        <f>+E87</f>
        <v>0</v>
      </c>
      <c r="E132" s="117">
        <f>+SUM(B132:D132)</f>
        <v>0</v>
      </c>
      <c r="F132" s="254"/>
      <c r="G132" s="52"/>
      <c r="H132" s="52"/>
    </row>
    <row r="133" spans="1:9" x14ac:dyDescent="0.3">
      <c r="A133" s="99" t="s">
        <v>100</v>
      </c>
      <c r="B133" s="100">
        <f>+B131+B132</f>
        <v>-15407852.049999999</v>
      </c>
      <c r="C133" s="100">
        <f t="shared" ref="C133:D133" si="12">+C131+C132</f>
        <v>-18224617.549999997</v>
      </c>
      <c r="D133" s="100">
        <f t="shared" si="12"/>
        <v>-19633933.549999997</v>
      </c>
      <c r="E133" s="100">
        <f>+E131+E132</f>
        <v>-15407852.049999999</v>
      </c>
      <c r="F133" s="254"/>
      <c r="G133" s="52"/>
      <c r="H133" s="52"/>
    </row>
    <row r="134" spans="1:9" x14ac:dyDescent="0.3">
      <c r="A134" s="137" t="s">
        <v>152</v>
      </c>
      <c r="B134" s="43">
        <f>+C107</f>
        <v>2816765.5</v>
      </c>
      <c r="C134" s="43">
        <f>+D107</f>
        <v>1409316</v>
      </c>
      <c r="D134" s="43">
        <f>+E107</f>
        <v>8767141.3599999994</v>
      </c>
      <c r="E134" s="117">
        <f>+SUM(B134:D134)</f>
        <v>12993222.859999999</v>
      </c>
      <c r="F134" s="254"/>
      <c r="G134" s="52"/>
      <c r="H134" s="52"/>
    </row>
    <row r="135" spans="1:9" x14ac:dyDescent="0.3">
      <c r="A135" s="99" t="s">
        <v>101</v>
      </c>
      <c r="B135" s="100">
        <f>+B133-B134</f>
        <v>-18224617.549999997</v>
      </c>
      <c r="C135" s="100">
        <f t="shared" ref="C135:D135" si="13">+C133-C134</f>
        <v>-19633933.549999997</v>
      </c>
      <c r="D135" s="100">
        <f t="shared" si="13"/>
        <v>-28401074.909999996</v>
      </c>
      <c r="E135" s="100">
        <f>+E133-E134</f>
        <v>-28401074.909999996</v>
      </c>
      <c r="F135" s="254"/>
      <c r="G135" s="52"/>
      <c r="H135" s="52"/>
    </row>
    <row r="136" spans="1:9" x14ac:dyDescent="0.3">
      <c r="A136" s="490" t="s">
        <v>42</v>
      </c>
      <c r="B136" s="490"/>
      <c r="C136" s="490"/>
      <c r="D136" s="490"/>
      <c r="E136" s="490"/>
      <c r="F136" s="36"/>
      <c r="G136" s="52"/>
      <c r="H136" s="52"/>
      <c r="I136" s="52"/>
    </row>
    <row r="137" spans="1:9" ht="18" customHeight="1" x14ac:dyDescent="0.3">
      <c r="A137" s="435" t="s">
        <v>190</v>
      </c>
      <c r="B137" s="436"/>
      <c r="C137" s="436"/>
      <c r="D137" s="436"/>
      <c r="E137" s="436"/>
      <c r="F137" s="124"/>
    </row>
    <row r="138" spans="1:9" ht="53.1" customHeight="1" x14ac:dyDescent="0.3">
      <c r="A138" s="432" t="s">
        <v>151</v>
      </c>
      <c r="B138" s="433"/>
      <c r="C138" s="433"/>
      <c r="D138" s="433"/>
      <c r="E138" s="433"/>
      <c r="F138" s="434"/>
    </row>
    <row r="139" spans="1:9" ht="18" customHeight="1" x14ac:dyDescent="0.3">
      <c r="A139" s="432" t="s">
        <v>125</v>
      </c>
      <c r="B139" s="433"/>
      <c r="C139" s="433"/>
      <c r="D139" s="433"/>
      <c r="E139" s="433"/>
      <c r="F139" s="434"/>
    </row>
    <row r="140" spans="1:9" ht="18" customHeight="1" x14ac:dyDescent="0.3">
      <c r="A140" s="432" t="s">
        <v>155</v>
      </c>
      <c r="B140" s="433"/>
      <c r="C140" s="433"/>
      <c r="D140" s="433"/>
      <c r="E140" s="433"/>
      <c r="F140" s="434"/>
    </row>
    <row r="141" spans="1:9" ht="18" customHeight="1" x14ac:dyDescent="0.3">
      <c r="A141" s="432" t="s">
        <v>128</v>
      </c>
      <c r="B141" s="433"/>
      <c r="C141" s="433"/>
      <c r="D141" s="433"/>
      <c r="E141" s="433"/>
      <c r="F141" s="434"/>
    </row>
    <row r="142" spans="1:9" ht="18" customHeight="1" x14ac:dyDescent="0.3">
      <c r="A142" s="429" t="s">
        <v>154</v>
      </c>
      <c r="B142" s="430"/>
      <c r="C142" s="430"/>
      <c r="D142" s="430"/>
      <c r="E142" s="430"/>
      <c r="F142" s="431"/>
    </row>
    <row r="143" spans="1:9" x14ac:dyDescent="0.3">
      <c r="A143" s="376" t="s">
        <v>126</v>
      </c>
      <c r="B143" s="377"/>
      <c r="C143" s="377"/>
      <c r="D143" s="377"/>
      <c r="E143" s="377"/>
      <c r="F143" s="378"/>
    </row>
    <row r="144" spans="1:9" ht="72.75" customHeight="1" x14ac:dyDescent="0.3">
      <c r="A144" s="516" t="s">
        <v>401</v>
      </c>
      <c r="B144" s="412"/>
      <c r="C144" s="412"/>
      <c r="D144" s="412"/>
      <c r="E144" s="412"/>
      <c r="F144" s="413"/>
    </row>
    <row r="145" spans="1:6" x14ac:dyDescent="0.3">
      <c r="A145" s="80"/>
      <c r="B145" s="80"/>
      <c r="C145" s="80"/>
      <c r="D145" s="80"/>
      <c r="E145" s="80"/>
      <c r="F145" s="36"/>
    </row>
    <row r="146" spans="1:6" x14ac:dyDescent="0.3">
      <c r="A146" s="80"/>
      <c r="B146" s="404" t="s">
        <v>129</v>
      </c>
      <c r="C146" s="404"/>
      <c r="D146" s="404"/>
      <c r="F146" s="36"/>
    </row>
    <row r="147" spans="1:6" x14ac:dyDescent="0.3">
      <c r="A147" s="80"/>
      <c r="B147" s="427" t="s">
        <v>130</v>
      </c>
      <c r="C147" s="427"/>
      <c r="D147" s="427"/>
      <c r="F147" s="36"/>
    </row>
    <row r="148" spans="1:6" x14ac:dyDescent="0.3">
      <c r="A148" s="80"/>
      <c r="B148" s="404" t="s">
        <v>51</v>
      </c>
      <c r="C148" s="404"/>
      <c r="D148" s="404"/>
      <c r="F148" s="36"/>
    </row>
    <row r="149" spans="1:6" x14ac:dyDescent="0.3">
      <c r="A149" s="80"/>
      <c r="B149" s="426" t="s">
        <v>70</v>
      </c>
      <c r="C149" s="426"/>
      <c r="D149" s="91" t="s">
        <v>86</v>
      </c>
      <c r="F149" s="36"/>
    </row>
    <row r="150" spans="1:6" x14ac:dyDescent="0.3">
      <c r="A150" s="80"/>
      <c r="B150" s="405" t="s">
        <v>203</v>
      </c>
      <c r="C150" s="405"/>
      <c r="D150" s="91"/>
      <c r="F150" s="36"/>
    </row>
    <row r="151" spans="1:6" x14ac:dyDescent="0.3">
      <c r="A151" s="80"/>
      <c r="B151" s="116" t="s">
        <v>131</v>
      </c>
      <c r="D151" s="43">
        <f>+'2T'!D161</f>
        <v>0</v>
      </c>
      <c r="F151" s="36"/>
    </row>
    <row r="152" spans="1:6" x14ac:dyDescent="0.3">
      <c r="A152" s="80"/>
      <c r="B152" s="116" t="s">
        <v>132</v>
      </c>
      <c r="D152" s="43">
        <f>+'2T'!D162</f>
        <v>0</v>
      </c>
      <c r="F152" s="36"/>
    </row>
    <row r="153" spans="1:6" x14ac:dyDescent="0.3">
      <c r="A153" s="80"/>
      <c r="B153" s="406" t="s">
        <v>16</v>
      </c>
      <c r="C153" s="406"/>
      <c r="D153" s="100">
        <f>+D151+D152</f>
        <v>0</v>
      </c>
      <c r="F153" s="36"/>
    </row>
    <row r="154" spans="1:6" x14ac:dyDescent="0.3">
      <c r="A154" s="80"/>
      <c r="B154" s="116"/>
      <c r="D154" s="43"/>
      <c r="F154" s="36"/>
    </row>
    <row r="155" spans="1:6" x14ac:dyDescent="0.3">
      <c r="A155" s="80"/>
      <c r="B155" s="405" t="s">
        <v>204</v>
      </c>
      <c r="C155" s="405"/>
      <c r="D155" s="91" t="s">
        <v>86</v>
      </c>
      <c r="F155" s="36"/>
    </row>
    <row r="156" spans="1:6" x14ac:dyDescent="0.3">
      <c r="A156" s="80"/>
      <c r="B156" s="116" t="s">
        <v>131</v>
      </c>
      <c r="D156" s="43">
        <v>0</v>
      </c>
      <c r="F156" s="36"/>
    </row>
    <row r="157" spans="1:6" x14ac:dyDescent="0.3">
      <c r="B157" s="116" t="s">
        <v>205</v>
      </c>
      <c r="D157" s="43">
        <v>0</v>
      </c>
    </row>
    <row r="158" spans="1:6" x14ac:dyDescent="0.3">
      <c r="B158" s="406" t="s">
        <v>206</v>
      </c>
      <c r="C158" s="406"/>
      <c r="D158" s="100">
        <f>+D156+D157</f>
        <v>0</v>
      </c>
    </row>
    <row r="159" spans="1:6" x14ac:dyDescent="0.3">
      <c r="B159" s="116"/>
      <c r="D159" s="117"/>
    </row>
    <row r="160" spans="1:6" x14ac:dyDescent="0.3">
      <c r="B160" s="405" t="s">
        <v>207</v>
      </c>
      <c r="C160" s="405"/>
      <c r="D160" s="91" t="s">
        <v>86</v>
      </c>
    </row>
    <row r="161" spans="1:6" x14ac:dyDescent="0.3">
      <c r="B161" s="116" t="s">
        <v>131</v>
      </c>
      <c r="D161" s="43">
        <f>+D151-D156</f>
        <v>0</v>
      </c>
    </row>
    <row r="162" spans="1:6" x14ac:dyDescent="0.3">
      <c r="B162" s="116" t="s">
        <v>132</v>
      </c>
      <c r="D162" s="43">
        <f>+D152-D157</f>
        <v>0</v>
      </c>
    </row>
    <row r="163" spans="1:6" x14ac:dyDescent="0.3">
      <c r="B163" s="406" t="s">
        <v>208</v>
      </c>
      <c r="C163" s="406"/>
      <c r="D163" s="172">
        <f>+D161+D162</f>
        <v>0</v>
      </c>
    </row>
    <row r="164" spans="1:6" x14ac:dyDescent="0.3">
      <c r="B164" s="173" t="s">
        <v>209</v>
      </c>
      <c r="C164" s="133"/>
      <c r="D164" s="170"/>
      <c r="F164" s="293">
        <f>+D156-F167</f>
        <v>0</v>
      </c>
    </row>
    <row r="165" spans="1:6" x14ac:dyDescent="0.3">
      <c r="B165" s="202"/>
      <c r="C165" s="203"/>
      <c r="D165" s="170"/>
    </row>
    <row r="166" spans="1:6" x14ac:dyDescent="0.3">
      <c r="A166" s="90" t="s">
        <v>53</v>
      </c>
      <c r="B166" s="90" t="s">
        <v>235</v>
      </c>
      <c r="C166" s="90" t="s">
        <v>14</v>
      </c>
      <c r="D166" s="90" t="s">
        <v>15</v>
      </c>
      <c r="E166" s="90" t="s">
        <v>80</v>
      </c>
      <c r="F166" s="90" t="s">
        <v>12</v>
      </c>
    </row>
    <row r="167" spans="1:6" x14ac:dyDescent="0.3">
      <c r="A167" s="204" t="s">
        <v>234</v>
      </c>
      <c r="B167" s="205"/>
      <c r="C167" s="206">
        <f>+SUM(C168:C177)</f>
        <v>0</v>
      </c>
      <c r="D167" s="206">
        <f>+SUM(D168:D177)</f>
        <v>0</v>
      </c>
      <c r="E167" s="206">
        <f>+SUM(E168:E177)</f>
        <v>0</v>
      </c>
      <c r="F167" s="206">
        <f>+SUM(F168:F177)</f>
        <v>0</v>
      </c>
    </row>
    <row r="168" spans="1:6" x14ac:dyDescent="0.3">
      <c r="A168" s="162">
        <v>0</v>
      </c>
      <c r="B168" s="167" t="s">
        <v>182</v>
      </c>
      <c r="C168" s="15">
        <v>0</v>
      </c>
      <c r="D168" s="15">
        <v>0</v>
      </c>
      <c r="E168" s="15">
        <v>0</v>
      </c>
      <c r="F168" s="47">
        <f>+C168+D168+E168</f>
        <v>0</v>
      </c>
    </row>
    <row r="169" spans="1:6" x14ac:dyDescent="0.3">
      <c r="A169" s="162">
        <v>1</v>
      </c>
      <c r="B169" s="167" t="s">
        <v>170</v>
      </c>
      <c r="C169" s="15">
        <v>0</v>
      </c>
      <c r="D169" s="51">
        <v>0</v>
      </c>
      <c r="E169" s="51">
        <v>0</v>
      </c>
      <c r="F169" s="47">
        <f t="shared" ref="F169:F177" si="14">+C169+D169+E169</f>
        <v>0</v>
      </c>
    </row>
    <row r="170" spans="1:6" x14ac:dyDescent="0.3">
      <c r="A170" s="162">
        <v>2</v>
      </c>
      <c r="B170" s="167" t="s">
        <v>183</v>
      </c>
      <c r="C170" s="15">
        <v>0</v>
      </c>
      <c r="D170" s="15">
        <v>0</v>
      </c>
      <c r="E170" s="15">
        <v>0</v>
      </c>
      <c r="F170" s="47">
        <f t="shared" si="14"/>
        <v>0</v>
      </c>
    </row>
    <row r="171" spans="1:6" x14ac:dyDescent="0.3">
      <c r="A171" s="162">
        <v>3</v>
      </c>
      <c r="B171" s="167" t="s">
        <v>184</v>
      </c>
      <c r="C171" s="15">
        <v>0</v>
      </c>
      <c r="D171" s="15">
        <v>0</v>
      </c>
      <c r="E171" s="15">
        <v>0</v>
      </c>
      <c r="F171" s="47">
        <f t="shared" si="14"/>
        <v>0</v>
      </c>
    </row>
    <row r="172" spans="1:6" x14ac:dyDescent="0.3">
      <c r="A172" s="162">
        <v>4</v>
      </c>
      <c r="B172" s="167" t="s">
        <v>185</v>
      </c>
      <c r="C172" s="15">
        <v>0</v>
      </c>
      <c r="D172" s="15">
        <v>0</v>
      </c>
      <c r="E172" s="15">
        <v>0</v>
      </c>
      <c r="F172" s="47">
        <f t="shared" si="14"/>
        <v>0</v>
      </c>
    </row>
    <row r="173" spans="1:6" x14ac:dyDescent="0.3">
      <c r="A173" s="162">
        <v>5</v>
      </c>
      <c r="B173" s="167" t="s">
        <v>186</v>
      </c>
      <c r="C173" s="15">
        <v>0</v>
      </c>
      <c r="D173" s="15">
        <v>0</v>
      </c>
      <c r="E173" s="15">
        <v>0</v>
      </c>
      <c r="F173" s="47">
        <f t="shared" si="14"/>
        <v>0</v>
      </c>
    </row>
    <row r="174" spans="1:6" x14ac:dyDescent="0.3">
      <c r="A174" s="162">
        <v>6</v>
      </c>
      <c r="B174" s="167" t="s">
        <v>167</v>
      </c>
      <c r="C174" s="15">
        <v>0</v>
      </c>
      <c r="D174" s="15">
        <v>0</v>
      </c>
      <c r="E174" s="15">
        <v>0</v>
      </c>
      <c r="F174" s="47">
        <f t="shared" si="14"/>
        <v>0</v>
      </c>
    </row>
    <row r="175" spans="1:6" x14ac:dyDescent="0.3">
      <c r="A175" s="162">
        <v>7</v>
      </c>
      <c r="B175" s="167" t="s">
        <v>168</v>
      </c>
      <c r="C175" s="15">
        <v>0</v>
      </c>
      <c r="D175" s="15">
        <v>0</v>
      </c>
      <c r="E175" s="15">
        <v>0</v>
      </c>
      <c r="F175" s="47">
        <f t="shared" si="14"/>
        <v>0</v>
      </c>
    </row>
    <row r="176" spans="1:6" x14ac:dyDescent="0.3">
      <c r="A176" s="162">
        <v>8</v>
      </c>
      <c r="B176" s="167" t="s">
        <v>187</v>
      </c>
      <c r="C176" s="15">
        <v>0</v>
      </c>
      <c r="D176" s="15">
        <v>0</v>
      </c>
      <c r="E176" s="15">
        <v>0</v>
      </c>
      <c r="F176" s="47">
        <f t="shared" si="14"/>
        <v>0</v>
      </c>
    </row>
    <row r="177" spans="1:6" x14ac:dyDescent="0.3">
      <c r="A177" s="207">
        <v>9</v>
      </c>
      <c r="B177" s="208" t="s">
        <v>188</v>
      </c>
      <c r="C177" s="17">
        <v>0</v>
      </c>
      <c r="D177" s="17">
        <v>0</v>
      </c>
      <c r="E177" s="17">
        <v>0</v>
      </c>
      <c r="F177" s="209">
        <f t="shared" si="14"/>
        <v>0</v>
      </c>
    </row>
    <row r="178" spans="1:6" x14ac:dyDescent="0.3">
      <c r="A178" s="428" t="s">
        <v>209</v>
      </c>
      <c r="B178" s="428"/>
      <c r="C178" s="428"/>
      <c r="D178" s="428"/>
      <c r="E178" s="428"/>
      <c r="F178" s="428"/>
    </row>
    <row r="179" spans="1:6" x14ac:dyDescent="0.3">
      <c r="A179" s="102" t="s">
        <v>126</v>
      </c>
      <c r="B179" s="103"/>
      <c r="C179" s="103"/>
      <c r="D179" s="103"/>
      <c r="E179" s="103"/>
      <c r="F179" s="104"/>
    </row>
    <row r="180" spans="1:6" ht="45" customHeight="1" x14ac:dyDescent="0.3">
      <c r="A180" s="517" t="s">
        <v>127</v>
      </c>
      <c r="B180" s="518"/>
      <c r="C180" s="518"/>
      <c r="D180" s="518"/>
      <c r="E180" s="518"/>
      <c r="F180" s="519"/>
    </row>
    <row r="181" spans="1:6" ht="18" customHeight="1" x14ac:dyDescent="0.3"/>
    <row r="182" spans="1:6" ht="35.1" customHeight="1" x14ac:dyDescent="0.3">
      <c r="A182" s="126" t="s">
        <v>75</v>
      </c>
      <c r="B182" s="520" t="s">
        <v>411</v>
      </c>
      <c r="C182" s="521"/>
      <c r="D182" s="522" t="s">
        <v>48</v>
      </c>
      <c r="E182" s="523"/>
      <c r="F182" s="524"/>
    </row>
    <row r="183" spans="1:6" ht="35.1" customHeight="1" x14ac:dyDescent="0.3">
      <c r="A183" s="86" t="s">
        <v>46</v>
      </c>
      <c r="B183" s="520" t="s">
        <v>413</v>
      </c>
      <c r="C183" s="521"/>
      <c r="D183" s="525"/>
      <c r="E183" s="526"/>
      <c r="F183" s="527"/>
    </row>
    <row r="184" spans="1:6" ht="35.1" customHeight="1" x14ac:dyDescent="0.3">
      <c r="A184" s="87" t="s">
        <v>47</v>
      </c>
      <c r="B184" s="520" t="s">
        <v>414</v>
      </c>
      <c r="C184" s="521"/>
      <c r="D184" s="528"/>
      <c r="E184" s="529"/>
      <c r="F184" s="530"/>
    </row>
    <row r="185" spans="1:6" x14ac:dyDescent="0.3">
      <c r="A185" s="403" t="s">
        <v>122</v>
      </c>
      <c r="B185" s="403"/>
      <c r="C185" s="403"/>
      <c r="D185" s="403"/>
      <c r="E185" s="403"/>
      <c r="F185" s="403"/>
    </row>
    <row r="187" spans="1:6" x14ac:dyDescent="0.3">
      <c r="A187" s="408" t="s">
        <v>149</v>
      </c>
      <c r="B187" s="409"/>
      <c r="C187" s="409"/>
      <c r="D187" s="409"/>
      <c r="E187" s="409"/>
      <c r="F187" s="410"/>
    </row>
    <row r="188" spans="1:6" x14ac:dyDescent="0.3">
      <c r="A188" s="105" t="s">
        <v>133</v>
      </c>
      <c r="F188" s="106"/>
    </row>
    <row r="189" spans="1:6" x14ac:dyDescent="0.3">
      <c r="A189" s="107"/>
      <c r="F189" s="106"/>
    </row>
    <row r="190" spans="1:6" x14ac:dyDescent="0.3">
      <c r="A190" s="105" t="s">
        <v>140</v>
      </c>
      <c r="D190" s="37" t="s">
        <v>175</v>
      </c>
      <c r="F190" s="106"/>
    </row>
    <row r="191" spans="1:6" x14ac:dyDescent="0.3">
      <c r="A191" s="107" t="s">
        <v>134</v>
      </c>
      <c r="B191" s="52">
        <f>+B68</f>
        <v>36473388</v>
      </c>
      <c r="D191" s="393" t="s">
        <v>171</v>
      </c>
      <c r="E191" s="393"/>
      <c r="F191" s="407"/>
    </row>
    <row r="192" spans="1:6" x14ac:dyDescent="0.3">
      <c r="A192" s="107" t="s">
        <v>141</v>
      </c>
      <c r="B192" s="54">
        <f>+F87</f>
        <v>0</v>
      </c>
      <c r="D192" s="393"/>
      <c r="E192" s="393"/>
      <c r="F192" s="407"/>
    </row>
    <row r="193" spans="1:6" ht="16.2" thickBot="1" x14ac:dyDescent="0.35">
      <c r="A193" s="107" t="s">
        <v>135</v>
      </c>
      <c r="B193" s="151">
        <f>+B191-B192</f>
        <v>36473388</v>
      </c>
      <c r="D193" s="30" t="s">
        <v>404</v>
      </c>
      <c r="F193" s="153">
        <f>+F87</f>
        <v>0</v>
      </c>
    </row>
    <row r="194" spans="1:6" ht="16.2" thickTop="1" x14ac:dyDescent="0.3">
      <c r="A194" s="107"/>
      <c r="D194" s="30" t="s">
        <v>403</v>
      </c>
      <c r="F194" s="154">
        <f>+F107</f>
        <v>12993222.859999999</v>
      </c>
    </row>
    <row r="195" spans="1:6" ht="16.2" thickBot="1" x14ac:dyDescent="0.35">
      <c r="A195" s="105" t="s">
        <v>136</v>
      </c>
      <c r="D195" s="37" t="s">
        <v>174</v>
      </c>
      <c r="E195" s="37"/>
      <c r="F195" s="155" t="e">
        <f>+F194/F193</f>
        <v>#DIV/0!</v>
      </c>
    </row>
    <row r="196" spans="1:6" ht="16.2" thickTop="1" x14ac:dyDescent="0.3">
      <c r="A196" s="107" t="s">
        <v>405</v>
      </c>
      <c r="B196" s="52">
        <f>+F27</f>
        <v>12993222.859999999</v>
      </c>
      <c r="F196" s="106"/>
    </row>
    <row r="197" spans="1:6" x14ac:dyDescent="0.3">
      <c r="A197" s="107" t="s">
        <v>406</v>
      </c>
      <c r="B197" s="54">
        <f>+F107</f>
        <v>12993222.859999999</v>
      </c>
      <c r="D197" s="393" t="s">
        <v>176</v>
      </c>
      <c r="E197" s="393"/>
      <c r="F197" s="407"/>
    </row>
    <row r="198" spans="1:6" ht="16.2" thickBot="1" x14ac:dyDescent="0.35">
      <c r="A198" s="107" t="s">
        <v>139</v>
      </c>
      <c r="B198" s="152">
        <f>+B196-B197</f>
        <v>0</v>
      </c>
      <c r="D198" s="393"/>
      <c r="E198" s="393"/>
      <c r="F198" s="407"/>
    </row>
    <row r="199" spans="1:6" ht="16.2" thickTop="1" x14ac:dyDescent="0.3">
      <c r="A199" s="107"/>
      <c r="D199" s="63" t="s">
        <v>177</v>
      </c>
      <c r="E199" s="156"/>
      <c r="F199" s="153">
        <f>+B68</f>
        <v>36473388</v>
      </c>
    </row>
    <row r="200" spans="1:6" x14ac:dyDescent="0.3">
      <c r="A200" s="107"/>
      <c r="D200" s="63" t="s">
        <v>403</v>
      </c>
      <c r="E200" s="156"/>
      <c r="F200" s="154">
        <f>+F107</f>
        <v>12993222.859999999</v>
      </c>
    </row>
    <row r="201" spans="1:6" ht="16.2" thickBot="1" x14ac:dyDescent="0.35">
      <c r="A201" s="107"/>
      <c r="D201" s="156"/>
      <c r="E201" s="156"/>
      <c r="F201" s="155">
        <f>+F200/F199</f>
        <v>0.3562384404761082</v>
      </c>
    </row>
    <row r="202" spans="1:6" ht="16.2" thickTop="1" x14ac:dyDescent="0.3">
      <c r="A202" s="108"/>
      <c r="B202" s="109"/>
      <c r="C202" s="109"/>
      <c r="D202" s="109"/>
      <c r="E202" s="109"/>
      <c r="F202" s="110"/>
    </row>
  </sheetData>
  <mergeCells count="96">
    <mergeCell ref="A39:B39"/>
    <mergeCell ref="A36:F36"/>
    <mergeCell ref="A41:B41"/>
    <mergeCell ref="A44:F44"/>
    <mergeCell ref="A46:F46"/>
    <mergeCell ref="A1:F2"/>
    <mergeCell ref="A3:F3"/>
    <mergeCell ref="A9:F9"/>
    <mergeCell ref="A30:B30"/>
    <mergeCell ref="C5:E5"/>
    <mergeCell ref="C6:E6"/>
    <mergeCell ref="C7:E7"/>
    <mergeCell ref="A11:F11"/>
    <mergeCell ref="A26:B26"/>
    <mergeCell ref="A27:B27"/>
    <mergeCell ref="A28:B28"/>
    <mergeCell ref="A29:B29"/>
    <mergeCell ref="A21:F21"/>
    <mergeCell ref="A24:F24"/>
    <mergeCell ref="A25:F25"/>
    <mergeCell ref="A13:F13"/>
    <mergeCell ref="A14:F14"/>
    <mergeCell ref="A22:F22"/>
    <mergeCell ref="A53:F53"/>
    <mergeCell ref="A60:F60"/>
    <mergeCell ref="A49:B49"/>
    <mergeCell ref="A50:B50"/>
    <mergeCell ref="A48:B48"/>
    <mergeCell ref="A32:F32"/>
    <mergeCell ref="A43:F43"/>
    <mergeCell ref="A51:B51"/>
    <mergeCell ref="A40:B40"/>
    <mergeCell ref="A33:F33"/>
    <mergeCell ref="A35:F35"/>
    <mergeCell ref="A37:B37"/>
    <mergeCell ref="A38:B38"/>
    <mergeCell ref="A47:F47"/>
    <mergeCell ref="A62:F62"/>
    <mergeCell ref="A54:F54"/>
    <mergeCell ref="B56:C56"/>
    <mergeCell ref="D56:F58"/>
    <mergeCell ref="B57:C57"/>
    <mergeCell ref="B58:C58"/>
    <mergeCell ref="A87:B87"/>
    <mergeCell ref="A64:F64"/>
    <mergeCell ref="A65:F65"/>
    <mergeCell ref="A66:F66"/>
    <mergeCell ref="A77:F77"/>
    <mergeCell ref="A79:F79"/>
    <mergeCell ref="A78:F78"/>
    <mergeCell ref="A81:F81"/>
    <mergeCell ref="A82:F82"/>
    <mergeCell ref="A83:F83"/>
    <mergeCell ref="A107:B107"/>
    <mergeCell ref="A119:B119"/>
    <mergeCell ref="A122:F122"/>
    <mergeCell ref="A123:F123"/>
    <mergeCell ref="A128:F128"/>
    <mergeCell ref="A125:F125"/>
    <mergeCell ref="A127:F127"/>
    <mergeCell ref="A97:F97"/>
    <mergeCell ref="A99:F99"/>
    <mergeCell ref="A101:F101"/>
    <mergeCell ref="A102:F102"/>
    <mergeCell ref="A103:F103"/>
    <mergeCell ref="D191:F192"/>
    <mergeCell ref="D197:F198"/>
    <mergeCell ref="A187:F187"/>
    <mergeCell ref="A180:F180"/>
    <mergeCell ref="A185:F185"/>
    <mergeCell ref="B182:C182"/>
    <mergeCell ref="D182:F184"/>
    <mergeCell ref="B183:C183"/>
    <mergeCell ref="B184:C184"/>
    <mergeCell ref="A140:F140"/>
    <mergeCell ref="A141:F141"/>
    <mergeCell ref="A129:F129"/>
    <mergeCell ref="A136:E136"/>
    <mergeCell ref="A137:E137"/>
    <mergeCell ref="A138:F138"/>
    <mergeCell ref="A178:F178"/>
    <mergeCell ref="B163:C163"/>
    <mergeCell ref="A98:F98"/>
    <mergeCell ref="B150:C150"/>
    <mergeCell ref="B153:C153"/>
    <mergeCell ref="B155:C155"/>
    <mergeCell ref="B158:C158"/>
    <mergeCell ref="B160:C160"/>
    <mergeCell ref="A124:F124"/>
    <mergeCell ref="B146:D146"/>
    <mergeCell ref="B147:D147"/>
    <mergeCell ref="B148:D148"/>
    <mergeCell ref="B149:C149"/>
    <mergeCell ref="A142:F142"/>
    <mergeCell ref="A144:F144"/>
    <mergeCell ref="A139:F139"/>
  </mergeCells>
  <conditionalFormatting sqref="B198">
    <cfRule type="cellIs" dxfId="5" priority="4" operator="equal">
      <formula>0</formula>
    </cfRule>
    <cfRule type="cellIs" dxfId="4" priority="5" operator="lessThan">
      <formula>0</formula>
    </cfRule>
    <cfRule type="cellIs" dxfId="3" priority="6" operator="greaterThan">
      <formula>0</formula>
    </cfRule>
  </conditionalFormatting>
  <conditionalFormatting sqref="F164">
    <cfRule type="cellIs" dxfId="2" priority="1" operator="equal">
      <formula>0</formula>
    </cfRule>
    <cfRule type="cellIs" dxfId="1" priority="2" operator="lessThan">
      <formula>0</formula>
    </cfRule>
    <cfRule type="cellIs" dxfId="0" priority="3" operator="greaterThan">
      <formula>0</formula>
    </cfRule>
  </conditionalFormatting>
  <dataValidations count="11">
    <dataValidation allowBlank="1" showInputMessage="1" showErrorMessage="1" promptTitle="Advertencia" prompt="Se recomienda leer cuidadosamente las indicaciones dispuestas en la parte inferior de esta tabla. " sqref="A131" xr:uid="{00000000-0002-0000-0A00-000000000000}"/>
    <dataValidation allowBlank="1" showInputMessage="1" showErrorMessage="1" promptTitle="Advertencia" prompt="El nombre de la partida debe ser de acuerdo al Clasificador de los Ingresos del Sector Público. " sqref="B88:B90 B108 B168" xr:uid="{00000000-0002-0000-0A00-000001000000}"/>
    <dataValidation allowBlank="1" showInputMessage="1" showErrorMessage="1" promptTitle="Advertencia" prompt="En este espacio se debe detallar el código correspondiente a la partida detallada y debe ser el código definido en el Clasificador de los Ingresos del Sector Público. " sqref="A88:A90 A108 A168" xr:uid="{00000000-0002-0000-0A00-000002000000}"/>
    <dataValidation allowBlank="1" showInputMessage="1" showErrorMessage="1" promptTitle="Advertencia" prompt="El código debe ser el definido para la partida en particular y debe ser el código establecido en el Clasificador de los Ingresos del Sector Público. " sqref="A84" xr:uid="{00000000-0002-0000-0A00-000003000000}"/>
    <dataValidation allowBlank="1" showInputMessage="1" showErrorMessage="1" promptTitle="Advertencia" prompt="Se debe indicar el nombre de la partida de acuerdo al Clasificador de los Ingresos del Sector Público." sqref="B84" xr:uid="{00000000-0002-0000-0A00-000004000000}"/>
    <dataValidation allowBlank="1" showInputMessage="1" showErrorMessage="1" promptTitle="Advertencia" prompt="Esta tabla se completa únicamente con los ingresos y egresos del período 2024. Se recomienda leer cuidadosamente las indicaciones señaladas en la parte inferior de la tabla. " sqref="A128:F128" xr:uid="{00000000-0002-0000-0A00-000005000000}"/>
    <dataValidation allowBlank="1" showInputMessage="1" showErrorMessage="1" promptTitle="Advertencia" prompt="La información consignada en esta tabla debe ser coincidente con la ejecución mensual que se reporta de acuerdo a la solicitud expresa realizada mediante el oficio DESAF-OF-XXXX-2024" sqref="A102:F102" xr:uid="{00000000-0002-0000-0A00-000006000000}"/>
    <dataValidation allowBlank="1" showInputMessage="1" showErrorMessage="1" promptTitle="Advertencia" prompt="Esta tabla solo la deben completar la unidades ejecutoras que por Ley específica estén facultadas para estimar y re presupuestar superávits." sqref="B147" xr:uid="{00000000-0002-0000-0A00-000007000000}"/>
    <dataValidation allowBlank="1" showInputMessage="1" showErrorMessage="1" promptTitle="Recordatorio" prompt="El superávit libre debe ser reintegrado a más tardar el 31 de marzo,_x000a_de acuerdo al  Decreto Nº 43189-MTSS, artículo 66. " sqref="B152:B154 B156:B159 B161:B163" xr:uid="{00000000-0002-0000-0A00-000008000000}"/>
    <dataValidation allowBlank="1" showInputMessage="1" showErrorMessage="1" promptTitle="Advertencia" prompt="Debe coincidir con el monto reportado en la Liquidación Prespuestaria 2023, caso contrario se debe justificar en el espacio de observaciones. " sqref="D159 D151:D152 D154" xr:uid="{00000000-0002-0000-0A00-000009000000}"/>
    <dataValidation allowBlank="1" showInputMessage="1" showErrorMessage="1" promptTitle="Advertencia " prompt="Lo relacionado a la ejecución programática debe ser completado únicamente por el encargado de Planificación o su homólogo. Caso contrario no se dará por recibida la información. _x000a__x000a_" sqref="D56:F58" xr:uid="{00000000-0002-0000-0A00-00000A000000}"/>
  </dataValidations>
  <hyperlinks>
    <hyperlink ref="B84" r:id="rId1" xr:uid="{00000000-0004-0000-0A00-000000000000}"/>
    <hyperlink ref="A84" r:id="rId2" xr:uid="{00000000-0004-0000-0A00-000001000000}"/>
    <hyperlink ref="B104" r:id="rId3" display="Nombre de la Partida presupuestaria" xr:uid="{00000000-0004-0000-0A00-000002000000}"/>
  </hyperlinks>
  <printOptions horizontalCentered="1"/>
  <pageMargins left="0.31496062992125984" right="0.31496062992125984" top="1.1811023622047245" bottom="0.78740157480314965" header="0.78740157480314965" footer="0.39370078740157483"/>
  <pageSetup scale="53" orientation="portrait" r:id="rId4"/>
  <headerFooter>
    <oddFooter>&amp;L&amp;"Palatino Linotype,Normal"&amp;K979797&amp;D&amp;C&amp;"Palatino Linotype,Normal"&amp;K979797Reporte de Ejecución programática y presupuestaria (I trimestre)&amp;R&amp;"Palatino Linotype,Normal"&amp;K979797&amp;P</oddFooter>
  </headerFooter>
  <rowBreaks count="4" manualBreakCount="4">
    <brk id="34" max="5" man="1"/>
    <brk id="58" max="5" man="1"/>
    <brk id="100" max="5" man="1"/>
    <brk id="145" max="5" man="1"/>
  </rowBreaks>
  <drawing r:id="rId5"/>
  <legacyDrawing r:id="rId6"/>
  <legacyDrawingHF r:id="rId7"/>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9D3DAF-D9F1-455D-8DD0-09EA800C3BE2}">
  <dimension ref="A1:AA109"/>
  <sheetViews>
    <sheetView showGridLines="0" topLeftCell="B1" zoomScale="80" zoomScaleNormal="80" workbookViewId="0">
      <selection activeCell="V23" sqref="V23:X23"/>
    </sheetView>
  </sheetViews>
  <sheetFormatPr baseColWidth="10" defaultColWidth="11.44140625" defaultRowHeight="14.4" x14ac:dyDescent="0.3"/>
  <cols>
    <col min="1" max="1" width="37.44140625" hidden="1" customWidth="1"/>
    <col min="2" max="2" width="42.109375" customWidth="1"/>
    <col min="3" max="3" width="15.33203125" customWidth="1"/>
    <col min="4" max="4" width="21.5546875" hidden="1" customWidth="1"/>
    <col min="5" max="5" width="11.88671875" hidden="1" customWidth="1"/>
    <col min="6" max="6" width="14.44140625" hidden="1" customWidth="1"/>
    <col min="7" max="7" width="18" hidden="1" customWidth="1"/>
    <col min="8" max="8" width="20.5546875" hidden="1" customWidth="1"/>
    <col min="9" max="9" width="0" hidden="1" customWidth="1"/>
    <col min="10" max="10" width="12.88671875" hidden="1" customWidth="1"/>
    <col min="11" max="11" width="0" hidden="1" customWidth="1"/>
    <col min="12" max="12" width="12.44140625" hidden="1" customWidth="1"/>
    <col min="13" max="13" width="25.109375" customWidth="1"/>
    <col min="14" max="14" width="21.44140625" customWidth="1"/>
    <col min="15" max="15" width="17.6640625" customWidth="1"/>
    <col min="16" max="16" width="14.109375" bestFit="1" customWidth="1"/>
    <col min="17" max="17" width="13.88671875" customWidth="1"/>
    <col min="18" max="18" width="14.109375" bestFit="1" customWidth="1"/>
    <col min="19" max="19" width="13.88671875" bestFit="1" customWidth="1"/>
    <col min="20" max="20" width="15.109375" customWidth="1"/>
    <col min="21" max="21" width="13.6640625" customWidth="1"/>
    <col min="22" max="22" width="15.109375" customWidth="1"/>
    <col min="23" max="23" width="14.109375" customWidth="1"/>
    <col min="24" max="24" width="14.88671875" customWidth="1"/>
    <col min="25" max="25" width="15.88671875" customWidth="1"/>
    <col min="26" max="26" width="12.44140625" bestFit="1" customWidth="1"/>
    <col min="27" max="27" width="12.44140625" customWidth="1"/>
  </cols>
  <sheetData>
    <row r="1" spans="1:27" ht="15" customHeight="1" x14ac:dyDescent="0.3">
      <c r="A1" s="482" t="s">
        <v>327</v>
      </c>
      <c r="B1" s="482"/>
      <c r="C1" s="482"/>
      <c r="D1" s="482"/>
      <c r="E1" s="482"/>
      <c r="F1" s="482"/>
      <c r="G1" s="482"/>
      <c r="H1" s="482"/>
      <c r="I1" s="482"/>
      <c r="J1" s="482"/>
      <c r="K1" s="482"/>
      <c r="L1" s="482"/>
      <c r="M1" s="482"/>
      <c r="N1" s="482"/>
      <c r="O1" s="482"/>
      <c r="P1" s="482"/>
      <c r="Q1" s="482"/>
      <c r="R1" s="482"/>
      <c r="S1" s="482"/>
      <c r="T1" s="482"/>
      <c r="U1" s="482"/>
      <c r="V1" s="482"/>
      <c r="W1" s="482"/>
      <c r="X1" s="482"/>
    </row>
    <row r="2" spans="1:27" ht="15.6" x14ac:dyDescent="0.3">
      <c r="A2" s="483" t="s">
        <v>328</v>
      </c>
      <c r="B2" s="483"/>
      <c r="C2" s="483"/>
      <c r="D2" s="483"/>
      <c r="E2" s="483"/>
      <c r="F2" s="483"/>
      <c r="G2" s="483"/>
      <c r="H2" s="483"/>
      <c r="I2" s="483"/>
      <c r="J2" s="483"/>
      <c r="K2" s="483"/>
      <c r="L2" s="483"/>
      <c r="M2" s="483"/>
      <c r="N2" s="483"/>
      <c r="O2" s="483"/>
      <c r="P2" s="483"/>
      <c r="Q2" s="483"/>
      <c r="R2" s="483"/>
      <c r="S2" s="483"/>
      <c r="T2" s="483"/>
      <c r="U2" s="483"/>
      <c r="V2" s="483"/>
      <c r="W2" s="483"/>
      <c r="X2" s="483"/>
    </row>
    <row r="3" spans="1:27" x14ac:dyDescent="0.3">
      <c r="A3" s="484" t="s">
        <v>329</v>
      </c>
      <c r="B3" s="484"/>
      <c r="C3" s="484"/>
      <c r="D3" s="484"/>
      <c r="E3" s="484"/>
      <c r="F3" s="484"/>
      <c r="G3" s="484"/>
      <c r="H3" s="484"/>
      <c r="I3" s="484"/>
      <c r="J3" s="484"/>
      <c r="K3" s="484"/>
      <c r="L3" s="484"/>
      <c r="M3" s="484"/>
      <c r="N3" s="484"/>
      <c r="O3" s="484"/>
      <c r="P3" s="484"/>
      <c r="Q3" s="484"/>
      <c r="R3" s="484"/>
      <c r="S3" s="484"/>
      <c r="T3" s="484"/>
      <c r="U3" s="484"/>
      <c r="V3" s="484"/>
      <c r="W3" s="484"/>
      <c r="X3" s="484"/>
    </row>
    <row r="4" spans="1:27" x14ac:dyDescent="0.3">
      <c r="A4" s="482" t="s">
        <v>330</v>
      </c>
      <c r="B4" s="482"/>
      <c r="C4" s="482"/>
      <c r="D4" s="482"/>
      <c r="E4" s="482"/>
      <c r="F4" s="482"/>
      <c r="G4" s="482"/>
      <c r="H4" s="482"/>
      <c r="I4" s="482"/>
      <c r="J4" s="482"/>
      <c r="K4" s="482"/>
      <c r="L4" s="482"/>
      <c r="M4" s="482"/>
      <c r="N4" s="482"/>
      <c r="O4" s="482"/>
      <c r="P4" s="482"/>
      <c r="Q4" s="482"/>
      <c r="R4" s="482"/>
      <c r="S4" s="482"/>
      <c r="T4" s="482"/>
      <c r="U4" s="482"/>
      <c r="V4" s="482"/>
      <c r="W4" s="482"/>
      <c r="X4" s="482"/>
    </row>
    <row r="5" spans="1:27" ht="15" thickBot="1" x14ac:dyDescent="0.35"/>
    <row r="6" spans="1:27" ht="15.75" customHeight="1" x14ac:dyDescent="0.3">
      <c r="A6" s="485" t="s">
        <v>331</v>
      </c>
      <c r="B6" s="487" t="s">
        <v>332</v>
      </c>
      <c r="C6" s="487" t="s">
        <v>333</v>
      </c>
      <c r="D6" s="338"/>
      <c r="E6" s="338"/>
      <c r="F6" s="338"/>
      <c r="G6" s="338"/>
      <c r="H6" s="338"/>
      <c r="I6" s="338"/>
      <c r="J6" s="338"/>
      <c r="K6" s="338"/>
      <c r="L6" s="338"/>
      <c r="M6" s="339"/>
      <c r="N6" s="339"/>
      <c r="O6" s="339"/>
      <c r="P6" s="339"/>
      <c r="Q6" s="339"/>
      <c r="R6" s="339"/>
      <c r="S6" s="339"/>
      <c r="T6" s="339"/>
      <c r="U6" s="339"/>
      <c r="V6" s="339"/>
      <c r="W6" s="339"/>
      <c r="X6" s="340"/>
    </row>
    <row r="7" spans="1:27" s="138" customFormat="1" ht="42.6" thickBot="1" x14ac:dyDescent="0.35">
      <c r="A7" s="486"/>
      <c r="B7" s="488"/>
      <c r="C7" s="488"/>
      <c r="D7" s="341" t="s">
        <v>334</v>
      </c>
      <c r="E7" s="341" t="s">
        <v>335</v>
      </c>
      <c r="F7" s="341" t="s">
        <v>336</v>
      </c>
      <c r="G7" s="341" t="s">
        <v>337</v>
      </c>
      <c r="H7" s="341" t="s">
        <v>338</v>
      </c>
      <c r="I7" s="341" t="s">
        <v>339</v>
      </c>
      <c r="J7" s="341" t="s">
        <v>340</v>
      </c>
      <c r="K7" s="341" t="s">
        <v>341</v>
      </c>
      <c r="L7" s="341" t="s">
        <v>342</v>
      </c>
      <c r="M7" s="341" t="s">
        <v>343</v>
      </c>
      <c r="N7" s="341" t="s">
        <v>344</v>
      </c>
      <c r="O7" s="341" t="s">
        <v>345</v>
      </c>
      <c r="P7" s="341" t="s">
        <v>346</v>
      </c>
      <c r="Q7" s="341" t="s">
        <v>347</v>
      </c>
      <c r="R7" s="341" t="s">
        <v>348</v>
      </c>
      <c r="S7" s="341" t="s">
        <v>349</v>
      </c>
      <c r="T7" s="341" t="s">
        <v>350</v>
      </c>
      <c r="U7" s="341" t="s">
        <v>351</v>
      </c>
      <c r="V7" s="341" t="s">
        <v>352</v>
      </c>
      <c r="W7" s="341" t="s">
        <v>353</v>
      </c>
      <c r="X7" s="342" t="s">
        <v>354</v>
      </c>
    </row>
    <row r="8" spans="1:27" x14ac:dyDescent="0.3">
      <c r="A8" s="343" t="s">
        <v>355</v>
      </c>
      <c r="B8" s="372" t="s">
        <v>356</v>
      </c>
      <c r="C8" s="373">
        <v>2200000</v>
      </c>
      <c r="D8" s="374">
        <v>0</v>
      </c>
      <c r="E8" s="374">
        <v>0</v>
      </c>
      <c r="F8" s="374">
        <v>2200000</v>
      </c>
      <c r="G8" s="374">
        <v>1980000</v>
      </c>
      <c r="H8" s="374">
        <v>0</v>
      </c>
      <c r="I8" s="374">
        <v>0</v>
      </c>
      <c r="J8" s="374">
        <v>1980000</v>
      </c>
      <c r="K8" s="374">
        <v>0</v>
      </c>
      <c r="L8" s="374">
        <v>220000</v>
      </c>
      <c r="M8" s="375">
        <v>0</v>
      </c>
      <c r="N8" s="375">
        <v>0</v>
      </c>
      <c r="O8" s="375">
        <v>161777</v>
      </c>
      <c r="P8" s="375">
        <v>161775.90000000002</v>
      </c>
      <c r="Q8" s="375">
        <v>161776.44999999995</v>
      </c>
      <c r="R8" s="375">
        <v>161776.45000000007</v>
      </c>
      <c r="S8" s="375">
        <v>161776.44999999995</v>
      </c>
      <c r="T8" s="375">
        <v>161776.44999999995</v>
      </c>
      <c r="U8" s="375">
        <v>161776.44999999995</v>
      </c>
      <c r="V8" s="375">
        <v>161776.45000000019</v>
      </c>
      <c r="W8" s="375">
        <v>0</v>
      </c>
      <c r="X8" s="375">
        <v>824688.39000000013</v>
      </c>
      <c r="Y8" s="366">
        <f>SUM(M8:X8)</f>
        <v>2118899.9900000002</v>
      </c>
      <c r="Z8" s="347">
        <v>2118899.9900000002</v>
      </c>
      <c r="AA8" s="347">
        <f>+Z8-Y8</f>
        <v>0</v>
      </c>
    </row>
    <row r="9" spans="1:27" x14ac:dyDescent="0.3">
      <c r="A9" s="343" t="s">
        <v>357</v>
      </c>
      <c r="B9" s="372" t="s">
        <v>358</v>
      </c>
      <c r="C9" s="373">
        <v>9730000</v>
      </c>
      <c r="D9" s="374">
        <v>0</v>
      </c>
      <c r="E9" s="374">
        <v>0</v>
      </c>
      <c r="F9" s="374">
        <v>9730000</v>
      </c>
      <c r="G9" s="374">
        <v>6000000</v>
      </c>
      <c r="H9" s="374">
        <v>0</v>
      </c>
      <c r="I9" s="374">
        <v>0</v>
      </c>
      <c r="J9" s="374">
        <v>6000000</v>
      </c>
      <c r="K9" s="374">
        <v>0</v>
      </c>
      <c r="L9" s="374">
        <v>3730000</v>
      </c>
      <c r="M9" s="375">
        <v>0</v>
      </c>
      <c r="N9" s="375">
        <v>0</v>
      </c>
      <c r="O9" s="375">
        <v>0</v>
      </c>
      <c r="P9" s="375">
        <v>0</v>
      </c>
      <c r="Q9" s="375">
        <v>906226.1</v>
      </c>
      <c r="R9" s="375">
        <v>0</v>
      </c>
      <c r="S9" s="375">
        <v>917277.4800000001</v>
      </c>
      <c r="T9" s="375">
        <v>0</v>
      </c>
      <c r="U9" s="375">
        <v>0</v>
      </c>
      <c r="V9" s="375">
        <v>1440897.58</v>
      </c>
      <c r="W9" s="375">
        <v>699696</v>
      </c>
      <c r="X9" s="375">
        <v>706984.5</v>
      </c>
      <c r="Y9" s="366">
        <f t="shared" ref="Y9:Y21" si="0">SUM(M9:X9)</f>
        <v>4671081.66</v>
      </c>
      <c r="Z9" s="347">
        <v>4671081.66</v>
      </c>
      <c r="AA9" s="347">
        <f t="shared" ref="AA9:AA21" si="1">+Z9-Y9</f>
        <v>0</v>
      </c>
    </row>
    <row r="10" spans="1:27" x14ac:dyDescent="0.3">
      <c r="A10" s="343" t="s">
        <v>359</v>
      </c>
      <c r="B10" s="372" t="s">
        <v>360</v>
      </c>
      <c r="C10" s="373">
        <v>3345034</v>
      </c>
      <c r="D10" s="374">
        <v>0</v>
      </c>
      <c r="E10" s="374">
        <v>0</v>
      </c>
      <c r="F10" s="374">
        <v>3345034</v>
      </c>
      <c r="G10" s="374">
        <v>3345034</v>
      </c>
      <c r="H10" s="374">
        <v>0</v>
      </c>
      <c r="I10" s="374">
        <v>0</v>
      </c>
      <c r="J10" s="374">
        <v>3345034</v>
      </c>
      <c r="K10" s="374">
        <v>0</v>
      </c>
      <c r="L10" s="374">
        <v>0</v>
      </c>
      <c r="M10" s="375">
        <v>0</v>
      </c>
      <c r="N10" s="375">
        <v>0</v>
      </c>
      <c r="O10" s="375">
        <v>1879228</v>
      </c>
      <c r="P10" s="375">
        <v>1064897.1200000001</v>
      </c>
      <c r="Q10" s="375">
        <v>0</v>
      </c>
      <c r="R10" s="375">
        <v>0</v>
      </c>
      <c r="S10" s="375">
        <v>0</v>
      </c>
      <c r="T10" s="375">
        <v>0</v>
      </c>
      <c r="U10" s="375">
        <v>400860</v>
      </c>
      <c r="V10" s="375">
        <v>0</v>
      </c>
      <c r="W10" s="375">
        <v>0</v>
      </c>
      <c r="X10" s="375">
        <v>0</v>
      </c>
      <c r="Y10" s="366">
        <f t="shared" si="0"/>
        <v>3344985.12</v>
      </c>
      <c r="Z10" s="347">
        <v>3344985.12</v>
      </c>
      <c r="AA10" s="347">
        <f t="shared" si="1"/>
        <v>0</v>
      </c>
    </row>
    <row r="11" spans="1:27" s="353" customFormat="1" x14ac:dyDescent="0.3">
      <c r="A11" s="348" t="s">
        <v>361</v>
      </c>
      <c r="B11" s="349" t="s">
        <v>362</v>
      </c>
      <c r="C11" s="350">
        <v>2400000</v>
      </c>
      <c r="D11" s="351">
        <v>0</v>
      </c>
      <c r="E11" s="351">
        <v>0</v>
      </c>
      <c r="F11" s="351">
        <v>2400000</v>
      </c>
      <c r="G11" s="351">
        <v>2400000</v>
      </c>
      <c r="H11" s="351">
        <v>0</v>
      </c>
      <c r="I11" s="351">
        <v>0</v>
      </c>
      <c r="J11" s="351">
        <v>2400000</v>
      </c>
      <c r="K11" s="351">
        <v>0</v>
      </c>
      <c r="L11" s="351">
        <v>0</v>
      </c>
      <c r="M11" s="352">
        <v>0</v>
      </c>
      <c r="N11" s="352">
        <v>29120</v>
      </c>
      <c r="O11" s="352">
        <v>29120</v>
      </c>
      <c r="P11" s="352">
        <v>145600</v>
      </c>
      <c r="Q11" s="352">
        <v>0</v>
      </c>
      <c r="R11" s="352">
        <v>185120</v>
      </c>
      <c r="S11" s="352">
        <v>116480</v>
      </c>
      <c r="T11" s="352">
        <v>0</v>
      </c>
      <c r="U11" s="352">
        <v>262080</v>
      </c>
      <c r="V11" s="352">
        <v>87360</v>
      </c>
      <c r="W11" s="352">
        <v>0</v>
      </c>
      <c r="X11" s="352">
        <v>873600</v>
      </c>
      <c r="Y11" s="366">
        <f t="shared" si="0"/>
        <v>1728480</v>
      </c>
      <c r="Z11" s="347">
        <v>1728480</v>
      </c>
      <c r="AA11" s="347">
        <f t="shared" si="1"/>
        <v>0</v>
      </c>
    </row>
    <row r="12" spans="1:27" x14ac:dyDescent="0.3">
      <c r="A12" s="343" t="s">
        <v>363</v>
      </c>
      <c r="B12" s="372" t="s">
        <v>364</v>
      </c>
      <c r="C12" s="373">
        <v>200000</v>
      </c>
      <c r="D12" s="374">
        <v>0</v>
      </c>
      <c r="E12" s="374">
        <v>0</v>
      </c>
      <c r="F12" s="374">
        <v>200000</v>
      </c>
      <c r="G12" s="374">
        <v>0</v>
      </c>
      <c r="H12" s="374">
        <v>0</v>
      </c>
      <c r="I12" s="374">
        <v>0</v>
      </c>
      <c r="J12" s="374">
        <v>0</v>
      </c>
      <c r="K12" s="374">
        <v>0</v>
      </c>
      <c r="L12" s="374">
        <v>200000</v>
      </c>
      <c r="M12" s="375">
        <v>0</v>
      </c>
      <c r="N12" s="375">
        <v>0</v>
      </c>
      <c r="O12" s="375">
        <v>0</v>
      </c>
      <c r="P12" s="375">
        <v>39360</v>
      </c>
      <c r="Q12" s="375">
        <v>0</v>
      </c>
      <c r="R12" s="375">
        <v>0</v>
      </c>
      <c r="S12" s="375">
        <v>0</v>
      </c>
      <c r="T12" s="375">
        <v>0</v>
      </c>
      <c r="U12" s="375">
        <v>0</v>
      </c>
      <c r="V12" s="375">
        <v>0</v>
      </c>
      <c r="W12" s="375">
        <v>0</v>
      </c>
      <c r="X12" s="375">
        <v>0</v>
      </c>
      <c r="Y12" s="366">
        <f t="shared" si="0"/>
        <v>39360</v>
      </c>
      <c r="Z12" s="347">
        <v>39360</v>
      </c>
      <c r="AA12" s="347">
        <f t="shared" si="1"/>
        <v>0</v>
      </c>
    </row>
    <row r="13" spans="1:27" x14ac:dyDescent="0.3">
      <c r="A13" s="343" t="s">
        <v>365</v>
      </c>
      <c r="B13" s="368" t="s">
        <v>366</v>
      </c>
      <c r="C13" s="369">
        <v>1000000</v>
      </c>
      <c r="D13" s="370">
        <v>0</v>
      </c>
      <c r="E13" s="370">
        <v>0</v>
      </c>
      <c r="F13" s="370">
        <v>1000000</v>
      </c>
      <c r="G13" s="370">
        <v>0</v>
      </c>
      <c r="H13" s="370">
        <v>0</v>
      </c>
      <c r="I13" s="370">
        <v>0</v>
      </c>
      <c r="J13" s="370">
        <v>0</v>
      </c>
      <c r="K13" s="370">
        <v>0</v>
      </c>
      <c r="L13" s="370">
        <v>1000000</v>
      </c>
      <c r="M13" s="371">
        <v>0</v>
      </c>
      <c r="N13" s="371">
        <v>0</v>
      </c>
      <c r="O13" s="371">
        <v>0</v>
      </c>
      <c r="P13" s="371">
        <v>0</v>
      </c>
      <c r="Q13" s="371">
        <v>45772.88</v>
      </c>
      <c r="R13" s="371">
        <v>0</v>
      </c>
      <c r="S13" s="371">
        <v>0</v>
      </c>
      <c r="T13" s="371">
        <v>98963</v>
      </c>
      <c r="U13" s="371">
        <v>0</v>
      </c>
      <c r="V13" s="371">
        <v>148521.46999999997</v>
      </c>
      <c r="W13" s="371">
        <v>0</v>
      </c>
      <c r="X13" s="371">
        <v>446474.30000000005</v>
      </c>
      <c r="Y13" s="366">
        <f t="shared" si="0"/>
        <v>739731.65</v>
      </c>
      <c r="Z13" s="347">
        <v>739731.65</v>
      </c>
      <c r="AA13" s="347">
        <f t="shared" si="1"/>
        <v>0</v>
      </c>
    </row>
    <row r="14" spans="1:27" x14ac:dyDescent="0.3">
      <c r="A14" s="343" t="s">
        <v>367</v>
      </c>
      <c r="B14" s="368" t="s">
        <v>368</v>
      </c>
      <c r="C14" s="369">
        <v>243388</v>
      </c>
      <c r="D14" s="370">
        <v>0</v>
      </c>
      <c r="E14" s="370">
        <v>0</v>
      </c>
      <c r="F14" s="370">
        <v>243388</v>
      </c>
      <c r="G14" s="370">
        <v>0</v>
      </c>
      <c r="H14" s="370">
        <v>0</v>
      </c>
      <c r="I14" s="370">
        <v>0</v>
      </c>
      <c r="J14" s="370">
        <v>0</v>
      </c>
      <c r="K14" s="370">
        <v>0</v>
      </c>
      <c r="L14" s="370">
        <v>243388</v>
      </c>
      <c r="M14" s="371">
        <v>0</v>
      </c>
      <c r="N14" s="371">
        <v>0</v>
      </c>
      <c r="O14" s="371">
        <v>0</v>
      </c>
      <c r="P14" s="371">
        <v>0</v>
      </c>
      <c r="Q14" s="371">
        <v>0</v>
      </c>
      <c r="R14" s="371">
        <v>0</v>
      </c>
      <c r="S14" s="371">
        <v>0</v>
      </c>
      <c r="T14" s="371">
        <v>238614.19</v>
      </c>
      <c r="U14" s="371">
        <v>0</v>
      </c>
      <c r="V14" s="371">
        <v>0</v>
      </c>
      <c r="W14" s="371">
        <v>0</v>
      </c>
      <c r="X14" s="371">
        <v>0</v>
      </c>
      <c r="Y14" s="366">
        <f t="shared" si="0"/>
        <v>238614.19</v>
      </c>
      <c r="Z14" s="347">
        <v>238614.19</v>
      </c>
      <c r="AA14" s="347">
        <f t="shared" si="1"/>
        <v>0</v>
      </c>
    </row>
    <row r="15" spans="1:27" x14ac:dyDescent="0.3">
      <c r="A15" s="343" t="s">
        <v>369</v>
      </c>
      <c r="B15" s="368" t="s">
        <v>370</v>
      </c>
      <c r="C15" s="369">
        <v>100000</v>
      </c>
      <c r="D15" s="370">
        <v>0</v>
      </c>
      <c r="E15" s="370">
        <v>0</v>
      </c>
      <c r="F15" s="370">
        <v>100000</v>
      </c>
      <c r="G15" s="370">
        <v>0</v>
      </c>
      <c r="H15" s="370">
        <v>0</v>
      </c>
      <c r="I15" s="370">
        <v>0</v>
      </c>
      <c r="J15" s="370">
        <v>0</v>
      </c>
      <c r="K15" s="370">
        <v>0</v>
      </c>
      <c r="L15" s="370">
        <v>100000</v>
      </c>
      <c r="M15" s="371">
        <v>0</v>
      </c>
      <c r="N15" s="371">
        <v>0</v>
      </c>
      <c r="O15" s="371">
        <v>0</v>
      </c>
      <c r="P15" s="371">
        <v>0</v>
      </c>
      <c r="Q15" s="371">
        <v>0</v>
      </c>
      <c r="R15" s="371">
        <v>0</v>
      </c>
      <c r="S15" s="371">
        <v>99999.99</v>
      </c>
      <c r="T15" s="371">
        <v>0</v>
      </c>
      <c r="U15" s="371">
        <v>0</v>
      </c>
      <c r="V15" s="371">
        <v>0</v>
      </c>
      <c r="W15" s="371">
        <v>0</v>
      </c>
      <c r="X15" s="371">
        <v>0</v>
      </c>
      <c r="Y15" s="366">
        <f t="shared" si="0"/>
        <v>99999.99</v>
      </c>
      <c r="Z15" s="347">
        <v>99999.99</v>
      </c>
      <c r="AA15" s="347">
        <f t="shared" si="1"/>
        <v>0</v>
      </c>
    </row>
    <row r="16" spans="1:27" x14ac:dyDescent="0.3">
      <c r="A16" s="343" t="s">
        <v>371</v>
      </c>
      <c r="B16" s="368" t="s">
        <v>372</v>
      </c>
      <c r="C16" s="369">
        <v>435980</v>
      </c>
      <c r="D16" s="370">
        <v>0</v>
      </c>
      <c r="E16" s="370">
        <v>0</v>
      </c>
      <c r="F16" s="370">
        <v>435980</v>
      </c>
      <c r="G16" s="370">
        <v>0</v>
      </c>
      <c r="H16" s="370">
        <v>0</v>
      </c>
      <c r="I16" s="370">
        <v>0</v>
      </c>
      <c r="J16" s="370">
        <v>0</v>
      </c>
      <c r="K16" s="370">
        <v>0</v>
      </c>
      <c r="L16" s="370">
        <v>435980</v>
      </c>
      <c r="M16" s="371">
        <v>0</v>
      </c>
      <c r="N16" s="371">
        <v>0</v>
      </c>
      <c r="O16" s="371">
        <v>0</v>
      </c>
      <c r="P16" s="371">
        <v>0</v>
      </c>
      <c r="Q16" s="371">
        <v>0</v>
      </c>
      <c r="R16" s="371">
        <v>0</v>
      </c>
      <c r="S16" s="371">
        <v>0</v>
      </c>
      <c r="T16" s="371">
        <v>99550</v>
      </c>
      <c r="U16" s="371">
        <v>100000</v>
      </c>
      <c r="V16" s="371">
        <v>106350</v>
      </c>
      <c r="W16" s="371">
        <v>0</v>
      </c>
      <c r="X16" s="371">
        <v>0</v>
      </c>
      <c r="Y16" s="366">
        <f t="shared" si="0"/>
        <v>305900</v>
      </c>
      <c r="Z16" s="347">
        <v>305900</v>
      </c>
      <c r="AA16" s="347">
        <f t="shared" si="1"/>
        <v>0</v>
      </c>
    </row>
    <row r="17" spans="1:27" x14ac:dyDescent="0.3">
      <c r="A17" s="343" t="s">
        <v>373</v>
      </c>
      <c r="B17" s="368" t="s">
        <v>374</v>
      </c>
      <c r="C17" s="369">
        <v>1500000</v>
      </c>
      <c r="D17" s="370">
        <v>0</v>
      </c>
      <c r="E17" s="370">
        <v>0</v>
      </c>
      <c r="F17" s="370">
        <v>1500000</v>
      </c>
      <c r="G17" s="370">
        <v>0</v>
      </c>
      <c r="H17" s="370">
        <v>0</v>
      </c>
      <c r="I17" s="370">
        <v>0</v>
      </c>
      <c r="J17" s="370">
        <v>0</v>
      </c>
      <c r="K17" s="370">
        <v>0</v>
      </c>
      <c r="L17" s="370">
        <v>1500000</v>
      </c>
      <c r="M17" s="371">
        <v>0</v>
      </c>
      <c r="N17" s="371">
        <v>0</v>
      </c>
      <c r="O17" s="371">
        <v>0</v>
      </c>
      <c r="P17" s="371">
        <v>0</v>
      </c>
      <c r="Q17" s="371">
        <v>0</v>
      </c>
      <c r="R17" s="371">
        <v>0</v>
      </c>
      <c r="S17" s="371">
        <v>0</v>
      </c>
      <c r="T17" s="371">
        <v>0</v>
      </c>
      <c r="U17" s="371">
        <v>0</v>
      </c>
      <c r="V17" s="371">
        <v>0</v>
      </c>
      <c r="W17" s="371">
        <v>0</v>
      </c>
      <c r="X17" s="371">
        <v>118929.22</v>
      </c>
      <c r="Y17" s="366">
        <f t="shared" si="0"/>
        <v>118929.22</v>
      </c>
      <c r="Z17" s="347">
        <v>118929.22</v>
      </c>
      <c r="AA17" s="347">
        <f t="shared" si="1"/>
        <v>0</v>
      </c>
    </row>
    <row r="18" spans="1:27" x14ac:dyDescent="0.3">
      <c r="A18" s="343" t="s">
        <v>375</v>
      </c>
      <c r="B18" s="368" t="s">
        <v>376</v>
      </c>
      <c r="C18" s="369">
        <v>5500000</v>
      </c>
      <c r="D18" s="370">
        <v>0</v>
      </c>
      <c r="E18" s="370">
        <v>0</v>
      </c>
      <c r="F18" s="370">
        <v>5500000</v>
      </c>
      <c r="G18" s="370">
        <v>0</v>
      </c>
      <c r="H18" s="370">
        <v>0</v>
      </c>
      <c r="I18" s="370">
        <v>0</v>
      </c>
      <c r="J18" s="370">
        <v>0</v>
      </c>
      <c r="K18" s="370">
        <v>0</v>
      </c>
      <c r="L18" s="370">
        <v>5500000</v>
      </c>
      <c r="M18" s="371">
        <v>0</v>
      </c>
      <c r="N18" s="371">
        <v>0</v>
      </c>
      <c r="O18" s="371">
        <v>0</v>
      </c>
      <c r="P18" s="371">
        <v>0</v>
      </c>
      <c r="Q18" s="371">
        <v>0</v>
      </c>
      <c r="R18" s="371">
        <v>0</v>
      </c>
      <c r="S18" s="371">
        <v>0</v>
      </c>
      <c r="T18" s="371">
        <v>0</v>
      </c>
      <c r="U18" s="371">
        <v>0</v>
      </c>
      <c r="V18" s="371">
        <v>0</v>
      </c>
      <c r="W18" s="371">
        <v>98540</v>
      </c>
      <c r="X18" s="371">
        <v>5203650</v>
      </c>
      <c r="Y18" s="366">
        <f t="shared" si="0"/>
        <v>5302190</v>
      </c>
      <c r="Z18" s="347">
        <v>5302190</v>
      </c>
      <c r="AA18" s="347">
        <f t="shared" si="1"/>
        <v>0</v>
      </c>
    </row>
    <row r="19" spans="1:27" x14ac:dyDescent="0.3">
      <c r="A19" s="343" t="s">
        <v>377</v>
      </c>
      <c r="B19" s="368" t="s">
        <v>378</v>
      </c>
      <c r="C19" s="369">
        <v>1000000</v>
      </c>
      <c r="D19" s="370">
        <v>0</v>
      </c>
      <c r="E19" s="370">
        <v>0</v>
      </c>
      <c r="F19" s="370">
        <v>1000000</v>
      </c>
      <c r="G19" s="370">
        <v>0</v>
      </c>
      <c r="H19" s="370">
        <v>0</v>
      </c>
      <c r="I19" s="370">
        <v>0</v>
      </c>
      <c r="J19" s="370">
        <v>0</v>
      </c>
      <c r="K19" s="370">
        <v>0</v>
      </c>
      <c r="L19" s="370">
        <v>1000000</v>
      </c>
      <c r="M19" s="371">
        <v>0</v>
      </c>
      <c r="N19" s="371">
        <v>0</v>
      </c>
      <c r="O19" s="371">
        <v>0</v>
      </c>
      <c r="P19" s="371">
        <v>322641.90000000002</v>
      </c>
      <c r="Q19" s="371">
        <v>0</v>
      </c>
      <c r="R19" s="371">
        <v>81937.239999999991</v>
      </c>
      <c r="S19" s="371">
        <v>0</v>
      </c>
      <c r="T19" s="371">
        <v>0</v>
      </c>
      <c r="U19" s="371">
        <v>0</v>
      </c>
      <c r="V19" s="371">
        <v>0</v>
      </c>
      <c r="W19" s="371">
        <v>0</v>
      </c>
      <c r="X19" s="371">
        <v>592814.94999999995</v>
      </c>
      <c r="Y19" s="366">
        <f t="shared" si="0"/>
        <v>997394.09</v>
      </c>
      <c r="Z19" s="347">
        <v>997394.09</v>
      </c>
      <c r="AA19" s="347">
        <f t="shared" si="1"/>
        <v>0</v>
      </c>
    </row>
    <row r="20" spans="1:27" x14ac:dyDescent="0.3">
      <c r="A20" s="343" t="s">
        <v>379</v>
      </c>
      <c r="B20" s="368" t="s">
        <v>380</v>
      </c>
      <c r="C20" s="369">
        <v>218986</v>
      </c>
      <c r="D20" s="370">
        <v>0</v>
      </c>
      <c r="E20" s="370">
        <v>0</v>
      </c>
      <c r="F20" s="370">
        <v>218986</v>
      </c>
      <c r="G20" s="370">
        <v>0</v>
      </c>
      <c r="H20" s="370">
        <v>0</v>
      </c>
      <c r="I20" s="370">
        <v>0</v>
      </c>
      <c r="J20" s="370">
        <v>0</v>
      </c>
      <c r="K20" s="370">
        <v>0</v>
      </c>
      <c r="L20" s="370">
        <v>218986</v>
      </c>
      <c r="M20" s="371">
        <v>0</v>
      </c>
      <c r="N20" s="371">
        <v>0</v>
      </c>
      <c r="O20" s="371">
        <v>18809</v>
      </c>
      <c r="P20" s="371">
        <v>0</v>
      </c>
      <c r="Q20" s="371">
        <v>0</v>
      </c>
      <c r="R20" s="371">
        <v>47200</v>
      </c>
      <c r="S20" s="371">
        <v>0</v>
      </c>
      <c r="T20" s="371">
        <v>57720</v>
      </c>
      <c r="U20" s="371">
        <v>0</v>
      </c>
      <c r="V20" s="371">
        <v>0</v>
      </c>
      <c r="W20" s="371">
        <v>0</v>
      </c>
      <c r="X20" s="371">
        <v>0</v>
      </c>
      <c r="Y20" s="366">
        <f t="shared" si="0"/>
        <v>123729</v>
      </c>
      <c r="Z20" s="347">
        <v>123729</v>
      </c>
      <c r="AA20" s="347">
        <f t="shared" si="1"/>
        <v>0</v>
      </c>
    </row>
    <row r="21" spans="1:27" x14ac:dyDescent="0.3">
      <c r="A21" s="343" t="s">
        <v>381</v>
      </c>
      <c r="B21" s="354" t="s">
        <v>382</v>
      </c>
      <c r="C21" s="350">
        <v>8600000</v>
      </c>
      <c r="D21" s="351">
        <v>0</v>
      </c>
      <c r="E21" s="351">
        <v>0</v>
      </c>
      <c r="F21" s="351">
        <v>8600000</v>
      </c>
      <c r="G21" s="351">
        <v>0</v>
      </c>
      <c r="H21" s="351">
        <v>0</v>
      </c>
      <c r="I21" s="351">
        <v>602900</v>
      </c>
      <c r="J21" s="351">
        <v>602900</v>
      </c>
      <c r="K21" s="351">
        <v>0</v>
      </c>
      <c r="L21" s="351">
        <v>7997100</v>
      </c>
      <c r="M21" s="352">
        <v>500920</v>
      </c>
      <c r="N21" s="352">
        <v>533000</v>
      </c>
      <c r="O21" s="352">
        <v>310850</v>
      </c>
      <c r="P21" s="352">
        <v>862660</v>
      </c>
      <c r="Q21" s="352">
        <v>1288400</v>
      </c>
      <c r="R21" s="352">
        <v>723120</v>
      </c>
      <c r="S21" s="352">
        <v>909930</v>
      </c>
      <c r="T21" s="352">
        <v>1027950</v>
      </c>
      <c r="U21" s="352">
        <v>932010</v>
      </c>
      <c r="V21" s="352">
        <v>871860</v>
      </c>
      <c r="W21" s="352">
        <v>611080</v>
      </c>
      <c r="X21" s="352">
        <v>0</v>
      </c>
      <c r="Y21" s="366">
        <f t="shared" si="0"/>
        <v>8571780</v>
      </c>
      <c r="Z21" s="347">
        <v>8571780</v>
      </c>
      <c r="AA21" s="347">
        <f t="shared" si="1"/>
        <v>0</v>
      </c>
    </row>
    <row r="22" spans="1:27" ht="15" thickBot="1" x14ac:dyDescent="0.35">
      <c r="A22" s="355"/>
      <c r="M22" s="347"/>
      <c r="N22" s="347"/>
      <c r="O22" s="347"/>
      <c r="P22" s="347"/>
      <c r="Q22" s="347"/>
      <c r="R22" s="347"/>
      <c r="S22" s="347"/>
      <c r="T22" s="347"/>
      <c r="U22" s="347"/>
      <c r="V22" s="347"/>
      <c r="W22" s="347"/>
      <c r="X22" s="347"/>
    </row>
    <row r="23" spans="1:27" ht="15" thickBot="1" x14ac:dyDescent="0.35">
      <c r="A23" s="480" t="s">
        <v>383</v>
      </c>
      <c r="B23" s="481"/>
      <c r="C23" s="356">
        <f>SUM(C8:C22)</f>
        <v>36473388</v>
      </c>
      <c r="D23" s="356">
        <f t="shared" ref="D23:X23" si="2">SUM(D8:D22)</f>
        <v>0</v>
      </c>
      <c r="E23" s="356">
        <f t="shared" si="2"/>
        <v>0</v>
      </c>
      <c r="F23" s="356">
        <f t="shared" si="2"/>
        <v>36473388</v>
      </c>
      <c r="G23" s="356">
        <f t="shared" si="2"/>
        <v>13725034</v>
      </c>
      <c r="H23" s="356">
        <f t="shared" si="2"/>
        <v>0</v>
      </c>
      <c r="I23" s="356">
        <f t="shared" si="2"/>
        <v>602900</v>
      </c>
      <c r="J23" s="356">
        <f t="shared" si="2"/>
        <v>14327934</v>
      </c>
      <c r="K23" s="356">
        <f t="shared" si="2"/>
        <v>0</v>
      </c>
      <c r="L23" s="356">
        <f t="shared" si="2"/>
        <v>22145454</v>
      </c>
      <c r="M23" s="356">
        <f t="shared" si="2"/>
        <v>500920</v>
      </c>
      <c r="N23" s="356">
        <f t="shared" si="2"/>
        <v>562120</v>
      </c>
      <c r="O23" s="356">
        <f>SUM(O8:O22)</f>
        <v>2399784</v>
      </c>
      <c r="P23" s="356">
        <f t="shared" si="2"/>
        <v>2596934.92</v>
      </c>
      <c r="Q23" s="356">
        <f t="shared" si="2"/>
        <v>2402175.4299999997</v>
      </c>
      <c r="R23" s="356">
        <f t="shared" si="2"/>
        <v>1199153.69</v>
      </c>
      <c r="S23" s="356">
        <f t="shared" si="2"/>
        <v>2205463.92</v>
      </c>
      <c r="T23" s="356">
        <f t="shared" si="2"/>
        <v>1684573.64</v>
      </c>
      <c r="U23" s="356">
        <f t="shared" si="2"/>
        <v>1856726.45</v>
      </c>
      <c r="V23" s="356">
        <f t="shared" si="2"/>
        <v>2816765.5</v>
      </c>
      <c r="W23" s="356">
        <f t="shared" si="2"/>
        <v>1409316</v>
      </c>
      <c r="X23" s="356">
        <f t="shared" si="2"/>
        <v>8767141.3599999994</v>
      </c>
      <c r="Y23" s="367">
        <f>SUM(Y8:Y22)</f>
        <v>28401074.91</v>
      </c>
    </row>
    <row r="24" spans="1:27" x14ac:dyDescent="0.3">
      <c r="M24" s="357">
        <f>+M23/$C$23</f>
        <v>1.3733848909237607E-2</v>
      </c>
      <c r="N24" s="357">
        <f t="shared" ref="N24:X24" si="3">+N23/$C$23</f>
        <v>1.5411784614031469E-2</v>
      </c>
      <c r="O24" s="357">
        <f t="shared" si="3"/>
        <v>6.5795478061977677E-2</v>
      </c>
      <c r="P24" s="357">
        <f t="shared" si="3"/>
        <v>7.120081413879073E-2</v>
      </c>
      <c r="Q24" s="357">
        <f t="shared" si="3"/>
        <v>6.5861044496332496E-2</v>
      </c>
      <c r="R24" s="357">
        <f t="shared" si="3"/>
        <v>3.2877496601083508E-2</v>
      </c>
      <c r="S24" s="357">
        <f t="shared" si="3"/>
        <v>6.046775583337638E-2</v>
      </c>
      <c r="T24" s="357">
        <f t="shared" si="3"/>
        <v>4.6186376763244476E-2</v>
      </c>
      <c r="U24" s="357">
        <f t="shared" si="3"/>
        <v>5.0906333406701892E-2</v>
      </c>
      <c r="V24" s="357">
        <f t="shared" si="3"/>
        <v>7.7227964125515289E-2</v>
      </c>
      <c r="W24" s="357">
        <f t="shared" si="3"/>
        <v>3.8639569211393249E-2</v>
      </c>
      <c r="X24" s="357">
        <f t="shared" si="3"/>
        <v>0.24037090713919967</v>
      </c>
      <c r="Y24" s="357">
        <f>+Y23/C23</f>
        <v>0.77867937330088444</v>
      </c>
    </row>
    <row r="25" spans="1:27" x14ac:dyDescent="0.3">
      <c r="M25" s="358" t="s">
        <v>384</v>
      </c>
      <c r="N25" s="358"/>
      <c r="O25" s="358"/>
    </row>
    <row r="26" spans="1:27" x14ac:dyDescent="0.3">
      <c r="M26" s="358"/>
      <c r="N26" s="358"/>
      <c r="O26" s="358"/>
    </row>
    <row r="28" spans="1:27" x14ac:dyDescent="0.3">
      <c r="C28" s="359"/>
      <c r="M28" s="360" t="s">
        <v>169</v>
      </c>
      <c r="N28" s="361" t="s">
        <v>385</v>
      </c>
      <c r="O28" s="362" t="s">
        <v>386</v>
      </c>
      <c r="P28" s="359"/>
      <c r="Q28" s="359"/>
      <c r="R28" s="359"/>
      <c r="S28" s="359"/>
      <c r="T28" s="359"/>
      <c r="U28" s="359"/>
      <c r="V28" s="359"/>
      <c r="W28" s="359"/>
      <c r="X28" s="359"/>
    </row>
    <row r="29" spans="1:27" x14ac:dyDescent="0.3">
      <c r="C29" t="s">
        <v>387</v>
      </c>
      <c r="M29" s="363">
        <f>+C23</f>
        <v>36473388</v>
      </c>
      <c r="N29" s="363">
        <f>+[3]ERP!G68</f>
        <v>1193709038.02</v>
      </c>
      <c r="O29" s="363">
        <f>+O30+O31</f>
        <v>234297455.63</v>
      </c>
      <c r="P29" s="347"/>
      <c r="Q29" s="364"/>
      <c r="R29" s="364"/>
      <c r="S29" s="364"/>
      <c r="T29" s="364"/>
      <c r="U29" s="364"/>
      <c r="V29" s="364"/>
      <c r="W29" s="364"/>
      <c r="X29" s="364"/>
    </row>
    <row r="30" spans="1:27" x14ac:dyDescent="0.3">
      <c r="C30" t="s">
        <v>388</v>
      </c>
      <c r="M30" s="363">
        <f>+M29-M31</f>
        <v>26173128</v>
      </c>
      <c r="N30" s="363">
        <f>+N29*0.9</f>
        <v>1074338134.2179999</v>
      </c>
      <c r="O30" s="363">
        <v>133297455.63</v>
      </c>
      <c r="P30" s="364"/>
      <c r="Q30" s="364"/>
      <c r="R30" s="364"/>
      <c r="S30" s="364"/>
      <c r="T30" s="364"/>
      <c r="U30" s="364"/>
      <c r="V30" s="364"/>
      <c r="W30" s="364"/>
      <c r="X30" s="364"/>
    </row>
    <row r="31" spans="1:27" x14ac:dyDescent="0.3">
      <c r="C31" t="s">
        <v>389</v>
      </c>
      <c r="M31" s="365">
        <f>+M11+M21+N11+N21+O11+O21+P11+P21+Q11+R11+S11+T11+U11+V11+W11+X11+Q21+R21+S21+T21+U21+V21+W21+X21</f>
        <v>10300260</v>
      </c>
      <c r="N31" s="365">
        <f>+N29-N30</f>
        <v>119370903.80200005</v>
      </c>
      <c r="O31" s="365">
        <v>101000000</v>
      </c>
    </row>
    <row r="33" spans="13:14" x14ac:dyDescent="0.3">
      <c r="N33" s="364">
        <f>+M29+N29+O29</f>
        <v>1464479881.6500001</v>
      </c>
    </row>
    <row r="34" spans="13:14" x14ac:dyDescent="0.3">
      <c r="N34" s="347">
        <f>+N33-[3]ERP!G73</f>
        <v>0</v>
      </c>
    </row>
    <row r="35" spans="13:14" x14ac:dyDescent="0.3">
      <c r="M35">
        <f>+N30*M24</f>
        <v>14754797.612782244</v>
      </c>
    </row>
    <row r="109" spans="3:3" x14ac:dyDescent="0.3">
      <c r="C109" s="347">
        <f>+'Detalle 4T'!M8+'Detalle 4T'!M9+'Detalle 4T'!M10+'Detalle 4T'!M11+'Detalle 4T'!M12+'Detalle 4T'!M13+'Detalle 4T'!M14+'Detalle 4T'!M15+'Detalle 4T'!M16+'Detalle 4T'!M17+'Detalle 4T'!M18+'Detalle 4T'!M19+'Detalle 4T'!M20</f>
        <v>0</v>
      </c>
    </row>
  </sheetData>
  <mergeCells count="8">
    <mergeCell ref="A23:B23"/>
    <mergeCell ref="A1:X1"/>
    <mergeCell ref="A2:X2"/>
    <mergeCell ref="A3:X3"/>
    <mergeCell ref="A4:X4"/>
    <mergeCell ref="A6:A7"/>
    <mergeCell ref="B6:B7"/>
    <mergeCell ref="C6:C7"/>
  </mergeCells>
  <pageMargins left="0.75" right="0.75" top="1" bottom="1" header="0.5" footer="0.5"/>
  <pageSetup orientation="portrait"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182951"/>
  </sheetPr>
  <dimension ref="A1:H106"/>
  <sheetViews>
    <sheetView showGridLines="0" zoomScale="80" zoomScaleNormal="80" workbookViewId="0">
      <selection sqref="A1:G2"/>
    </sheetView>
  </sheetViews>
  <sheetFormatPr baseColWidth="10" defaultColWidth="11.44140625" defaultRowHeight="15.6" x14ac:dyDescent="0.35"/>
  <cols>
    <col min="1" max="1" width="31.44140625" style="4" customWidth="1"/>
    <col min="2" max="2" width="29" style="4" customWidth="1"/>
    <col min="3" max="5" width="23.6640625" style="4" customWidth="1"/>
    <col min="6" max="7" width="18.6640625" style="4" customWidth="1"/>
    <col min="8" max="16384" width="11.44140625" style="4"/>
  </cols>
  <sheetData>
    <row r="1" spans="1:7" ht="18" customHeight="1" x14ac:dyDescent="0.35">
      <c r="A1" s="466" t="s">
        <v>123</v>
      </c>
      <c r="B1" s="466"/>
      <c r="C1" s="466"/>
      <c r="D1" s="466"/>
      <c r="E1" s="466"/>
      <c r="F1" s="466"/>
      <c r="G1" s="466"/>
    </row>
    <row r="2" spans="1:7" ht="18" customHeight="1" x14ac:dyDescent="0.35">
      <c r="A2" s="466"/>
      <c r="B2" s="466"/>
      <c r="C2" s="466"/>
      <c r="D2" s="466"/>
      <c r="E2" s="466"/>
      <c r="F2" s="466"/>
      <c r="G2" s="466"/>
    </row>
    <row r="3" spans="1:7" ht="18" customHeight="1" x14ac:dyDescent="0.4">
      <c r="A3" s="534" t="s">
        <v>160</v>
      </c>
      <c r="B3" s="534"/>
      <c r="C3" s="534"/>
      <c r="D3" s="534"/>
      <c r="E3" s="534"/>
      <c r="F3" s="534"/>
      <c r="G3" s="534"/>
    </row>
    <row r="4" spans="1:7" ht="15" customHeight="1" thickBot="1" x14ac:dyDescent="0.4">
      <c r="A4" s="30"/>
      <c r="B4" s="30"/>
      <c r="C4" s="30"/>
      <c r="D4" s="30"/>
      <c r="E4" s="30"/>
      <c r="F4" s="2"/>
      <c r="G4"/>
    </row>
    <row r="5" spans="1:7" ht="18" customHeight="1" x14ac:dyDescent="0.35">
      <c r="A5" s="61"/>
      <c r="B5" s="139" t="s">
        <v>22</v>
      </c>
      <c r="C5" s="144" t="str">
        <f>+'1T'!C5</f>
        <v>Prevención y Tratamiento del Consumo de Alcohol, Tabaco y Drogas</v>
      </c>
      <c r="D5" s="145"/>
      <c r="E5" s="146"/>
      <c r="F5" s="2"/>
      <c r="G5"/>
    </row>
    <row r="6" spans="1:7" ht="18" customHeight="1" x14ac:dyDescent="0.35">
      <c r="A6" s="61"/>
      <c r="B6" s="140" t="s">
        <v>33</v>
      </c>
      <c r="C6" s="141" t="str">
        <f>+'1T'!C6</f>
        <v>Instituto sobre Alcoholismo y Farmocodependencia</v>
      </c>
      <c r="D6" s="142"/>
      <c r="E6" s="147"/>
      <c r="F6" s="2"/>
      <c r="G6"/>
    </row>
    <row r="7" spans="1:7" ht="18" customHeight="1" thickBot="1" x14ac:dyDescent="0.4">
      <c r="A7" s="61"/>
      <c r="B7" s="143" t="s">
        <v>34</v>
      </c>
      <c r="C7" s="148" t="str">
        <f>+'1T'!C7</f>
        <v xml:space="preserve">Área Técnica Casa Jaguar </v>
      </c>
      <c r="D7" s="149"/>
      <c r="E7" s="150"/>
      <c r="F7" s="2"/>
    </row>
    <row r="8" spans="1:7" ht="15" customHeight="1" x14ac:dyDescent="0.35">
      <c r="A8"/>
      <c r="B8" s="5"/>
      <c r="C8" s="5"/>
      <c r="D8" s="5"/>
      <c r="E8" s="5"/>
      <c r="F8" s="5"/>
    </row>
    <row r="9" spans="1:7" ht="21.9" customHeight="1" x14ac:dyDescent="0.35">
      <c r="A9" s="442" t="s">
        <v>108</v>
      </c>
      <c r="B9" s="442"/>
      <c r="C9" s="442"/>
      <c r="D9" s="442"/>
      <c r="E9" s="442"/>
      <c r="F9" s="442"/>
      <c r="G9" s="442"/>
    </row>
    <row r="10" spans="1:7" ht="15" customHeight="1" x14ac:dyDescent="0.35">
      <c r="A10" s="8"/>
      <c r="B10" s="7"/>
      <c r="C10" s="7"/>
      <c r="D10" s="7"/>
      <c r="E10" s="7"/>
      <c r="F10" s="7"/>
    </row>
    <row r="11" spans="1:7" customFormat="1" ht="18" customHeight="1" x14ac:dyDescent="0.3">
      <c r="A11" s="471" t="s">
        <v>36</v>
      </c>
      <c r="B11" s="471"/>
      <c r="C11" s="471"/>
      <c r="D11" s="471"/>
      <c r="E11" s="471"/>
      <c r="F11" s="471"/>
      <c r="G11" s="471"/>
    </row>
    <row r="12" spans="1:7" customFormat="1" ht="18" customHeight="1" x14ac:dyDescent="0.3">
      <c r="A12" s="471" t="s">
        <v>19</v>
      </c>
      <c r="B12" s="471"/>
      <c r="C12" s="471"/>
      <c r="D12" s="471"/>
      <c r="E12" s="471"/>
      <c r="F12" s="471"/>
      <c r="G12" s="471"/>
    </row>
    <row r="13" spans="1:7" customFormat="1" ht="18" customHeight="1" x14ac:dyDescent="0.3">
      <c r="A13" s="91" t="s">
        <v>17</v>
      </c>
      <c r="B13" s="90" t="s">
        <v>18</v>
      </c>
      <c r="C13" s="91" t="s">
        <v>82</v>
      </c>
      <c r="D13" s="90" t="s">
        <v>83</v>
      </c>
      <c r="E13" s="90" t="s">
        <v>84</v>
      </c>
      <c r="F13" s="125" t="s">
        <v>86</v>
      </c>
      <c r="G13" s="125" t="s">
        <v>13</v>
      </c>
    </row>
    <row r="14" spans="1:7" customFormat="1" ht="18" customHeight="1" x14ac:dyDescent="0.3">
      <c r="A14" s="82" t="s">
        <v>16</v>
      </c>
      <c r="B14" s="85"/>
      <c r="C14" s="262">
        <f>+C16+C17</f>
        <v>183</v>
      </c>
      <c r="D14" s="262">
        <f t="shared" ref="D14:G14" si="0">+D16+D17</f>
        <v>213</v>
      </c>
      <c r="E14" s="262">
        <f t="shared" si="0"/>
        <v>283</v>
      </c>
      <c r="F14" s="262">
        <f t="shared" si="0"/>
        <v>198</v>
      </c>
      <c r="G14" s="262">
        <f t="shared" si="0"/>
        <v>877</v>
      </c>
    </row>
    <row r="15" spans="1:7" customFormat="1" ht="15" customHeight="1" x14ac:dyDescent="0.3">
      <c r="A15" s="10"/>
      <c r="B15" s="11"/>
      <c r="C15" s="266"/>
      <c r="D15" s="266"/>
      <c r="E15" s="275"/>
      <c r="F15" s="275"/>
      <c r="G15" s="263"/>
    </row>
    <row r="16" spans="1:7" customFormat="1" ht="18" customHeight="1" x14ac:dyDescent="0.3">
      <c r="A16" s="13" t="s">
        <v>289</v>
      </c>
      <c r="B16" s="14" t="s">
        <v>290</v>
      </c>
      <c r="C16" s="264">
        <f>+'1T'!F18</f>
        <v>9</v>
      </c>
      <c r="D16" s="264">
        <f>+'2T'!F18</f>
        <v>11</v>
      </c>
      <c r="E16" s="275">
        <f>+'3T'!F18</f>
        <v>13</v>
      </c>
      <c r="F16" s="275">
        <f>+'4T'!F18</f>
        <v>12</v>
      </c>
      <c r="G16" s="265">
        <f>+C16+D16+E16+F16</f>
        <v>45</v>
      </c>
    </row>
    <row r="17" spans="1:8" customFormat="1" ht="18" customHeight="1" x14ac:dyDescent="0.3">
      <c r="A17" s="16" t="s">
        <v>291</v>
      </c>
      <c r="B17" s="14" t="s">
        <v>290</v>
      </c>
      <c r="C17" s="264">
        <v>174</v>
      </c>
      <c r="D17" s="264">
        <f>+'2T'!F19</f>
        <v>202</v>
      </c>
      <c r="E17" s="275">
        <f>+'3T'!F19</f>
        <v>270</v>
      </c>
      <c r="F17" s="276">
        <f>+'4T'!F19</f>
        <v>186</v>
      </c>
      <c r="G17" s="269">
        <f>+C17+D17+E17+F17</f>
        <v>832</v>
      </c>
    </row>
    <row r="18" spans="1:8" customFormat="1" ht="18" customHeight="1" x14ac:dyDescent="0.3">
      <c r="A18" s="135" t="s">
        <v>163</v>
      </c>
      <c r="B18" s="210" t="s">
        <v>164</v>
      </c>
      <c r="C18" s="76"/>
      <c r="D18" s="76"/>
      <c r="E18" s="76"/>
    </row>
    <row r="19" spans="1:8" customFormat="1" ht="50.1" customHeight="1" x14ac:dyDescent="0.3">
      <c r="A19" s="443" t="s">
        <v>111</v>
      </c>
      <c r="B19" s="444"/>
      <c r="C19" s="444"/>
      <c r="D19" s="444"/>
      <c r="E19" s="444"/>
      <c r="F19" s="444"/>
      <c r="G19" s="445"/>
    </row>
    <row r="20" spans="1:8" customFormat="1" ht="15" customHeight="1" x14ac:dyDescent="0.3">
      <c r="A20" s="33"/>
      <c r="B20" s="33"/>
      <c r="C20" s="33"/>
      <c r="D20" s="34"/>
      <c r="E20" s="34"/>
    </row>
    <row r="21" spans="1:8" customFormat="1" ht="18" customHeight="1" x14ac:dyDescent="0.3">
      <c r="A21" s="471" t="s">
        <v>37</v>
      </c>
      <c r="B21" s="471"/>
      <c r="C21" s="471"/>
      <c r="D21" s="471"/>
      <c r="E21" s="471"/>
      <c r="F21" s="471"/>
    </row>
    <row r="22" spans="1:8" customFormat="1" ht="18" customHeight="1" x14ac:dyDescent="0.3">
      <c r="A22" s="471" t="s">
        <v>20</v>
      </c>
      <c r="B22" s="471"/>
      <c r="C22" s="471"/>
      <c r="D22" s="471"/>
      <c r="E22" s="471"/>
      <c r="F22" s="471"/>
    </row>
    <row r="23" spans="1:8" customFormat="1" ht="18" customHeight="1" x14ac:dyDescent="0.3">
      <c r="A23" s="91" t="s">
        <v>21</v>
      </c>
      <c r="B23" s="91" t="s">
        <v>82</v>
      </c>
      <c r="C23" s="91" t="s">
        <v>83</v>
      </c>
      <c r="D23" s="91" t="s">
        <v>84</v>
      </c>
      <c r="E23" s="91" t="s">
        <v>86</v>
      </c>
      <c r="F23" s="91" t="s">
        <v>13</v>
      </c>
    </row>
    <row r="24" spans="1:8" customFormat="1" ht="18" customHeight="1" x14ac:dyDescent="0.3">
      <c r="A24" s="82" t="s">
        <v>16</v>
      </c>
      <c r="B24" s="97">
        <f>+B26+B27</f>
        <v>3462824</v>
      </c>
      <c r="C24" s="97">
        <f t="shared" ref="C24:F24" si="1">+C26+C27</f>
        <v>6198264.0399999991</v>
      </c>
      <c r="D24" s="97">
        <f t="shared" si="1"/>
        <v>5746764.0099999998</v>
      </c>
      <c r="E24" s="97">
        <f t="shared" si="1"/>
        <v>12993222.859999999</v>
      </c>
      <c r="F24" s="97">
        <f t="shared" si="1"/>
        <v>28401074.909999996</v>
      </c>
    </row>
    <row r="25" spans="1:8" customFormat="1" ht="15" customHeight="1" x14ac:dyDescent="0.3">
      <c r="A25" s="270"/>
      <c r="B25" s="273"/>
      <c r="C25" s="273"/>
      <c r="D25" s="267"/>
      <c r="E25" s="267"/>
      <c r="F25" s="271"/>
    </row>
    <row r="26" spans="1:8" customFormat="1" ht="18" customHeight="1" x14ac:dyDescent="0.3">
      <c r="A26" s="13" t="s">
        <v>289</v>
      </c>
      <c r="B26" s="75">
        <f>+'1T'!F29</f>
        <v>2088934</v>
      </c>
      <c r="C26" s="51">
        <f>+'2T'!F29</f>
        <v>2993364.0399999996</v>
      </c>
      <c r="D26" s="267">
        <f>+'3T'!F29</f>
        <v>2498314.0099999998</v>
      </c>
      <c r="E26" s="267">
        <f>+'4T'!F29</f>
        <v>10549322.859999999</v>
      </c>
      <c r="F26" s="194">
        <f>+E26+D26+C26+B26</f>
        <v>18129934.909999996</v>
      </c>
    </row>
    <row r="27" spans="1:8" customFormat="1" ht="18" customHeight="1" x14ac:dyDescent="0.3">
      <c r="A27" s="16" t="s">
        <v>291</v>
      </c>
      <c r="B27" s="75">
        <f>+'1T'!F30</f>
        <v>1373890</v>
      </c>
      <c r="C27" s="51">
        <f>+'2T'!F30</f>
        <v>3204900</v>
      </c>
      <c r="D27" s="267">
        <f>+'3T'!F30</f>
        <v>3248450</v>
      </c>
      <c r="E27" s="277">
        <f>+'4T'!F30</f>
        <v>2443900</v>
      </c>
      <c r="F27" s="274">
        <f>+E27+D27+C27+B27</f>
        <v>10271140</v>
      </c>
    </row>
    <row r="28" spans="1:8" customFormat="1" ht="18" customHeight="1" x14ac:dyDescent="0.3">
      <c r="A28" s="135" t="s">
        <v>163</v>
      </c>
      <c r="B28" s="210" t="s">
        <v>164</v>
      </c>
      <c r="C28" s="76"/>
      <c r="D28" s="76"/>
    </row>
    <row r="29" spans="1:8" customFormat="1" ht="50.1" customHeight="1" x14ac:dyDescent="0.3">
      <c r="A29" s="443" t="s">
        <v>111</v>
      </c>
      <c r="B29" s="444"/>
      <c r="C29" s="444"/>
      <c r="D29" s="444"/>
      <c r="E29" s="444"/>
      <c r="F29" s="445"/>
    </row>
    <row r="30" spans="1:8" customFormat="1" ht="18" customHeight="1" x14ac:dyDescent="0.3"/>
    <row r="32" spans="1:8" ht="21" customHeight="1" x14ac:dyDescent="0.35">
      <c r="A32" s="442" t="s">
        <v>109</v>
      </c>
      <c r="B32" s="442"/>
      <c r="C32" s="442"/>
      <c r="D32" s="442"/>
      <c r="E32" s="442"/>
      <c r="F32" s="442"/>
      <c r="G32" s="442"/>
      <c r="H32" s="249"/>
    </row>
    <row r="33" spans="1:7" ht="9.9" customHeight="1" x14ac:dyDescent="0.35">
      <c r="A33" s="2"/>
      <c r="B33" s="2"/>
      <c r="C33" s="2"/>
      <c r="D33" s="2"/>
      <c r="E33" s="2"/>
      <c r="F33" s="2"/>
    </row>
    <row r="34" spans="1:7" x14ac:dyDescent="0.35">
      <c r="A34" s="404" t="s">
        <v>66</v>
      </c>
      <c r="B34" s="404"/>
      <c r="C34" s="404"/>
      <c r="D34" s="404"/>
      <c r="E34" s="404"/>
      <c r="F34" s="404"/>
      <c r="G34" s="404"/>
    </row>
    <row r="35" spans="1:7" ht="17.25" customHeight="1" x14ac:dyDescent="0.35">
      <c r="A35" s="427" t="s">
        <v>67</v>
      </c>
      <c r="B35" s="427"/>
      <c r="C35" s="427"/>
      <c r="D35" s="427"/>
      <c r="E35" s="427"/>
      <c r="F35" s="427"/>
      <c r="G35" s="427"/>
    </row>
    <row r="36" spans="1:7" x14ac:dyDescent="0.35">
      <c r="A36" s="404" t="s">
        <v>51</v>
      </c>
      <c r="B36" s="404"/>
      <c r="C36" s="404"/>
      <c r="D36" s="404"/>
      <c r="E36" s="404"/>
      <c r="F36" s="404"/>
      <c r="G36" s="404"/>
    </row>
    <row r="37" spans="1:7" ht="35.1" customHeight="1" x14ac:dyDescent="0.35">
      <c r="A37" s="95" t="s">
        <v>53</v>
      </c>
      <c r="B37" s="95" t="s">
        <v>150</v>
      </c>
      <c r="C37" s="95" t="s">
        <v>82</v>
      </c>
      <c r="D37" s="95" t="s">
        <v>83</v>
      </c>
      <c r="E37" s="95" t="s">
        <v>84</v>
      </c>
      <c r="F37" s="95" t="s">
        <v>85</v>
      </c>
      <c r="G37" s="95" t="s">
        <v>13</v>
      </c>
    </row>
    <row r="38" spans="1:7" ht="18" customHeight="1" x14ac:dyDescent="0.35">
      <c r="A38" s="82" t="s">
        <v>16</v>
      </c>
      <c r="B38" s="96"/>
      <c r="C38" s="83">
        <f>+C40</f>
        <v>0</v>
      </c>
      <c r="D38" s="83">
        <f t="shared" ref="D38:G38" si="2">+D40</f>
        <v>0</v>
      </c>
      <c r="E38" s="83">
        <f t="shared" si="2"/>
        <v>0</v>
      </c>
      <c r="F38" s="83">
        <f t="shared" si="2"/>
        <v>0</v>
      </c>
      <c r="G38" s="83">
        <f t="shared" si="2"/>
        <v>0</v>
      </c>
    </row>
    <row r="39" spans="1:7" ht="9.9" customHeight="1" x14ac:dyDescent="0.35">
      <c r="A39" s="10"/>
      <c r="B39" s="44"/>
      <c r="C39" s="12"/>
      <c r="D39" s="12"/>
      <c r="E39" s="12"/>
      <c r="F39" s="12"/>
      <c r="G39" s="45"/>
    </row>
    <row r="40" spans="1:7" ht="18" customHeight="1" x14ac:dyDescent="0.35">
      <c r="A40" s="437" t="s">
        <v>161</v>
      </c>
      <c r="B40" s="437"/>
      <c r="C40" s="98">
        <f>+C41</f>
        <v>0</v>
      </c>
      <c r="D40" s="98">
        <f>+D41</f>
        <v>0</v>
      </c>
      <c r="E40" s="98">
        <f t="shared" ref="E40:G43" si="3">+E41</f>
        <v>0</v>
      </c>
      <c r="F40" s="98">
        <f>+F41</f>
        <v>0</v>
      </c>
      <c r="G40" s="98">
        <f t="shared" si="3"/>
        <v>0</v>
      </c>
    </row>
    <row r="41" spans="1:7" x14ac:dyDescent="0.35">
      <c r="A41" s="162" t="s">
        <v>197</v>
      </c>
      <c r="B41" s="167" t="s">
        <v>192</v>
      </c>
      <c r="C41" s="194">
        <f>+C42</f>
        <v>0</v>
      </c>
      <c r="D41" s="194">
        <f t="shared" ref="D41:D43" si="4">+D42</f>
        <v>0</v>
      </c>
      <c r="E41" s="194">
        <f t="shared" si="3"/>
        <v>0</v>
      </c>
      <c r="F41" s="194">
        <f t="shared" si="3"/>
        <v>0</v>
      </c>
      <c r="G41" s="195">
        <f>+C41+D41+E41+F41</f>
        <v>0</v>
      </c>
    </row>
    <row r="42" spans="1:7" x14ac:dyDescent="0.35">
      <c r="A42" s="162" t="s">
        <v>196</v>
      </c>
      <c r="B42" s="167" t="s">
        <v>167</v>
      </c>
      <c r="C42" s="15">
        <f>+C43</f>
        <v>0</v>
      </c>
      <c r="D42" s="15">
        <f t="shared" si="4"/>
        <v>0</v>
      </c>
      <c r="E42" s="15">
        <f t="shared" si="3"/>
        <v>0</v>
      </c>
      <c r="F42" s="15">
        <f t="shared" si="3"/>
        <v>0</v>
      </c>
      <c r="G42" s="66">
        <f>+C42+D42+E42+F42</f>
        <v>0</v>
      </c>
    </row>
    <row r="43" spans="1:7" x14ac:dyDescent="0.35">
      <c r="A43" s="162" t="s">
        <v>195</v>
      </c>
      <c r="B43" s="167" t="s">
        <v>193</v>
      </c>
      <c r="C43" s="48">
        <f>+C44</f>
        <v>0</v>
      </c>
      <c r="D43" s="48">
        <f t="shared" si="4"/>
        <v>0</v>
      </c>
      <c r="E43" s="48">
        <f t="shared" si="3"/>
        <v>0</v>
      </c>
      <c r="F43" s="48">
        <f t="shared" si="3"/>
        <v>0</v>
      </c>
      <c r="G43" s="67">
        <f>+C43+D43+E43+F43</f>
        <v>0</v>
      </c>
    </row>
    <row r="44" spans="1:7" x14ac:dyDescent="0.35">
      <c r="A44" s="162" t="s">
        <v>198</v>
      </c>
      <c r="B44" s="167" t="s">
        <v>213</v>
      </c>
      <c r="C44" s="48">
        <f>+'1T'!F85</f>
        <v>0</v>
      </c>
      <c r="D44" s="48">
        <f>+'2T'!F85</f>
        <v>0</v>
      </c>
      <c r="E44" s="48">
        <f>+'3T'!F85</f>
        <v>0</v>
      </c>
      <c r="F44" s="48">
        <f>+'4T'!F85</f>
        <v>0</v>
      </c>
      <c r="G44" s="70">
        <f>+C44+D44+E44+F44</f>
        <v>0</v>
      </c>
    </row>
    <row r="45" spans="1:7" ht="9.9" customHeight="1" x14ac:dyDescent="0.35">
      <c r="A45" s="192"/>
      <c r="B45" s="193"/>
      <c r="C45" s="68"/>
      <c r="D45" s="68"/>
      <c r="E45" s="68"/>
      <c r="F45" s="68"/>
      <c r="G45" s="69"/>
    </row>
    <row r="46" spans="1:7" x14ac:dyDescent="0.35">
      <c r="A46" s="531" t="s">
        <v>42</v>
      </c>
      <c r="B46" s="531"/>
      <c r="C46" s="531"/>
      <c r="D46" s="531"/>
      <c r="E46" s="531"/>
      <c r="F46" s="2"/>
    </row>
    <row r="47" spans="1:7" ht="50.1" customHeight="1" x14ac:dyDescent="0.35">
      <c r="A47" s="532" t="s">
        <v>110</v>
      </c>
      <c r="B47" s="533"/>
      <c r="C47" s="533"/>
      <c r="D47" s="533"/>
      <c r="E47" s="533"/>
      <c r="F47" s="533"/>
      <c r="G47" s="533"/>
    </row>
    <row r="48" spans="1:7" ht="9.9" customHeight="1" x14ac:dyDescent="0.35">
      <c r="A48" s="24"/>
      <c r="B48" s="43"/>
      <c r="C48" s="23"/>
      <c r="D48" s="30"/>
      <c r="E48" s="30"/>
      <c r="F48" s="2"/>
    </row>
    <row r="49" spans="1:7" x14ac:dyDescent="0.35">
      <c r="A49" s="404" t="s">
        <v>69</v>
      </c>
      <c r="B49" s="404"/>
      <c r="C49" s="404"/>
      <c r="D49" s="404"/>
      <c r="E49" s="404"/>
      <c r="F49" s="404"/>
      <c r="G49" s="404"/>
    </row>
    <row r="50" spans="1:7" ht="17.25" customHeight="1" x14ac:dyDescent="0.35">
      <c r="A50" s="427" t="s">
        <v>52</v>
      </c>
      <c r="B50" s="427"/>
      <c r="C50" s="427"/>
      <c r="D50" s="427"/>
      <c r="E50" s="427"/>
      <c r="F50" s="427"/>
      <c r="G50" s="427"/>
    </row>
    <row r="51" spans="1:7" x14ac:dyDescent="0.35">
      <c r="A51" s="404" t="s">
        <v>51</v>
      </c>
      <c r="B51" s="404"/>
      <c r="C51" s="404"/>
      <c r="D51" s="404"/>
      <c r="E51" s="404"/>
      <c r="F51" s="404"/>
      <c r="G51" s="404"/>
    </row>
    <row r="52" spans="1:7" ht="35.1" customHeight="1" x14ac:dyDescent="0.35">
      <c r="A52" s="95" t="s">
        <v>53</v>
      </c>
      <c r="B52" s="95" t="s">
        <v>150</v>
      </c>
      <c r="C52" s="95" t="s">
        <v>82</v>
      </c>
      <c r="D52" s="95" t="s">
        <v>83</v>
      </c>
      <c r="E52" s="95" t="s">
        <v>84</v>
      </c>
      <c r="F52" s="95" t="s">
        <v>86</v>
      </c>
      <c r="G52" s="95" t="s">
        <v>13</v>
      </c>
    </row>
    <row r="53" spans="1:7" ht="18" customHeight="1" x14ac:dyDescent="0.35">
      <c r="A53" s="82" t="s">
        <v>16</v>
      </c>
      <c r="B53" s="96"/>
      <c r="C53" s="83">
        <f>+C55</f>
        <v>3462824</v>
      </c>
      <c r="D53" s="83">
        <f t="shared" ref="D53:G53" si="5">+D55</f>
        <v>6198264.04</v>
      </c>
      <c r="E53" s="83">
        <f t="shared" si="5"/>
        <v>5746764.0099999998</v>
      </c>
      <c r="F53" s="83">
        <f t="shared" si="5"/>
        <v>12993222.859999999</v>
      </c>
      <c r="G53" s="83">
        <f t="shared" si="5"/>
        <v>28401074.91</v>
      </c>
    </row>
    <row r="54" spans="1:7" ht="15" customHeight="1" x14ac:dyDescent="0.35">
      <c r="A54" s="10"/>
      <c r="B54" s="44"/>
      <c r="C54" s="12"/>
      <c r="D54" s="12"/>
      <c r="E54" s="12"/>
      <c r="F54" s="45"/>
      <c r="G54" s="45"/>
    </row>
    <row r="55" spans="1:7" x14ac:dyDescent="0.35">
      <c r="A55" s="437" t="s">
        <v>56</v>
      </c>
      <c r="B55" s="437"/>
      <c r="C55" s="98">
        <f>+SUM(C56:C65)</f>
        <v>3462824</v>
      </c>
      <c r="D55" s="98">
        <f t="shared" ref="D55:F55" si="6">+SUM(D56:D65)</f>
        <v>6198264.04</v>
      </c>
      <c r="E55" s="98">
        <f t="shared" si="6"/>
        <v>5746764.0099999998</v>
      </c>
      <c r="F55" s="98">
        <f t="shared" si="6"/>
        <v>12993222.859999999</v>
      </c>
      <c r="G55" s="98">
        <f>+SUM(G56:G65)</f>
        <v>28401074.91</v>
      </c>
    </row>
    <row r="56" spans="1:7" x14ac:dyDescent="0.35">
      <c r="A56" s="162">
        <v>0</v>
      </c>
      <c r="B56" s="167" t="s">
        <v>182</v>
      </c>
      <c r="C56" s="15">
        <f>+'1T'!F108</f>
        <v>0</v>
      </c>
      <c r="D56" s="15">
        <f>+'2T'!F108</f>
        <v>0</v>
      </c>
      <c r="E56" s="15">
        <f>+'3T'!F108</f>
        <v>0</v>
      </c>
      <c r="F56" s="15">
        <f>+'4T'!F108</f>
        <v>0</v>
      </c>
      <c r="G56" s="66">
        <f>+C56+D56+E56+F56</f>
        <v>0</v>
      </c>
    </row>
    <row r="57" spans="1:7" x14ac:dyDescent="0.35">
      <c r="A57" s="162">
        <v>1</v>
      </c>
      <c r="B57" s="167" t="s">
        <v>170</v>
      </c>
      <c r="C57" s="15">
        <f>+'1T'!F109</f>
        <v>2099245</v>
      </c>
      <c r="D57" s="15">
        <f>+'2T'!F109</f>
        <v>2826532.02</v>
      </c>
      <c r="E57" s="15">
        <f>+'3T'!F109</f>
        <v>2182026.83</v>
      </c>
      <c r="F57" s="15">
        <f>+'4T'!F109</f>
        <v>4795002.92</v>
      </c>
      <c r="G57" s="66">
        <f t="shared" ref="G57:G60" si="7">+C57+D57+E57+F57</f>
        <v>11902806.77</v>
      </c>
    </row>
    <row r="58" spans="1:7" x14ac:dyDescent="0.35">
      <c r="A58" s="162">
        <v>2</v>
      </c>
      <c r="B58" s="167" t="s">
        <v>183</v>
      </c>
      <c r="C58" s="15">
        <f>+'1T'!F110</f>
        <v>18809</v>
      </c>
      <c r="D58" s="15">
        <f>+'2T'!F110</f>
        <v>497552.02</v>
      </c>
      <c r="E58" s="15">
        <f>+'3T'!F110</f>
        <v>694847.18</v>
      </c>
      <c r="F58" s="15">
        <f>+'4T'!F110</f>
        <v>6715279.9399999995</v>
      </c>
      <c r="G58" s="66">
        <f t="shared" si="7"/>
        <v>7926488.1399999997</v>
      </c>
    </row>
    <row r="59" spans="1:7" x14ac:dyDescent="0.35">
      <c r="A59" s="162">
        <v>3</v>
      </c>
      <c r="B59" s="167" t="s">
        <v>184</v>
      </c>
      <c r="C59" s="15">
        <f>+'1T'!F111</f>
        <v>0</v>
      </c>
      <c r="D59" s="15">
        <f>+'2T'!F111</f>
        <v>0</v>
      </c>
      <c r="E59" s="15">
        <f>+'3T'!F111</f>
        <v>0</v>
      </c>
      <c r="F59" s="15">
        <f>+'4T'!F111</f>
        <v>0</v>
      </c>
      <c r="G59" s="66">
        <f t="shared" si="7"/>
        <v>0</v>
      </c>
    </row>
    <row r="60" spans="1:7" x14ac:dyDescent="0.35">
      <c r="A60" s="162">
        <v>4</v>
      </c>
      <c r="B60" s="167" t="s">
        <v>185</v>
      </c>
      <c r="C60" s="15">
        <f>+'1T'!F112</f>
        <v>0</v>
      </c>
      <c r="D60" s="15">
        <f>+'2T'!F112</f>
        <v>0</v>
      </c>
      <c r="E60" s="15">
        <f>+'3T'!F112</f>
        <v>0</v>
      </c>
      <c r="F60" s="15">
        <f>+'4T'!F112</f>
        <v>0</v>
      </c>
      <c r="G60" s="66">
        <f t="shared" si="7"/>
        <v>0</v>
      </c>
    </row>
    <row r="61" spans="1:7" x14ac:dyDescent="0.35">
      <c r="A61" s="162">
        <v>5</v>
      </c>
      <c r="B61" s="167" t="s">
        <v>186</v>
      </c>
      <c r="C61" s="15">
        <f>+'1T'!F113</f>
        <v>0</v>
      </c>
      <c r="D61" s="15">
        <f>+'2T'!F113</f>
        <v>0</v>
      </c>
      <c r="E61" s="15">
        <f>+'3T'!F113</f>
        <v>0</v>
      </c>
      <c r="F61" s="15">
        <f>+'4T'!F113</f>
        <v>0</v>
      </c>
      <c r="G61" s="67">
        <f>+C61+D61+E61+F61</f>
        <v>0</v>
      </c>
    </row>
    <row r="62" spans="1:7" x14ac:dyDescent="0.35">
      <c r="A62" s="162">
        <v>6</v>
      </c>
      <c r="B62" s="167" t="s">
        <v>167</v>
      </c>
      <c r="C62" s="15">
        <f>+'1T'!F114</f>
        <v>1344770</v>
      </c>
      <c r="D62" s="15">
        <f>+'2T'!F114</f>
        <v>2874180</v>
      </c>
      <c r="E62" s="15">
        <f>+'3T'!F114</f>
        <v>2869890</v>
      </c>
      <c r="F62" s="15">
        <f>+'4T'!F114</f>
        <v>1482940</v>
      </c>
      <c r="G62" s="67">
        <f t="shared" ref="G62:G65" si="8">+C62+D62+E62+F62</f>
        <v>8571780</v>
      </c>
    </row>
    <row r="63" spans="1:7" x14ac:dyDescent="0.35">
      <c r="A63" s="162">
        <v>7</v>
      </c>
      <c r="B63" s="167" t="s">
        <v>168</v>
      </c>
      <c r="C63" s="15">
        <f>+'1T'!F115</f>
        <v>0</v>
      </c>
      <c r="D63" s="15">
        <f>+'2T'!F115</f>
        <v>0</v>
      </c>
      <c r="E63" s="15">
        <f>+'3T'!F115</f>
        <v>0</v>
      </c>
      <c r="F63" s="15">
        <f>+'4T'!F115</f>
        <v>0</v>
      </c>
      <c r="G63" s="67">
        <f t="shared" si="8"/>
        <v>0</v>
      </c>
    </row>
    <row r="64" spans="1:7" x14ac:dyDescent="0.35">
      <c r="A64" s="162">
        <v>8</v>
      </c>
      <c r="B64" s="167" t="s">
        <v>187</v>
      </c>
      <c r="C64" s="15">
        <f>+'1T'!F116</f>
        <v>0</v>
      </c>
      <c r="D64" s="15">
        <f>+'2T'!F116</f>
        <v>0</v>
      </c>
      <c r="E64" s="15">
        <f>+'3T'!F116</f>
        <v>0</v>
      </c>
      <c r="F64" s="15">
        <f>+'4T'!F116</f>
        <v>0</v>
      </c>
      <c r="G64" s="67">
        <f t="shared" si="8"/>
        <v>0</v>
      </c>
    </row>
    <row r="65" spans="1:7" x14ac:dyDescent="0.35">
      <c r="A65" s="162">
        <v>9</v>
      </c>
      <c r="B65" s="167" t="s">
        <v>188</v>
      </c>
      <c r="C65" s="15">
        <f>+'1T'!F117</f>
        <v>0</v>
      </c>
      <c r="D65" s="15">
        <f>+'2T'!F117</f>
        <v>0</v>
      </c>
      <c r="E65" s="15">
        <f>+'3T'!F117</f>
        <v>0</v>
      </c>
      <c r="F65" s="15">
        <f>+'4T'!F117</f>
        <v>0</v>
      </c>
      <c r="G65" s="67">
        <f t="shared" si="8"/>
        <v>0</v>
      </c>
    </row>
    <row r="66" spans="1:7" ht="15" customHeight="1" x14ac:dyDescent="0.35">
      <c r="A66" s="30"/>
      <c r="B66" s="30"/>
      <c r="C66" s="52"/>
      <c r="D66" s="52"/>
      <c r="E66" s="52"/>
      <c r="F66" s="52"/>
      <c r="G66" s="52"/>
    </row>
    <row r="67" spans="1:7" x14ac:dyDescent="0.35">
      <c r="A67" s="437" t="s">
        <v>202</v>
      </c>
      <c r="B67" s="437"/>
      <c r="C67" s="98">
        <f>+C68</f>
        <v>0</v>
      </c>
      <c r="D67" s="98">
        <f>+D68</f>
        <v>0</v>
      </c>
      <c r="E67" s="98">
        <f>+E68</f>
        <v>0</v>
      </c>
      <c r="F67" s="98">
        <f>+F68</f>
        <v>0</v>
      </c>
      <c r="G67" s="98">
        <f>+G68</f>
        <v>0</v>
      </c>
    </row>
    <row r="68" spans="1:7" x14ac:dyDescent="0.35">
      <c r="A68" s="162">
        <v>6</v>
      </c>
      <c r="B68" s="167" t="s">
        <v>167</v>
      </c>
      <c r="C68" s="48">
        <f>+C69</f>
        <v>0</v>
      </c>
      <c r="D68" s="48">
        <f t="shared" ref="D68:G68" si="9">+D69</f>
        <v>0</v>
      </c>
      <c r="E68" s="48">
        <f t="shared" si="9"/>
        <v>0</v>
      </c>
      <c r="F68" s="48">
        <f t="shared" si="9"/>
        <v>0</v>
      </c>
      <c r="G68" s="67">
        <f t="shared" si="9"/>
        <v>0</v>
      </c>
    </row>
    <row r="69" spans="1:7" x14ac:dyDescent="0.35">
      <c r="A69" s="318" t="s">
        <v>201</v>
      </c>
      <c r="B69" s="319" t="s">
        <v>200</v>
      </c>
      <c r="C69" s="336">
        <f>+'1T'!F121</f>
        <v>0</v>
      </c>
      <c r="D69" s="336">
        <f>+'2T'!F121</f>
        <v>0</v>
      </c>
      <c r="E69" s="336">
        <f>+'3T'!F121</f>
        <v>0</v>
      </c>
      <c r="F69" s="336">
        <f>+'4T'!F121</f>
        <v>0</v>
      </c>
      <c r="G69" s="337">
        <f>+C69+D69+E69+F69</f>
        <v>0</v>
      </c>
    </row>
    <row r="70" spans="1:7" x14ac:dyDescent="0.35">
      <c r="A70" s="438" t="s">
        <v>57</v>
      </c>
      <c r="B70" s="438"/>
      <c r="C70" s="438"/>
      <c r="D70" s="438"/>
      <c r="E70" s="438"/>
      <c r="F70" s="438"/>
    </row>
    <row r="71" spans="1:7" x14ac:dyDescent="0.35">
      <c r="A71" s="531" t="s">
        <v>42</v>
      </c>
      <c r="B71" s="531"/>
      <c r="C71" s="531"/>
      <c r="D71" s="531"/>
      <c r="E71" s="531"/>
      <c r="F71" s="531"/>
    </row>
    <row r="72" spans="1:7" x14ac:dyDescent="0.35">
      <c r="A72" s="46"/>
      <c r="B72" s="44"/>
      <c r="C72" s="30"/>
      <c r="D72" s="30"/>
      <c r="E72" s="30"/>
      <c r="F72" s="2"/>
    </row>
    <row r="73" spans="1:7" x14ac:dyDescent="0.35">
      <c r="A73" s="404" t="s">
        <v>71</v>
      </c>
      <c r="B73" s="404"/>
      <c r="C73" s="404"/>
      <c r="D73" s="404"/>
      <c r="E73" s="404"/>
      <c r="F73" s="404"/>
    </row>
    <row r="74" spans="1:7" x14ac:dyDescent="0.35">
      <c r="A74" s="404" t="s">
        <v>72</v>
      </c>
      <c r="B74" s="404"/>
      <c r="C74" s="404"/>
      <c r="D74" s="404"/>
      <c r="E74" s="404"/>
      <c r="F74" s="404"/>
    </row>
    <row r="75" spans="1:7" x14ac:dyDescent="0.35">
      <c r="A75" s="404" t="s">
        <v>51</v>
      </c>
      <c r="B75" s="404"/>
      <c r="C75" s="404"/>
      <c r="D75" s="404"/>
      <c r="E75" s="404"/>
      <c r="F75" s="404"/>
    </row>
    <row r="76" spans="1:7" x14ac:dyDescent="0.35">
      <c r="A76" s="95" t="s">
        <v>70</v>
      </c>
      <c r="B76" s="95" t="s">
        <v>82</v>
      </c>
      <c r="C76" s="95" t="s">
        <v>83</v>
      </c>
      <c r="D76" s="95" t="s">
        <v>84</v>
      </c>
      <c r="E76" s="95" t="s">
        <v>85</v>
      </c>
      <c r="F76" s="95" t="s">
        <v>13</v>
      </c>
    </row>
    <row r="77" spans="1:7" x14ac:dyDescent="0.35">
      <c r="A77" s="116" t="s">
        <v>73</v>
      </c>
      <c r="B77" s="117">
        <f>+'1T'!E131</f>
        <v>0</v>
      </c>
      <c r="C77" s="117">
        <f>+'2T'!E131</f>
        <v>-3462824</v>
      </c>
      <c r="D77" s="117">
        <f>+'3T'!E131</f>
        <v>-9661088.0399999991</v>
      </c>
      <c r="E77" s="117">
        <f>+'4T'!E131</f>
        <v>-15407852.049999999</v>
      </c>
      <c r="F77" s="117">
        <f>+B77</f>
        <v>0</v>
      </c>
    </row>
    <row r="78" spans="1:7" x14ac:dyDescent="0.35">
      <c r="A78" s="116" t="s">
        <v>74</v>
      </c>
      <c r="B78" s="117">
        <f>+'1T'!F87</f>
        <v>0</v>
      </c>
      <c r="C78" s="117">
        <f>+'2T'!F87</f>
        <v>0</v>
      </c>
      <c r="D78" s="117">
        <f>+'3T'!F87</f>
        <v>0</v>
      </c>
      <c r="E78" s="117">
        <f>+'4T'!F87</f>
        <v>0</v>
      </c>
      <c r="F78" s="117">
        <f>+B78+C78+D78+E78</f>
        <v>0</v>
      </c>
    </row>
    <row r="79" spans="1:7" x14ac:dyDescent="0.35">
      <c r="A79" s="99" t="s">
        <v>100</v>
      </c>
      <c r="B79" s="100">
        <f>+B77+B78</f>
        <v>0</v>
      </c>
      <c r="C79" s="100">
        <f t="shared" ref="C79:E79" si="10">+C77+C78</f>
        <v>-3462824</v>
      </c>
      <c r="D79" s="100">
        <f t="shared" si="10"/>
        <v>-9661088.0399999991</v>
      </c>
      <c r="E79" s="100">
        <f t="shared" si="10"/>
        <v>-15407852.049999999</v>
      </c>
      <c r="F79" s="100">
        <f>+F77+F78</f>
        <v>0</v>
      </c>
    </row>
    <row r="80" spans="1:7" x14ac:dyDescent="0.35">
      <c r="A80" s="116" t="s">
        <v>152</v>
      </c>
      <c r="B80" s="117">
        <f>+'1T'!F107</f>
        <v>3462824</v>
      </c>
      <c r="C80" s="117">
        <f>+'2T'!F107</f>
        <v>6198264.04</v>
      </c>
      <c r="D80" s="117">
        <f>+'3T'!F107</f>
        <v>5746764.0099999998</v>
      </c>
      <c r="E80" s="117">
        <f>+'4T'!F107</f>
        <v>12993222.859999999</v>
      </c>
      <c r="F80" s="117">
        <f>+B80+C80+D80+E80</f>
        <v>28401074.909999996</v>
      </c>
    </row>
    <row r="81" spans="1:7" x14ac:dyDescent="0.35">
      <c r="A81" s="99" t="s">
        <v>101</v>
      </c>
      <c r="B81" s="100">
        <f>+B79-B80</f>
        <v>-3462824</v>
      </c>
      <c r="C81" s="100">
        <f t="shared" ref="C81:E81" si="11">+C79-C80</f>
        <v>-9661088.0399999991</v>
      </c>
      <c r="D81" s="100">
        <f t="shared" si="11"/>
        <v>-15407852.049999999</v>
      </c>
      <c r="E81" s="129">
        <f t="shared" si="11"/>
        <v>-28401074.909999996</v>
      </c>
      <c r="F81" s="129">
        <f>+F79-F80</f>
        <v>-28401074.909999996</v>
      </c>
      <c r="G81" s="197"/>
    </row>
    <row r="82" spans="1:7" x14ac:dyDescent="0.35">
      <c r="A82" s="489" t="s">
        <v>42</v>
      </c>
      <c r="B82" s="489"/>
      <c r="C82" s="489"/>
      <c r="D82" s="489"/>
      <c r="E82" s="41"/>
      <c r="F82" s="2"/>
    </row>
    <row r="83" spans="1:7" x14ac:dyDescent="0.35">
      <c r="A83" s="56"/>
      <c r="B83" s="56"/>
      <c r="C83" s="56"/>
      <c r="D83" s="56"/>
      <c r="E83" s="41"/>
      <c r="F83" s="2"/>
    </row>
    <row r="84" spans="1:7" x14ac:dyDescent="0.35">
      <c r="A84" s="404" t="s">
        <v>129</v>
      </c>
      <c r="B84" s="404"/>
      <c r="C84" s="404"/>
      <c r="D84" s="404"/>
      <c r="E84" s="404"/>
      <c r="F84" s="404"/>
    </row>
    <row r="85" spans="1:7" ht="17.25" customHeight="1" x14ac:dyDescent="0.35">
      <c r="A85" s="427" t="s">
        <v>130</v>
      </c>
      <c r="B85" s="427"/>
      <c r="C85" s="427"/>
      <c r="D85" s="427"/>
      <c r="E85" s="427"/>
      <c r="F85" s="427"/>
    </row>
    <row r="86" spans="1:7" x14ac:dyDescent="0.35">
      <c r="A86" s="404" t="s">
        <v>51</v>
      </c>
      <c r="B86" s="404"/>
      <c r="C86" s="404"/>
      <c r="D86" s="404"/>
      <c r="E86" s="404"/>
      <c r="F86" s="404"/>
    </row>
    <row r="87" spans="1:7" x14ac:dyDescent="0.35">
      <c r="A87" s="176" t="s">
        <v>70</v>
      </c>
      <c r="B87" s="176"/>
      <c r="C87" s="176" t="s">
        <v>82</v>
      </c>
      <c r="D87" s="176" t="s">
        <v>83</v>
      </c>
      <c r="E87" s="176" t="s">
        <v>84</v>
      </c>
      <c r="F87" s="176" t="s">
        <v>86</v>
      </c>
    </row>
    <row r="88" spans="1:7" x14ac:dyDescent="0.35">
      <c r="A88" s="169" t="s">
        <v>203</v>
      </c>
      <c r="B88" s="169"/>
      <c r="C88" s="91"/>
      <c r="D88" s="91"/>
      <c r="E88" s="198"/>
      <c r="F88" s="199"/>
    </row>
    <row r="89" spans="1:7" x14ac:dyDescent="0.35">
      <c r="A89" s="116" t="s">
        <v>131</v>
      </c>
      <c r="B89" s="30"/>
      <c r="C89" s="43">
        <f>+'1T'!D151</f>
        <v>0</v>
      </c>
      <c r="D89" s="43">
        <f>+'2T'!D151</f>
        <v>0</v>
      </c>
      <c r="E89" s="43">
        <f>+'3T'!D151</f>
        <v>0</v>
      </c>
      <c r="F89" s="43">
        <f>+'4T'!D151</f>
        <v>0</v>
      </c>
    </row>
    <row r="90" spans="1:7" x14ac:dyDescent="0.35">
      <c r="A90" s="116" t="s">
        <v>132</v>
      </c>
      <c r="B90" s="30"/>
      <c r="C90" s="43">
        <f>+'1T'!D152</f>
        <v>0</v>
      </c>
      <c r="D90" s="43">
        <f>+'2T'!D152</f>
        <v>0</v>
      </c>
      <c r="E90" s="43">
        <f>+'3T'!D152</f>
        <v>0</v>
      </c>
      <c r="F90" s="43">
        <f>+'4T'!D152</f>
        <v>0</v>
      </c>
    </row>
    <row r="91" spans="1:7" x14ac:dyDescent="0.35">
      <c r="A91" s="171" t="s">
        <v>223</v>
      </c>
      <c r="B91" s="171"/>
      <c r="C91" s="100">
        <f>+C89+C90</f>
        <v>0</v>
      </c>
      <c r="D91" s="100">
        <f>+D89+D90</f>
        <v>0</v>
      </c>
      <c r="E91" s="100">
        <f t="shared" ref="E91:F91" si="12">+E89+E90</f>
        <v>0</v>
      </c>
      <c r="F91" s="100">
        <f t="shared" si="12"/>
        <v>0</v>
      </c>
    </row>
    <row r="92" spans="1:7" x14ac:dyDescent="0.35">
      <c r="A92" s="116"/>
      <c r="B92" s="30"/>
      <c r="C92" s="43"/>
      <c r="D92" s="43"/>
      <c r="E92" s="41"/>
      <c r="F92" s="2"/>
    </row>
    <row r="93" spans="1:7" x14ac:dyDescent="0.35">
      <c r="A93" s="169" t="s">
        <v>204</v>
      </c>
      <c r="B93" s="169"/>
      <c r="C93" s="91" t="s">
        <v>82</v>
      </c>
      <c r="D93" s="91" t="s">
        <v>83</v>
      </c>
      <c r="E93" s="176" t="s">
        <v>84</v>
      </c>
      <c r="F93" s="176" t="s">
        <v>86</v>
      </c>
    </row>
    <row r="94" spans="1:7" x14ac:dyDescent="0.35">
      <c r="A94" s="116" t="s">
        <v>131</v>
      </c>
      <c r="B94" s="30"/>
      <c r="C94" s="43">
        <f>+'1T'!D156</f>
        <v>0</v>
      </c>
      <c r="D94" s="43">
        <f>+'2T'!D156</f>
        <v>0</v>
      </c>
      <c r="E94" s="43">
        <f>+'3T'!D156</f>
        <v>0</v>
      </c>
      <c r="F94" s="43">
        <f>+'4T'!D156</f>
        <v>0</v>
      </c>
    </row>
    <row r="95" spans="1:7" x14ac:dyDescent="0.35">
      <c r="A95" s="116" t="s">
        <v>205</v>
      </c>
      <c r="B95" s="30"/>
      <c r="C95" s="43">
        <f>+'1T'!D157</f>
        <v>0</v>
      </c>
      <c r="D95" s="43">
        <f>+'2T'!D157</f>
        <v>0</v>
      </c>
      <c r="E95" s="43">
        <f>+'3T'!D157</f>
        <v>0</v>
      </c>
      <c r="F95" s="43">
        <f>+'4T'!D157</f>
        <v>0</v>
      </c>
    </row>
    <row r="96" spans="1:7" x14ac:dyDescent="0.35">
      <c r="A96" s="171" t="s">
        <v>206</v>
      </c>
      <c r="B96" s="171"/>
      <c r="C96" s="100">
        <f>+C94+C95</f>
        <v>0</v>
      </c>
      <c r="D96" s="100">
        <f>+D94+D95</f>
        <v>0</v>
      </c>
      <c r="E96" s="100">
        <f t="shared" ref="E96:F96" si="13">+E94+E95</f>
        <v>0</v>
      </c>
      <c r="F96" s="100">
        <f t="shared" si="13"/>
        <v>0</v>
      </c>
    </row>
    <row r="97" spans="1:8" x14ac:dyDescent="0.35">
      <c r="A97" s="116"/>
      <c r="B97" s="30"/>
      <c r="C97" s="117"/>
      <c r="D97" s="117"/>
      <c r="E97" s="41"/>
      <c r="F97" s="2"/>
    </row>
    <row r="98" spans="1:8" x14ac:dyDescent="0.35">
      <c r="A98" s="169" t="s">
        <v>207</v>
      </c>
      <c r="B98" s="169"/>
      <c r="C98" s="91" t="s">
        <v>82</v>
      </c>
      <c r="D98" s="91" t="s">
        <v>83</v>
      </c>
      <c r="E98" s="176" t="s">
        <v>84</v>
      </c>
      <c r="F98" s="176" t="s">
        <v>86</v>
      </c>
    </row>
    <row r="99" spans="1:8" x14ac:dyDescent="0.35">
      <c r="A99" s="116" t="s">
        <v>131</v>
      </c>
      <c r="B99" s="30"/>
      <c r="C99" s="43">
        <f>+'1T'!D161</f>
        <v>0</v>
      </c>
      <c r="D99" s="43">
        <f>+'2T'!D161</f>
        <v>0</v>
      </c>
      <c r="E99" s="43">
        <f>+'3T'!D161</f>
        <v>0</v>
      </c>
      <c r="F99" s="43">
        <f>+'4T'!D161</f>
        <v>0</v>
      </c>
    </row>
    <row r="100" spans="1:8" x14ac:dyDescent="0.35">
      <c r="A100" s="116" t="s">
        <v>132</v>
      </c>
      <c r="B100" s="30"/>
      <c r="C100" s="43">
        <f>+'1T'!D162</f>
        <v>0</v>
      </c>
      <c r="D100" s="43">
        <f>+'2T'!D162</f>
        <v>0</v>
      </c>
      <c r="E100" s="43">
        <f>+'3T'!D162</f>
        <v>0</v>
      </c>
      <c r="F100" s="43">
        <f>+'4T'!D162</f>
        <v>0</v>
      </c>
      <c r="H100"/>
    </row>
    <row r="101" spans="1:8" x14ac:dyDescent="0.35">
      <c r="A101" s="171" t="s">
        <v>208</v>
      </c>
      <c r="B101" s="171"/>
      <c r="C101" s="172">
        <f>+C99+C100</f>
        <v>0</v>
      </c>
      <c r="D101" s="172">
        <f>+D99+D100</f>
        <v>0</v>
      </c>
      <c r="E101" s="172">
        <f t="shared" ref="E101:F101" si="14">+E99+E100</f>
        <v>0</v>
      </c>
      <c r="F101" s="172">
        <f t="shared" si="14"/>
        <v>0</v>
      </c>
      <c r="H101"/>
    </row>
    <row r="102" spans="1:8" x14ac:dyDescent="0.35">
      <c r="A102" s="173" t="s">
        <v>209</v>
      </c>
      <c r="B102" s="133"/>
      <c r="C102" s="170"/>
      <c r="D102"/>
      <c r="E102"/>
      <c r="F102"/>
    </row>
    <row r="103" spans="1:8" x14ac:dyDescent="0.35">
      <c r="A103"/>
      <c r="B103"/>
      <c r="C103"/>
      <c r="D103"/>
      <c r="E103"/>
      <c r="F103"/>
    </row>
    <row r="104" spans="1:8" x14ac:dyDescent="0.35">
      <c r="A104"/>
      <c r="B104"/>
      <c r="C104"/>
      <c r="D104"/>
      <c r="E104"/>
      <c r="F104"/>
      <c r="G104"/>
    </row>
    <row r="105" spans="1:8" x14ac:dyDescent="0.35">
      <c r="A105" s="403" t="s">
        <v>122</v>
      </c>
      <c r="B105" s="403"/>
      <c r="C105" s="403"/>
      <c r="D105" s="403"/>
      <c r="E105" s="403"/>
      <c r="F105" s="403"/>
      <c r="G105"/>
    </row>
    <row r="106" spans="1:8" x14ac:dyDescent="0.35">
      <c r="A106"/>
      <c r="B106"/>
      <c r="C106"/>
      <c r="D106"/>
      <c r="E106"/>
      <c r="F106"/>
      <c r="G106"/>
    </row>
  </sheetData>
  <mergeCells count="31">
    <mergeCell ref="A1:G2"/>
    <mergeCell ref="A75:F75"/>
    <mergeCell ref="A55:B55"/>
    <mergeCell ref="A67:B67"/>
    <mergeCell ref="A70:F70"/>
    <mergeCell ref="A3:G3"/>
    <mergeCell ref="A71:F71"/>
    <mergeCell ref="A73:F73"/>
    <mergeCell ref="A74:F74"/>
    <mergeCell ref="A51:G51"/>
    <mergeCell ref="A21:F21"/>
    <mergeCell ref="A11:G11"/>
    <mergeCell ref="A19:G19"/>
    <mergeCell ref="A9:G9"/>
    <mergeCell ref="A12:G12"/>
    <mergeCell ref="A22:F22"/>
    <mergeCell ref="A105:F105"/>
    <mergeCell ref="A85:F85"/>
    <mergeCell ref="A86:F86"/>
    <mergeCell ref="A84:F84"/>
    <mergeCell ref="A29:F29"/>
    <mergeCell ref="A40:B40"/>
    <mergeCell ref="A34:G34"/>
    <mergeCell ref="A35:G35"/>
    <mergeCell ref="A36:G36"/>
    <mergeCell ref="A32:G32"/>
    <mergeCell ref="A50:G50"/>
    <mergeCell ref="A49:G49"/>
    <mergeCell ref="A82:D82"/>
    <mergeCell ref="A46:E46"/>
    <mergeCell ref="A47:G47"/>
  </mergeCells>
  <dataValidations count="7">
    <dataValidation allowBlank="1" showInputMessage="1" showErrorMessage="1" promptTitle="Advertencia" prompt="Se recomienda leer cuidadosamente las indicaciones dispuestas en la parte inferior de esta tabla. " sqref="A77" xr:uid="{00000000-0002-0000-0B00-000000000000}"/>
    <dataValidation allowBlank="1" showInputMessage="1" showErrorMessage="1" promptTitle="Advertencia" prompt="En este espacio se debe detallar el código correspondiente a la partida detallada y debe ser el código definido en el Clasificador de los Ingresos del Sector Público. " sqref="A41:A43 A56" xr:uid="{00000000-0002-0000-0B00-000001000000}"/>
    <dataValidation allowBlank="1" showInputMessage="1" showErrorMessage="1" promptTitle="Advertencia" prompt="El nombre de la partida debe ser de acuerdo al Clasificador de los Ingresos del Sector Público. " sqref="B41:B43 B56" xr:uid="{00000000-0002-0000-0B00-000002000000}"/>
    <dataValidation allowBlank="1" showInputMessage="1" showErrorMessage="1" promptTitle="Advertencia" prompt="Esta tabla solo la deben completar la unidades ejecutoras que por Ley específica estén facultadas para estimar superávits." sqref="D93" xr:uid="{00000000-0002-0000-0B00-000003000000}"/>
    <dataValidation allowBlank="1" showInputMessage="1" showErrorMessage="1" promptTitle="Advertencia" prompt="Esta tabla solo la deben completar la unidades ejecutoras que por Ley específica estén facultadas para estimar y re presupuestar superávits." sqref="A85" xr:uid="{00000000-0002-0000-0B00-000004000000}"/>
    <dataValidation allowBlank="1" showInputMessage="1" showErrorMessage="1" promptTitle="Recordatorio" prompt="El superávit libre debe ser reintegrado a más tardar el 31 de marzo,_x000a_de acuerdo al  Decreto Nº 43189-MTSS, artículo 66. " sqref="A90:A92 A94:A97 A99:A101" xr:uid="{00000000-0002-0000-0B00-000005000000}"/>
    <dataValidation allowBlank="1" showInputMessage="1" showErrorMessage="1" promptTitle="Advertencia" prompt="Debe coincidir con el monto reportado en la Liquidación Prespuestaria 2023, caso contrario se debe justificar en el espacio de observaciones. " sqref="D97 C93 D92:D93" xr:uid="{00000000-0002-0000-0B00-000006000000}"/>
  </dataValidations>
  <printOptions horizontalCentered="1"/>
  <pageMargins left="0.31496062992125984" right="0.31496062992125984" top="1.1811023622047245" bottom="0.78740157480314965" header="0.78740157480314965" footer="0.39370078740157483"/>
  <pageSetup scale="49" orientation="portrait" r:id="rId1"/>
  <headerFooter>
    <oddFooter>&amp;L&amp;"Palatino Linotype,Normal"&amp;K979797&amp;D&amp;C&amp;"Palatino Linotype,Normal"&amp;K979797Reporte de Ejecución programática y presupuestaria (I trimestre)&amp;R&amp;"Palatino Linotype,Normal"&amp;K979797&amp;P</oddFooter>
  </headerFooter>
  <rowBreaks count="1" manualBreakCount="1">
    <brk id="30" max="16383" man="1"/>
  </rowBreaks>
  <drawing r:id="rId2"/>
  <legacyDrawing r:id="rId3"/>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CFAC65"/>
  </sheetPr>
  <dimension ref="A1:Q96"/>
  <sheetViews>
    <sheetView showGridLines="0" zoomScale="80" zoomScaleNormal="80" zoomScaleSheetLayoutView="100" workbookViewId="0">
      <selection activeCell="A5" sqref="A5:D5"/>
    </sheetView>
  </sheetViews>
  <sheetFormatPr baseColWidth="10" defaultColWidth="10.88671875" defaultRowHeight="15.6" x14ac:dyDescent="0.3"/>
  <cols>
    <col min="1" max="1" width="35.33203125" style="30" customWidth="1"/>
    <col min="2" max="2" width="33.88671875" style="30" customWidth="1"/>
    <col min="3" max="6" width="31" style="30" customWidth="1"/>
    <col min="7" max="16384" width="10.88671875" style="30"/>
  </cols>
  <sheetData>
    <row r="1" spans="1:6" ht="15" customHeight="1" x14ac:dyDescent="0.3"/>
    <row r="2" spans="1:6" ht="15" customHeight="1" x14ac:dyDescent="0.3"/>
    <row r="3" spans="1:6" ht="15" customHeight="1" x14ac:dyDescent="0.3"/>
    <row r="4" spans="1:6" ht="15" customHeight="1" x14ac:dyDescent="0.3"/>
    <row r="5" spans="1:6" ht="42.6" customHeight="1" x14ac:dyDescent="0.3">
      <c r="A5" s="382" t="s">
        <v>81</v>
      </c>
      <c r="B5" s="382"/>
      <c r="C5" s="382"/>
      <c r="D5" s="382"/>
      <c r="E5" s="37"/>
      <c r="F5" s="37"/>
    </row>
    <row r="6" spans="1:6" ht="9.9" customHeight="1" x14ac:dyDescent="0.3">
      <c r="A6" s="279"/>
      <c r="B6" s="279"/>
      <c r="C6" s="279"/>
      <c r="D6" s="279"/>
      <c r="E6" s="37"/>
      <c r="F6" s="37"/>
    </row>
    <row r="7" spans="1:6" ht="16.2" customHeight="1" x14ac:dyDescent="0.3">
      <c r="A7" s="280" t="s">
        <v>90</v>
      </c>
      <c r="B7" s="279"/>
      <c r="C7" s="279"/>
      <c r="D7" s="279"/>
      <c r="E7" s="37"/>
      <c r="F7" s="37"/>
    </row>
    <row r="8" spans="1:6" ht="9.9" customHeight="1" x14ac:dyDescent="0.3">
      <c r="A8" s="156"/>
      <c r="B8" s="156"/>
      <c r="C8" s="156"/>
      <c r="D8" s="156"/>
      <c r="E8" s="71"/>
      <c r="F8" s="71"/>
    </row>
    <row r="9" spans="1:6" ht="50.1" customHeight="1" x14ac:dyDescent="0.3">
      <c r="A9" s="393" t="s">
        <v>92</v>
      </c>
      <c r="B9" s="393"/>
      <c r="C9" s="393"/>
      <c r="D9" s="393"/>
      <c r="E9" s="71"/>
      <c r="F9" s="71"/>
    </row>
    <row r="10" spans="1:6" ht="9.9" customHeight="1" x14ac:dyDescent="0.3">
      <c r="A10" s="156"/>
      <c r="B10" s="156"/>
      <c r="C10" s="156"/>
      <c r="D10" s="156"/>
      <c r="E10" s="71"/>
      <c r="F10" s="71"/>
    </row>
    <row r="11" spans="1:6" ht="87.9" customHeight="1" x14ac:dyDescent="0.3">
      <c r="A11" s="394" t="s">
        <v>89</v>
      </c>
      <c r="B11" s="394"/>
      <c r="C11" s="394"/>
      <c r="D11" s="394"/>
      <c r="E11" s="71"/>
      <c r="F11" s="71"/>
    </row>
    <row r="12" spans="1:6" ht="9.9" customHeight="1" x14ac:dyDescent="0.3">
      <c r="A12" s="283"/>
      <c r="B12" s="283"/>
      <c r="C12" s="283"/>
      <c r="D12" s="283"/>
      <c r="E12" s="71"/>
      <c r="F12" s="71"/>
    </row>
    <row r="13" spans="1:6" ht="105" customHeight="1" x14ac:dyDescent="0.3">
      <c r="A13" s="395" t="s">
        <v>274</v>
      </c>
      <c r="B13" s="395"/>
      <c r="C13" s="395"/>
      <c r="D13" s="395"/>
      <c r="E13" s="71"/>
      <c r="F13" s="71"/>
    </row>
    <row r="14" spans="1:6" ht="9.9" customHeight="1" x14ac:dyDescent="0.3">
      <c r="A14" s="284"/>
      <c r="B14" s="284"/>
      <c r="C14" s="284"/>
      <c r="D14" s="284"/>
      <c r="E14" s="71"/>
      <c r="F14" s="71"/>
    </row>
    <row r="15" spans="1:6" ht="80.099999999999994" customHeight="1" x14ac:dyDescent="0.3">
      <c r="A15" s="393" t="s">
        <v>114</v>
      </c>
      <c r="B15" s="393"/>
      <c r="C15" s="393"/>
      <c r="D15" s="393"/>
      <c r="E15" s="71"/>
      <c r="F15" s="71"/>
    </row>
    <row r="16" spans="1:6" ht="9.9" customHeight="1" x14ac:dyDescent="0.3">
      <c r="A16" s="156"/>
      <c r="B16" s="156"/>
      <c r="C16" s="156"/>
      <c r="D16" s="156"/>
      <c r="E16" s="71"/>
      <c r="F16" s="71"/>
    </row>
    <row r="17" spans="1:17" ht="20.399999999999999" customHeight="1" x14ac:dyDescent="0.3">
      <c r="A17" s="396" t="s">
        <v>91</v>
      </c>
      <c r="B17" s="396"/>
      <c r="C17" s="396"/>
      <c r="D17" s="396"/>
      <c r="E17" s="71"/>
      <c r="F17" s="71"/>
    </row>
    <row r="18" spans="1:17" ht="20.100000000000001" customHeight="1" x14ac:dyDescent="0.3">
      <c r="A18" s="60" t="s">
        <v>26</v>
      </c>
    </row>
    <row r="19" spans="1:17" ht="120" customHeight="1" x14ac:dyDescent="0.3">
      <c r="A19" s="397" t="s">
        <v>304</v>
      </c>
      <c r="B19" s="397"/>
      <c r="C19" s="397"/>
      <c r="D19" s="397"/>
      <c r="F19" s="71"/>
    </row>
    <row r="20" spans="1:17" ht="20.100000000000001" customHeight="1" x14ac:dyDescent="0.3">
      <c r="A20" s="60" t="s">
        <v>88</v>
      </c>
    </row>
    <row r="21" spans="1:17" ht="5.0999999999999996" customHeight="1" x14ac:dyDescent="0.3"/>
    <row r="22" spans="1:17" ht="18" customHeight="1" x14ac:dyDescent="0.3">
      <c r="A22" s="393" t="s">
        <v>293</v>
      </c>
      <c r="B22" s="393"/>
      <c r="C22" s="393"/>
      <c r="D22" s="393"/>
      <c r="E22" s="71"/>
      <c r="F22" s="71"/>
      <c r="G22" s="71"/>
      <c r="H22" s="71"/>
      <c r="I22" s="71"/>
      <c r="J22" s="71"/>
      <c r="K22" s="71"/>
      <c r="L22" s="71"/>
      <c r="M22" s="71"/>
      <c r="N22" s="71"/>
      <c r="O22" s="71"/>
      <c r="P22" s="71"/>
      <c r="Q22" s="71"/>
    </row>
    <row r="23" spans="1:17" ht="5.0999999999999996" customHeight="1" x14ac:dyDescent="0.3">
      <c r="A23" s="156"/>
      <c r="B23" s="156"/>
      <c r="C23" s="156"/>
      <c r="D23" s="156"/>
      <c r="E23" s="71"/>
      <c r="F23" s="71"/>
      <c r="G23" s="71"/>
      <c r="H23" s="71"/>
      <c r="I23" s="71"/>
      <c r="J23" s="71"/>
      <c r="K23" s="71"/>
      <c r="L23" s="71"/>
      <c r="M23" s="71"/>
      <c r="N23" s="71"/>
      <c r="O23" s="71"/>
      <c r="P23" s="71"/>
      <c r="Q23" s="71"/>
    </row>
    <row r="24" spans="1:17" ht="34.5" customHeight="1" x14ac:dyDescent="0.3">
      <c r="A24" s="398" t="s">
        <v>294</v>
      </c>
      <c r="B24" s="398"/>
      <c r="C24" s="398"/>
      <c r="D24" s="398"/>
      <c r="E24" s="71"/>
      <c r="F24" s="71"/>
      <c r="G24" s="71"/>
      <c r="H24" s="71"/>
      <c r="I24" s="71"/>
      <c r="J24" s="71"/>
      <c r="K24" s="71"/>
      <c r="L24" s="71"/>
      <c r="M24" s="71"/>
      <c r="N24" s="71"/>
      <c r="O24" s="71"/>
      <c r="P24" s="71"/>
      <c r="Q24" s="71"/>
    </row>
    <row r="25" spans="1:17" ht="9.9" customHeight="1" x14ac:dyDescent="0.3">
      <c r="A25" s="156"/>
      <c r="B25" s="156"/>
      <c r="C25" s="156"/>
      <c r="D25" s="156"/>
      <c r="E25" s="71"/>
      <c r="F25" s="71"/>
      <c r="G25" s="71"/>
      <c r="H25" s="71"/>
      <c r="I25" s="71"/>
      <c r="J25" s="71"/>
      <c r="K25" s="71"/>
      <c r="L25" s="71"/>
      <c r="M25" s="71"/>
      <c r="N25" s="71"/>
      <c r="O25" s="71"/>
      <c r="P25" s="71"/>
      <c r="Q25" s="71"/>
    </row>
    <row r="26" spans="1:17" ht="20.100000000000001" customHeight="1" x14ac:dyDescent="0.3">
      <c r="A26" s="392" t="s">
        <v>242</v>
      </c>
      <c r="B26" s="392"/>
      <c r="C26" s="392"/>
      <c r="D26" s="392"/>
    </row>
    <row r="27" spans="1:17" ht="18" customHeight="1" x14ac:dyDescent="0.3">
      <c r="A27" s="30" t="s">
        <v>243</v>
      </c>
    </row>
    <row r="28" spans="1:17" ht="18" customHeight="1" x14ac:dyDescent="0.3">
      <c r="A28" s="30" t="s">
        <v>115</v>
      </c>
    </row>
    <row r="29" spans="1:17" ht="32.1" customHeight="1" x14ac:dyDescent="0.3">
      <c r="A29" s="393" t="s">
        <v>116</v>
      </c>
      <c r="B29" s="393"/>
      <c r="C29" s="393"/>
      <c r="D29" s="393"/>
    </row>
    <row r="30" spans="1:17" ht="9.9" customHeight="1" x14ac:dyDescent="0.3"/>
    <row r="31" spans="1:17" ht="20.100000000000001" customHeight="1" x14ac:dyDescent="0.3">
      <c r="A31" s="392" t="s">
        <v>244</v>
      </c>
      <c r="B31" s="392"/>
      <c r="C31" s="392"/>
      <c r="D31" s="392"/>
    </row>
    <row r="32" spans="1:17" ht="18" customHeight="1" x14ac:dyDescent="0.3">
      <c r="A32" s="30" t="s">
        <v>295</v>
      </c>
    </row>
    <row r="33" spans="1:6" ht="18" customHeight="1" x14ac:dyDescent="0.3">
      <c r="A33" s="30" t="s">
        <v>115</v>
      </c>
    </row>
    <row r="34" spans="1:6" ht="32.1" customHeight="1" x14ac:dyDescent="0.3">
      <c r="A34" s="393" t="s">
        <v>116</v>
      </c>
      <c r="B34" s="393"/>
      <c r="C34" s="393"/>
      <c r="D34" s="393"/>
    </row>
    <row r="35" spans="1:6" ht="9.9" customHeight="1" x14ac:dyDescent="0.3"/>
    <row r="36" spans="1:6" ht="35.1" customHeight="1" x14ac:dyDescent="0.3">
      <c r="A36" s="399" t="s">
        <v>245</v>
      </c>
      <c r="B36" s="399"/>
      <c r="C36" s="399"/>
      <c r="D36" s="399"/>
    </row>
    <row r="37" spans="1:6" ht="18" customHeight="1" x14ac:dyDescent="0.3">
      <c r="A37" s="30" t="s">
        <v>117</v>
      </c>
    </row>
    <row r="38" spans="1:6" ht="18" customHeight="1" x14ac:dyDescent="0.3">
      <c r="A38" s="393" t="s">
        <v>118</v>
      </c>
      <c r="B38" s="393"/>
      <c r="C38" s="393"/>
      <c r="D38" s="393"/>
    </row>
    <row r="39" spans="1:6" ht="9.9" customHeight="1" x14ac:dyDescent="0.3">
      <c r="A39" s="30" t="s">
        <v>87</v>
      </c>
    </row>
    <row r="40" spans="1:6" ht="20.100000000000001" customHeight="1" x14ac:dyDescent="0.3">
      <c r="A40" s="399" t="s">
        <v>246</v>
      </c>
      <c r="B40" s="399"/>
      <c r="C40" s="399"/>
      <c r="D40" s="399"/>
    </row>
    <row r="41" spans="1:6" ht="18" customHeight="1" x14ac:dyDescent="0.3">
      <c r="A41" s="30" t="s">
        <v>117</v>
      </c>
    </row>
    <row r="42" spans="1:6" ht="32.1" customHeight="1" x14ac:dyDescent="0.3">
      <c r="A42" s="393" t="s">
        <v>305</v>
      </c>
      <c r="B42" s="393"/>
      <c r="C42" s="393"/>
      <c r="D42" s="393"/>
    </row>
    <row r="43" spans="1:6" ht="9.9" customHeight="1" x14ac:dyDescent="0.3"/>
    <row r="44" spans="1:6" ht="33" customHeight="1" x14ac:dyDescent="0.3">
      <c r="A44" s="398" t="s">
        <v>296</v>
      </c>
      <c r="B44" s="398"/>
      <c r="C44" s="398"/>
      <c r="D44" s="398"/>
    </row>
    <row r="45" spans="1:6" ht="9.9" customHeight="1" x14ac:dyDescent="0.3"/>
    <row r="46" spans="1:6" ht="20.100000000000001" customHeight="1" x14ac:dyDescent="0.35">
      <c r="A46" s="399" t="s">
        <v>247</v>
      </c>
      <c r="B46" s="399"/>
      <c r="C46" s="399"/>
      <c r="D46" s="399"/>
      <c r="E46" s="4"/>
      <c r="F46" s="37"/>
    </row>
    <row r="47" spans="1:6" ht="18" customHeight="1" x14ac:dyDescent="0.3">
      <c r="A47" s="30" t="s">
        <v>224</v>
      </c>
    </row>
    <row r="48" spans="1:6" ht="18" customHeight="1" x14ac:dyDescent="0.3">
      <c r="A48" s="30" t="s">
        <v>119</v>
      </c>
    </row>
    <row r="49" spans="1:6" ht="9.9" customHeight="1" x14ac:dyDescent="0.3"/>
    <row r="50" spans="1:6" ht="35.1" customHeight="1" x14ac:dyDescent="0.3">
      <c r="A50" s="399" t="s">
        <v>248</v>
      </c>
      <c r="B50" s="399"/>
      <c r="C50" s="399"/>
      <c r="D50" s="399"/>
    </row>
    <row r="51" spans="1:6" ht="48" customHeight="1" x14ac:dyDescent="0.3">
      <c r="A51" s="393" t="s">
        <v>225</v>
      </c>
      <c r="B51" s="393"/>
      <c r="C51" s="393"/>
      <c r="D51" s="393"/>
    </row>
    <row r="52" spans="1:6" ht="18" customHeight="1" x14ac:dyDescent="0.3">
      <c r="A52" s="30" t="s">
        <v>120</v>
      </c>
    </row>
    <row r="53" spans="1:6" ht="9.9" customHeight="1" x14ac:dyDescent="0.3"/>
    <row r="54" spans="1:6" ht="35.1" customHeight="1" x14ac:dyDescent="0.3">
      <c r="A54" s="399" t="s">
        <v>249</v>
      </c>
      <c r="B54" s="399"/>
      <c r="C54" s="399"/>
      <c r="D54" s="399"/>
      <c r="E54" s="5"/>
      <c r="F54" s="5"/>
    </row>
    <row r="55" spans="1:6" ht="48" customHeight="1" x14ac:dyDescent="0.3">
      <c r="A55" s="393" t="s">
        <v>226</v>
      </c>
      <c r="B55" s="393"/>
      <c r="C55" s="393"/>
      <c r="D55" s="393"/>
    </row>
    <row r="56" spans="1:6" ht="30" customHeight="1" x14ac:dyDescent="0.3">
      <c r="A56" s="393" t="s">
        <v>227</v>
      </c>
      <c r="B56" s="393"/>
      <c r="C56" s="393"/>
      <c r="D56" s="393"/>
    </row>
    <row r="57" spans="1:6" ht="9.9" customHeight="1" x14ac:dyDescent="0.3"/>
    <row r="58" spans="1:6" ht="20.100000000000001" customHeight="1" x14ac:dyDescent="0.3">
      <c r="A58" s="399" t="s">
        <v>250</v>
      </c>
      <c r="B58" s="399"/>
      <c r="C58" s="399"/>
      <c r="D58" s="399"/>
      <c r="E58" s="37"/>
      <c r="F58" s="37"/>
    </row>
    <row r="59" spans="1:6" ht="18" customHeight="1" x14ac:dyDescent="0.3">
      <c r="A59" s="30" t="s">
        <v>228</v>
      </c>
    </row>
    <row r="60" spans="1:6" ht="18" customHeight="1" x14ac:dyDescent="0.3">
      <c r="A60" s="30" t="s">
        <v>121</v>
      </c>
    </row>
    <row r="61" spans="1:6" ht="9.9" customHeight="1" x14ac:dyDescent="0.3"/>
    <row r="62" spans="1:6" ht="17.399999999999999" x14ac:dyDescent="0.3">
      <c r="A62" s="399" t="s">
        <v>251</v>
      </c>
      <c r="B62" s="399"/>
      <c r="C62" s="399"/>
      <c r="D62" s="399"/>
    </row>
    <row r="63" spans="1:6" ht="18" customHeight="1" x14ac:dyDescent="0.3">
      <c r="A63" s="30" t="s">
        <v>165</v>
      </c>
    </row>
    <row r="64" spans="1:6" ht="18" customHeight="1" x14ac:dyDescent="0.3">
      <c r="A64" s="30" t="s">
        <v>166</v>
      </c>
    </row>
    <row r="65" spans="1:4" ht="9.9" customHeight="1" x14ac:dyDescent="0.3"/>
    <row r="66" spans="1:4" ht="19.8" x14ac:dyDescent="0.3">
      <c r="A66" s="72" t="s">
        <v>93</v>
      </c>
    </row>
    <row r="67" spans="1:4" ht="84.9" customHeight="1" x14ac:dyDescent="0.3">
      <c r="A67" s="393" t="s">
        <v>286</v>
      </c>
      <c r="B67" s="393"/>
      <c r="C67" s="393"/>
      <c r="D67" s="393"/>
    </row>
    <row r="68" spans="1:4" ht="9.9" customHeight="1" x14ac:dyDescent="0.3">
      <c r="A68" s="156"/>
      <c r="B68" s="156"/>
      <c r="C68" s="156"/>
      <c r="D68" s="156"/>
    </row>
    <row r="69" spans="1:4" ht="20.100000000000001" customHeight="1" x14ac:dyDescent="0.3">
      <c r="A69" s="393" t="s">
        <v>96</v>
      </c>
      <c r="B69" s="393"/>
      <c r="C69" s="393"/>
      <c r="D69" s="393"/>
    </row>
    <row r="70" spans="1:4" ht="18" customHeight="1" x14ac:dyDescent="0.3">
      <c r="A70" s="37" t="s">
        <v>94</v>
      </c>
      <c r="C70" s="73" t="s">
        <v>95</v>
      </c>
      <c r="D70" s="74"/>
    </row>
    <row r="71" spans="1:4" ht="18" customHeight="1" x14ac:dyDescent="0.3">
      <c r="A71" s="37" t="s">
        <v>103</v>
      </c>
      <c r="C71" s="73" t="s">
        <v>102</v>
      </c>
      <c r="D71" s="74"/>
    </row>
    <row r="72" spans="1:4" ht="18" customHeight="1" x14ac:dyDescent="0.3">
      <c r="A72" s="37" t="s">
        <v>265</v>
      </c>
      <c r="C72" s="73" t="s">
        <v>178</v>
      </c>
    </row>
    <row r="73" spans="1:4" ht="9.9" customHeight="1" x14ac:dyDescent="0.3">
      <c r="A73" s="37"/>
      <c r="C73" s="73"/>
    </row>
    <row r="74" spans="1:4" ht="36.75" customHeight="1" x14ac:dyDescent="0.3">
      <c r="A74" s="393" t="s">
        <v>306</v>
      </c>
      <c r="B74" s="393"/>
      <c r="C74" s="393"/>
      <c r="D74" s="393"/>
    </row>
    <row r="75" spans="1:4" ht="18" customHeight="1" x14ac:dyDescent="0.3">
      <c r="A75" s="30" t="s">
        <v>275</v>
      </c>
      <c r="B75" s="196"/>
    </row>
    <row r="76" spans="1:4" ht="18" customHeight="1" x14ac:dyDescent="0.3">
      <c r="A76" s="30" t="s">
        <v>276</v>
      </c>
      <c r="B76" s="196"/>
    </row>
    <row r="77" spans="1:4" ht="18" customHeight="1" x14ac:dyDescent="0.3">
      <c r="A77" s="30" t="s">
        <v>277</v>
      </c>
      <c r="B77" s="196"/>
    </row>
    <row r="78" spans="1:4" ht="18" customHeight="1" x14ac:dyDescent="0.3">
      <c r="A78" s="30" t="s">
        <v>278</v>
      </c>
      <c r="B78" s="196"/>
    </row>
    <row r="79" spans="1:4" ht="9.9" customHeight="1" x14ac:dyDescent="0.3">
      <c r="B79" s="196"/>
    </row>
    <row r="80" spans="1:4" ht="18" customHeight="1" x14ac:dyDescent="0.3">
      <c r="A80" s="30" t="s">
        <v>297</v>
      </c>
      <c r="B80" s="196"/>
    </row>
    <row r="81" spans="1:4" ht="18" customHeight="1" x14ac:dyDescent="0.3">
      <c r="A81" s="30" t="s">
        <v>298</v>
      </c>
      <c r="B81" s="196" t="s">
        <v>300</v>
      </c>
      <c r="C81" s="73" t="s">
        <v>317</v>
      </c>
    </row>
    <row r="82" spans="1:4" ht="18" customHeight="1" x14ac:dyDescent="0.3">
      <c r="A82" s="196" t="s">
        <v>299</v>
      </c>
      <c r="B82" s="196" t="s">
        <v>324</v>
      </c>
      <c r="C82" s="73" t="s">
        <v>325</v>
      </c>
    </row>
    <row r="83" spans="1:4" ht="9.9" customHeight="1" x14ac:dyDescent="0.3">
      <c r="A83" s="196"/>
      <c r="B83" s="196"/>
      <c r="C83" s="73"/>
    </row>
    <row r="84" spans="1:4" ht="18" customHeight="1" x14ac:dyDescent="0.3">
      <c r="A84" s="302" t="s">
        <v>307</v>
      </c>
      <c r="B84" s="196"/>
    </row>
    <row r="85" spans="1:4" ht="32.1" customHeight="1" x14ac:dyDescent="0.3">
      <c r="A85" s="400" t="s">
        <v>229</v>
      </c>
      <c r="B85" s="400"/>
      <c r="C85" s="400"/>
      <c r="D85" s="400"/>
    </row>
    <row r="86" spans="1:4" ht="32.1" customHeight="1" x14ac:dyDescent="0.3">
      <c r="A86" s="400" t="s">
        <v>308</v>
      </c>
      <c r="B86" s="400"/>
      <c r="C86" s="400"/>
      <c r="D86" s="400"/>
    </row>
    <row r="87" spans="1:4" ht="9.9" customHeight="1" x14ac:dyDescent="0.3"/>
    <row r="88" spans="1:4" ht="17.399999999999999" x14ac:dyDescent="0.3">
      <c r="A88" s="303" t="s">
        <v>309</v>
      </c>
      <c r="B88" s="200"/>
      <c r="C88" s="200"/>
    </row>
    <row r="89" spans="1:4" ht="9.9" customHeight="1" x14ac:dyDescent="0.3">
      <c r="A89" s="200"/>
      <c r="B89" s="200"/>
      <c r="C89" s="200"/>
    </row>
    <row r="90" spans="1:4" ht="55.5" customHeight="1" x14ac:dyDescent="0.3">
      <c r="A90" s="304" t="s">
        <v>318</v>
      </c>
      <c r="B90" s="401" t="s">
        <v>310</v>
      </c>
      <c r="C90" s="402"/>
    </row>
    <row r="91" spans="1:4" x14ac:dyDescent="0.3">
      <c r="A91" s="305" t="s">
        <v>321</v>
      </c>
      <c r="B91" s="141" t="s">
        <v>311</v>
      </c>
      <c r="C91" s="306" t="s">
        <v>322</v>
      </c>
    </row>
    <row r="92" spans="1:4" x14ac:dyDescent="0.3">
      <c r="A92" s="309" t="s">
        <v>319</v>
      </c>
      <c r="B92" s="307" t="s">
        <v>312</v>
      </c>
      <c r="C92" s="308" t="s">
        <v>323</v>
      </c>
    </row>
    <row r="93" spans="1:4" x14ac:dyDescent="0.3">
      <c r="A93" s="309" t="s">
        <v>320</v>
      </c>
      <c r="B93" s="307" t="s">
        <v>313</v>
      </c>
      <c r="C93" s="310" t="s">
        <v>314</v>
      </c>
    </row>
    <row r="94" spans="1:4" x14ac:dyDescent="0.35">
      <c r="A94" s="311"/>
      <c r="B94" s="312" t="s">
        <v>315</v>
      </c>
      <c r="C94" s="313" t="s">
        <v>316</v>
      </c>
    </row>
    <row r="95" spans="1:4" x14ac:dyDescent="0.3">
      <c r="D95" s="101"/>
    </row>
    <row r="96" spans="1:4" x14ac:dyDescent="0.3">
      <c r="A96" s="403" t="s">
        <v>122</v>
      </c>
      <c r="B96" s="403"/>
      <c r="C96" s="403"/>
      <c r="D96" s="403"/>
    </row>
  </sheetData>
  <mergeCells count="33">
    <mergeCell ref="A86:D86"/>
    <mergeCell ref="B90:C90"/>
    <mergeCell ref="A96:D96"/>
    <mergeCell ref="A58:D58"/>
    <mergeCell ref="A62:D62"/>
    <mergeCell ref="A67:D67"/>
    <mergeCell ref="A69:D69"/>
    <mergeCell ref="A74:D74"/>
    <mergeCell ref="A85:D85"/>
    <mergeCell ref="A56:D56"/>
    <mergeCell ref="A34:D34"/>
    <mergeCell ref="A36:D36"/>
    <mergeCell ref="A38:D38"/>
    <mergeCell ref="A40:D40"/>
    <mergeCell ref="A42:D42"/>
    <mergeCell ref="A44:D44"/>
    <mergeCell ref="A46:D46"/>
    <mergeCell ref="A50:D50"/>
    <mergeCell ref="A51:D51"/>
    <mergeCell ref="A54:D54"/>
    <mergeCell ref="A55:D55"/>
    <mergeCell ref="A31:D31"/>
    <mergeCell ref="A5:D5"/>
    <mergeCell ref="A9:D9"/>
    <mergeCell ref="A11:D11"/>
    <mergeCell ref="A13:D13"/>
    <mergeCell ref="A15:D15"/>
    <mergeCell ref="A17:D17"/>
    <mergeCell ref="A19:D19"/>
    <mergeCell ref="A22:D22"/>
    <mergeCell ref="A24:D24"/>
    <mergeCell ref="A26:D26"/>
    <mergeCell ref="A29:D29"/>
  </mergeCells>
  <hyperlinks>
    <hyperlink ref="C71" r:id="rId1" xr:uid="{00000000-0004-0000-0300-000000000000}"/>
    <hyperlink ref="C72" r:id="rId2" xr:uid="{00000000-0004-0000-0300-000001000000}"/>
    <hyperlink ref="C94" r:id="rId3" xr:uid="{00000000-0004-0000-0300-000002000000}"/>
  </hyperlinks>
  <printOptions horizontalCentered="1"/>
  <pageMargins left="0.31496062992125984" right="0.31496062992125984" top="0.35433070866141736" bottom="0.35433070866141736" header="0.11811023622047245" footer="0.11811023622047245"/>
  <pageSetup scale="65" orientation="portrait" r:id="rId4"/>
  <headerFooter>
    <oddFooter>&amp;L&amp;"Palatino Linotype,Normal"Ejecución programática y presupuestaria&amp;C&amp;"Palatino Linotype,Negrita"Fodesaf&amp;R&amp;"Palatino Linotype,Normal"&amp;10&amp;P</oddFooter>
  </headerFooter>
  <rowBreaks count="1" manualBreakCount="1">
    <brk id="43" max="3" man="1"/>
  </rowBreaks>
  <drawing r:id="rId5"/>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79797"/>
  </sheetPr>
  <dimension ref="A1:G204"/>
  <sheetViews>
    <sheetView showGridLines="0" zoomScale="80" zoomScaleNormal="80" zoomScaleSheetLayoutView="100" workbookViewId="0">
      <selection sqref="A1:F2"/>
    </sheetView>
  </sheetViews>
  <sheetFormatPr baseColWidth="10" defaultColWidth="11.44140625" defaultRowHeight="15.6" x14ac:dyDescent="0.3"/>
  <cols>
    <col min="1" max="1" width="38.6640625" style="30" customWidth="1"/>
    <col min="2" max="2" width="28.6640625" style="30" customWidth="1"/>
    <col min="3" max="5" width="23.5546875" style="30" customWidth="1"/>
    <col min="6" max="6" width="20.6640625" style="30" customWidth="1"/>
    <col min="7" max="7" width="18.5546875" style="30" bestFit="1" customWidth="1"/>
    <col min="8" max="16384" width="11.44140625" style="30"/>
  </cols>
  <sheetData>
    <row r="1" spans="1:6" ht="18" customHeight="1" x14ac:dyDescent="0.3">
      <c r="A1" s="466" t="s">
        <v>123</v>
      </c>
      <c r="B1" s="466"/>
      <c r="C1" s="466"/>
      <c r="D1" s="466"/>
      <c r="E1" s="466"/>
      <c r="F1" s="466"/>
    </row>
    <row r="2" spans="1:6" ht="18" customHeight="1" x14ac:dyDescent="0.3">
      <c r="A2" s="466"/>
      <c r="B2" s="466"/>
      <c r="C2" s="466"/>
      <c r="D2" s="466"/>
      <c r="E2" s="466"/>
      <c r="F2" s="466"/>
    </row>
    <row r="3" spans="1:6" ht="18" customHeight="1" x14ac:dyDescent="0.3">
      <c r="A3" s="479" t="s">
        <v>147</v>
      </c>
      <c r="B3" s="479"/>
      <c r="C3" s="479"/>
      <c r="D3" s="479"/>
      <c r="E3" s="479"/>
      <c r="F3" s="479"/>
    </row>
    <row r="4" spans="1:6" ht="15" customHeight="1" thickBot="1" x14ac:dyDescent="0.35">
      <c r="A4" s="31"/>
      <c r="B4" s="31"/>
      <c r="C4" s="31"/>
      <c r="D4" s="31"/>
      <c r="E4" s="31"/>
      <c r="F4" s="31"/>
    </row>
    <row r="5" spans="1:6" ht="18" customHeight="1" x14ac:dyDescent="0.3">
      <c r="A5" s="58"/>
      <c r="B5" s="139" t="s">
        <v>22</v>
      </c>
      <c r="C5" s="458" t="s">
        <v>287</v>
      </c>
      <c r="D5" s="459"/>
      <c r="E5" s="460"/>
    </row>
    <row r="6" spans="1:6" ht="18" customHeight="1" x14ac:dyDescent="0.3">
      <c r="A6" s="59"/>
      <c r="B6" s="140" t="s">
        <v>33</v>
      </c>
      <c r="C6" s="415" t="s">
        <v>288</v>
      </c>
      <c r="D6" s="461"/>
      <c r="E6" s="462"/>
      <c r="F6" s="5"/>
    </row>
    <row r="7" spans="1:6" ht="18" customHeight="1" thickBot="1" x14ac:dyDescent="0.35">
      <c r="A7" s="59"/>
      <c r="B7" s="143" t="s">
        <v>34</v>
      </c>
      <c r="C7" s="463" t="s">
        <v>407</v>
      </c>
      <c r="D7" s="464"/>
      <c r="E7" s="465"/>
      <c r="F7" s="5"/>
    </row>
    <row r="8" spans="1:6" s="4" customFormat="1" ht="15" customHeight="1" x14ac:dyDescent="0.35"/>
    <row r="9" spans="1:6" ht="21.9" customHeight="1" x14ac:dyDescent="0.3">
      <c r="A9" s="442" t="s">
        <v>35</v>
      </c>
      <c r="B9" s="442"/>
      <c r="C9" s="442"/>
      <c r="D9" s="442"/>
      <c r="E9" s="442"/>
      <c r="F9" s="442"/>
    </row>
    <row r="10" spans="1:6" ht="15" customHeight="1" x14ac:dyDescent="0.3">
      <c r="A10" s="9"/>
      <c r="B10" s="9"/>
      <c r="C10" s="9"/>
      <c r="D10" s="9"/>
      <c r="E10" s="9"/>
      <c r="F10" s="9"/>
    </row>
    <row r="11" spans="1:6" ht="50.25" customHeight="1" x14ac:dyDescent="0.3">
      <c r="A11" s="393" t="s">
        <v>282</v>
      </c>
      <c r="B11" s="393"/>
      <c r="C11" s="393"/>
      <c r="D11" s="393"/>
      <c r="E11" s="393"/>
      <c r="F11" s="393"/>
    </row>
    <row r="12" spans="1:6" ht="15" customHeight="1" x14ac:dyDescent="0.3">
      <c r="A12" s="9"/>
      <c r="B12" s="9"/>
      <c r="C12" s="9"/>
      <c r="D12" s="9"/>
      <c r="E12" s="9"/>
      <c r="F12" s="9"/>
    </row>
    <row r="13" spans="1:6" x14ac:dyDescent="0.3">
      <c r="A13" s="471" t="s">
        <v>36</v>
      </c>
      <c r="B13" s="471"/>
      <c r="C13" s="471"/>
      <c r="D13" s="471"/>
      <c r="E13" s="471"/>
      <c r="F13" s="471"/>
    </row>
    <row r="14" spans="1:6" ht="15" customHeight="1" x14ac:dyDescent="0.3">
      <c r="A14" s="471" t="s">
        <v>19</v>
      </c>
      <c r="B14" s="471"/>
      <c r="C14" s="471"/>
      <c r="D14" s="471"/>
      <c r="E14" s="471"/>
      <c r="F14" s="471"/>
    </row>
    <row r="15" spans="1:6" ht="16.95" customHeight="1" x14ac:dyDescent="0.3">
      <c r="A15" s="91" t="s">
        <v>17</v>
      </c>
      <c r="B15" s="90" t="s">
        <v>18</v>
      </c>
      <c r="C15" s="90" t="s">
        <v>0</v>
      </c>
      <c r="D15" s="90" t="s">
        <v>2</v>
      </c>
      <c r="E15" s="90" t="s">
        <v>1</v>
      </c>
      <c r="F15" s="91" t="s">
        <v>4</v>
      </c>
    </row>
    <row r="16" spans="1:6" ht="16.95" customHeight="1" x14ac:dyDescent="0.3">
      <c r="A16" s="82" t="s">
        <v>16</v>
      </c>
      <c r="B16" s="85"/>
      <c r="C16" s="262">
        <f>+SUM(C18:C19)</f>
        <v>86</v>
      </c>
      <c r="D16" s="262">
        <f t="shared" ref="D16:F16" si="0">+SUM(D18:D19)</f>
        <v>48</v>
      </c>
      <c r="E16" s="262">
        <f t="shared" si="0"/>
        <v>49</v>
      </c>
      <c r="F16" s="262">
        <f t="shared" si="0"/>
        <v>183</v>
      </c>
    </row>
    <row r="17" spans="1:6" ht="15" customHeight="1" x14ac:dyDescent="0.3">
      <c r="A17" s="10"/>
      <c r="B17" s="11"/>
      <c r="C17" s="263"/>
      <c r="D17" s="263"/>
      <c r="E17" s="263"/>
      <c r="F17" s="263"/>
    </row>
    <row r="18" spans="1:6" ht="16.95" customHeight="1" x14ac:dyDescent="0.3">
      <c r="A18" s="13" t="s">
        <v>289</v>
      </c>
      <c r="B18" s="14" t="s">
        <v>290</v>
      </c>
      <c r="C18" s="264">
        <v>4</v>
      </c>
      <c r="D18" s="264">
        <v>2</v>
      </c>
      <c r="E18" s="264">
        <v>3</v>
      </c>
      <c r="F18" s="265">
        <f>+SUM(C18:E18)</f>
        <v>9</v>
      </c>
    </row>
    <row r="19" spans="1:6" ht="16.95" customHeight="1" x14ac:dyDescent="0.3">
      <c r="A19" s="16" t="s">
        <v>291</v>
      </c>
      <c r="B19" s="14" t="s">
        <v>290</v>
      </c>
      <c r="C19" s="264">
        <v>82</v>
      </c>
      <c r="D19" s="264">
        <v>46</v>
      </c>
      <c r="E19" s="264">
        <v>46</v>
      </c>
      <c r="F19" s="265">
        <f>+SUM(C19:E19)</f>
        <v>174</v>
      </c>
    </row>
    <row r="20" spans="1:6" x14ac:dyDescent="0.3">
      <c r="A20" s="135" t="s">
        <v>163</v>
      </c>
      <c r="B20" s="210" t="s">
        <v>164</v>
      </c>
      <c r="C20" s="134"/>
      <c r="D20" s="134"/>
      <c r="E20" s="134"/>
      <c r="F20" s="134"/>
    </row>
    <row r="21" spans="1:6" ht="35.1" customHeight="1" x14ac:dyDescent="0.3">
      <c r="A21" s="452" t="s">
        <v>283</v>
      </c>
      <c r="B21" s="453"/>
      <c r="C21" s="453"/>
      <c r="D21" s="453"/>
      <c r="E21" s="453"/>
      <c r="F21" s="454"/>
    </row>
    <row r="22" spans="1:6" s="111" customFormat="1" ht="50.1" customHeight="1" x14ac:dyDescent="0.3">
      <c r="A22" s="472" t="s">
        <v>399</v>
      </c>
      <c r="B22" s="473"/>
      <c r="C22" s="473"/>
      <c r="D22" s="473"/>
      <c r="E22" s="473"/>
      <c r="F22" s="474"/>
    </row>
    <row r="23" spans="1:6" x14ac:dyDescent="0.3">
      <c r="A23" s="33"/>
      <c r="B23" s="33"/>
      <c r="C23" s="33"/>
      <c r="D23" s="34"/>
      <c r="E23" s="34"/>
      <c r="F23" s="35"/>
    </row>
    <row r="24" spans="1:6" x14ac:dyDescent="0.3">
      <c r="A24" s="471" t="s">
        <v>37</v>
      </c>
      <c r="B24" s="471"/>
      <c r="C24" s="471"/>
      <c r="D24" s="471"/>
      <c r="E24" s="471"/>
      <c r="F24" s="471"/>
    </row>
    <row r="25" spans="1:6" ht="15" customHeight="1" x14ac:dyDescent="0.3">
      <c r="A25" s="471" t="s">
        <v>20</v>
      </c>
      <c r="B25" s="471"/>
      <c r="C25" s="471"/>
      <c r="D25" s="471"/>
      <c r="E25" s="471"/>
      <c r="F25" s="471"/>
    </row>
    <row r="26" spans="1:6" ht="16.95" customHeight="1" x14ac:dyDescent="0.3">
      <c r="A26" s="426" t="s">
        <v>17</v>
      </c>
      <c r="B26" s="470"/>
      <c r="C26" s="90" t="s">
        <v>0</v>
      </c>
      <c r="D26" s="90" t="s">
        <v>2</v>
      </c>
      <c r="E26" s="90" t="s">
        <v>1</v>
      </c>
      <c r="F26" s="91" t="s">
        <v>4</v>
      </c>
    </row>
    <row r="27" spans="1:6" ht="16.95" customHeight="1" x14ac:dyDescent="0.3">
      <c r="A27" s="475" t="s">
        <v>16</v>
      </c>
      <c r="B27" s="475"/>
      <c r="C27" s="97">
        <f>+C29+C30</f>
        <v>0</v>
      </c>
      <c r="D27" s="97">
        <f t="shared" ref="D27:F27" si="1">+D29+D30</f>
        <v>1063040</v>
      </c>
      <c r="E27" s="97">
        <f t="shared" si="1"/>
        <v>2399784</v>
      </c>
      <c r="F27" s="97">
        <f t="shared" si="1"/>
        <v>3462824</v>
      </c>
    </row>
    <row r="28" spans="1:6" ht="15" customHeight="1" x14ac:dyDescent="0.3">
      <c r="A28" s="476"/>
      <c r="B28" s="476"/>
      <c r="C28" s="12"/>
      <c r="D28" s="12"/>
      <c r="E28" s="12"/>
      <c r="F28" s="12"/>
    </row>
    <row r="29" spans="1:6" ht="16.95" customHeight="1" x14ac:dyDescent="0.3">
      <c r="A29" s="477" t="s">
        <v>289</v>
      </c>
      <c r="B29" s="477"/>
      <c r="C29" s="15">
        <v>0</v>
      </c>
      <c r="D29" s="15">
        <f>D109</f>
        <v>29120</v>
      </c>
      <c r="E29" s="15">
        <f>+'Detalle 1T'!O23-'1T'!E30</f>
        <v>2059814</v>
      </c>
      <c r="F29" s="194">
        <f>+E29+D29+C29</f>
        <v>2088934</v>
      </c>
    </row>
    <row r="30" spans="1:6" ht="16.95" customHeight="1" x14ac:dyDescent="0.3">
      <c r="A30" s="478" t="s">
        <v>291</v>
      </c>
      <c r="B30" s="478"/>
      <c r="C30" s="15">
        <v>0</v>
      </c>
      <c r="D30" s="15">
        <f>D114</f>
        <v>1033920</v>
      </c>
      <c r="E30" s="15">
        <f>+'Detalle 1T'!O11+'Detalle 1T'!O21</f>
        <v>339970</v>
      </c>
      <c r="F30" s="194">
        <f>+E30+D30+C30</f>
        <v>1373890</v>
      </c>
    </row>
    <row r="31" spans="1:6" ht="15" customHeight="1" x14ac:dyDescent="0.3">
      <c r="A31" s="135" t="s">
        <v>163</v>
      </c>
      <c r="B31" s="210" t="s">
        <v>164</v>
      </c>
      <c r="C31" s="134"/>
      <c r="D31" s="134"/>
      <c r="E31" s="134"/>
      <c r="F31" s="134"/>
    </row>
    <row r="32" spans="1:6" ht="35.1" customHeight="1" x14ac:dyDescent="0.3">
      <c r="A32" s="452" t="s">
        <v>283</v>
      </c>
      <c r="B32" s="453"/>
      <c r="C32" s="453"/>
      <c r="D32" s="453"/>
      <c r="E32" s="453"/>
      <c r="F32" s="454"/>
    </row>
    <row r="33" spans="1:6" s="111" customFormat="1" ht="50.1" customHeight="1" x14ac:dyDescent="0.3">
      <c r="A33" s="467" t="s">
        <v>397</v>
      </c>
      <c r="B33" s="468"/>
      <c r="C33" s="468"/>
      <c r="D33" s="468"/>
      <c r="E33" s="468"/>
      <c r="F33" s="469"/>
    </row>
    <row r="35" spans="1:6" x14ac:dyDescent="0.3">
      <c r="A35" s="404" t="s">
        <v>38</v>
      </c>
      <c r="B35" s="404"/>
      <c r="C35" s="404"/>
      <c r="D35" s="404"/>
      <c r="E35" s="404"/>
      <c r="F35" s="404"/>
    </row>
    <row r="36" spans="1:6" ht="31.5" customHeight="1" x14ac:dyDescent="0.3">
      <c r="A36" s="427" t="s">
        <v>39</v>
      </c>
      <c r="B36" s="427"/>
      <c r="C36" s="427"/>
      <c r="D36" s="427"/>
      <c r="E36" s="427"/>
      <c r="F36" s="427"/>
    </row>
    <row r="37" spans="1:6" ht="35.4" customHeight="1" x14ac:dyDescent="0.3">
      <c r="A37" s="426" t="s">
        <v>23</v>
      </c>
      <c r="B37" s="426"/>
      <c r="C37" s="90" t="s">
        <v>40</v>
      </c>
      <c r="D37" s="91" t="s">
        <v>41</v>
      </c>
      <c r="E37" s="92" t="s">
        <v>43</v>
      </c>
      <c r="F37" s="91" t="s">
        <v>24</v>
      </c>
    </row>
    <row r="38" spans="1:6" ht="27.9" customHeight="1" x14ac:dyDescent="0.3">
      <c r="A38" s="450" t="s">
        <v>28</v>
      </c>
      <c r="B38" s="455"/>
      <c r="C38" s="18" t="s">
        <v>390</v>
      </c>
      <c r="D38" s="18"/>
      <c r="E38" s="22"/>
      <c r="F38" s="19"/>
    </row>
    <row r="39" spans="1:6" ht="27.9" customHeight="1" x14ac:dyDescent="0.3">
      <c r="A39" s="450" t="s">
        <v>29</v>
      </c>
      <c r="B39" s="450"/>
      <c r="C39" s="18"/>
      <c r="D39" s="18"/>
      <c r="E39" s="18" t="s">
        <v>390</v>
      </c>
      <c r="F39" s="20"/>
    </row>
    <row r="40" spans="1:6" ht="27.9" customHeight="1" x14ac:dyDescent="0.3">
      <c r="A40" s="456" t="s">
        <v>27</v>
      </c>
      <c r="B40" s="456"/>
      <c r="C40" s="18"/>
      <c r="D40" s="18" t="s">
        <v>390</v>
      </c>
      <c r="E40" s="18"/>
      <c r="F40" s="20"/>
    </row>
    <row r="41" spans="1:6" ht="27.9" customHeight="1" x14ac:dyDescent="0.3">
      <c r="A41" s="457" t="s">
        <v>30</v>
      </c>
      <c r="B41" s="457"/>
      <c r="C41" s="18"/>
      <c r="D41" s="18" t="s">
        <v>390</v>
      </c>
      <c r="E41" s="18"/>
      <c r="F41" s="21"/>
    </row>
    <row r="42" spans="1:6" ht="16.95" customHeight="1" x14ac:dyDescent="0.3">
      <c r="A42" s="135" t="s">
        <v>163</v>
      </c>
      <c r="B42" s="210" t="s">
        <v>164</v>
      </c>
      <c r="C42" s="76"/>
      <c r="D42" s="76"/>
      <c r="E42" s="76"/>
      <c r="F42" s="76"/>
    </row>
    <row r="43" spans="1:6" ht="35.1" customHeight="1" x14ac:dyDescent="0.3">
      <c r="A43" s="452" t="s">
        <v>284</v>
      </c>
      <c r="B43" s="453"/>
      <c r="C43" s="453"/>
      <c r="D43" s="453"/>
      <c r="E43" s="453"/>
      <c r="F43" s="454"/>
    </row>
    <row r="44" spans="1:6" ht="50.1" customHeight="1" x14ac:dyDescent="0.3">
      <c r="A44" s="451" t="s">
        <v>396</v>
      </c>
      <c r="B44" s="451"/>
      <c r="C44" s="451"/>
      <c r="D44" s="451"/>
      <c r="E44" s="451"/>
      <c r="F44" s="451"/>
    </row>
    <row r="45" spans="1:6" ht="15" customHeight="1" x14ac:dyDescent="0.3">
      <c r="A45" s="56"/>
      <c r="B45" s="56"/>
      <c r="C45" s="56"/>
      <c r="D45" s="56"/>
      <c r="E45" s="56"/>
      <c r="F45" s="56"/>
    </row>
    <row r="46" spans="1:6" x14ac:dyDescent="0.3">
      <c r="A46" s="404" t="s">
        <v>44</v>
      </c>
      <c r="B46" s="404"/>
      <c r="C46" s="404"/>
      <c r="D46" s="404"/>
      <c r="E46" s="404"/>
      <c r="F46" s="404"/>
    </row>
    <row r="47" spans="1:6" x14ac:dyDescent="0.3">
      <c r="A47" s="404" t="s">
        <v>25</v>
      </c>
      <c r="B47" s="404"/>
      <c r="C47" s="404"/>
      <c r="D47" s="404"/>
      <c r="E47" s="404"/>
      <c r="F47" s="404"/>
    </row>
    <row r="48" spans="1:6" ht="32.4" customHeight="1" x14ac:dyDescent="0.3">
      <c r="A48" s="426" t="s">
        <v>23</v>
      </c>
      <c r="B48" s="426"/>
      <c r="C48" s="90" t="s">
        <v>40</v>
      </c>
      <c r="D48" s="91" t="s">
        <v>41</v>
      </c>
      <c r="E48" s="92" t="s">
        <v>76</v>
      </c>
      <c r="F48" s="91" t="s">
        <v>24</v>
      </c>
    </row>
    <row r="49" spans="1:6" s="63" customFormat="1" ht="30" customHeight="1" x14ac:dyDescent="0.3">
      <c r="A49" s="449" t="s">
        <v>31</v>
      </c>
      <c r="B49" s="449"/>
      <c r="C49" s="22" t="s">
        <v>390</v>
      </c>
      <c r="D49" s="22"/>
      <c r="E49" s="27"/>
      <c r="F49" s="38"/>
    </row>
    <row r="50" spans="1:6" s="63" customFormat="1" ht="30" customHeight="1" x14ac:dyDescent="0.3">
      <c r="A50" s="450" t="s">
        <v>32</v>
      </c>
      <c r="B50" s="450"/>
      <c r="C50" s="28" t="s">
        <v>390</v>
      </c>
      <c r="D50" s="28"/>
      <c r="E50" s="29"/>
      <c r="F50" s="39"/>
    </row>
    <row r="51" spans="1:6" s="63" customFormat="1" ht="30" customHeight="1" x14ac:dyDescent="0.3">
      <c r="A51" s="450" t="s">
        <v>252</v>
      </c>
      <c r="B51" s="450"/>
      <c r="C51" s="259" t="s">
        <v>390</v>
      </c>
      <c r="D51" s="259"/>
      <c r="E51" s="260"/>
      <c r="F51" s="39"/>
    </row>
    <row r="52" spans="1:6" x14ac:dyDescent="0.3">
      <c r="A52" s="135" t="s">
        <v>163</v>
      </c>
      <c r="B52" s="210" t="s">
        <v>164</v>
      </c>
      <c r="C52" s="134"/>
      <c r="D52" s="134"/>
      <c r="E52" s="134"/>
      <c r="F52" s="134"/>
    </row>
    <row r="53" spans="1:6" ht="35.1" customHeight="1" x14ac:dyDescent="0.3">
      <c r="A53" s="452" t="s">
        <v>285</v>
      </c>
      <c r="B53" s="453"/>
      <c r="C53" s="453"/>
      <c r="D53" s="453"/>
      <c r="E53" s="453"/>
      <c r="F53" s="454"/>
    </row>
    <row r="54" spans="1:6" ht="50.1" customHeight="1" x14ac:dyDescent="0.3">
      <c r="A54" s="451" t="s">
        <v>55</v>
      </c>
      <c r="B54" s="451"/>
      <c r="C54" s="451"/>
      <c r="D54" s="451"/>
      <c r="E54" s="451"/>
      <c r="F54" s="451"/>
    </row>
    <row r="55" spans="1:6" ht="9.9" customHeight="1" x14ac:dyDescent="0.3">
      <c r="E55" s="40"/>
    </row>
    <row r="56" spans="1:6" ht="30" customHeight="1" x14ac:dyDescent="0.3">
      <c r="A56" s="94" t="s">
        <v>45</v>
      </c>
      <c r="B56" s="415" t="s">
        <v>392</v>
      </c>
      <c r="C56" s="416"/>
      <c r="D56" s="417" t="s">
        <v>48</v>
      </c>
      <c r="E56" s="418"/>
      <c r="F56" s="419"/>
    </row>
    <row r="57" spans="1:6" ht="27.9" customHeight="1" x14ac:dyDescent="0.3">
      <c r="A57" s="94" t="s">
        <v>46</v>
      </c>
      <c r="B57" s="415" t="s">
        <v>391</v>
      </c>
      <c r="C57" s="416"/>
      <c r="D57" s="420"/>
      <c r="E57" s="421"/>
      <c r="F57" s="422"/>
    </row>
    <row r="58" spans="1:6" ht="30.75" customHeight="1" x14ac:dyDescent="0.3">
      <c r="A58" s="94" t="s">
        <v>47</v>
      </c>
      <c r="B58" s="415" t="s">
        <v>328</v>
      </c>
      <c r="C58" s="416"/>
      <c r="D58" s="423"/>
      <c r="E58" s="424"/>
      <c r="F58" s="425"/>
    </row>
    <row r="59" spans="1:6" x14ac:dyDescent="0.35">
      <c r="A59" s="4"/>
      <c r="B59" s="128"/>
      <c r="C59" s="128"/>
      <c r="D59" s="79"/>
      <c r="E59" s="79"/>
      <c r="F59" s="79"/>
    </row>
    <row r="60" spans="1:6" ht="21.9" customHeight="1" x14ac:dyDescent="0.3">
      <c r="A60" s="442" t="s">
        <v>49</v>
      </c>
      <c r="B60" s="442"/>
      <c r="C60" s="442"/>
      <c r="D60" s="442"/>
      <c r="E60" s="442"/>
      <c r="F60" s="442"/>
    </row>
    <row r="61" spans="1:6" ht="9.9" customHeight="1" x14ac:dyDescent="0.3"/>
    <row r="62" spans="1:6" ht="84.9" customHeight="1" x14ac:dyDescent="0.3">
      <c r="A62" s="393" t="s">
        <v>262</v>
      </c>
      <c r="B62" s="393"/>
      <c r="C62" s="393"/>
      <c r="D62" s="393"/>
      <c r="E62" s="393"/>
      <c r="F62" s="393"/>
    </row>
    <row r="63" spans="1:6" ht="9.9" customHeight="1" x14ac:dyDescent="0.3"/>
    <row r="64" spans="1:6" x14ac:dyDescent="0.3">
      <c r="A64" s="404" t="s">
        <v>50</v>
      </c>
      <c r="B64" s="404"/>
      <c r="C64" s="404"/>
      <c r="D64" s="404"/>
      <c r="E64" s="404"/>
      <c r="F64" s="404"/>
    </row>
    <row r="65" spans="1:7" x14ac:dyDescent="0.3">
      <c r="A65" s="404" t="s">
        <v>233</v>
      </c>
      <c r="B65" s="404"/>
      <c r="C65" s="404"/>
      <c r="D65" s="404"/>
      <c r="E65" s="404"/>
      <c r="F65" s="404"/>
    </row>
    <row r="66" spans="1:7" x14ac:dyDescent="0.3">
      <c r="A66" s="404" t="s">
        <v>51</v>
      </c>
      <c r="B66" s="404"/>
      <c r="C66" s="404"/>
      <c r="D66" s="404"/>
      <c r="E66" s="404"/>
      <c r="F66" s="404"/>
    </row>
    <row r="67" spans="1:7" ht="54" customHeight="1" x14ac:dyDescent="0.3">
      <c r="A67" s="95" t="s">
        <v>59</v>
      </c>
      <c r="B67" s="95" t="s">
        <v>191</v>
      </c>
      <c r="C67" s="95" t="s">
        <v>65</v>
      </c>
      <c r="D67" s="95" t="s">
        <v>62</v>
      </c>
      <c r="E67" s="95" t="s">
        <v>63</v>
      </c>
      <c r="F67" s="95" t="s">
        <v>153</v>
      </c>
    </row>
    <row r="68" spans="1:7" ht="18" customHeight="1" x14ac:dyDescent="0.3">
      <c r="A68" s="82" t="s">
        <v>16</v>
      </c>
      <c r="B68" s="83">
        <f>+SUM(B70:B73)</f>
        <v>36473388</v>
      </c>
      <c r="C68" s="84">
        <f>+SUM(C70:C75)</f>
        <v>100</v>
      </c>
      <c r="D68" s="85"/>
      <c r="E68" s="85"/>
      <c r="F68" s="85"/>
      <c r="G68" s="216"/>
    </row>
    <row r="69" spans="1:7" customFormat="1" ht="9.9" customHeight="1" x14ac:dyDescent="0.3">
      <c r="G69" s="218"/>
    </row>
    <row r="70" spans="1:7" s="64" customFormat="1" ht="18" customHeight="1" x14ac:dyDescent="0.3">
      <c r="A70" s="178" t="s">
        <v>60</v>
      </c>
      <c r="B70" s="179">
        <f>+'Detalle 1T'!C23</f>
        <v>36473388</v>
      </c>
      <c r="C70" s="285">
        <f>+B70/$B$68*100</f>
        <v>100</v>
      </c>
      <c r="D70" s="182"/>
      <c r="E70" s="182"/>
      <c r="F70" s="182"/>
      <c r="G70" s="216"/>
    </row>
    <row r="71" spans="1:7" s="64" customFormat="1" ht="18" customHeight="1" x14ac:dyDescent="0.3">
      <c r="A71" s="178" t="s">
        <v>217</v>
      </c>
      <c r="B71" s="179">
        <v>0</v>
      </c>
      <c r="C71" s="285">
        <f>+B71/$B$68*100</f>
        <v>0</v>
      </c>
      <c r="D71" s="182"/>
      <c r="E71" s="182"/>
      <c r="F71" s="182"/>
      <c r="G71" s="216"/>
    </row>
    <row r="72" spans="1:7" s="64" customFormat="1" ht="18" customHeight="1" x14ac:dyDescent="0.3">
      <c r="A72" s="178" t="s">
        <v>142</v>
      </c>
      <c r="B72" s="179">
        <v>0</v>
      </c>
      <c r="C72" s="285">
        <f t="shared" ref="C72:C73" si="2">+B72/$B$68*100</f>
        <v>0</v>
      </c>
      <c r="D72" s="182"/>
      <c r="E72" s="182"/>
      <c r="F72" s="182"/>
      <c r="G72" s="216"/>
    </row>
    <row r="73" spans="1:7" s="64" customFormat="1" ht="18" customHeight="1" x14ac:dyDescent="0.3">
      <c r="A73" s="187" t="s">
        <v>143</v>
      </c>
      <c r="B73" s="188">
        <v>0</v>
      </c>
      <c r="C73" s="286">
        <f t="shared" si="2"/>
        <v>0</v>
      </c>
      <c r="D73" s="189"/>
      <c r="E73" s="189"/>
      <c r="F73" s="189"/>
      <c r="G73" s="216"/>
    </row>
    <row r="74" spans="1:7" s="64" customFormat="1" ht="18" customHeight="1" x14ac:dyDescent="0.3">
      <c r="A74" s="178" t="s">
        <v>144</v>
      </c>
      <c r="B74" s="179">
        <v>0</v>
      </c>
      <c r="C74" s="285">
        <f t="shared" ref="C74:C75" si="3">+B74/$B$68*100</f>
        <v>0</v>
      </c>
      <c r="D74" s="182"/>
      <c r="E74" s="182"/>
      <c r="F74" s="182"/>
      <c r="G74" s="216"/>
    </row>
    <row r="75" spans="1:7" ht="18" customHeight="1" x14ac:dyDescent="0.35">
      <c r="A75" s="178" t="s">
        <v>145</v>
      </c>
      <c r="B75" s="179">
        <v>0</v>
      </c>
      <c r="C75" s="285">
        <f t="shared" si="3"/>
        <v>0</v>
      </c>
      <c r="D75" s="185"/>
      <c r="E75" s="185"/>
      <c r="F75" s="185"/>
      <c r="G75" s="216"/>
    </row>
    <row r="76" spans="1:7" ht="18" customHeight="1" x14ac:dyDescent="0.3">
      <c r="A76" s="180" t="s">
        <v>146</v>
      </c>
      <c r="B76" s="181">
        <v>0</v>
      </c>
      <c r="C76" s="287">
        <f>+B76/$B$68*100</f>
        <v>0</v>
      </c>
      <c r="D76" s="186"/>
      <c r="E76" s="186"/>
      <c r="F76" s="186"/>
      <c r="G76" s="216"/>
    </row>
    <row r="77" spans="1:7" ht="18" customHeight="1" x14ac:dyDescent="0.3">
      <c r="A77" s="136" t="s">
        <v>163</v>
      </c>
      <c r="B77" s="80" t="s">
        <v>164</v>
      </c>
      <c r="C77" s="136"/>
      <c r="D77" s="136"/>
      <c r="E77" s="136"/>
      <c r="F77" s="136"/>
    </row>
    <row r="78" spans="1:7" ht="35.1" customHeight="1" x14ac:dyDescent="0.3">
      <c r="A78" s="447" t="s">
        <v>216</v>
      </c>
      <c r="B78" s="441"/>
      <c r="C78" s="441"/>
      <c r="D78" s="441"/>
      <c r="E78" s="441"/>
      <c r="F78" s="448"/>
    </row>
    <row r="79" spans="1:7" ht="50.1" customHeight="1" x14ac:dyDescent="0.3">
      <c r="A79" s="443" t="s">
        <v>199</v>
      </c>
      <c r="B79" s="444"/>
      <c r="C79" s="444"/>
      <c r="D79" s="444"/>
      <c r="E79" s="444"/>
      <c r="F79" s="445"/>
    </row>
    <row r="80" spans="1:7" ht="15" customHeight="1" x14ac:dyDescent="0.3">
      <c r="A80" s="24"/>
      <c r="B80" s="43"/>
      <c r="C80" s="23"/>
    </row>
    <row r="81" spans="1:7" x14ac:dyDescent="0.3">
      <c r="A81" s="404" t="s">
        <v>66</v>
      </c>
      <c r="B81" s="404"/>
      <c r="C81" s="404"/>
      <c r="D81" s="404"/>
      <c r="E81" s="404"/>
      <c r="F81" s="404"/>
    </row>
    <row r="82" spans="1:7" x14ac:dyDescent="0.3">
      <c r="A82" s="404" t="s">
        <v>148</v>
      </c>
      <c r="B82" s="404"/>
      <c r="C82" s="404"/>
      <c r="D82" s="404"/>
      <c r="E82" s="404"/>
      <c r="F82" s="404"/>
    </row>
    <row r="83" spans="1:7" x14ac:dyDescent="0.3">
      <c r="A83" s="404" t="s">
        <v>51</v>
      </c>
      <c r="B83" s="404"/>
      <c r="C83" s="404"/>
      <c r="D83" s="404"/>
      <c r="E83" s="404"/>
      <c r="F83" s="404"/>
    </row>
    <row r="84" spans="1:7" ht="31.2" x14ac:dyDescent="0.3">
      <c r="A84" s="130" t="s">
        <v>53</v>
      </c>
      <c r="B84" s="130" t="s">
        <v>150</v>
      </c>
      <c r="C84" s="90" t="s">
        <v>0</v>
      </c>
      <c r="D84" s="90" t="s">
        <v>2</v>
      </c>
      <c r="E84" s="90" t="s">
        <v>3</v>
      </c>
      <c r="F84" s="90" t="s">
        <v>4</v>
      </c>
    </row>
    <row r="85" spans="1:7" x14ac:dyDescent="0.3">
      <c r="A85" s="82" t="s">
        <v>16</v>
      </c>
      <c r="B85" s="96"/>
      <c r="C85" s="288">
        <f>+C87</f>
        <v>0</v>
      </c>
      <c r="D85" s="288">
        <f>+D87</f>
        <v>0</v>
      </c>
      <c r="E85" s="288">
        <f>+E87</f>
        <v>0</v>
      </c>
      <c r="F85" s="289">
        <f>+F87</f>
        <v>0</v>
      </c>
      <c r="G85" s="216"/>
    </row>
    <row r="86" spans="1:7" ht="9.9" customHeight="1" x14ac:dyDescent="0.3">
      <c r="A86" s="10"/>
      <c r="B86" s="44"/>
      <c r="C86" s="194"/>
      <c r="D86" s="194"/>
      <c r="E86" s="194"/>
      <c r="F86" s="195"/>
      <c r="G86" s="216"/>
    </row>
    <row r="87" spans="1:7" x14ac:dyDescent="0.3">
      <c r="A87" s="437" t="s">
        <v>161</v>
      </c>
      <c r="B87" s="437"/>
      <c r="C87" s="290">
        <f>+C88+C92</f>
        <v>0</v>
      </c>
      <c r="D87" s="290">
        <f t="shared" ref="D87:E87" si="4">+D88+D92</f>
        <v>0</v>
      </c>
      <c r="E87" s="290">
        <f t="shared" si="4"/>
        <v>0</v>
      </c>
      <c r="F87" s="291">
        <f>+F88+F92</f>
        <v>0</v>
      </c>
      <c r="G87" s="219"/>
    </row>
    <row r="88" spans="1:7" x14ac:dyDescent="0.3">
      <c r="A88" s="162" t="s">
        <v>197</v>
      </c>
      <c r="B88" s="167" t="s">
        <v>192</v>
      </c>
      <c r="C88" s="194">
        <f>+C89</f>
        <v>0</v>
      </c>
      <c r="D88" s="194">
        <f t="shared" ref="D88:E90" si="5">+D89</f>
        <v>0</v>
      </c>
      <c r="E88" s="194">
        <f t="shared" si="5"/>
        <v>0</v>
      </c>
      <c r="F88" s="292">
        <f t="shared" ref="F88:F95" si="6">+C88+D88+E88</f>
        <v>0</v>
      </c>
      <c r="G88" s="219"/>
    </row>
    <row r="89" spans="1:7" x14ac:dyDescent="0.3">
      <c r="A89" s="162" t="s">
        <v>196</v>
      </c>
      <c r="B89" s="167" t="s">
        <v>167</v>
      </c>
      <c r="C89" s="15">
        <f>+C90</f>
        <v>0</v>
      </c>
      <c r="D89" s="15">
        <f t="shared" si="5"/>
        <v>0</v>
      </c>
      <c r="E89" s="15">
        <f t="shared" si="5"/>
        <v>0</v>
      </c>
      <c r="F89" s="47">
        <f t="shared" si="6"/>
        <v>0</v>
      </c>
      <c r="G89" s="219"/>
    </row>
    <row r="90" spans="1:7" x14ac:dyDescent="0.3">
      <c r="A90" s="162" t="s">
        <v>195</v>
      </c>
      <c r="B90" s="167" t="s">
        <v>193</v>
      </c>
      <c r="C90" s="15">
        <f>+C91</f>
        <v>0</v>
      </c>
      <c r="D90" s="15">
        <f t="shared" si="5"/>
        <v>0</v>
      </c>
      <c r="E90" s="15">
        <f t="shared" si="5"/>
        <v>0</v>
      </c>
      <c r="F90" s="47">
        <f t="shared" si="6"/>
        <v>0</v>
      </c>
      <c r="G90" s="219"/>
    </row>
    <row r="91" spans="1:7" x14ac:dyDescent="0.3">
      <c r="A91" s="314" t="s">
        <v>198</v>
      </c>
      <c r="B91" s="315" t="s">
        <v>213</v>
      </c>
      <c r="C91" s="316">
        <v>0</v>
      </c>
      <c r="D91" s="316">
        <v>0</v>
      </c>
      <c r="E91" s="316">
        <v>0</v>
      </c>
      <c r="F91" s="317">
        <f t="shared" si="6"/>
        <v>0</v>
      </c>
      <c r="G91" s="219"/>
    </row>
    <row r="92" spans="1:7" x14ac:dyDescent="0.3">
      <c r="A92" s="162" t="s">
        <v>266</v>
      </c>
      <c r="B92" s="167" t="s">
        <v>263</v>
      </c>
      <c r="C92" s="194">
        <f>+C93</f>
        <v>0</v>
      </c>
      <c r="D92" s="194">
        <f t="shared" ref="D92:D94" si="7">+D93</f>
        <v>0</v>
      </c>
      <c r="E92" s="194">
        <f t="shared" ref="E92:E94" si="8">+E93</f>
        <v>0</v>
      </c>
      <c r="F92" s="292">
        <f t="shared" si="6"/>
        <v>0</v>
      </c>
      <c r="G92" s="219"/>
    </row>
    <row r="93" spans="1:7" x14ac:dyDescent="0.3">
      <c r="A93" s="162" t="s">
        <v>267</v>
      </c>
      <c r="B93" s="167" t="s">
        <v>168</v>
      </c>
      <c r="C93" s="15">
        <f>+C94</f>
        <v>0</v>
      </c>
      <c r="D93" s="15">
        <f t="shared" si="7"/>
        <v>0</v>
      </c>
      <c r="E93" s="15">
        <f t="shared" si="8"/>
        <v>0</v>
      </c>
      <c r="F93" s="47">
        <f t="shared" si="6"/>
        <v>0</v>
      </c>
      <c r="G93" s="219"/>
    </row>
    <row r="94" spans="1:7" x14ac:dyDescent="0.3">
      <c r="A94" s="162" t="s">
        <v>269</v>
      </c>
      <c r="B94" s="167" t="s">
        <v>268</v>
      </c>
      <c r="C94" s="15">
        <f>+C95</f>
        <v>0</v>
      </c>
      <c r="D94" s="15">
        <f t="shared" si="7"/>
        <v>0</v>
      </c>
      <c r="E94" s="15">
        <f t="shared" si="8"/>
        <v>0</v>
      </c>
      <c r="F94" s="47">
        <f t="shared" si="6"/>
        <v>0</v>
      </c>
      <c r="G94" s="219"/>
    </row>
    <row r="95" spans="1:7" x14ac:dyDescent="0.3">
      <c r="A95" s="314" t="s">
        <v>270</v>
      </c>
      <c r="B95" s="315" t="s">
        <v>271</v>
      </c>
      <c r="C95" s="316">
        <v>0</v>
      </c>
      <c r="D95" s="316">
        <v>0</v>
      </c>
      <c r="E95" s="316">
        <v>0</v>
      </c>
      <c r="F95" s="317">
        <f t="shared" si="6"/>
        <v>0</v>
      </c>
      <c r="G95" s="219"/>
    </row>
    <row r="96" spans="1:7" ht="9.9" customHeight="1" x14ac:dyDescent="0.3">
      <c r="A96" s="114"/>
      <c r="B96" s="42"/>
      <c r="C96" s="53"/>
      <c r="D96" s="53"/>
      <c r="E96" s="53"/>
      <c r="F96" s="115"/>
    </row>
    <row r="97" spans="1:7" x14ac:dyDescent="0.3">
      <c r="A97" s="160" t="s">
        <v>163</v>
      </c>
      <c r="B97" s="161" t="s">
        <v>164</v>
      </c>
      <c r="C97" s="160"/>
      <c r="D97" s="160"/>
      <c r="E97" s="160"/>
      <c r="F97" s="160"/>
    </row>
    <row r="98" spans="1:7" ht="35.1" customHeight="1" x14ac:dyDescent="0.3">
      <c r="A98" s="441" t="s">
        <v>272</v>
      </c>
      <c r="B98" s="441"/>
      <c r="C98" s="441"/>
      <c r="D98" s="441"/>
      <c r="E98" s="441"/>
      <c r="F98" s="441"/>
    </row>
    <row r="99" spans="1:7" ht="50.1" customHeight="1" x14ac:dyDescent="0.3">
      <c r="A99" s="446" t="s">
        <v>398</v>
      </c>
      <c r="B99" s="446"/>
      <c r="C99" s="446"/>
      <c r="D99" s="446"/>
      <c r="E99" s="446"/>
      <c r="F99" s="446"/>
    </row>
    <row r="100" spans="1:7" ht="9.9" customHeight="1" x14ac:dyDescent="0.3">
      <c r="A100" s="24"/>
      <c r="B100" s="43"/>
      <c r="C100" s="23"/>
    </row>
    <row r="101" spans="1:7" x14ac:dyDescent="0.3">
      <c r="A101" s="404" t="s">
        <v>69</v>
      </c>
      <c r="B101" s="404"/>
      <c r="C101" s="404"/>
      <c r="D101" s="404"/>
      <c r="E101" s="404"/>
      <c r="F101" s="404"/>
    </row>
    <row r="102" spans="1:7" ht="32.25" customHeight="1" x14ac:dyDescent="0.3">
      <c r="A102" s="427" t="s">
        <v>124</v>
      </c>
      <c r="B102" s="427"/>
      <c r="C102" s="427"/>
      <c r="D102" s="427"/>
      <c r="E102" s="427"/>
      <c r="F102" s="427"/>
    </row>
    <row r="103" spans="1:7" x14ac:dyDescent="0.3">
      <c r="A103" s="404" t="s">
        <v>51</v>
      </c>
      <c r="B103" s="404"/>
      <c r="C103" s="404"/>
      <c r="D103" s="404"/>
      <c r="E103" s="404"/>
      <c r="F103" s="404"/>
    </row>
    <row r="104" spans="1:7" ht="33" customHeight="1" x14ac:dyDescent="0.3">
      <c r="A104" s="130" t="s">
        <v>53</v>
      </c>
      <c r="B104" s="130" t="s">
        <v>189</v>
      </c>
      <c r="C104" s="90" t="s">
        <v>0</v>
      </c>
      <c r="D104" s="90" t="s">
        <v>2</v>
      </c>
      <c r="E104" s="90" t="s">
        <v>3</v>
      </c>
      <c r="F104" s="90" t="s">
        <v>4</v>
      </c>
    </row>
    <row r="105" spans="1:7" x14ac:dyDescent="0.3">
      <c r="A105" s="82" t="s">
        <v>16</v>
      </c>
      <c r="B105" s="96"/>
      <c r="C105" s="289">
        <f>+C107+C119</f>
        <v>0</v>
      </c>
      <c r="D105" s="289">
        <f t="shared" ref="D105:F105" si="9">+D107+D119</f>
        <v>1063040</v>
      </c>
      <c r="E105" s="289">
        <f t="shared" si="9"/>
        <v>2399784</v>
      </c>
      <c r="F105" s="289">
        <f t="shared" si="9"/>
        <v>3462824</v>
      </c>
      <c r="G105" s="216"/>
    </row>
    <row r="106" spans="1:7" ht="9.9" customHeight="1" x14ac:dyDescent="0.3">
      <c r="A106" s="10"/>
      <c r="B106" s="44"/>
      <c r="C106" s="194"/>
      <c r="D106" s="194"/>
      <c r="E106" s="194"/>
      <c r="F106" s="195"/>
      <c r="G106" s="216"/>
    </row>
    <row r="107" spans="1:7" ht="18" customHeight="1" x14ac:dyDescent="0.3">
      <c r="A107" s="437" t="s">
        <v>162</v>
      </c>
      <c r="B107" s="437"/>
      <c r="C107" s="291">
        <f>+SUM(C108:C117)</f>
        <v>0</v>
      </c>
      <c r="D107" s="291">
        <f>+SUM(D108:D117)</f>
        <v>1063040</v>
      </c>
      <c r="E107" s="291">
        <f>+SUM(E108:E117)</f>
        <v>2399784</v>
      </c>
      <c r="F107" s="291">
        <f>+SUM(F108:F117)</f>
        <v>3462824</v>
      </c>
      <c r="G107" s="216"/>
    </row>
    <row r="108" spans="1:7" ht="15" customHeight="1" x14ac:dyDescent="0.3">
      <c r="A108" s="162">
        <v>0</v>
      </c>
      <c r="B108" s="167" t="s">
        <v>182</v>
      </c>
      <c r="C108" s="15">
        <v>0</v>
      </c>
      <c r="D108" s="15">
        <v>0</v>
      </c>
      <c r="E108" s="15">
        <v>0</v>
      </c>
      <c r="F108" s="47">
        <f>+C108+D108+E108</f>
        <v>0</v>
      </c>
      <c r="G108" s="216"/>
    </row>
    <row r="109" spans="1:7" ht="15" customHeight="1" x14ac:dyDescent="0.3">
      <c r="A109" s="162">
        <v>1</v>
      </c>
      <c r="B109" s="167" t="s">
        <v>170</v>
      </c>
      <c r="C109" s="15">
        <f>+'Detalle 1T'!M8+'Detalle 1T'!M9+'Detalle 1T'!M10+'Detalle 1T'!M11+'Detalle 1T'!M12</f>
        <v>0</v>
      </c>
      <c r="D109" s="15">
        <f>+'Detalle 1T'!N8+'Detalle 1T'!N9+'Detalle 1T'!N10+'Detalle 1T'!N11+'Detalle 1T'!N12</f>
        <v>29120</v>
      </c>
      <c r="E109" s="15">
        <f>+'Detalle 1T'!O8+'Detalle 1T'!O9+'Detalle 1T'!O10+'Detalle 1T'!O11+'Detalle 1T'!O12</f>
        <v>2070125</v>
      </c>
      <c r="F109" s="47">
        <f t="shared" ref="F109:F117" si="10">+C109+D109+E109</f>
        <v>2099245</v>
      </c>
      <c r="G109" s="216"/>
    </row>
    <row r="110" spans="1:7" ht="15" customHeight="1" x14ac:dyDescent="0.3">
      <c r="A110" s="162">
        <v>2</v>
      </c>
      <c r="B110" s="167" t="s">
        <v>183</v>
      </c>
      <c r="C110" s="15">
        <f>+'Detalle 1T'!M13+'Detalle 1T'!M14+'Detalle 1T'!M15+'Detalle 1T'!M16+'Detalle 1T'!M17+'Detalle 1T'!M18+'Detalle 1T'!M19+'Detalle 1T'!M20</f>
        <v>0</v>
      </c>
      <c r="D110" s="15">
        <f>+'Detalle 1T'!N13+'Detalle 1T'!N14+'Detalle 1T'!N15+'Detalle 1T'!N16+'Detalle 1T'!N17+'Detalle 1T'!N18+'Detalle 1T'!N19+'Detalle 1T'!N20</f>
        <v>0</v>
      </c>
      <c r="E110" s="15">
        <f>+'Detalle 1T'!O13+'Detalle 1T'!O14+'Detalle 1T'!O15+'Detalle 1T'!O16+'Detalle 1T'!O17+'Detalle 1T'!O18+'Detalle 1T'!O19+'Detalle 1T'!O20</f>
        <v>18809</v>
      </c>
      <c r="F110" s="47">
        <f t="shared" si="10"/>
        <v>18809</v>
      </c>
      <c r="G110" s="216"/>
    </row>
    <row r="111" spans="1:7" ht="15" customHeight="1" x14ac:dyDescent="0.3">
      <c r="A111" s="162">
        <v>3</v>
      </c>
      <c r="B111" s="167" t="s">
        <v>184</v>
      </c>
      <c r="C111" s="15">
        <v>0</v>
      </c>
      <c r="D111" s="15">
        <v>0</v>
      </c>
      <c r="E111" s="15">
        <v>0</v>
      </c>
      <c r="F111" s="47">
        <f t="shared" si="10"/>
        <v>0</v>
      </c>
      <c r="G111" s="216"/>
    </row>
    <row r="112" spans="1:7" ht="15" customHeight="1" x14ac:dyDescent="0.3">
      <c r="A112" s="162">
        <v>4</v>
      </c>
      <c r="B112" s="167" t="s">
        <v>185</v>
      </c>
      <c r="C112" s="15">
        <v>0</v>
      </c>
      <c r="D112" s="15">
        <v>0</v>
      </c>
      <c r="E112" s="15">
        <v>0</v>
      </c>
      <c r="F112" s="47">
        <f t="shared" si="10"/>
        <v>0</v>
      </c>
      <c r="G112" s="216"/>
    </row>
    <row r="113" spans="1:7" ht="15" customHeight="1" x14ac:dyDescent="0.3">
      <c r="A113" s="162">
        <v>5</v>
      </c>
      <c r="B113" s="167" t="s">
        <v>186</v>
      </c>
      <c r="C113" s="15">
        <v>0</v>
      </c>
      <c r="D113" s="15">
        <v>0</v>
      </c>
      <c r="E113" s="15">
        <v>0</v>
      </c>
      <c r="F113" s="47">
        <f t="shared" si="10"/>
        <v>0</v>
      </c>
      <c r="G113" s="216"/>
    </row>
    <row r="114" spans="1:7" ht="15" customHeight="1" x14ac:dyDescent="0.3">
      <c r="A114" s="162">
        <v>6</v>
      </c>
      <c r="B114" s="167" t="s">
        <v>167</v>
      </c>
      <c r="C114" s="15">
        <v>0</v>
      </c>
      <c r="D114" s="15">
        <v>1033920</v>
      </c>
      <c r="E114" s="15">
        <f>+'Detalle 1T'!O21</f>
        <v>310850</v>
      </c>
      <c r="F114" s="47">
        <f t="shared" si="10"/>
        <v>1344770</v>
      </c>
      <c r="G114" s="216"/>
    </row>
    <row r="115" spans="1:7" ht="15" customHeight="1" x14ac:dyDescent="0.3">
      <c r="A115" s="162">
        <v>7</v>
      </c>
      <c r="B115" s="167" t="s">
        <v>168</v>
      </c>
      <c r="C115" s="15">
        <v>0</v>
      </c>
      <c r="D115" s="15">
        <v>0</v>
      </c>
      <c r="E115" s="15">
        <v>0</v>
      </c>
      <c r="F115" s="47">
        <f t="shared" si="10"/>
        <v>0</v>
      </c>
      <c r="G115" s="216"/>
    </row>
    <row r="116" spans="1:7" ht="15" customHeight="1" x14ac:dyDescent="0.3">
      <c r="A116" s="162">
        <v>8</v>
      </c>
      <c r="B116" s="167" t="s">
        <v>187</v>
      </c>
      <c r="C116" s="15">
        <v>0</v>
      </c>
      <c r="D116" s="15">
        <v>0</v>
      </c>
      <c r="E116" s="15">
        <v>0</v>
      </c>
      <c r="F116" s="47">
        <f t="shared" si="10"/>
        <v>0</v>
      </c>
      <c r="G116" s="216"/>
    </row>
    <row r="117" spans="1:7" ht="15" customHeight="1" x14ac:dyDescent="0.3">
      <c r="A117" s="162">
        <v>9</v>
      </c>
      <c r="B117" s="167" t="s">
        <v>188</v>
      </c>
      <c r="C117" s="15">
        <v>0</v>
      </c>
      <c r="D117" s="15">
        <v>0</v>
      </c>
      <c r="E117" s="15">
        <v>0</v>
      </c>
      <c r="F117" s="47">
        <f t="shared" si="10"/>
        <v>0</v>
      </c>
      <c r="G117" s="216"/>
    </row>
    <row r="118" spans="1:7" ht="9.9" customHeight="1" x14ac:dyDescent="0.3">
      <c r="A118" s="78"/>
      <c r="B118" s="44"/>
      <c r="C118" s="15"/>
      <c r="D118" s="15"/>
      <c r="E118" s="15"/>
      <c r="F118" s="47"/>
      <c r="G118" s="216"/>
    </row>
    <row r="119" spans="1:7" ht="18" customHeight="1" x14ac:dyDescent="0.3">
      <c r="A119" s="437" t="s">
        <v>264</v>
      </c>
      <c r="B119" s="437"/>
      <c r="C119" s="291">
        <f t="shared" ref="C119:E120" si="11">+C120</f>
        <v>0</v>
      </c>
      <c r="D119" s="291">
        <f t="shared" si="11"/>
        <v>0</v>
      </c>
      <c r="E119" s="291">
        <f t="shared" si="11"/>
        <v>0</v>
      </c>
      <c r="F119" s="291">
        <f>+SUM(F120:F121)</f>
        <v>0</v>
      </c>
      <c r="G119" s="216"/>
    </row>
    <row r="120" spans="1:7" ht="15" customHeight="1" x14ac:dyDescent="0.3">
      <c r="A120" s="162">
        <v>6</v>
      </c>
      <c r="B120" s="167" t="s">
        <v>167</v>
      </c>
      <c r="C120" s="48">
        <f t="shared" si="11"/>
        <v>0</v>
      </c>
      <c r="D120" s="48">
        <f t="shared" si="11"/>
        <v>0</v>
      </c>
      <c r="E120" s="48">
        <f t="shared" si="11"/>
        <v>0</v>
      </c>
      <c r="F120" s="52">
        <f>+F121</f>
        <v>0</v>
      </c>
      <c r="G120" s="216"/>
    </row>
    <row r="121" spans="1:7" ht="15" customHeight="1" x14ac:dyDescent="0.3">
      <c r="A121" s="318" t="s">
        <v>201</v>
      </c>
      <c r="B121" s="319" t="s">
        <v>200</v>
      </c>
      <c r="C121" s="320">
        <v>0</v>
      </c>
      <c r="D121" s="320">
        <v>0</v>
      </c>
      <c r="E121" s="320">
        <v>0</v>
      </c>
      <c r="F121" s="321">
        <f>+C121+D121+E121</f>
        <v>0</v>
      </c>
      <c r="G121" s="216"/>
    </row>
    <row r="122" spans="1:7" ht="15" customHeight="1" x14ac:dyDescent="0.3">
      <c r="A122" s="438" t="s">
        <v>57</v>
      </c>
      <c r="B122" s="439"/>
      <c r="C122" s="439"/>
      <c r="D122" s="439"/>
      <c r="E122" s="439"/>
      <c r="F122" s="439"/>
    </row>
    <row r="123" spans="1:7" ht="15" customHeight="1" x14ac:dyDescent="0.3">
      <c r="A123" s="135" t="s">
        <v>163</v>
      </c>
      <c r="B123" s="134" t="s">
        <v>164</v>
      </c>
      <c r="C123" s="134"/>
      <c r="D123" s="134"/>
      <c r="E123" s="134"/>
      <c r="F123" s="134"/>
    </row>
    <row r="124" spans="1:7" ht="75" customHeight="1" x14ac:dyDescent="0.3">
      <c r="A124" s="441" t="s">
        <v>214</v>
      </c>
      <c r="B124" s="441"/>
      <c r="C124" s="441"/>
      <c r="D124" s="441"/>
      <c r="E124" s="441"/>
      <c r="F124" s="441"/>
    </row>
    <row r="125" spans="1:7" ht="50.1" customHeight="1" x14ac:dyDescent="0.3">
      <c r="A125" s="440" t="s">
        <v>105</v>
      </c>
      <c r="B125" s="440"/>
      <c r="C125" s="440"/>
      <c r="D125" s="440"/>
      <c r="E125" s="440"/>
      <c r="F125" s="440"/>
    </row>
    <row r="126" spans="1:7" x14ac:dyDescent="0.3">
      <c r="A126" s="46"/>
      <c r="B126" s="44"/>
    </row>
    <row r="127" spans="1:7" x14ac:dyDescent="0.3">
      <c r="A127" s="404" t="s">
        <v>71</v>
      </c>
      <c r="B127" s="404"/>
      <c r="C127" s="404"/>
      <c r="D127" s="404"/>
      <c r="E127" s="404"/>
      <c r="F127" s="404"/>
      <c r="G127" s="157"/>
    </row>
    <row r="128" spans="1:7" ht="14.4" customHeight="1" x14ac:dyDescent="0.3">
      <c r="A128" s="404" t="s">
        <v>72</v>
      </c>
      <c r="B128" s="404"/>
      <c r="C128" s="404"/>
      <c r="D128" s="404"/>
      <c r="E128" s="404"/>
      <c r="F128" s="404"/>
    </row>
    <row r="129" spans="1:7" x14ac:dyDescent="0.3">
      <c r="A129" s="404" t="s">
        <v>51</v>
      </c>
      <c r="B129" s="404"/>
      <c r="C129" s="404"/>
      <c r="D129" s="404"/>
      <c r="E129" s="404"/>
      <c r="F129" s="404"/>
    </row>
    <row r="130" spans="1:7" x14ac:dyDescent="0.3">
      <c r="A130" s="90" t="s">
        <v>70</v>
      </c>
      <c r="B130" s="90" t="s">
        <v>0</v>
      </c>
      <c r="C130" s="90" t="s">
        <v>2</v>
      </c>
      <c r="D130" s="90" t="s">
        <v>3</v>
      </c>
      <c r="E130" s="90" t="s">
        <v>4</v>
      </c>
      <c r="F130" s="113"/>
    </row>
    <row r="131" spans="1:7" ht="18" customHeight="1" x14ac:dyDescent="0.3">
      <c r="A131" s="137" t="s">
        <v>73</v>
      </c>
      <c r="B131" s="165">
        <v>0</v>
      </c>
      <c r="C131" s="43">
        <f>+B135</f>
        <v>0</v>
      </c>
      <c r="D131" s="43">
        <f>+C135</f>
        <v>-1063040</v>
      </c>
      <c r="E131" s="117">
        <v>0</v>
      </c>
      <c r="F131" s="213"/>
    </row>
    <row r="132" spans="1:7" ht="18" customHeight="1" x14ac:dyDescent="0.3">
      <c r="A132" s="137" t="s">
        <v>74</v>
      </c>
      <c r="B132" s="43">
        <f>+C87</f>
        <v>0</v>
      </c>
      <c r="C132" s="43">
        <f>+D87</f>
        <v>0</v>
      </c>
      <c r="D132" s="43">
        <f>+E87</f>
        <v>0</v>
      </c>
      <c r="E132" s="117">
        <f>+B132+C132+D132</f>
        <v>0</v>
      </c>
      <c r="F132" s="65"/>
    </row>
    <row r="133" spans="1:7" ht="18" customHeight="1" x14ac:dyDescent="0.3">
      <c r="A133" s="99" t="s">
        <v>100</v>
      </c>
      <c r="B133" s="100">
        <f>+B131+B132</f>
        <v>0</v>
      </c>
      <c r="C133" s="100">
        <f>+C131+C132</f>
        <v>0</v>
      </c>
      <c r="D133" s="100">
        <f>+D131+D132</f>
        <v>-1063040</v>
      </c>
      <c r="E133" s="100">
        <f>+E131+E132</f>
        <v>0</v>
      </c>
      <c r="F133" s="65"/>
    </row>
    <row r="134" spans="1:7" ht="18" customHeight="1" x14ac:dyDescent="0.3">
      <c r="A134" s="137" t="s">
        <v>152</v>
      </c>
      <c r="B134" s="43">
        <f>+C107</f>
        <v>0</v>
      </c>
      <c r="C134" s="43">
        <f>+D107</f>
        <v>1063040</v>
      </c>
      <c r="D134" s="43">
        <f>+E107</f>
        <v>2399784</v>
      </c>
      <c r="E134" s="117">
        <f>+SUM(B134:D134)</f>
        <v>3462824</v>
      </c>
      <c r="F134" s="65"/>
    </row>
    <row r="135" spans="1:7" ht="18" customHeight="1" x14ac:dyDescent="0.3">
      <c r="A135" s="99" t="s">
        <v>101</v>
      </c>
      <c r="B135" s="129">
        <f>+B133-B134</f>
        <v>0</v>
      </c>
      <c r="C135" s="100">
        <f>+C133-C134</f>
        <v>-1063040</v>
      </c>
      <c r="D135" s="100">
        <f>+D133-D134</f>
        <v>-3462824</v>
      </c>
      <c r="E135" s="100">
        <f>+E133-E134</f>
        <v>-3462824</v>
      </c>
      <c r="F135" s="65"/>
      <c r="G135" s="52"/>
    </row>
    <row r="136" spans="1:7" x14ac:dyDescent="0.3">
      <c r="A136" s="132" t="s">
        <v>163</v>
      </c>
      <c r="B136" s="131" t="s">
        <v>164</v>
      </c>
      <c r="C136" s="76"/>
      <c r="D136" s="76"/>
      <c r="E136" s="76"/>
      <c r="G136" s="101"/>
    </row>
    <row r="137" spans="1:7" ht="18" customHeight="1" x14ac:dyDescent="0.3">
      <c r="A137" s="435" t="s">
        <v>190</v>
      </c>
      <c r="B137" s="436"/>
      <c r="C137" s="436"/>
      <c r="D137" s="436"/>
      <c r="E137" s="436"/>
      <c r="F137" s="124"/>
      <c r="G137" s="101"/>
    </row>
    <row r="138" spans="1:7" ht="39.9" customHeight="1" x14ac:dyDescent="0.3">
      <c r="A138" s="432" t="s">
        <v>215</v>
      </c>
      <c r="B138" s="433"/>
      <c r="C138" s="433"/>
      <c r="D138" s="433"/>
      <c r="E138" s="433"/>
      <c r="F138" s="434"/>
      <c r="G138" s="101"/>
    </row>
    <row r="139" spans="1:7" ht="18" customHeight="1" x14ac:dyDescent="0.3">
      <c r="A139" s="432" t="s">
        <v>125</v>
      </c>
      <c r="B139" s="433"/>
      <c r="C139" s="433"/>
      <c r="D139" s="433"/>
      <c r="E139" s="433"/>
      <c r="F139" s="434"/>
      <c r="G139" s="101"/>
    </row>
    <row r="140" spans="1:7" ht="18" customHeight="1" x14ac:dyDescent="0.3">
      <c r="A140" s="432" t="s">
        <v>155</v>
      </c>
      <c r="B140" s="433"/>
      <c r="C140" s="433"/>
      <c r="D140" s="433"/>
      <c r="E140" s="433"/>
      <c r="F140" s="434"/>
      <c r="G140" s="101"/>
    </row>
    <row r="141" spans="1:7" ht="18" customHeight="1" x14ac:dyDescent="0.3">
      <c r="A141" s="432" t="s">
        <v>128</v>
      </c>
      <c r="B141" s="433"/>
      <c r="C141" s="433"/>
      <c r="D141" s="433"/>
      <c r="E141" s="433"/>
      <c r="F141" s="434"/>
      <c r="G141" s="101"/>
    </row>
    <row r="142" spans="1:7" ht="18" customHeight="1" x14ac:dyDescent="0.3">
      <c r="A142" s="429" t="s">
        <v>154</v>
      </c>
      <c r="B142" s="430"/>
      <c r="C142" s="430"/>
      <c r="D142" s="430"/>
      <c r="E142" s="430"/>
      <c r="F142" s="431"/>
      <c r="G142" s="101"/>
    </row>
    <row r="143" spans="1:7" ht="15" customHeight="1" x14ac:dyDescent="0.3">
      <c r="A143" s="102" t="s">
        <v>126</v>
      </c>
      <c r="B143" s="103"/>
      <c r="C143" s="103"/>
      <c r="D143" s="103"/>
      <c r="E143" s="103"/>
      <c r="F143" s="104"/>
      <c r="G143" s="101"/>
    </row>
    <row r="144" spans="1:7" s="111" customFormat="1" ht="50.1" customHeight="1" x14ac:dyDescent="0.3">
      <c r="A144" s="411" t="s">
        <v>127</v>
      </c>
      <c r="B144" s="412"/>
      <c r="C144" s="412"/>
      <c r="D144" s="412"/>
      <c r="E144" s="412"/>
      <c r="F144" s="413"/>
      <c r="G144" s="112"/>
    </row>
    <row r="145" spans="1:6" ht="15" customHeight="1" x14ac:dyDescent="0.35">
      <c r="A145" s="4"/>
      <c r="B145" s="4"/>
      <c r="C145" s="4"/>
      <c r="D145" s="4"/>
      <c r="E145" s="4"/>
      <c r="F145" s="4"/>
    </row>
    <row r="146" spans="1:6" ht="15" customHeight="1" x14ac:dyDescent="0.3">
      <c r="B146" s="404" t="s">
        <v>129</v>
      </c>
      <c r="C146" s="404"/>
      <c r="D146" s="404"/>
      <c r="E146" s="37"/>
      <c r="F146" s="37"/>
    </row>
    <row r="147" spans="1:6" ht="33" customHeight="1" x14ac:dyDescent="0.3">
      <c r="B147" s="427" t="s">
        <v>130</v>
      </c>
      <c r="C147" s="427"/>
      <c r="D147" s="427"/>
      <c r="E147" s="37"/>
      <c r="F147" s="37"/>
    </row>
    <row r="148" spans="1:6" ht="15" customHeight="1" x14ac:dyDescent="0.3">
      <c r="B148" s="404" t="s">
        <v>51</v>
      </c>
      <c r="C148" s="404"/>
      <c r="D148" s="404"/>
      <c r="E148" s="37"/>
      <c r="F148" s="37"/>
    </row>
    <row r="149" spans="1:6" ht="18" customHeight="1" x14ac:dyDescent="0.3">
      <c r="B149" s="426" t="s">
        <v>70</v>
      </c>
      <c r="C149" s="426"/>
      <c r="D149" s="91" t="s">
        <v>82</v>
      </c>
      <c r="E149"/>
      <c r="F149" s="113"/>
    </row>
    <row r="150" spans="1:6" ht="18" customHeight="1" x14ac:dyDescent="0.3">
      <c r="B150" s="405" t="s">
        <v>203</v>
      </c>
      <c r="C150" s="405"/>
      <c r="D150" s="91"/>
      <c r="E150"/>
      <c r="F150" s="113"/>
    </row>
    <row r="151" spans="1:6" ht="18" customHeight="1" x14ac:dyDescent="0.3">
      <c r="B151" s="116" t="s">
        <v>131</v>
      </c>
      <c r="D151" s="43">
        <v>0</v>
      </c>
      <c r="E151"/>
      <c r="F151" s="113"/>
    </row>
    <row r="152" spans="1:6" ht="18" customHeight="1" x14ac:dyDescent="0.3">
      <c r="B152" s="116" t="s">
        <v>132</v>
      </c>
      <c r="D152" s="43">
        <v>0</v>
      </c>
      <c r="E152"/>
      <c r="F152" s="113"/>
    </row>
    <row r="153" spans="1:6" ht="18" customHeight="1" x14ac:dyDescent="0.3">
      <c r="B153" s="406" t="s">
        <v>16</v>
      </c>
      <c r="C153" s="406"/>
      <c r="D153" s="100">
        <f>+D151+D152</f>
        <v>0</v>
      </c>
      <c r="E153"/>
      <c r="F153" s="113"/>
    </row>
    <row r="154" spans="1:6" ht="18" customHeight="1" x14ac:dyDescent="0.3">
      <c r="B154" s="116"/>
      <c r="D154" s="43"/>
      <c r="E154" s="117"/>
      <c r="F154" s="113"/>
    </row>
    <row r="155" spans="1:6" ht="18" customHeight="1" x14ac:dyDescent="0.3">
      <c r="B155" s="405" t="s">
        <v>204</v>
      </c>
      <c r="C155" s="405"/>
      <c r="D155" s="91" t="s">
        <v>82</v>
      </c>
      <c r="E155" s="117"/>
      <c r="F155" s="113"/>
    </row>
    <row r="156" spans="1:6" ht="18" customHeight="1" x14ac:dyDescent="0.3">
      <c r="B156" s="116" t="s">
        <v>131</v>
      </c>
      <c r="D156" s="43">
        <v>0</v>
      </c>
      <c r="E156" s="117"/>
      <c r="F156" s="113"/>
    </row>
    <row r="157" spans="1:6" ht="18" customHeight="1" x14ac:dyDescent="0.3">
      <c r="B157" s="116" t="s">
        <v>205</v>
      </c>
      <c r="D157" s="43">
        <v>0</v>
      </c>
      <c r="E157" s="117"/>
      <c r="F157" s="113"/>
    </row>
    <row r="158" spans="1:6" ht="18" customHeight="1" x14ac:dyDescent="0.3">
      <c r="B158" s="406" t="s">
        <v>206</v>
      </c>
      <c r="C158" s="406"/>
      <c r="D158" s="100">
        <f>+D156+D157</f>
        <v>0</v>
      </c>
      <c r="E158" s="117"/>
      <c r="F158" s="113"/>
    </row>
    <row r="159" spans="1:6" ht="18" customHeight="1" x14ac:dyDescent="0.3">
      <c r="B159" s="116"/>
      <c r="D159" s="117"/>
      <c r="E159" s="117"/>
      <c r="F159" s="113"/>
    </row>
    <row r="160" spans="1:6" ht="18" customHeight="1" x14ac:dyDescent="0.3">
      <c r="B160" s="405" t="s">
        <v>207</v>
      </c>
      <c r="C160" s="405"/>
      <c r="D160" s="91" t="s">
        <v>82</v>
      </c>
      <c r="E160" s="117"/>
      <c r="F160" s="113"/>
    </row>
    <row r="161" spans="1:6" ht="18" customHeight="1" x14ac:dyDescent="0.3">
      <c r="B161" s="116" t="s">
        <v>131</v>
      </c>
      <c r="D161" s="43">
        <f>+D151-D156</f>
        <v>0</v>
      </c>
      <c r="E161" s="117"/>
      <c r="F161" s="113"/>
    </row>
    <row r="162" spans="1:6" ht="18" customHeight="1" x14ac:dyDescent="0.3">
      <c r="B162" s="116" t="s">
        <v>132</v>
      </c>
      <c r="D162" s="43">
        <f>+D152-D157</f>
        <v>0</v>
      </c>
      <c r="E162" s="117"/>
      <c r="F162" s="113"/>
    </row>
    <row r="163" spans="1:6" ht="18" customHeight="1" x14ac:dyDescent="0.3">
      <c r="B163" s="406" t="s">
        <v>208</v>
      </c>
      <c r="C163" s="406"/>
      <c r="D163" s="172">
        <f>+D161+D162</f>
        <v>0</v>
      </c>
      <c r="E163" s="117"/>
      <c r="F163" s="113"/>
    </row>
    <row r="164" spans="1:6" ht="15" customHeight="1" x14ac:dyDescent="0.3">
      <c r="B164" s="173" t="s">
        <v>209</v>
      </c>
      <c r="C164" s="133"/>
      <c r="D164" s="170"/>
      <c r="E164" s="170"/>
      <c r="F164" s="293">
        <f>+D156-F167</f>
        <v>0</v>
      </c>
    </row>
    <row r="165" spans="1:6" ht="15" customHeight="1" x14ac:dyDescent="0.3">
      <c r="B165" s="202"/>
      <c r="C165" s="203"/>
      <c r="D165" s="170"/>
      <c r="E165" s="170"/>
      <c r="F165" s="36"/>
    </row>
    <row r="166" spans="1:6" ht="15" customHeight="1" x14ac:dyDescent="0.3">
      <c r="A166" s="90" t="s">
        <v>53</v>
      </c>
      <c r="B166" s="90" t="s">
        <v>235</v>
      </c>
      <c r="C166" s="90" t="s">
        <v>0</v>
      </c>
      <c r="D166" s="90" t="s">
        <v>2</v>
      </c>
      <c r="E166" s="90" t="s">
        <v>3</v>
      </c>
      <c r="F166" s="90" t="s">
        <v>4</v>
      </c>
    </row>
    <row r="167" spans="1:6" ht="15" customHeight="1" x14ac:dyDescent="0.3">
      <c r="A167" s="204" t="s">
        <v>234</v>
      </c>
      <c r="B167" s="205"/>
      <c r="C167" s="294">
        <f>+SUM(C168:C177)</f>
        <v>0</v>
      </c>
      <c r="D167" s="294">
        <f>+SUM(D168:D177)</f>
        <v>0</v>
      </c>
      <c r="E167" s="294">
        <f>+SUM(E168:E177)</f>
        <v>0</v>
      </c>
      <c r="F167" s="294">
        <f>+SUM(F168:F177)</f>
        <v>0</v>
      </c>
    </row>
    <row r="168" spans="1:6" ht="15" customHeight="1" x14ac:dyDescent="0.3">
      <c r="A168" s="162">
        <v>0</v>
      </c>
      <c r="B168" s="167" t="s">
        <v>182</v>
      </c>
      <c r="C168" s="15">
        <v>0</v>
      </c>
      <c r="D168" s="15">
        <v>0</v>
      </c>
      <c r="E168" s="15">
        <v>0</v>
      </c>
      <c r="F168" s="47">
        <f>+C168+D168+E168</f>
        <v>0</v>
      </c>
    </row>
    <row r="169" spans="1:6" ht="15" customHeight="1" x14ac:dyDescent="0.3">
      <c r="A169" s="162">
        <v>1</v>
      </c>
      <c r="B169" s="167" t="s">
        <v>170</v>
      </c>
      <c r="C169" s="15">
        <v>0</v>
      </c>
      <c r="D169" s="51">
        <v>0</v>
      </c>
      <c r="E169" s="51">
        <v>0</v>
      </c>
      <c r="F169" s="47">
        <f t="shared" ref="F169:F177" si="12">+C169+D169+E169</f>
        <v>0</v>
      </c>
    </row>
    <row r="170" spans="1:6" ht="15" customHeight="1" x14ac:dyDescent="0.3">
      <c r="A170" s="162">
        <v>2</v>
      </c>
      <c r="B170" s="167" t="s">
        <v>183</v>
      </c>
      <c r="C170" s="15">
        <v>0</v>
      </c>
      <c r="D170" s="15">
        <v>0</v>
      </c>
      <c r="E170" s="15">
        <v>0</v>
      </c>
      <c r="F170" s="47">
        <f t="shared" si="12"/>
        <v>0</v>
      </c>
    </row>
    <row r="171" spans="1:6" ht="15" customHeight="1" x14ac:dyDescent="0.3">
      <c r="A171" s="162">
        <v>3</v>
      </c>
      <c r="B171" s="167" t="s">
        <v>184</v>
      </c>
      <c r="C171" s="15">
        <v>0</v>
      </c>
      <c r="D171" s="15">
        <v>0</v>
      </c>
      <c r="E171" s="15">
        <v>0</v>
      </c>
      <c r="F171" s="47">
        <f t="shared" si="12"/>
        <v>0</v>
      </c>
    </row>
    <row r="172" spans="1:6" ht="15" customHeight="1" x14ac:dyDescent="0.3">
      <c r="A172" s="162">
        <v>4</v>
      </c>
      <c r="B172" s="167" t="s">
        <v>185</v>
      </c>
      <c r="C172" s="15">
        <v>0</v>
      </c>
      <c r="D172" s="15">
        <v>0</v>
      </c>
      <c r="E172" s="15">
        <v>0</v>
      </c>
      <c r="F172" s="47">
        <f t="shared" si="12"/>
        <v>0</v>
      </c>
    </row>
    <row r="173" spans="1:6" ht="15" customHeight="1" x14ac:dyDescent="0.3">
      <c r="A173" s="162">
        <v>5</v>
      </c>
      <c r="B173" s="167" t="s">
        <v>186</v>
      </c>
      <c r="C173" s="15">
        <v>0</v>
      </c>
      <c r="D173" s="15">
        <v>0</v>
      </c>
      <c r="E173" s="15">
        <v>0</v>
      </c>
      <c r="F173" s="47">
        <f t="shared" si="12"/>
        <v>0</v>
      </c>
    </row>
    <row r="174" spans="1:6" ht="15" customHeight="1" x14ac:dyDescent="0.3">
      <c r="A174" s="162">
        <v>6</v>
      </c>
      <c r="B174" s="167" t="s">
        <v>167</v>
      </c>
      <c r="C174" s="15">
        <v>0</v>
      </c>
      <c r="D174" s="15">
        <v>0</v>
      </c>
      <c r="E174" s="15">
        <v>0</v>
      </c>
      <c r="F174" s="47">
        <f t="shared" si="12"/>
        <v>0</v>
      </c>
    </row>
    <row r="175" spans="1:6" ht="15" customHeight="1" x14ac:dyDescent="0.3">
      <c r="A175" s="162">
        <v>7</v>
      </c>
      <c r="B175" s="167" t="s">
        <v>168</v>
      </c>
      <c r="C175" s="15">
        <v>0</v>
      </c>
      <c r="D175" s="15">
        <v>0</v>
      </c>
      <c r="E175" s="15">
        <v>0</v>
      </c>
      <c r="F175" s="47">
        <f t="shared" si="12"/>
        <v>0</v>
      </c>
    </row>
    <row r="176" spans="1:6" ht="15" customHeight="1" x14ac:dyDescent="0.3">
      <c r="A176" s="162">
        <v>8</v>
      </c>
      <c r="B176" s="167" t="s">
        <v>187</v>
      </c>
      <c r="C176" s="15">
        <v>0</v>
      </c>
      <c r="D176" s="15">
        <v>0</v>
      </c>
      <c r="E176" s="15">
        <v>0</v>
      </c>
      <c r="F176" s="47">
        <f t="shared" si="12"/>
        <v>0</v>
      </c>
    </row>
    <row r="177" spans="1:7" ht="15" customHeight="1" x14ac:dyDescent="0.3">
      <c r="A177" s="207">
        <v>9</v>
      </c>
      <c r="B177" s="208" t="s">
        <v>188</v>
      </c>
      <c r="C177" s="17">
        <v>0</v>
      </c>
      <c r="D177" s="17">
        <v>0</v>
      </c>
      <c r="E177" s="17">
        <v>0</v>
      </c>
      <c r="F177" s="209">
        <f t="shared" si="12"/>
        <v>0</v>
      </c>
    </row>
    <row r="178" spans="1:7" ht="15" customHeight="1" x14ac:dyDescent="0.3">
      <c r="A178" s="428" t="s">
        <v>209</v>
      </c>
      <c r="B178" s="428"/>
      <c r="C178" s="428"/>
      <c r="D178" s="428"/>
      <c r="E178" s="428"/>
      <c r="F178" s="428"/>
    </row>
    <row r="179" spans="1:7" ht="15" customHeight="1" x14ac:dyDescent="0.3">
      <c r="A179" s="102" t="s">
        <v>126</v>
      </c>
      <c r="B179" s="103"/>
      <c r="C179" s="103"/>
      <c r="D179" s="103"/>
      <c r="E179" s="103"/>
      <c r="F179" s="104"/>
    </row>
    <row r="180" spans="1:7" ht="50.1" customHeight="1" x14ac:dyDescent="0.3">
      <c r="A180" s="411" t="s">
        <v>127</v>
      </c>
      <c r="B180" s="412"/>
      <c r="C180" s="412"/>
      <c r="D180" s="412"/>
      <c r="E180" s="412"/>
      <c r="F180" s="413"/>
    </row>
    <row r="181" spans="1:7" ht="15" customHeight="1" x14ac:dyDescent="0.35">
      <c r="A181" s="4"/>
      <c r="B181" s="4"/>
      <c r="C181" s="4"/>
      <c r="D181" s="4"/>
      <c r="E181" s="4"/>
      <c r="F181" s="4"/>
    </row>
    <row r="182" spans="1:7" ht="35.1" customHeight="1" x14ac:dyDescent="0.3">
      <c r="A182" s="118" t="s">
        <v>75</v>
      </c>
      <c r="B182" s="415" t="s">
        <v>393</v>
      </c>
      <c r="C182" s="416"/>
      <c r="D182" s="417" t="s">
        <v>48</v>
      </c>
      <c r="E182" s="418"/>
      <c r="F182" s="419"/>
    </row>
    <row r="183" spans="1:7" ht="35.1" customHeight="1" x14ac:dyDescent="0.3">
      <c r="A183" s="119" t="s">
        <v>46</v>
      </c>
      <c r="B183" s="415" t="s">
        <v>394</v>
      </c>
      <c r="C183" s="416"/>
      <c r="D183" s="420"/>
      <c r="E183" s="421"/>
      <c r="F183" s="422"/>
    </row>
    <row r="184" spans="1:7" ht="35.1" customHeight="1" x14ac:dyDescent="0.3">
      <c r="A184" s="120" t="s">
        <v>47</v>
      </c>
      <c r="B184" s="415" t="s">
        <v>395</v>
      </c>
      <c r="C184" s="416"/>
      <c r="D184" s="423"/>
      <c r="E184" s="424"/>
      <c r="F184" s="425"/>
    </row>
    <row r="185" spans="1:7" x14ac:dyDescent="0.3">
      <c r="A185" s="414" t="s">
        <v>122</v>
      </c>
      <c r="B185" s="414"/>
      <c r="C185" s="414"/>
      <c r="D185" s="414"/>
      <c r="E185" s="414"/>
      <c r="F185" s="414"/>
    </row>
    <row r="186" spans="1:7" x14ac:dyDescent="0.3">
      <c r="A186" s="127"/>
      <c r="B186" s="127"/>
      <c r="C186" s="127"/>
      <c r="D186" s="127"/>
      <c r="E186" s="127"/>
      <c r="F186" s="127"/>
    </row>
    <row r="187" spans="1:7" ht="19.8" x14ac:dyDescent="0.3">
      <c r="A187" s="408" t="s">
        <v>149</v>
      </c>
      <c r="B187" s="409"/>
      <c r="C187" s="409"/>
      <c r="D187" s="409"/>
      <c r="E187" s="409"/>
      <c r="F187" s="410"/>
      <c r="G187" s="215"/>
    </row>
    <row r="188" spans="1:7" x14ac:dyDescent="0.3">
      <c r="A188" s="105" t="s">
        <v>133</v>
      </c>
      <c r="F188" s="106"/>
    </row>
    <row r="189" spans="1:7" x14ac:dyDescent="0.3">
      <c r="A189" s="107"/>
      <c r="F189" s="106"/>
    </row>
    <row r="190" spans="1:7" ht="33" customHeight="1" thickBot="1" x14ac:dyDescent="0.35">
      <c r="A190" s="175" t="s">
        <v>210</v>
      </c>
      <c r="B190" s="174">
        <v>36473388</v>
      </c>
      <c r="F190" s="106"/>
    </row>
    <row r="191" spans="1:7" ht="16.2" thickTop="1" x14ac:dyDescent="0.3">
      <c r="A191" s="107"/>
      <c r="F191" s="106"/>
    </row>
    <row r="192" spans="1:7" x14ac:dyDescent="0.3">
      <c r="A192" s="105" t="s">
        <v>140</v>
      </c>
      <c r="D192" s="37" t="s">
        <v>175</v>
      </c>
      <c r="F192" s="106"/>
    </row>
    <row r="193" spans="1:6" x14ac:dyDescent="0.3">
      <c r="A193" s="107" t="s">
        <v>134</v>
      </c>
      <c r="B193" s="52">
        <f>+B68</f>
        <v>36473388</v>
      </c>
      <c r="D193" s="393" t="s">
        <v>171</v>
      </c>
      <c r="E193" s="393"/>
      <c r="F193" s="407"/>
    </row>
    <row r="194" spans="1:6" x14ac:dyDescent="0.3">
      <c r="A194" s="107" t="s">
        <v>141</v>
      </c>
      <c r="B194" s="54">
        <f>+F87</f>
        <v>0</v>
      </c>
      <c r="D194" s="393"/>
      <c r="E194" s="393"/>
      <c r="F194" s="407"/>
    </row>
    <row r="195" spans="1:6" ht="16.2" thickBot="1" x14ac:dyDescent="0.35">
      <c r="A195" s="107" t="s">
        <v>135</v>
      </c>
      <c r="B195" s="151">
        <f>+B193-B194</f>
        <v>36473388</v>
      </c>
      <c r="D195" s="30" t="s">
        <v>172</v>
      </c>
      <c r="F195" s="153">
        <f>+F87</f>
        <v>0</v>
      </c>
    </row>
    <row r="196" spans="1:6" ht="16.2" thickTop="1" x14ac:dyDescent="0.3">
      <c r="A196" s="107"/>
      <c r="D196" s="30" t="s">
        <v>173</v>
      </c>
      <c r="F196" s="154">
        <f>+F107</f>
        <v>3462824</v>
      </c>
    </row>
    <row r="197" spans="1:6" ht="16.2" thickBot="1" x14ac:dyDescent="0.35">
      <c r="A197" s="105" t="s">
        <v>136</v>
      </c>
      <c r="D197" s="37" t="s">
        <v>174</v>
      </c>
      <c r="E197" s="37"/>
      <c r="F197" s="155" t="e">
        <f>+F196/F195</f>
        <v>#DIV/0!</v>
      </c>
    </row>
    <row r="198" spans="1:6" ht="16.2" thickTop="1" x14ac:dyDescent="0.3">
      <c r="A198" s="107" t="s">
        <v>137</v>
      </c>
      <c r="B198" s="52">
        <f>+F27</f>
        <v>3462824</v>
      </c>
      <c r="F198" s="106"/>
    </row>
    <row r="199" spans="1:6" x14ac:dyDescent="0.3">
      <c r="A199" s="107" t="s">
        <v>138</v>
      </c>
      <c r="B199" s="54">
        <f>+F107</f>
        <v>3462824</v>
      </c>
      <c r="D199" s="393" t="s">
        <v>176</v>
      </c>
      <c r="E199" s="393"/>
      <c r="F199" s="407"/>
    </row>
    <row r="200" spans="1:6" ht="16.2" thickBot="1" x14ac:dyDescent="0.35">
      <c r="A200" s="107" t="s">
        <v>139</v>
      </c>
      <c r="B200" s="152">
        <f>+B198-B199</f>
        <v>0</v>
      </c>
      <c r="D200" s="393"/>
      <c r="E200" s="393"/>
      <c r="F200" s="407"/>
    </row>
    <row r="201" spans="1:6" ht="16.2" thickTop="1" x14ac:dyDescent="0.3">
      <c r="A201" s="107"/>
      <c r="B201"/>
      <c r="D201" s="63" t="s">
        <v>177</v>
      </c>
      <c r="E201" s="156"/>
      <c r="F201" s="153">
        <f>+B68</f>
        <v>36473388</v>
      </c>
    </row>
    <row r="202" spans="1:6" x14ac:dyDescent="0.3">
      <c r="A202" s="107"/>
      <c r="B202"/>
      <c r="D202" s="63" t="s">
        <v>173</v>
      </c>
      <c r="E202" s="156"/>
      <c r="F202" s="154">
        <f>+F107</f>
        <v>3462824</v>
      </c>
    </row>
    <row r="203" spans="1:6" ht="16.2" thickBot="1" x14ac:dyDescent="0.35">
      <c r="A203" s="107"/>
      <c r="B203"/>
      <c r="D203" s="156"/>
      <c r="E203" s="156"/>
      <c r="F203" s="155">
        <f>+F202/F201</f>
        <v>9.4941111585246762E-2</v>
      </c>
    </row>
    <row r="204" spans="1:6" ht="16.2" thickTop="1" x14ac:dyDescent="0.3">
      <c r="A204" s="108"/>
      <c r="B204" s="109"/>
      <c r="C204" s="109"/>
      <c r="D204" s="109"/>
      <c r="E204" s="109"/>
      <c r="F204" s="110"/>
    </row>
  </sheetData>
  <mergeCells count="92">
    <mergeCell ref="A1:F2"/>
    <mergeCell ref="A33:F33"/>
    <mergeCell ref="A26:B26"/>
    <mergeCell ref="A13:F13"/>
    <mergeCell ref="A14:F14"/>
    <mergeCell ref="A22:F22"/>
    <mergeCell ref="A27:B27"/>
    <mergeCell ref="A28:B28"/>
    <mergeCell ref="A29:B29"/>
    <mergeCell ref="A30:B30"/>
    <mergeCell ref="A24:F24"/>
    <mergeCell ref="A25:F25"/>
    <mergeCell ref="A3:F3"/>
    <mergeCell ref="A35:F35"/>
    <mergeCell ref="A9:F9"/>
    <mergeCell ref="C5:E5"/>
    <mergeCell ref="C6:E6"/>
    <mergeCell ref="C7:E7"/>
    <mergeCell ref="A11:F11"/>
    <mergeCell ref="A21:F21"/>
    <mergeCell ref="A32:F32"/>
    <mergeCell ref="A46:F46"/>
    <mergeCell ref="A47:F47"/>
    <mergeCell ref="A36:F36"/>
    <mergeCell ref="A37:B37"/>
    <mergeCell ref="A38:B38"/>
    <mergeCell ref="A39:B39"/>
    <mergeCell ref="A40:B40"/>
    <mergeCell ref="A41:B41"/>
    <mergeCell ref="A44:F44"/>
    <mergeCell ref="A43:F43"/>
    <mergeCell ref="B58:C58"/>
    <mergeCell ref="D56:F58"/>
    <mergeCell ref="A48:B48"/>
    <mergeCell ref="A49:B49"/>
    <mergeCell ref="A50:B50"/>
    <mergeCell ref="A54:F54"/>
    <mergeCell ref="B56:C56"/>
    <mergeCell ref="B57:C57"/>
    <mergeCell ref="A53:F53"/>
    <mergeCell ref="A51:B51"/>
    <mergeCell ref="A60:F60"/>
    <mergeCell ref="A101:F101"/>
    <mergeCell ref="A102:F102"/>
    <mergeCell ref="A103:F103"/>
    <mergeCell ref="A64:F64"/>
    <mergeCell ref="A65:F65"/>
    <mergeCell ref="A66:F66"/>
    <mergeCell ref="A79:F79"/>
    <mergeCell ref="A81:F81"/>
    <mergeCell ref="A82:F82"/>
    <mergeCell ref="A83:F83"/>
    <mergeCell ref="A99:F99"/>
    <mergeCell ref="A87:B87"/>
    <mergeCell ref="A78:F78"/>
    <mergeCell ref="A98:F98"/>
    <mergeCell ref="A62:F62"/>
    <mergeCell ref="A107:B107"/>
    <mergeCell ref="A119:B119"/>
    <mergeCell ref="A122:F122"/>
    <mergeCell ref="A125:F125"/>
    <mergeCell ref="A124:F124"/>
    <mergeCell ref="A142:F142"/>
    <mergeCell ref="A127:F127"/>
    <mergeCell ref="A128:F128"/>
    <mergeCell ref="A129:F129"/>
    <mergeCell ref="A138:F138"/>
    <mergeCell ref="A139:F139"/>
    <mergeCell ref="A140:F140"/>
    <mergeCell ref="A141:F141"/>
    <mergeCell ref="A137:E137"/>
    <mergeCell ref="D199:F200"/>
    <mergeCell ref="A187:F187"/>
    <mergeCell ref="A144:F144"/>
    <mergeCell ref="A180:F180"/>
    <mergeCell ref="A185:F185"/>
    <mergeCell ref="B182:C182"/>
    <mergeCell ref="D182:F184"/>
    <mergeCell ref="B183:C183"/>
    <mergeCell ref="B184:C184"/>
    <mergeCell ref="B150:C150"/>
    <mergeCell ref="B153:C153"/>
    <mergeCell ref="B149:C149"/>
    <mergeCell ref="B163:C163"/>
    <mergeCell ref="B147:D147"/>
    <mergeCell ref="A178:F178"/>
    <mergeCell ref="B146:D146"/>
    <mergeCell ref="B148:D148"/>
    <mergeCell ref="B155:C155"/>
    <mergeCell ref="B158:C158"/>
    <mergeCell ref="B160:C160"/>
    <mergeCell ref="D193:F194"/>
  </mergeCells>
  <phoneticPr fontId="9" type="noConversion"/>
  <conditionalFormatting sqref="B200">
    <cfRule type="cellIs" dxfId="23" priority="4" operator="equal">
      <formula>0</formula>
    </cfRule>
    <cfRule type="cellIs" dxfId="22" priority="5" operator="lessThan">
      <formula>0</formula>
    </cfRule>
    <cfRule type="cellIs" dxfId="21" priority="6" operator="greaterThan">
      <formula>0</formula>
    </cfRule>
  </conditionalFormatting>
  <conditionalFormatting sqref="F164">
    <cfRule type="cellIs" dxfId="20" priority="1" operator="equal">
      <formula>0</formula>
    </cfRule>
    <cfRule type="cellIs" dxfId="19" priority="2" operator="lessThan">
      <formula>0</formula>
    </cfRule>
    <cfRule type="cellIs" dxfId="18" priority="3" operator="greaterThan">
      <formula>0</formula>
    </cfRule>
  </conditionalFormatting>
  <dataValidations xWindow="1063" yWindow="482" count="15">
    <dataValidation allowBlank="1" showInputMessage="1" showErrorMessage="1" promptTitle="Advertencia" prompt="Lo relacionado a la ejecución presupuestaria debe ser completado únicamente por el encargado de Presupuesto/Financiero o su homólogo. Caso contrario no se dará por recibida la información. " sqref="D182:F184" xr:uid="{00000000-0002-0000-0400-000000000000}"/>
    <dataValidation allowBlank="1" showInputMessage="1" showErrorMessage="1" promptTitle="Advertencia" prompt="Esta tabla se completa únicamente con los ingresos y egresos del período 2024. Se recomienda leer cuidadosamente las indicaciones señaladas en la parte inferior de la tabla. " sqref="A128:F128" xr:uid="{00000000-0002-0000-0400-000001000000}"/>
    <dataValidation allowBlank="1" showInputMessage="1" showErrorMessage="1" promptTitle="Advertencia" prompt="Se recomienda leer cuidadosamente las indicaciones dispuestas en la parte inferior de esta tabla. " sqref="A131" xr:uid="{00000000-0002-0000-0400-000002000000}"/>
    <dataValidation allowBlank="1" showInputMessage="1" showErrorMessage="1" promptTitle="Advertencia" prompt="Debe coincidir con el monto reportado en la Liquidación Prespuestaria 2023, caso contrario se debe justificar en el espacio de observaciones. " sqref="D151:D155 D159" xr:uid="{00000000-0002-0000-0400-000003000000}"/>
    <dataValidation allowBlank="1" showInputMessage="1" showErrorMessage="1" promptTitle="Advertencia" prompt="Se debe indicar el nombre de la partida de acuerdo al Clasificador de los Ingresos del Sector Público." sqref="B84" xr:uid="{00000000-0002-0000-0400-000004000000}"/>
    <dataValidation allowBlank="1" showInputMessage="1" showErrorMessage="1" promptTitle="Advertencia" prompt="El código debe ser el definido para la partida en particular y debe ser el código establecido en el Clasificador de los Ingresos del Sector Público. " sqref="A84 A104" xr:uid="{00000000-0002-0000-0400-000005000000}"/>
    <dataValidation allowBlank="1" showInputMessage="1" showErrorMessage="1" promptTitle="Advertencia" prompt="En este espacio se debe detallar el código correspondiente a la partida detallada y debe ser el código definido en el Clasificador de los Ingresos del Sector Público. " sqref="A88:A90 A108 A168" xr:uid="{00000000-0002-0000-0400-000006000000}"/>
    <dataValidation allowBlank="1" showInputMessage="1" showErrorMessage="1" promptTitle="Advertencia" prompt="El nombre de la partida debe ser de acuerdo al Clasificador de los Ingresos del Sector Público. " sqref="B88:B90 B108 B168" xr:uid="{00000000-0002-0000-0400-000007000000}"/>
    <dataValidation allowBlank="1" showInputMessage="1" showErrorMessage="1" promptTitle="Recordatorio" prompt="El superávit libre debe ser reintegrado a más tardar el 31 de marzo,_x000a_de acuerdo al  Decreto Nº 43189-MTSS, artículo 66. " sqref="B152:B154 B156:B159 B161:B163" xr:uid="{00000000-0002-0000-0400-000008000000}"/>
    <dataValidation allowBlank="1" showInputMessage="1" showErrorMessage="1" promptTitle="Advertencia" prompt="La información consignada en esta tabla debe ser coincidente con la ejecución mensual que se reporta de acuerdo a la solicitud expresa realizada mediante el oficio DESAF-OF-XXXX-2024" sqref="A102:F102" xr:uid="{00000000-0002-0000-0400-000009000000}"/>
    <dataValidation allowBlank="1" showInputMessage="1" showErrorMessage="1" promptTitle="Advertencia" prompt="NO incluir recursos de vigencias anteriores, para ese fin se completa tabla N°9" sqref="B70" xr:uid="{00000000-0002-0000-0400-00000A000000}"/>
    <dataValidation allowBlank="1" showInputMessage="1" showErrorMessage="1" promptTitle="Advertencia" prompt="En enero no debe haber saldo inicial, si la UE cuenta con superávit, debe consignarse en la tabla 9." sqref="B131" xr:uid="{00000000-0002-0000-0400-00000B000000}"/>
    <dataValidation allowBlank="1" showInputMessage="1" showErrorMessage="1" promptTitle="Instrucción" prompt="En esta tabla únicamente se detallan los Ingresos ordinarios del ejercicio presupuestario 2024. No incluir recursos de vigencias anteriores (estos se deben detallar en tabla 9)" sqref="A82:F82" xr:uid="{00000000-0002-0000-0400-00000C000000}"/>
    <dataValidation allowBlank="1" showInputMessage="1" showErrorMessage="1" promptTitle="Advertencia" prompt="Esta tabla solo la deben completar la unidades ejecutoras que por Ley específica estén facultadas para estimar y re presupuestar superávits." sqref="B147 E147:F147" xr:uid="{00000000-0002-0000-0400-00000D000000}"/>
    <dataValidation allowBlank="1" showInputMessage="1" showErrorMessage="1" promptTitle="Advertencia " prompt="Lo relacionado a la ejecución programática debe ser completado únicamente por el encargado de Planificación o su homólogo. Caso contrario no se dará por recibida la información. _x000a__x000a_" sqref="D56:F58" xr:uid="{00000000-0002-0000-0400-00000E000000}"/>
  </dataValidations>
  <hyperlinks>
    <hyperlink ref="B84" r:id="rId1" xr:uid="{00000000-0004-0000-0400-000000000000}"/>
    <hyperlink ref="B104" r:id="rId2" display="Nombre de la Partida presupuestaria" xr:uid="{00000000-0004-0000-0400-000001000000}"/>
    <hyperlink ref="A84" r:id="rId3" xr:uid="{00000000-0004-0000-0400-000002000000}"/>
    <hyperlink ref="A104" r:id="rId4" xr:uid="{00000000-0004-0000-0400-000003000000}"/>
  </hyperlinks>
  <printOptions horizontalCentered="1"/>
  <pageMargins left="0.31496062992125984" right="0.31496062992125984" top="1.1811023622047245" bottom="0.78740157480314965" header="0.78740157480314965" footer="0.39370078740157483"/>
  <pageSetup scale="60" orientation="portrait" r:id="rId5"/>
  <headerFooter>
    <oddFooter>&amp;L&amp;"Palatino Linotype,Normal"&amp;K979797&amp;D&amp;C&amp;"Palatino Linotype,Normal"&amp;K979797Reporte de Ejecución programática y presupuestaria (I trimestre)&amp;R&amp;"Palatino Linotype,Normal"&amp;K979797&amp;P</oddFooter>
  </headerFooter>
  <rowBreaks count="4" manualBreakCount="4">
    <brk id="33" max="5" man="1"/>
    <brk id="58" max="16383" man="1"/>
    <brk id="100" max="5" man="1"/>
    <brk id="145" max="5" man="1"/>
  </rowBreaks>
  <drawing r:id="rId6"/>
  <legacyDrawing r:id="rId7"/>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109"/>
  <sheetViews>
    <sheetView showGridLines="0" topLeftCell="B1" zoomScale="80" zoomScaleNormal="80" workbookViewId="0">
      <selection activeCell="M23" sqref="M23:O23"/>
    </sheetView>
  </sheetViews>
  <sheetFormatPr baseColWidth="10" defaultColWidth="11.44140625" defaultRowHeight="14.4" x14ac:dyDescent="0.3"/>
  <cols>
    <col min="1" max="1" width="37.44140625" hidden="1" customWidth="1"/>
    <col min="2" max="2" width="42.109375" customWidth="1"/>
    <col min="3" max="3" width="15.33203125" customWidth="1"/>
    <col min="4" max="4" width="21.5546875" hidden="1" customWidth="1"/>
    <col min="5" max="5" width="11.88671875" hidden="1" customWidth="1"/>
    <col min="6" max="6" width="14.44140625" hidden="1" customWidth="1"/>
    <col min="7" max="7" width="18" hidden="1" customWidth="1"/>
    <col min="8" max="8" width="20.5546875" hidden="1" customWidth="1"/>
    <col min="9" max="9" width="0" hidden="1" customWidth="1"/>
    <col min="10" max="10" width="12.88671875" hidden="1" customWidth="1"/>
    <col min="11" max="11" width="0" hidden="1" customWidth="1"/>
    <col min="12" max="12" width="12.44140625" hidden="1" customWidth="1"/>
    <col min="13" max="13" width="25.109375" customWidth="1"/>
    <col min="14" max="14" width="21.44140625" customWidth="1"/>
    <col min="15" max="15" width="17.6640625" customWidth="1"/>
    <col min="16" max="16" width="14.109375" bestFit="1" customWidth="1"/>
    <col min="17" max="17" width="13.88671875" customWidth="1"/>
    <col min="18" max="18" width="12.88671875" customWidth="1"/>
    <col min="19" max="19" width="13.88671875" bestFit="1" customWidth="1"/>
    <col min="20" max="20" width="15.109375" customWidth="1"/>
    <col min="21" max="21" width="13.6640625" customWidth="1"/>
    <col min="22" max="22" width="15.109375" customWidth="1"/>
    <col min="23" max="23" width="14.109375" customWidth="1"/>
    <col min="24" max="24" width="14.88671875" customWidth="1"/>
    <col min="25" max="25" width="15.88671875" customWidth="1"/>
  </cols>
  <sheetData>
    <row r="1" spans="1:25" ht="15" customHeight="1" x14ac:dyDescent="0.3">
      <c r="A1" s="482" t="s">
        <v>327</v>
      </c>
      <c r="B1" s="482"/>
      <c r="C1" s="482"/>
      <c r="D1" s="482"/>
      <c r="E1" s="482"/>
      <c r="F1" s="482"/>
      <c r="G1" s="482"/>
      <c r="H1" s="482"/>
      <c r="I1" s="482"/>
      <c r="J1" s="482"/>
      <c r="K1" s="482"/>
      <c r="L1" s="482"/>
      <c r="M1" s="482"/>
      <c r="N1" s="482"/>
      <c r="O1" s="482"/>
      <c r="P1" s="482"/>
      <c r="Q1" s="482"/>
      <c r="R1" s="482"/>
      <c r="S1" s="482"/>
      <c r="T1" s="482"/>
      <c r="U1" s="482"/>
      <c r="V1" s="482"/>
      <c r="W1" s="482"/>
      <c r="X1" s="482"/>
    </row>
    <row r="2" spans="1:25" ht="15.6" x14ac:dyDescent="0.3">
      <c r="A2" s="483" t="s">
        <v>328</v>
      </c>
      <c r="B2" s="483"/>
      <c r="C2" s="483"/>
      <c r="D2" s="483"/>
      <c r="E2" s="483"/>
      <c r="F2" s="483"/>
      <c r="G2" s="483"/>
      <c r="H2" s="483"/>
      <c r="I2" s="483"/>
      <c r="J2" s="483"/>
      <c r="K2" s="483"/>
      <c r="L2" s="483"/>
      <c r="M2" s="483"/>
      <c r="N2" s="483"/>
      <c r="O2" s="483"/>
      <c r="P2" s="483"/>
      <c r="Q2" s="483"/>
      <c r="R2" s="483"/>
      <c r="S2" s="483"/>
      <c r="T2" s="483"/>
      <c r="U2" s="483"/>
      <c r="V2" s="483"/>
      <c r="W2" s="483"/>
      <c r="X2" s="483"/>
    </row>
    <row r="3" spans="1:25" x14ac:dyDescent="0.3">
      <c r="A3" s="484" t="s">
        <v>329</v>
      </c>
      <c r="B3" s="484"/>
      <c r="C3" s="484"/>
      <c r="D3" s="484"/>
      <c r="E3" s="484"/>
      <c r="F3" s="484"/>
      <c r="G3" s="484"/>
      <c r="H3" s="484"/>
      <c r="I3" s="484"/>
      <c r="J3" s="484"/>
      <c r="K3" s="484"/>
      <c r="L3" s="484"/>
      <c r="M3" s="484"/>
      <c r="N3" s="484"/>
      <c r="O3" s="484"/>
      <c r="P3" s="484"/>
      <c r="Q3" s="484"/>
      <c r="R3" s="484"/>
      <c r="S3" s="484"/>
      <c r="T3" s="484"/>
      <c r="U3" s="484"/>
      <c r="V3" s="484"/>
      <c r="W3" s="484"/>
      <c r="X3" s="484"/>
    </row>
    <row r="4" spans="1:25" x14ac:dyDescent="0.3">
      <c r="A4" s="482" t="s">
        <v>330</v>
      </c>
      <c r="B4" s="482"/>
      <c r="C4" s="482"/>
      <c r="D4" s="482"/>
      <c r="E4" s="482"/>
      <c r="F4" s="482"/>
      <c r="G4" s="482"/>
      <c r="H4" s="482"/>
      <c r="I4" s="482"/>
      <c r="J4" s="482"/>
      <c r="K4" s="482"/>
      <c r="L4" s="482"/>
      <c r="M4" s="482"/>
      <c r="N4" s="482"/>
      <c r="O4" s="482"/>
      <c r="P4" s="482"/>
      <c r="Q4" s="482"/>
      <c r="R4" s="482"/>
      <c r="S4" s="482"/>
      <c r="T4" s="482"/>
      <c r="U4" s="482"/>
      <c r="V4" s="482"/>
      <c r="W4" s="482"/>
      <c r="X4" s="482"/>
    </row>
    <row r="5" spans="1:25" ht="15" thickBot="1" x14ac:dyDescent="0.35"/>
    <row r="6" spans="1:25" ht="15.75" customHeight="1" x14ac:dyDescent="0.3">
      <c r="A6" s="485" t="s">
        <v>331</v>
      </c>
      <c r="B6" s="487" t="s">
        <v>332</v>
      </c>
      <c r="C6" s="487" t="s">
        <v>333</v>
      </c>
      <c r="D6" s="338"/>
      <c r="E6" s="338"/>
      <c r="F6" s="338"/>
      <c r="G6" s="338"/>
      <c r="H6" s="338"/>
      <c r="I6" s="338"/>
      <c r="J6" s="338"/>
      <c r="K6" s="338"/>
      <c r="L6" s="338"/>
      <c r="M6" s="339"/>
      <c r="N6" s="339"/>
      <c r="O6" s="339"/>
      <c r="P6" s="339"/>
      <c r="Q6" s="339"/>
      <c r="R6" s="339"/>
      <c r="S6" s="339"/>
      <c r="T6" s="339"/>
      <c r="U6" s="339"/>
      <c r="V6" s="339"/>
      <c r="W6" s="339"/>
      <c r="X6" s="340"/>
    </row>
    <row r="7" spans="1:25" s="138" customFormat="1" ht="42.6" thickBot="1" x14ac:dyDescent="0.35">
      <c r="A7" s="486"/>
      <c r="B7" s="488"/>
      <c r="C7" s="488"/>
      <c r="D7" s="341" t="s">
        <v>334</v>
      </c>
      <c r="E7" s="341" t="s">
        <v>335</v>
      </c>
      <c r="F7" s="341" t="s">
        <v>336</v>
      </c>
      <c r="G7" s="341" t="s">
        <v>337</v>
      </c>
      <c r="H7" s="341" t="s">
        <v>338</v>
      </c>
      <c r="I7" s="341" t="s">
        <v>339</v>
      </c>
      <c r="J7" s="341" t="s">
        <v>340</v>
      </c>
      <c r="K7" s="341" t="s">
        <v>341</v>
      </c>
      <c r="L7" s="341" t="s">
        <v>342</v>
      </c>
      <c r="M7" s="341" t="s">
        <v>343</v>
      </c>
      <c r="N7" s="341" t="s">
        <v>344</v>
      </c>
      <c r="O7" s="341" t="s">
        <v>345</v>
      </c>
      <c r="P7" s="341" t="s">
        <v>346</v>
      </c>
      <c r="Q7" s="341" t="s">
        <v>347</v>
      </c>
      <c r="R7" s="341" t="s">
        <v>348</v>
      </c>
      <c r="S7" s="341" t="s">
        <v>349</v>
      </c>
      <c r="T7" s="341" t="s">
        <v>350</v>
      </c>
      <c r="U7" s="341" t="s">
        <v>351</v>
      </c>
      <c r="V7" s="341" t="s">
        <v>352</v>
      </c>
      <c r="W7" s="341" t="s">
        <v>353</v>
      </c>
      <c r="X7" s="342" t="s">
        <v>354</v>
      </c>
    </row>
    <row r="8" spans="1:25" x14ac:dyDescent="0.3">
      <c r="A8" s="343" t="s">
        <v>355</v>
      </c>
      <c r="B8" s="344" t="s">
        <v>356</v>
      </c>
      <c r="C8" s="345">
        <v>2200000</v>
      </c>
      <c r="D8" s="346">
        <v>0</v>
      </c>
      <c r="E8" s="346">
        <v>0</v>
      </c>
      <c r="F8" s="346">
        <v>2200000</v>
      </c>
      <c r="G8" s="346">
        <v>1980000</v>
      </c>
      <c r="H8" s="346">
        <v>0</v>
      </c>
      <c r="I8" s="346">
        <v>0</v>
      </c>
      <c r="J8" s="346">
        <v>1980000</v>
      </c>
      <c r="K8" s="346">
        <v>0</v>
      </c>
      <c r="L8" s="346">
        <v>220000</v>
      </c>
      <c r="M8" s="347">
        <v>0</v>
      </c>
      <c r="N8" s="347">
        <v>0</v>
      </c>
      <c r="O8" s="347">
        <v>161777</v>
      </c>
      <c r="P8" s="347">
        <v>0</v>
      </c>
      <c r="Q8" s="347">
        <v>0</v>
      </c>
      <c r="R8" s="347">
        <v>0</v>
      </c>
      <c r="S8" s="347">
        <v>0</v>
      </c>
      <c r="T8" s="347">
        <v>0</v>
      </c>
      <c r="U8" s="347">
        <v>0</v>
      </c>
      <c r="V8" s="347">
        <v>0</v>
      </c>
      <c r="W8" s="347">
        <v>0</v>
      </c>
      <c r="X8" s="347">
        <v>0</v>
      </c>
      <c r="Y8" s="366">
        <f>SUM(M8:X8)</f>
        <v>161777</v>
      </c>
    </row>
    <row r="9" spans="1:25" x14ac:dyDescent="0.3">
      <c r="A9" s="343" t="s">
        <v>357</v>
      </c>
      <c r="B9" s="344" t="s">
        <v>358</v>
      </c>
      <c r="C9" s="345">
        <v>9730000</v>
      </c>
      <c r="D9" s="346">
        <v>0</v>
      </c>
      <c r="E9" s="346">
        <v>0</v>
      </c>
      <c r="F9" s="346">
        <v>9730000</v>
      </c>
      <c r="G9" s="346">
        <v>6000000</v>
      </c>
      <c r="H9" s="346">
        <v>0</v>
      </c>
      <c r="I9" s="346">
        <v>0</v>
      </c>
      <c r="J9" s="346">
        <v>6000000</v>
      </c>
      <c r="K9" s="346">
        <v>0</v>
      </c>
      <c r="L9" s="346">
        <v>3730000</v>
      </c>
      <c r="M9" s="347">
        <v>0</v>
      </c>
      <c r="N9" s="347">
        <v>0</v>
      </c>
      <c r="O9" s="347">
        <v>0</v>
      </c>
      <c r="P9" s="347">
        <v>0</v>
      </c>
      <c r="Q9" s="347">
        <v>0</v>
      </c>
      <c r="R9" s="347">
        <v>0</v>
      </c>
      <c r="S9" s="347">
        <v>0</v>
      </c>
      <c r="T9" s="347">
        <v>0</v>
      </c>
      <c r="U9" s="347">
        <v>0</v>
      </c>
      <c r="V9" s="347">
        <v>0</v>
      </c>
      <c r="W9" s="347">
        <v>0</v>
      </c>
      <c r="X9" s="347">
        <v>0</v>
      </c>
      <c r="Y9" s="366">
        <f t="shared" ref="Y9:Y21" si="0">SUM(M9:X9)</f>
        <v>0</v>
      </c>
    </row>
    <row r="10" spans="1:25" x14ac:dyDescent="0.3">
      <c r="A10" s="343" t="s">
        <v>359</v>
      </c>
      <c r="B10" s="344" t="s">
        <v>360</v>
      </c>
      <c r="C10" s="345">
        <v>3345034</v>
      </c>
      <c r="D10" s="346">
        <v>0</v>
      </c>
      <c r="E10" s="346">
        <v>0</v>
      </c>
      <c r="F10" s="346">
        <v>3345034</v>
      </c>
      <c r="G10" s="346">
        <v>3345034</v>
      </c>
      <c r="H10" s="346">
        <v>0</v>
      </c>
      <c r="I10" s="346">
        <v>0</v>
      </c>
      <c r="J10" s="346">
        <v>3345034</v>
      </c>
      <c r="K10" s="346">
        <v>0</v>
      </c>
      <c r="L10" s="346">
        <v>0</v>
      </c>
      <c r="M10" s="347">
        <v>0</v>
      </c>
      <c r="N10" s="347">
        <v>0</v>
      </c>
      <c r="O10" s="347">
        <v>1879228</v>
      </c>
      <c r="P10" s="347">
        <v>0</v>
      </c>
      <c r="Q10" s="347">
        <v>0</v>
      </c>
      <c r="R10" s="347">
        <v>0</v>
      </c>
      <c r="S10" s="347">
        <v>0</v>
      </c>
      <c r="T10" s="347">
        <v>0</v>
      </c>
      <c r="U10" s="347">
        <v>0</v>
      </c>
      <c r="V10" s="347">
        <v>0</v>
      </c>
      <c r="W10" s="347">
        <v>0</v>
      </c>
      <c r="X10" s="347">
        <v>0</v>
      </c>
      <c r="Y10" s="366">
        <f t="shared" si="0"/>
        <v>1879228</v>
      </c>
    </row>
    <row r="11" spans="1:25" s="353" customFormat="1" x14ac:dyDescent="0.3">
      <c r="A11" s="348" t="s">
        <v>361</v>
      </c>
      <c r="B11" s="349" t="s">
        <v>362</v>
      </c>
      <c r="C11" s="350">
        <v>2400000</v>
      </c>
      <c r="D11" s="351">
        <v>0</v>
      </c>
      <c r="E11" s="351">
        <v>0</v>
      </c>
      <c r="F11" s="351">
        <v>2400000</v>
      </c>
      <c r="G11" s="351">
        <v>2400000</v>
      </c>
      <c r="H11" s="351">
        <v>0</v>
      </c>
      <c r="I11" s="351">
        <v>0</v>
      </c>
      <c r="J11" s="351">
        <v>2400000</v>
      </c>
      <c r="K11" s="351">
        <v>0</v>
      </c>
      <c r="L11" s="351">
        <v>0</v>
      </c>
      <c r="M11" s="352">
        <v>0</v>
      </c>
      <c r="N11" s="352">
        <v>29120</v>
      </c>
      <c r="O11" s="352">
        <v>29120</v>
      </c>
      <c r="P11" s="352">
        <v>0</v>
      </c>
      <c r="Q11" s="352">
        <v>0</v>
      </c>
      <c r="R11" s="352">
        <v>0</v>
      </c>
      <c r="S11" s="352">
        <v>0</v>
      </c>
      <c r="T11" s="352">
        <v>0</v>
      </c>
      <c r="U11" s="352">
        <v>0</v>
      </c>
      <c r="V11" s="352">
        <v>0</v>
      </c>
      <c r="W11" s="352">
        <v>0</v>
      </c>
      <c r="X11" s="352">
        <v>0</v>
      </c>
      <c r="Y11" s="366">
        <f t="shared" si="0"/>
        <v>58240</v>
      </c>
    </row>
    <row r="12" spans="1:25" x14ac:dyDescent="0.3">
      <c r="A12" s="343" t="s">
        <v>363</v>
      </c>
      <c r="B12" s="344" t="s">
        <v>364</v>
      </c>
      <c r="C12" s="345">
        <v>200000</v>
      </c>
      <c r="D12" s="346">
        <v>0</v>
      </c>
      <c r="E12" s="346">
        <v>0</v>
      </c>
      <c r="F12" s="346">
        <v>200000</v>
      </c>
      <c r="G12" s="346">
        <v>0</v>
      </c>
      <c r="H12" s="346">
        <v>0</v>
      </c>
      <c r="I12" s="346">
        <v>0</v>
      </c>
      <c r="J12" s="346">
        <v>0</v>
      </c>
      <c r="K12" s="346">
        <v>0</v>
      </c>
      <c r="L12" s="346">
        <v>200000</v>
      </c>
      <c r="M12" s="347">
        <v>0</v>
      </c>
      <c r="N12" s="347">
        <v>0</v>
      </c>
      <c r="O12" s="347">
        <v>0</v>
      </c>
      <c r="P12" s="347">
        <v>0</v>
      </c>
      <c r="Q12" s="347">
        <v>0</v>
      </c>
      <c r="R12" s="347">
        <v>0</v>
      </c>
      <c r="S12" s="347">
        <v>0</v>
      </c>
      <c r="T12" s="347">
        <v>0</v>
      </c>
      <c r="U12" s="347">
        <v>0</v>
      </c>
      <c r="V12" s="347">
        <v>0</v>
      </c>
      <c r="W12" s="347">
        <v>0</v>
      </c>
      <c r="X12" s="347">
        <v>0</v>
      </c>
      <c r="Y12" s="366">
        <f t="shared" si="0"/>
        <v>0</v>
      </c>
    </row>
    <row r="13" spans="1:25" x14ac:dyDescent="0.3">
      <c r="A13" s="343" t="s">
        <v>365</v>
      </c>
      <c r="B13" s="344" t="s">
        <v>366</v>
      </c>
      <c r="C13" s="345">
        <v>1000000</v>
      </c>
      <c r="D13" s="346">
        <v>0</v>
      </c>
      <c r="E13" s="346">
        <v>0</v>
      </c>
      <c r="F13" s="346">
        <v>1000000</v>
      </c>
      <c r="G13" s="346">
        <v>0</v>
      </c>
      <c r="H13" s="346">
        <v>0</v>
      </c>
      <c r="I13" s="346">
        <v>0</v>
      </c>
      <c r="J13" s="346">
        <v>0</v>
      </c>
      <c r="K13" s="346">
        <v>0</v>
      </c>
      <c r="L13" s="346">
        <v>1000000</v>
      </c>
      <c r="M13" s="347">
        <v>0</v>
      </c>
      <c r="N13" s="347">
        <v>0</v>
      </c>
      <c r="O13" s="347">
        <v>0</v>
      </c>
      <c r="P13" s="347">
        <v>0</v>
      </c>
      <c r="Q13" s="347">
        <v>0</v>
      </c>
      <c r="R13" s="347">
        <v>0</v>
      </c>
      <c r="S13" s="347">
        <v>0</v>
      </c>
      <c r="T13" s="347">
        <v>0</v>
      </c>
      <c r="U13" s="347">
        <v>0</v>
      </c>
      <c r="V13" s="347">
        <v>0</v>
      </c>
      <c r="W13" s="347">
        <v>0</v>
      </c>
      <c r="X13" s="347">
        <v>0</v>
      </c>
      <c r="Y13" s="366">
        <f t="shared" si="0"/>
        <v>0</v>
      </c>
    </row>
    <row r="14" spans="1:25" x14ac:dyDescent="0.3">
      <c r="A14" s="343" t="s">
        <v>367</v>
      </c>
      <c r="B14" s="344" t="s">
        <v>368</v>
      </c>
      <c r="C14" s="345">
        <v>243388</v>
      </c>
      <c r="D14" s="346">
        <v>0</v>
      </c>
      <c r="E14" s="346">
        <v>0</v>
      </c>
      <c r="F14" s="346">
        <v>243388</v>
      </c>
      <c r="G14" s="346">
        <v>0</v>
      </c>
      <c r="H14" s="346">
        <v>0</v>
      </c>
      <c r="I14" s="346">
        <v>0</v>
      </c>
      <c r="J14" s="346">
        <v>0</v>
      </c>
      <c r="K14" s="346">
        <v>0</v>
      </c>
      <c r="L14" s="346">
        <v>243388</v>
      </c>
      <c r="M14" s="347">
        <v>0</v>
      </c>
      <c r="N14" s="347">
        <v>0</v>
      </c>
      <c r="O14" s="347">
        <v>0</v>
      </c>
      <c r="P14" s="347">
        <v>0</v>
      </c>
      <c r="Q14" s="347">
        <v>0</v>
      </c>
      <c r="R14" s="347">
        <v>0</v>
      </c>
      <c r="S14" s="347">
        <v>0</v>
      </c>
      <c r="T14" s="347">
        <v>0</v>
      </c>
      <c r="U14" s="347">
        <v>0</v>
      </c>
      <c r="V14" s="347">
        <v>0</v>
      </c>
      <c r="W14" s="347">
        <v>0</v>
      </c>
      <c r="X14" s="347">
        <v>0</v>
      </c>
      <c r="Y14" s="366">
        <f t="shared" si="0"/>
        <v>0</v>
      </c>
    </row>
    <row r="15" spans="1:25" x14ac:dyDescent="0.3">
      <c r="A15" s="343" t="s">
        <v>369</v>
      </c>
      <c r="B15" s="344" t="s">
        <v>370</v>
      </c>
      <c r="C15" s="345">
        <v>100000</v>
      </c>
      <c r="D15" s="346">
        <v>0</v>
      </c>
      <c r="E15" s="346">
        <v>0</v>
      </c>
      <c r="F15" s="346">
        <v>100000</v>
      </c>
      <c r="G15" s="346">
        <v>0</v>
      </c>
      <c r="H15" s="346">
        <v>0</v>
      </c>
      <c r="I15" s="346">
        <v>0</v>
      </c>
      <c r="J15" s="346">
        <v>0</v>
      </c>
      <c r="K15" s="346">
        <v>0</v>
      </c>
      <c r="L15" s="346">
        <v>100000</v>
      </c>
      <c r="M15" s="347">
        <v>0</v>
      </c>
      <c r="N15" s="347">
        <v>0</v>
      </c>
      <c r="O15" s="347">
        <v>0</v>
      </c>
      <c r="P15" s="347">
        <v>0</v>
      </c>
      <c r="Q15" s="347">
        <v>0</v>
      </c>
      <c r="R15" s="347">
        <v>0</v>
      </c>
      <c r="S15" s="347">
        <v>0</v>
      </c>
      <c r="T15" s="347">
        <v>0</v>
      </c>
      <c r="U15" s="347">
        <v>0</v>
      </c>
      <c r="V15" s="347">
        <v>0</v>
      </c>
      <c r="W15" s="347">
        <v>0</v>
      </c>
      <c r="X15" s="347">
        <v>0</v>
      </c>
      <c r="Y15" s="366">
        <f t="shared" si="0"/>
        <v>0</v>
      </c>
    </row>
    <row r="16" spans="1:25" x14ac:dyDescent="0.3">
      <c r="A16" s="343" t="s">
        <v>371</v>
      </c>
      <c r="B16" s="344" t="s">
        <v>372</v>
      </c>
      <c r="C16" s="345">
        <v>435980</v>
      </c>
      <c r="D16" s="346">
        <v>0</v>
      </c>
      <c r="E16" s="346">
        <v>0</v>
      </c>
      <c r="F16" s="346">
        <v>435980</v>
      </c>
      <c r="G16" s="346">
        <v>0</v>
      </c>
      <c r="H16" s="346">
        <v>0</v>
      </c>
      <c r="I16" s="346">
        <v>0</v>
      </c>
      <c r="J16" s="346">
        <v>0</v>
      </c>
      <c r="K16" s="346">
        <v>0</v>
      </c>
      <c r="L16" s="346">
        <v>435980</v>
      </c>
      <c r="M16" s="347">
        <v>0</v>
      </c>
      <c r="N16" s="347">
        <v>0</v>
      </c>
      <c r="O16" s="347">
        <v>0</v>
      </c>
      <c r="P16" s="347">
        <v>0</v>
      </c>
      <c r="Q16" s="347">
        <v>0</v>
      </c>
      <c r="R16" s="347">
        <v>0</v>
      </c>
      <c r="S16" s="347">
        <v>0</v>
      </c>
      <c r="T16" s="347">
        <v>0</v>
      </c>
      <c r="U16" s="347">
        <v>0</v>
      </c>
      <c r="V16" s="347">
        <v>0</v>
      </c>
      <c r="W16" s="347">
        <v>0</v>
      </c>
      <c r="X16" s="347">
        <v>0</v>
      </c>
      <c r="Y16" s="366">
        <f t="shared" si="0"/>
        <v>0</v>
      </c>
    </row>
    <row r="17" spans="1:25" x14ac:dyDescent="0.3">
      <c r="A17" s="343" t="s">
        <v>373</v>
      </c>
      <c r="B17" s="344" t="s">
        <v>374</v>
      </c>
      <c r="C17" s="345">
        <v>1500000</v>
      </c>
      <c r="D17" s="346">
        <v>0</v>
      </c>
      <c r="E17" s="346">
        <v>0</v>
      </c>
      <c r="F17" s="346">
        <v>1500000</v>
      </c>
      <c r="G17" s="346">
        <v>0</v>
      </c>
      <c r="H17" s="346">
        <v>0</v>
      </c>
      <c r="I17" s="346">
        <v>0</v>
      </c>
      <c r="J17" s="346">
        <v>0</v>
      </c>
      <c r="K17" s="346">
        <v>0</v>
      </c>
      <c r="L17" s="346">
        <v>1500000</v>
      </c>
      <c r="M17" s="347">
        <v>0</v>
      </c>
      <c r="N17" s="347">
        <v>0</v>
      </c>
      <c r="O17" s="347">
        <v>0</v>
      </c>
      <c r="P17" s="347">
        <v>0</v>
      </c>
      <c r="Q17" s="347">
        <v>0</v>
      </c>
      <c r="R17" s="347">
        <v>0</v>
      </c>
      <c r="S17" s="347">
        <v>0</v>
      </c>
      <c r="T17" s="347">
        <v>0</v>
      </c>
      <c r="U17" s="347">
        <v>0</v>
      </c>
      <c r="V17" s="347">
        <v>0</v>
      </c>
      <c r="W17" s="347">
        <v>0</v>
      </c>
      <c r="X17" s="347">
        <v>0</v>
      </c>
      <c r="Y17" s="366">
        <f t="shared" si="0"/>
        <v>0</v>
      </c>
    </row>
    <row r="18" spans="1:25" x14ac:dyDescent="0.3">
      <c r="A18" s="343" t="s">
        <v>375</v>
      </c>
      <c r="B18" s="344" t="s">
        <v>376</v>
      </c>
      <c r="C18" s="345">
        <v>5500000</v>
      </c>
      <c r="D18" s="346">
        <v>0</v>
      </c>
      <c r="E18" s="346">
        <v>0</v>
      </c>
      <c r="F18" s="346">
        <v>5500000</v>
      </c>
      <c r="G18" s="346">
        <v>0</v>
      </c>
      <c r="H18" s="346">
        <v>0</v>
      </c>
      <c r="I18" s="346">
        <v>0</v>
      </c>
      <c r="J18" s="346">
        <v>0</v>
      </c>
      <c r="K18" s="346">
        <v>0</v>
      </c>
      <c r="L18" s="346">
        <v>5500000</v>
      </c>
      <c r="M18" s="347">
        <v>0</v>
      </c>
      <c r="N18" s="347">
        <v>0</v>
      </c>
      <c r="O18" s="347">
        <v>0</v>
      </c>
      <c r="P18" s="347">
        <v>0</v>
      </c>
      <c r="Q18" s="347">
        <v>0</v>
      </c>
      <c r="R18" s="347">
        <v>0</v>
      </c>
      <c r="S18" s="347">
        <v>0</v>
      </c>
      <c r="T18" s="347">
        <v>0</v>
      </c>
      <c r="U18" s="347">
        <v>0</v>
      </c>
      <c r="V18" s="347">
        <v>0</v>
      </c>
      <c r="W18" s="347">
        <v>0</v>
      </c>
      <c r="X18" s="347">
        <v>0</v>
      </c>
      <c r="Y18" s="366">
        <f t="shared" si="0"/>
        <v>0</v>
      </c>
    </row>
    <row r="19" spans="1:25" x14ac:dyDescent="0.3">
      <c r="A19" s="343" t="s">
        <v>377</v>
      </c>
      <c r="B19" s="344" t="s">
        <v>378</v>
      </c>
      <c r="C19" s="345">
        <v>1000000</v>
      </c>
      <c r="D19" s="346">
        <v>0</v>
      </c>
      <c r="E19" s="346">
        <v>0</v>
      </c>
      <c r="F19" s="346">
        <v>1000000</v>
      </c>
      <c r="G19" s="346">
        <v>0</v>
      </c>
      <c r="H19" s="346">
        <v>0</v>
      </c>
      <c r="I19" s="346">
        <v>0</v>
      </c>
      <c r="J19" s="346">
        <v>0</v>
      </c>
      <c r="K19" s="346">
        <v>0</v>
      </c>
      <c r="L19" s="346">
        <v>1000000</v>
      </c>
      <c r="M19" s="347">
        <v>0</v>
      </c>
      <c r="N19" s="347">
        <v>0</v>
      </c>
      <c r="O19" s="347">
        <v>0</v>
      </c>
      <c r="P19" s="347">
        <v>0</v>
      </c>
      <c r="Q19" s="347">
        <v>0</v>
      </c>
      <c r="R19" s="347">
        <v>0</v>
      </c>
      <c r="S19" s="347">
        <v>0</v>
      </c>
      <c r="T19" s="347">
        <v>0</v>
      </c>
      <c r="U19" s="347">
        <v>0</v>
      </c>
      <c r="V19" s="347">
        <v>0</v>
      </c>
      <c r="W19" s="347">
        <v>0</v>
      </c>
      <c r="X19" s="347">
        <v>0</v>
      </c>
      <c r="Y19" s="366">
        <f t="shared" si="0"/>
        <v>0</v>
      </c>
    </row>
    <row r="20" spans="1:25" x14ac:dyDescent="0.3">
      <c r="A20" s="343" t="s">
        <v>379</v>
      </c>
      <c r="B20" s="344" t="s">
        <v>380</v>
      </c>
      <c r="C20" s="345">
        <v>218986</v>
      </c>
      <c r="D20" s="346">
        <v>0</v>
      </c>
      <c r="E20" s="346">
        <v>0</v>
      </c>
      <c r="F20" s="346">
        <v>218986</v>
      </c>
      <c r="G20" s="346">
        <v>0</v>
      </c>
      <c r="H20" s="346">
        <v>0</v>
      </c>
      <c r="I20" s="346">
        <v>0</v>
      </c>
      <c r="J20" s="346">
        <v>0</v>
      </c>
      <c r="K20" s="346">
        <v>0</v>
      </c>
      <c r="L20" s="346">
        <v>218986</v>
      </c>
      <c r="M20" s="347">
        <v>0</v>
      </c>
      <c r="N20" s="347">
        <v>0</v>
      </c>
      <c r="O20" s="347">
        <v>18809</v>
      </c>
      <c r="P20" s="347">
        <v>0</v>
      </c>
      <c r="Q20" s="347">
        <v>0</v>
      </c>
      <c r="R20" s="347">
        <v>0</v>
      </c>
      <c r="S20" s="347">
        <v>0</v>
      </c>
      <c r="T20" s="347">
        <v>0</v>
      </c>
      <c r="U20" s="347">
        <v>0</v>
      </c>
      <c r="V20" s="347">
        <v>0</v>
      </c>
      <c r="W20" s="347">
        <v>0</v>
      </c>
      <c r="X20" s="347">
        <v>0</v>
      </c>
      <c r="Y20" s="366">
        <f t="shared" si="0"/>
        <v>18809</v>
      </c>
    </row>
    <row r="21" spans="1:25" x14ac:dyDescent="0.3">
      <c r="A21" s="343" t="s">
        <v>381</v>
      </c>
      <c r="B21" s="354" t="s">
        <v>382</v>
      </c>
      <c r="C21" s="350">
        <v>8600000</v>
      </c>
      <c r="D21" s="351">
        <v>0</v>
      </c>
      <c r="E21" s="351">
        <v>0</v>
      </c>
      <c r="F21" s="351">
        <v>8600000</v>
      </c>
      <c r="G21" s="351">
        <v>0</v>
      </c>
      <c r="H21" s="351">
        <v>0</v>
      </c>
      <c r="I21" s="351">
        <v>602900</v>
      </c>
      <c r="J21" s="351">
        <v>602900</v>
      </c>
      <c r="K21" s="351">
        <v>0</v>
      </c>
      <c r="L21" s="351">
        <v>7997100</v>
      </c>
      <c r="M21" s="352">
        <v>500920</v>
      </c>
      <c r="N21" s="352">
        <v>533000</v>
      </c>
      <c r="O21" s="352">
        <v>310850</v>
      </c>
      <c r="P21" s="352">
        <v>0</v>
      </c>
      <c r="Q21" s="352">
        <v>0</v>
      </c>
      <c r="R21" s="352">
        <v>0</v>
      </c>
      <c r="S21" s="352">
        <v>0</v>
      </c>
      <c r="T21" s="352">
        <v>0</v>
      </c>
      <c r="U21" s="352">
        <v>0</v>
      </c>
      <c r="V21" s="352">
        <v>0</v>
      </c>
      <c r="W21" s="352">
        <v>0</v>
      </c>
      <c r="X21" s="352">
        <v>0</v>
      </c>
      <c r="Y21" s="366">
        <f t="shared" si="0"/>
        <v>1344770</v>
      </c>
    </row>
    <row r="22" spans="1:25" ht="15" thickBot="1" x14ac:dyDescent="0.35">
      <c r="A22" s="355"/>
      <c r="M22" s="347"/>
      <c r="N22" s="347"/>
      <c r="O22" s="347"/>
      <c r="P22" s="347"/>
      <c r="Q22" s="347"/>
      <c r="R22" s="347"/>
      <c r="S22" s="347"/>
      <c r="T22" s="347"/>
      <c r="U22" s="347"/>
      <c r="V22" s="347"/>
      <c r="W22" s="347"/>
      <c r="X22" s="347"/>
    </row>
    <row r="23" spans="1:25" ht="15" thickBot="1" x14ac:dyDescent="0.35">
      <c r="A23" s="480" t="s">
        <v>383</v>
      </c>
      <c r="B23" s="481"/>
      <c r="C23" s="356">
        <f>SUM(C8:C22)</f>
        <v>36473388</v>
      </c>
      <c r="D23" s="356">
        <f t="shared" ref="D23:X23" si="1">SUM(D8:D22)</f>
        <v>0</v>
      </c>
      <c r="E23" s="356">
        <f t="shared" si="1"/>
        <v>0</v>
      </c>
      <c r="F23" s="356">
        <f t="shared" si="1"/>
        <v>36473388</v>
      </c>
      <c r="G23" s="356">
        <f t="shared" si="1"/>
        <v>13725034</v>
      </c>
      <c r="H23" s="356">
        <f t="shared" si="1"/>
        <v>0</v>
      </c>
      <c r="I23" s="356">
        <f t="shared" si="1"/>
        <v>602900</v>
      </c>
      <c r="J23" s="356">
        <f t="shared" si="1"/>
        <v>14327934</v>
      </c>
      <c r="K23" s="356">
        <f t="shared" si="1"/>
        <v>0</v>
      </c>
      <c r="L23" s="356">
        <f t="shared" si="1"/>
        <v>22145454</v>
      </c>
      <c r="M23" s="356">
        <f t="shared" si="1"/>
        <v>500920</v>
      </c>
      <c r="N23" s="356">
        <f t="shared" si="1"/>
        <v>562120</v>
      </c>
      <c r="O23" s="356">
        <f>SUM(O8:O22)</f>
        <v>2399784</v>
      </c>
      <c r="P23" s="356">
        <f t="shared" si="1"/>
        <v>0</v>
      </c>
      <c r="Q23" s="356">
        <f t="shared" si="1"/>
        <v>0</v>
      </c>
      <c r="R23" s="356">
        <f t="shared" si="1"/>
        <v>0</v>
      </c>
      <c r="S23" s="356">
        <f t="shared" si="1"/>
        <v>0</v>
      </c>
      <c r="T23" s="356">
        <f t="shared" si="1"/>
        <v>0</v>
      </c>
      <c r="U23" s="356">
        <f t="shared" si="1"/>
        <v>0</v>
      </c>
      <c r="V23" s="356">
        <f t="shared" si="1"/>
        <v>0</v>
      </c>
      <c r="W23" s="356">
        <f t="shared" si="1"/>
        <v>0</v>
      </c>
      <c r="X23" s="356">
        <f t="shared" si="1"/>
        <v>0</v>
      </c>
      <c r="Y23" s="367">
        <f>SUM(Y8:Y22)</f>
        <v>3462824</v>
      </c>
    </row>
    <row r="24" spans="1:25" x14ac:dyDescent="0.3">
      <c r="M24" s="357">
        <f>+M23/$C$23</f>
        <v>1.3733848909237607E-2</v>
      </c>
      <c r="N24" s="357">
        <f t="shared" ref="N24:X24" si="2">+N23/$C$23</f>
        <v>1.5411784614031469E-2</v>
      </c>
      <c r="O24" s="357">
        <f t="shared" si="2"/>
        <v>6.5795478061977677E-2</v>
      </c>
      <c r="P24" s="357">
        <f t="shared" si="2"/>
        <v>0</v>
      </c>
      <c r="Q24" s="357">
        <f t="shared" si="2"/>
        <v>0</v>
      </c>
      <c r="R24" s="357">
        <f t="shared" si="2"/>
        <v>0</v>
      </c>
      <c r="S24" s="357">
        <f t="shared" si="2"/>
        <v>0</v>
      </c>
      <c r="T24" s="357">
        <f t="shared" si="2"/>
        <v>0</v>
      </c>
      <c r="U24" s="357">
        <f t="shared" si="2"/>
        <v>0</v>
      </c>
      <c r="V24" s="357">
        <f t="shared" si="2"/>
        <v>0</v>
      </c>
      <c r="W24" s="357">
        <f t="shared" si="2"/>
        <v>0</v>
      </c>
      <c r="X24" s="357">
        <f t="shared" si="2"/>
        <v>0</v>
      </c>
    </row>
    <row r="25" spans="1:25" x14ac:dyDescent="0.3">
      <c r="M25" s="358" t="s">
        <v>384</v>
      </c>
      <c r="N25" s="358"/>
      <c r="O25" s="358"/>
    </row>
    <row r="26" spans="1:25" x14ac:dyDescent="0.3">
      <c r="M26" s="358"/>
      <c r="N26" s="358"/>
      <c r="O26" s="358"/>
    </row>
    <row r="28" spans="1:25" x14ac:dyDescent="0.3">
      <c r="C28" s="359"/>
      <c r="M28" s="360" t="s">
        <v>169</v>
      </c>
      <c r="N28" s="361" t="s">
        <v>385</v>
      </c>
      <c r="O28" s="362" t="s">
        <v>386</v>
      </c>
      <c r="P28" s="359"/>
      <c r="Q28" s="359"/>
      <c r="R28" s="359"/>
      <c r="S28" s="359"/>
      <c r="T28" s="359"/>
      <c r="U28" s="359"/>
      <c r="V28" s="359"/>
      <c r="W28" s="359"/>
      <c r="X28" s="359"/>
    </row>
    <row r="29" spans="1:25" x14ac:dyDescent="0.3">
      <c r="C29" t="s">
        <v>387</v>
      </c>
      <c r="M29" s="363">
        <f>+C23</f>
        <v>36473388</v>
      </c>
      <c r="N29" s="363">
        <f>+[3]ERP!G68</f>
        <v>1193709038.02</v>
      </c>
      <c r="O29" s="363">
        <f>+O30+O31</f>
        <v>234297455.63</v>
      </c>
      <c r="P29" s="347"/>
      <c r="Q29" s="364"/>
      <c r="R29" s="364"/>
      <c r="S29" s="364"/>
      <c r="T29" s="364"/>
      <c r="U29" s="364"/>
      <c r="V29" s="364"/>
      <c r="W29" s="364"/>
      <c r="X29" s="364"/>
    </row>
    <row r="30" spans="1:25" x14ac:dyDescent="0.3">
      <c r="C30" t="s">
        <v>388</v>
      </c>
      <c r="M30" s="363">
        <f>+M29-M31</f>
        <v>35070378</v>
      </c>
      <c r="N30" s="363">
        <f>+N29*0.9</f>
        <v>1074338134.2179999</v>
      </c>
      <c r="O30" s="363">
        <v>133297455.63</v>
      </c>
      <c r="P30" s="364"/>
      <c r="Q30" s="364"/>
      <c r="R30" s="364"/>
      <c r="S30" s="364"/>
      <c r="T30" s="364"/>
      <c r="U30" s="364"/>
      <c r="V30" s="364"/>
      <c r="W30" s="364"/>
      <c r="X30" s="364"/>
    </row>
    <row r="31" spans="1:25" x14ac:dyDescent="0.3">
      <c r="C31" t="s">
        <v>389</v>
      </c>
      <c r="M31" s="365">
        <f>+M11+M21+N11+N21+O11+O21+P11+P21</f>
        <v>1403010</v>
      </c>
      <c r="N31" s="365">
        <f>+N29-N30</f>
        <v>119370903.80200005</v>
      </c>
      <c r="O31" s="365">
        <v>101000000</v>
      </c>
    </row>
    <row r="33" spans="13:14" x14ac:dyDescent="0.3">
      <c r="N33" s="364">
        <f>+M29+N29+O29</f>
        <v>1464479881.6500001</v>
      </c>
    </row>
    <row r="34" spans="13:14" x14ac:dyDescent="0.3">
      <c r="N34" s="347">
        <f>+N33-[3]ERP!G73</f>
        <v>0</v>
      </c>
    </row>
    <row r="35" spans="13:14" x14ac:dyDescent="0.3">
      <c r="M35">
        <f>+N30*M24</f>
        <v>14754797.612782244</v>
      </c>
    </row>
    <row r="109" spans="3:3" x14ac:dyDescent="0.3">
      <c r="C109" s="347">
        <f>+'Detalle 1T'!M8+'Detalle 1T'!M9+'Detalle 1T'!M10+'Detalle 1T'!M11+'Detalle 1T'!M12+'Detalle 1T'!M13+'Detalle 1T'!M14+'Detalle 1T'!M15+'Detalle 1T'!M16+'Detalle 1T'!M17+'Detalle 1T'!M18+'Detalle 1T'!M19+'Detalle 1T'!M20</f>
        <v>0</v>
      </c>
    </row>
  </sheetData>
  <mergeCells count="8">
    <mergeCell ref="A23:B23"/>
    <mergeCell ref="A1:X1"/>
    <mergeCell ref="A2:X2"/>
    <mergeCell ref="A3:X3"/>
    <mergeCell ref="A4:X4"/>
    <mergeCell ref="A6:A7"/>
    <mergeCell ref="B6:B7"/>
    <mergeCell ref="C6:C7"/>
  </mergeCells>
  <pageMargins left="0.75" right="0.75" top="1" bottom="1" header="0.5" footer="0.5"/>
  <pageSetup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79797"/>
  </sheetPr>
  <dimension ref="A1:I204"/>
  <sheetViews>
    <sheetView showGridLines="0" zoomScale="80" zoomScaleNormal="80" zoomScaleSheetLayoutView="100" workbookViewId="0">
      <selection sqref="A1:F2"/>
    </sheetView>
  </sheetViews>
  <sheetFormatPr baseColWidth="10" defaultColWidth="11.44140625" defaultRowHeight="15.6" x14ac:dyDescent="0.3"/>
  <cols>
    <col min="1" max="1" width="38.6640625" style="30" customWidth="1"/>
    <col min="2" max="2" width="28.6640625" style="30" customWidth="1"/>
    <col min="3" max="5" width="24.6640625" style="30" customWidth="1"/>
    <col min="6" max="6" width="20.6640625" style="30" customWidth="1"/>
    <col min="7" max="7" width="18.5546875" style="30" bestFit="1" customWidth="1"/>
    <col min="8" max="16384" width="11.44140625" style="30"/>
  </cols>
  <sheetData>
    <row r="1" spans="1:6" ht="18" customHeight="1" x14ac:dyDescent="0.3">
      <c r="A1" s="466" t="s">
        <v>123</v>
      </c>
      <c r="B1" s="466"/>
      <c r="C1" s="466"/>
      <c r="D1" s="466"/>
      <c r="E1" s="466"/>
      <c r="F1" s="466"/>
    </row>
    <row r="2" spans="1:6" ht="18" customHeight="1" x14ac:dyDescent="0.3">
      <c r="A2" s="466"/>
      <c r="B2" s="466"/>
      <c r="C2" s="466"/>
      <c r="D2" s="466"/>
      <c r="E2" s="466"/>
      <c r="F2" s="466"/>
    </row>
    <row r="3" spans="1:6" ht="18" customHeight="1" x14ac:dyDescent="0.3">
      <c r="A3" s="479" t="s">
        <v>156</v>
      </c>
      <c r="B3" s="479"/>
      <c r="C3" s="479"/>
      <c r="D3" s="479"/>
      <c r="E3" s="479"/>
      <c r="F3" s="479"/>
    </row>
    <row r="4" spans="1:6" ht="15" customHeight="1" thickBot="1" x14ac:dyDescent="0.35">
      <c r="A4" s="31"/>
      <c r="B4" s="31"/>
      <c r="C4" s="31"/>
      <c r="D4" s="31"/>
      <c r="E4" s="31"/>
      <c r="F4" s="31"/>
    </row>
    <row r="5" spans="1:6" ht="18" customHeight="1" x14ac:dyDescent="0.3">
      <c r="A5" s="58"/>
      <c r="B5" s="139" t="s">
        <v>22</v>
      </c>
      <c r="C5" s="458" t="str">
        <f>+'1T'!C5</f>
        <v>Prevención y Tratamiento del Consumo de Alcohol, Tabaco y Drogas</v>
      </c>
      <c r="D5" s="459"/>
      <c r="E5" s="460"/>
    </row>
    <row r="6" spans="1:6" ht="18" customHeight="1" x14ac:dyDescent="0.3">
      <c r="A6" s="59"/>
      <c r="B6" s="140" t="s">
        <v>33</v>
      </c>
      <c r="C6" s="415" t="str">
        <f>+'1T'!C6</f>
        <v>Instituto sobre Alcoholismo y Farmocodependencia</v>
      </c>
      <c r="D6" s="461"/>
      <c r="E6" s="462"/>
      <c r="F6" s="5"/>
    </row>
    <row r="7" spans="1:6" ht="18" customHeight="1" thickBot="1" x14ac:dyDescent="0.35">
      <c r="A7" s="59"/>
      <c r="B7" s="143" t="s">
        <v>34</v>
      </c>
      <c r="C7" s="463" t="str">
        <f>+'1T'!C7</f>
        <v xml:space="preserve">Área Técnica Casa Jaguar </v>
      </c>
      <c r="D7" s="464"/>
      <c r="E7" s="465"/>
      <c r="F7" s="5"/>
    </row>
    <row r="8" spans="1:6" ht="15" customHeight="1" x14ac:dyDescent="0.3"/>
    <row r="9" spans="1:6" ht="21.9" customHeight="1" x14ac:dyDescent="0.3">
      <c r="A9" s="442" t="s">
        <v>35</v>
      </c>
      <c r="B9" s="442"/>
      <c r="C9" s="442"/>
      <c r="D9" s="442"/>
      <c r="E9" s="442"/>
      <c r="F9" s="442"/>
    </row>
    <row r="10" spans="1:6" ht="17.399999999999999" x14ac:dyDescent="0.3">
      <c r="A10" s="9"/>
      <c r="B10" s="9"/>
      <c r="C10" s="9"/>
      <c r="D10" s="9"/>
      <c r="E10" s="9"/>
      <c r="F10" s="9"/>
    </row>
    <row r="11" spans="1:6" ht="50.25" customHeight="1" x14ac:dyDescent="0.3">
      <c r="A11" s="393" t="s">
        <v>282</v>
      </c>
      <c r="B11" s="393"/>
      <c r="C11" s="393"/>
      <c r="D11" s="393"/>
      <c r="E11" s="393"/>
      <c r="F11" s="393"/>
    </row>
    <row r="12" spans="1:6" x14ac:dyDescent="0.3">
      <c r="A12" s="156"/>
      <c r="B12" s="156"/>
      <c r="C12" s="156"/>
      <c r="D12" s="156"/>
      <c r="E12" s="156"/>
      <c r="F12" s="156"/>
    </row>
    <row r="13" spans="1:6" ht="16.95" customHeight="1" x14ac:dyDescent="0.3">
      <c r="A13" s="471" t="s">
        <v>36</v>
      </c>
      <c r="B13" s="471"/>
      <c r="C13" s="471"/>
      <c r="D13" s="471"/>
      <c r="E13" s="471"/>
      <c r="F13" s="471"/>
    </row>
    <row r="14" spans="1:6" ht="16.95" customHeight="1" x14ac:dyDescent="0.3">
      <c r="A14" s="471" t="s">
        <v>19</v>
      </c>
      <c r="B14" s="471"/>
      <c r="C14" s="471"/>
      <c r="D14" s="471"/>
      <c r="E14" s="471"/>
      <c r="F14" s="471"/>
    </row>
    <row r="15" spans="1:6" ht="16.95" customHeight="1" x14ac:dyDescent="0.3">
      <c r="A15" s="88" t="s">
        <v>17</v>
      </c>
      <c r="B15" s="89" t="s">
        <v>18</v>
      </c>
      <c r="C15" s="89" t="s">
        <v>5</v>
      </c>
      <c r="D15" s="89" t="s">
        <v>6</v>
      </c>
      <c r="E15" s="89" t="s">
        <v>7</v>
      </c>
      <c r="F15" s="88" t="s">
        <v>8</v>
      </c>
    </row>
    <row r="16" spans="1:6" ht="16.95" customHeight="1" x14ac:dyDescent="0.3">
      <c r="A16" s="82" t="s">
        <v>16</v>
      </c>
      <c r="B16" s="85"/>
      <c r="C16" s="262">
        <f>+SUM(C18:C19)</f>
        <v>91</v>
      </c>
      <c r="D16" s="262">
        <f t="shared" ref="D16:F16" si="0">+SUM(D18:D19)</f>
        <v>62</v>
      </c>
      <c r="E16" s="262">
        <f t="shared" si="0"/>
        <v>60</v>
      </c>
      <c r="F16" s="262">
        <f t="shared" si="0"/>
        <v>213</v>
      </c>
    </row>
    <row r="17" spans="1:6" ht="15" customHeight="1" x14ac:dyDescent="0.3">
      <c r="A17" s="10"/>
      <c r="B17" s="11"/>
      <c r="C17" s="263"/>
      <c r="D17" s="263"/>
      <c r="E17" s="263"/>
      <c r="F17" s="263"/>
    </row>
    <row r="18" spans="1:6" ht="16.95" customHeight="1" x14ac:dyDescent="0.3">
      <c r="A18" s="13" t="s">
        <v>289</v>
      </c>
      <c r="B18" s="14" t="s">
        <v>290</v>
      </c>
      <c r="C18" s="264">
        <v>4</v>
      </c>
      <c r="D18" s="264">
        <v>4</v>
      </c>
      <c r="E18" s="264">
        <v>3</v>
      </c>
      <c r="F18" s="265">
        <f>+SUM(C18:E18)</f>
        <v>11</v>
      </c>
    </row>
    <row r="19" spans="1:6" ht="16.95" customHeight="1" x14ac:dyDescent="0.3">
      <c r="A19" s="16" t="s">
        <v>291</v>
      </c>
      <c r="B19" s="14" t="s">
        <v>290</v>
      </c>
      <c r="C19" s="264">
        <v>87</v>
      </c>
      <c r="D19" s="264">
        <v>58</v>
      </c>
      <c r="E19" s="264">
        <v>57</v>
      </c>
      <c r="F19" s="265">
        <f>+SUM(C19:E19)</f>
        <v>202</v>
      </c>
    </row>
    <row r="20" spans="1:6" x14ac:dyDescent="0.3">
      <c r="A20" s="135" t="s">
        <v>163</v>
      </c>
      <c r="B20" s="210" t="s">
        <v>164</v>
      </c>
      <c r="C20" s="134"/>
      <c r="D20" s="134"/>
      <c r="E20" s="134"/>
      <c r="F20" s="134"/>
    </row>
    <row r="21" spans="1:6" ht="35.1" customHeight="1" x14ac:dyDescent="0.3">
      <c r="A21" s="452" t="s">
        <v>283</v>
      </c>
      <c r="B21" s="453"/>
      <c r="C21" s="453"/>
      <c r="D21" s="453"/>
      <c r="E21" s="453"/>
      <c r="F21" s="454"/>
    </row>
    <row r="22" spans="1:6" ht="50.1" customHeight="1" x14ac:dyDescent="0.3">
      <c r="A22" s="443" t="s">
        <v>111</v>
      </c>
      <c r="B22" s="444"/>
      <c r="C22" s="444"/>
      <c r="D22" s="444"/>
      <c r="E22" s="444"/>
      <c r="F22" s="445"/>
    </row>
    <row r="23" spans="1:6" ht="16.95" customHeight="1" x14ac:dyDescent="0.3">
      <c r="A23" s="33"/>
      <c r="B23" s="33"/>
      <c r="C23" s="33"/>
      <c r="D23" s="34"/>
      <c r="E23" s="34"/>
      <c r="F23" s="35"/>
    </row>
    <row r="24" spans="1:6" ht="16.95" customHeight="1" x14ac:dyDescent="0.3">
      <c r="A24" s="471" t="s">
        <v>37</v>
      </c>
      <c r="B24" s="471"/>
      <c r="C24" s="471"/>
      <c r="D24" s="471"/>
      <c r="E24" s="471"/>
      <c r="F24" s="471"/>
    </row>
    <row r="25" spans="1:6" ht="16.95" customHeight="1" x14ac:dyDescent="0.3">
      <c r="A25" s="471" t="s">
        <v>20</v>
      </c>
      <c r="B25" s="471"/>
      <c r="C25" s="471"/>
      <c r="D25" s="471"/>
      <c r="E25" s="471"/>
      <c r="F25" s="471"/>
    </row>
    <row r="26" spans="1:6" ht="15" customHeight="1" x14ac:dyDescent="0.3">
      <c r="A26" s="491" t="s">
        <v>17</v>
      </c>
      <c r="B26" s="492"/>
      <c r="C26" s="89" t="s">
        <v>5</v>
      </c>
      <c r="D26" s="89" t="s">
        <v>6</v>
      </c>
      <c r="E26" s="89" t="s">
        <v>7</v>
      </c>
      <c r="F26" s="88" t="s">
        <v>8</v>
      </c>
    </row>
    <row r="27" spans="1:6" ht="16.95" customHeight="1" x14ac:dyDescent="0.3">
      <c r="A27" s="475" t="s">
        <v>16</v>
      </c>
      <c r="B27" s="475"/>
      <c r="C27" s="97">
        <f>+C29+C30</f>
        <v>2596934.92</v>
      </c>
      <c r="D27" s="97">
        <f t="shared" ref="D27:F27" si="1">+D29+D30</f>
        <v>2402175.4299999997</v>
      </c>
      <c r="E27" s="97">
        <f t="shared" si="1"/>
        <v>1199153.69</v>
      </c>
      <c r="F27" s="97">
        <f t="shared" si="1"/>
        <v>6198264.0399999991</v>
      </c>
    </row>
    <row r="28" spans="1:6" ht="15" customHeight="1" x14ac:dyDescent="0.3">
      <c r="A28" s="476"/>
      <c r="B28" s="476"/>
      <c r="C28" s="12"/>
      <c r="D28" s="12"/>
      <c r="E28" s="12"/>
      <c r="F28" s="12"/>
    </row>
    <row r="29" spans="1:6" ht="16.95" customHeight="1" x14ac:dyDescent="0.3">
      <c r="A29" s="477" t="s">
        <v>289</v>
      </c>
      <c r="B29" s="477"/>
      <c r="C29" s="15">
        <f>+'Detalle 2T'!P8+'Detalle 2T'!P9+'Detalle 2T'!P10+'Detalle 2T'!P12+'Detalle 2T'!P13+'Detalle 2T'!P14+'Detalle 2T'!P15+'Detalle 2T'!P16+'Detalle 2T'!P17+'Detalle 2T'!P18+'Detalle 2T'!P19+'Detalle 2T'!P20</f>
        <v>1588674.92</v>
      </c>
      <c r="D29" s="15">
        <f>+'Detalle 2T'!Q8+'Detalle 2T'!Q9+'Detalle 2T'!Q10+'Detalle 2T'!Q12+'Detalle 2T'!Q13+'Detalle 2T'!Q14+'Detalle 2T'!Q15+'Detalle 2T'!Q16+'Detalle 2T'!Q17+'Detalle 2T'!Q18+'Detalle 2T'!Q19+'Detalle 2T'!Q20</f>
        <v>1113775.4299999997</v>
      </c>
      <c r="E29" s="15">
        <f>+'Detalle 2T'!R8+'Detalle 2T'!R9+'Detalle 2T'!R10+'Detalle 2T'!R12+'Detalle 2T'!R13+'Detalle 2T'!R14+'Detalle 2T'!R15+'Detalle 2T'!R16+'Detalle 2T'!R17+'Detalle 2T'!R18+'Detalle 2T'!R19+'Detalle 2T'!R20</f>
        <v>290913.69000000006</v>
      </c>
      <c r="F29" s="194">
        <f>+E29+D29+C29</f>
        <v>2993364.0399999996</v>
      </c>
    </row>
    <row r="30" spans="1:6" ht="16.95" customHeight="1" x14ac:dyDescent="0.3">
      <c r="A30" s="478" t="s">
        <v>291</v>
      </c>
      <c r="B30" s="478"/>
      <c r="C30" s="15">
        <f>+'Detalle 2T'!P11+'Detalle 2T'!P21</f>
        <v>1008260</v>
      </c>
      <c r="D30" s="15">
        <f>+'Detalle 2T'!Q11+'Detalle 2T'!Q21</f>
        <v>1288400</v>
      </c>
      <c r="E30" s="15">
        <f>+'Detalle 2T'!R11+'Detalle 2T'!R21</f>
        <v>908240</v>
      </c>
      <c r="F30" s="194">
        <f>+E30+D30+C30</f>
        <v>3204900</v>
      </c>
    </row>
    <row r="31" spans="1:6" ht="15" customHeight="1" x14ac:dyDescent="0.3">
      <c r="A31" s="135" t="s">
        <v>163</v>
      </c>
      <c r="B31" s="210" t="s">
        <v>164</v>
      </c>
      <c r="C31" s="134"/>
      <c r="D31" s="134"/>
      <c r="E31" s="134"/>
      <c r="F31" s="134"/>
    </row>
    <row r="32" spans="1:6" ht="35.1" customHeight="1" x14ac:dyDescent="0.3">
      <c r="A32" s="452" t="s">
        <v>283</v>
      </c>
      <c r="B32" s="453"/>
      <c r="C32" s="453"/>
      <c r="D32" s="453"/>
      <c r="E32" s="453"/>
      <c r="F32" s="454"/>
    </row>
    <row r="33" spans="1:7" ht="50.1" customHeight="1" x14ac:dyDescent="0.3">
      <c r="A33" s="443" t="s">
        <v>111</v>
      </c>
      <c r="B33" s="444"/>
      <c r="C33" s="444"/>
      <c r="D33" s="444"/>
      <c r="E33" s="444"/>
      <c r="F33" s="445"/>
    </row>
    <row r="34" spans="1:7" ht="15" customHeight="1" x14ac:dyDescent="0.3"/>
    <row r="35" spans="1:7" ht="16.95" customHeight="1" x14ac:dyDescent="0.3">
      <c r="A35" s="404" t="s">
        <v>38</v>
      </c>
      <c r="B35" s="404"/>
      <c r="C35" s="404"/>
      <c r="D35" s="404"/>
      <c r="E35" s="404"/>
      <c r="F35" s="404"/>
    </row>
    <row r="36" spans="1:7" ht="30" customHeight="1" x14ac:dyDescent="0.3">
      <c r="A36" s="427" t="s">
        <v>39</v>
      </c>
      <c r="B36" s="427"/>
      <c r="C36" s="427"/>
      <c r="D36" s="427"/>
      <c r="E36" s="427"/>
      <c r="F36" s="427"/>
    </row>
    <row r="37" spans="1:7" x14ac:dyDescent="0.3">
      <c r="A37" s="426" t="s">
        <v>23</v>
      </c>
      <c r="B37" s="426"/>
      <c r="C37" s="90" t="s">
        <v>40</v>
      </c>
      <c r="D37" s="91" t="s">
        <v>41</v>
      </c>
      <c r="E37" s="92" t="s">
        <v>43</v>
      </c>
      <c r="F37" s="91" t="s">
        <v>24</v>
      </c>
    </row>
    <row r="38" spans="1:7" ht="30" customHeight="1" x14ac:dyDescent="0.3">
      <c r="A38" s="450" t="s">
        <v>28</v>
      </c>
      <c r="B38" s="455"/>
      <c r="C38" s="18" t="s">
        <v>390</v>
      </c>
      <c r="D38" s="18"/>
      <c r="E38" s="22"/>
      <c r="F38" s="19"/>
    </row>
    <row r="39" spans="1:7" ht="30" customHeight="1" x14ac:dyDescent="0.3">
      <c r="A39" s="450" t="s">
        <v>29</v>
      </c>
      <c r="B39" s="450"/>
      <c r="C39" s="18"/>
      <c r="D39" s="18"/>
      <c r="E39" s="18" t="s">
        <v>390</v>
      </c>
      <c r="F39" s="20"/>
    </row>
    <row r="40" spans="1:7" ht="30" customHeight="1" x14ac:dyDescent="0.3">
      <c r="A40" s="456" t="s">
        <v>27</v>
      </c>
      <c r="B40" s="456"/>
      <c r="C40" s="18"/>
      <c r="D40" s="18" t="s">
        <v>390</v>
      </c>
      <c r="E40" s="18"/>
      <c r="F40" s="20"/>
    </row>
    <row r="41" spans="1:7" ht="30" customHeight="1" x14ac:dyDescent="0.3">
      <c r="A41" s="457" t="s">
        <v>30</v>
      </c>
      <c r="B41" s="457"/>
      <c r="C41" s="18"/>
      <c r="D41" s="18" t="s">
        <v>390</v>
      </c>
      <c r="E41" s="18"/>
      <c r="F41" s="21"/>
    </row>
    <row r="42" spans="1:7" ht="16.95" customHeight="1" x14ac:dyDescent="0.3">
      <c r="A42" s="135" t="s">
        <v>163</v>
      </c>
      <c r="B42" s="210" t="s">
        <v>164</v>
      </c>
      <c r="C42" s="76"/>
      <c r="D42" s="76"/>
      <c r="E42" s="76"/>
      <c r="F42" s="76"/>
    </row>
    <row r="43" spans="1:7" ht="35.1" customHeight="1" x14ac:dyDescent="0.3">
      <c r="A43" s="452" t="s">
        <v>284</v>
      </c>
      <c r="B43" s="453"/>
      <c r="C43" s="453"/>
      <c r="D43" s="453"/>
      <c r="E43" s="453"/>
      <c r="F43" s="454"/>
    </row>
    <row r="44" spans="1:7" s="63" customFormat="1" ht="50.1" customHeight="1" x14ac:dyDescent="0.3">
      <c r="A44" s="440" t="s">
        <v>77</v>
      </c>
      <c r="B44" s="440"/>
      <c r="C44" s="440"/>
      <c r="D44" s="440"/>
      <c r="E44" s="440"/>
      <c r="F44" s="440"/>
      <c r="G44" s="30"/>
    </row>
    <row r="45" spans="1:7" s="63" customFormat="1" ht="15" customHeight="1" x14ac:dyDescent="0.3">
      <c r="A45" s="56"/>
      <c r="B45" s="56"/>
      <c r="C45" s="56"/>
      <c r="D45" s="56"/>
      <c r="E45" s="56"/>
      <c r="F45" s="56"/>
      <c r="G45" s="30"/>
    </row>
    <row r="46" spans="1:7" x14ac:dyDescent="0.3">
      <c r="A46" s="404" t="s">
        <v>44</v>
      </c>
      <c r="B46" s="404"/>
      <c r="C46" s="404"/>
      <c r="D46" s="404"/>
      <c r="E46" s="404"/>
      <c r="F46" s="404"/>
    </row>
    <row r="47" spans="1:7" x14ac:dyDescent="0.3">
      <c r="A47" s="404" t="s">
        <v>25</v>
      </c>
      <c r="B47" s="404"/>
      <c r="C47" s="404"/>
      <c r="D47" s="404"/>
      <c r="E47" s="404"/>
      <c r="F47" s="404"/>
    </row>
    <row r="48" spans="1:7" x14ac:dyDescent="0.3">
      <c r="A48" s="491" t="s">
        <v>23</v>
      </c>
      <c r="B48" s="491"/>
      <c r="C48" s="89" t="s">
        <v>40</v>
      </c>
      <c r="D48" s="88" t="s">
        <v>41</v>
      </c>
      <c r="E48" s="93" t="s">
        <v>76</v>
      </c>
      <c r="F48" s="88" t="s">
        <v>24</v>
      </c>
    </row>
    <row r="49" spans="1:8" ht="30" customHeight="1" x14ac:dyDescent="0.3">
      <c r="A49" s="449" t="s">
        <v>31</v>
      </c>
      <c r="B49" s="449"/>
      <c r="C49" s="22" t="s">
        <v>390</v>
      </c>
      <c r="D49" s="22"/>
      <c r="E49" s="27"/>
      <c r="F49" s="38"/>
      <c r="G49" s="63"/>
    </row>
    <row r="50" spans="1:8" ht="30" customHeight="1" x14ac:dyDescent="0.3">
      <c r="A50" s="450" t="s">
        <v>32</v>
      </c>
      <c r="B50" s="450"/>
      <c r="C50" s="28" t="s">
        <v>390</v>
      </c>
      <c r="D50" s="28"/>
      <c r="E50" s="29"/>
      <c r="F50" s="39"/>
      <c r="G50" s="63"/>
    </row>
    <row r="51" spans="1:8" s="63" customFormat="1" ht="30" customHeight="1" x14ac:dyDescent="0.3">
      <c r="A51" s="493" t="s">
        <v>252</v>
      </c>
      <c r="B51" s="493"/>
      <c r="C51" s="259" t="s">
        <v>390</v>
      </c>
      <c r="D51" s="259"/>
      <c r="E51" s="260"/>
      <c r="F51" s="39"/>
    </row>
    <row r="52" spans="1:8" x14ac:dyDescent="0.3">
      <c r="A52" s="135" t="s">
        <v>163</v>
      </c>
      <c r="B52" s="210" t="s">
        <v>164</v>
      </c>
      <c r="C52" s="134"/>
      <c r="D52" s="134"/>
      <c r="E52" s="134"/>
      <c r="F52" s="134"/>
    </row>
    <row r="53" spans="1:8" ht="35.1" customHeight="1" x14ac:dyDescent="0.3">
      <c r="A53" s="452" t="s">
        <v>285</v>
      </c>
      <c r="B53" s="453"/>
      <c r="C53" s="453"/>
      <c r="D53" s="453"/>
      <c r="E53" s="453"/>
      <c r="F53" s="454"/>
    </row>
    <row r="54" spans="1:8" ht="50.1" customHeight="1" x14ac:dyDescent="0.3">
      <c r="A54" s="440" t="s">
        <v>55</v>
      </c>
      <c r="B54" s="440"/>
      <c r="C54" s="440"/>
      <c r="D54" s="440"/>
      <c r="E54" s="440"/>
      <c r="F54" s="440"/>
    </row>
    <row r="55" spans="1:8" ht="9.9" customHeight="1" x14ac:dyDescent="0.3">
      <c r="E55" s="40"/>
    </row>
    <row r="56" spans="1:8" ht="30" customHeight="1" x14ac:dyDescent="0.35">
      <c r="A56" s="94" t="s">
        <v>45</v>
      </c>
      <c r="B56" s="415"/>
      <c r="C56" s="416"/>
      <c r="D56" s="417" t="s">
        <v>48</v>
      </c>
      <c r="E56" s="418"/>
      <c r="F56" s="419"/>
      <c r="G56" s="4"/>
      <c r="H56" s="4"/>
    </row>
    <row r="57" spans="1:8" ht="27.9" customHeight="1" x14ac:dyDescent="0.35">
      <c r="A57" s="94" t="s">
        <v>46</v>
      </c>
      <c r="B57" s="415"/>
      <c r="C57" s="416"/>
      <c r="D57" s="420"/>
      <c r="E57" s="421"/>
      <c r="F57" s="422"/>
      <c r="G57" s="4"/>
      <c r="H57" s="4"/>
    </row>
    <row r="58" spans="1:8" ht="27.9" customHeight="1" x14ac:dyDescent="0.35">
      <c r="A58" s="94" t="s">
        <v>47</v>
      </c>
      <c r="B58" s="415"/>
      <c r="C58" s="416"/>
      <c r="D58" s="423"/>
      <c r="E58" s="424"/>
      <c r="F58" s="425"/>
      <c r="G58" s="4"/>
      <c r="H58" s="4"/>
    </row>
    <row r="60" spans="1:8" ht="21.9" customHeight="1" x14ac:dyDescent="0.3">
      <c r="A60" s="442" t="s">
        <v>49</v>
      </c>
      <c r="B60" s="442"/>
      <c r="C60" s="442"/>
      <c r="D60" s="442"/>
      <c r="E60" s="442"/>
      <c r="F60" s="442"/>
    </row>
    <row r="61" spans="1:8" ht="9.9" customHeight="1" x14ac:dyDescent="0.3"/>
    <row r="62" spans="1:8" ht="84.9" customHeight="1" x14ac:dyDescent="0.3">
      <c r="A62" s="393" t="s">
        <v>238</v>
      </c>
      <c r="B62" s="393"/>
      <c r="C62" s="393"/>
      <c r="D62" s="393"/>
      <c r="E62" s="393"/>
      <c r="F62" s="393"/>
    </row>
    <row r="63" spans="1:8" ht="9.9" customHeight="1" x14ac:dyDescent="0.3"/>
    <row r="64" spans="1:8" x14ac:dyDescent="0.3">
      <c r="A64" s="404" t="s">
        <v>50</v>
      </c>
      <c r="B64" s="404"/>
      <c r="C64" s="404"/>
      <c r="D64" s="404"/>
      <c r="E64" s="404"/>
      <c r="F64" s="404"/>
    </row>
    <row r="65" spans="1:7" x14ac:dyDescent="0.3">
      <c r="A65" s="404" t="s">
        <v>58</v>
      </c>
      <c r="B65" s="404"/>
      <c r="C65" s="404"/>
      <c r="D65" s="404"/>
      <c r="E65" s="404"/>
      <c r="F65" s="404"/>
    </row>
    <row r="66" spans="1:7" x14ac:dyDescent="0.3">
      <c r="A66" s="404" t="s">
        <v>51</v>
      </c>
      <c r="B66" s="404"/>
      <c r="C66" s="404"/>
      <c r="D66" s="404"/>
      <c r="E66" s="404"/>
      <c r="F66" s="404"/>
    </row>
    <row r="67" spans="1:7" ht="31.2" x14ac:dyDescent="0.3">
      <c r="A67" s="95" t="s">
        <v>59</v>
      </c>
      <c r="B67" s="95" t="s">
        <v>61</v>
      </c>
      <c r="C67" s="95" t="s">
        <v>65</v>
      </c>
      <c r="D67" s="95" t="s">
        <v>62</v>
      </c>
      <c r="E67" s="95" t="s">
        <v>63</v>
      </c>
      <c r="F67" s="95" t="s">
        <v>153</v>
      </c>
    </row>
    <row r="68" spans="1:7" ht="18" customHeight="1" x14ac:dyDescent="0.3">
      <c r="A68" s="82" t="s">
        <v>16</v>
      </c>
      <c r="B68" s="83">
        <f>+SUM(B70:B76)</f>
        <v>36473388</v>
      </c>
      <c r="C68" s="295">
        <f>+SUM(C70:C76)</f>
        <v>100</v>
      </c>
      <c r="D68" s="85"/>
      <c r="E68" s="85"/>
      <c r="F68" s="85"/>
      <c r="G68" s="216"/>
    </row>
    <row r="69" spans="1:7" ht="9.9" customHeight="1" x14ac:dyDescent="0.3">
      <c r="A69" s="24"/>
      <c r="B69" s="25"/>
      <c r="C69" s="296"/>
      <c r="D69" s="23"/>
      <c r="E69" s="23"/>
      <c r="F69" s="23"/>
      <c r="G69" s="216"/>
    </row>
    <row r="70" spans="1:7" ht="18" customHeight="1" x14ac:dyDescent="0.3">
      <c r="A70" s="24" t="s">
        <v>60</v>
      </c>
      <c r="B70" s="25">
        <f>+'1T'!B70</f>
        <v>36473388</v>
      </c>
      <c r="C70" s="296">
        <f>+B70/$B$68*100</f>
        <v>100</v>
      </c>
      <c r="D70" s="183">
        <f>+'1T'!D70</f>
        <v>0</v>
      </c>
      <c r="E70" s="183">
        <f>+'1T'!E70</f>
        <v>0</v>
      </c>
      <c r="F70" s="182">
        <f>+'1T'!F70</f>
        <v>0</v>
      </c>
      <c r="G70" s="216"/>
    </row>
    <row r="71" spans="1:7" ht="15" customHeight="1" x14ac:dyDescent="0.3">
      <c r="A71" s="178" t="s">
        <v>218</v>
      </c>
      <c r="B71" s="25">
        <f>+'1T'!B71</f>
        <v>0</v>
      </c>
      <c r="C71" s="296">
        <f>+B71/$B$68*100</f>
        <v>0</v>
      </c>
      <c r="D71" s="182">
        <f>+'1T'!D71</f>
        <v>0</v>
      </c>
      <c r="E71" s="182">
        <f>+'1T'!E71</f>
        <v>0</v>
      </c>
      <c r="F71" s="182">
        <f>+'1T'!F71</f>
        <v>0</v>
      </c>
      <c r="G71" s="216"/>
    </row>
    <row r="72" spans="1:7" ht="15" customHeight="1" x14ac:dyDescent="0.3">
      <c r="A72" s="178" t="s">
        <v>142</v>
      </c>
      <c r="B72" s="25">
        <v>0</v>
      </c>
      <c r="C72" s="296">
        <f t="shared" ref="C72" si="2">+B72/$B$68*100</f>
        <v>0</v>
      </c>
      <c r="D72" s="182"/>
      <c r="E72" s="182"/>
      <c r="F72" s="182"/>
      <c r="G72" s="216"/>
    </row>
    <row r="73" spans="1:7" ht="15" customHeight="1" x14ac:dyDescent="0.3">
      <c r="A73" s="187" t="s">
        <v>143</v>
      </c>
      <c r="B73" s="188">
        <v>0</v>
      </c>
      <c r="C73" s="286">
        <f>+B73/$B$68*100</f>
        <v>0</v>
      </c>
      <c r="D73" s="189"/>
      <c r="E73" s="189"/>
      <c r="F73" s="189"/>
      <c r="G73" s="216"/>
    </row>
    <row r="74" spans="1:7" ht="15" customHeight="1" x14ac:dyDescent="0.3">
      <c r="A74" s="24" t="s">
        <v>144</v>
      </c>
      <c r="B74" s="25">
        <v>0</v>
      </c>
      <c r="C74" s="296">
        <f t="shared" ref="C74:C76" si="3">+B74/$B$68*100</f>
        <v>0</v>
      </c>
      <c r="D74" s="182"/>
      <c r="E74" s="182"/>
      <c r="F74" s="182"/>
      <c r="G74" s="216"/>
    </row>
    <row r="75" spans="1:7" ht="15" customHeight="1" x14ac:dyDescent="0.3">
      <c r="A75" s="24" t="s">
        <v>145</v>
      </c>
      <c r="B75" s="25">
        <v>0</v>
      </c>
      <c r="C75" s="296">
        <f t="shared" si="3"/>
        <v>0</v>
      </c>
      <c r="D75" s="182"/>
      <c r="E75" s="182"/>
      <c r="F75" s="182"/>
      <c r="G75" s="216"/>
    </row>
    <row r="76" spans="1:7" ht="15" customHeight="1" x14ac:dyDescent="0.3">
      <c r="A76" s="26" t="s">
        <v>146</v>
      </c>
      <c r="B76" s="25">
        <v>0</v>
      </c>
      <c r="C76" s="296">
        <f t="shared" si="3"/>
        <v>0</v>
      </c>
      <c r="D76" s="184"/>
      <c r="E76" s="184"/>
      <c r="F76" s="184"/>
      <c r="G76" s="216"/>
    </row>
    <row r="77" spans="1:7" x14ac:dyDescent="0.3">
      <c r="A77" s="490" t="s">
        <v>42</v>
      </c>
      <c r="B77" s="490"/>
      <c r="C77" s="490"/>
      <c r="D77" s="490"/>
      <c r="E77" s="490"/>
      <c r="F77" s="490"/>
    </row>
    <row r="78" spans="1:7" ht="35.1" customHeight="1" x14ac:dyDescent="0.3">
      <c r="A78" s="447" t="s">
        <v>216</v>
      </c>
      <c r="B78" s="441"/>
      <c r="C78" s="441"/>
      <c r="D78" s="441"/>
      <c r="E78" s="441"/>
      <c r="F78" s="448"/>
    </row>
    <row r="79" spans="1:7" ht="50.1" customHeight="1" x14ac:dyDescent="0.3">
      <c r="A79" s="443" t="s">
        <v>199</v>
      </c>
      <c r="B79" s="444"/>
      <c r="C79" s="444"/>
      <c r="D79" s="444"/>
      <c r="E79" s="444"/>
      <c r="F79" s="445"/>
    </row>
    <row r="80" spans="1:7" ht="9.9" customHeight="1" x14ac:dyDescent="0.3">
      <c r="A80" s="24"/>
      <c r="B80" s="43"/>
      <c r="C80" s="23"/>
    </row>
    <row r="81" spans="1:7" x14ac:dyDescent="0.3">
      <c r="A81" s="404" t="s">
        <v>66</v>
      </c>
      <c r="B81" s="404"/>
      <c r="C81" s="404"/>
      <c r="D81" s="404"/>
      <c r="E81" s="404"/>
      <c r="F81" s="404"/>
    </row>
    <row r="82" spans="1:7" x14ac:dyDescent="0.3">
      <c r="A82" s="404" t="s">
        <v>148</v>
      </c>
      <c r="B82" s="404"/>
      <c r="C82" s="404"/>
      <c r="D82" s="404"/>
      <c r="E82" s="404"/>
      <c r="F82" s="404"/>
    </row>
    <row r="83" spans="1:7" x14ac:dyDescent="0.3">
      <c r="A83" s="404" t="s">
        <v>51</v>
      </c>
      <c r="B83" s="404"/>
      <c r="C83" s="404"/>
      <c r="D83" s="404"/>
      <c r="E83" s="404"/>
      <c r="F83" s="404"/>
    </row>
    <row r="84" spans="1:7" ht="33.75" customHeight="1" x14ac:dyDescent="0.3">
      <c r="A84" s="130" t="s">
        <v>53</v>
      </c>
      <c r="B84" s="130" t="s">
        <v>150</v>
      </c>
      <c r="C84" s="95" t="s">
        <v>5</v>
      </c>
      <c r="D84" s="95" t="s">
        <v>6</v>
      </c>
      <c r="E84" s="95" t="s">
        <v>7</v>
      </c>
      <c r="F84" s="95" t="s">
        <v>8</v>
      </c>
    </row>
    <row r="85" spans="1:7" ht="18" customHeight="1" x14ac:dyDescent="0.3">
      <c r="A85" s="82" t="s">
        <v>16</v>
      </c>
      <c r="B85" s="96"/>
      <c r="C85" s="289">
        <f>+C87</f>
        <v>0</v>
      </c>
      <c r="D85" s="289">
        <f>+D87</f>
        <v>0</v>
      </c>
      <c r="E85" s="289">
        <f>+E87</f>
        <v>0</v>
      </c>
      <c r="F85" s="289">
        <f>+F87</f>
        <v>0</v>
      </c>
      <c r="G85" s="216"/>
    </row>
    <row r="86" spans="1:7" ht="9.9" customHeight="1" x14ac:dyDescent="0.3">
      <c r="A86" s="10"/>
      <c r="B86" s="44"/>
      <c r="C86" s="194"/>
      <c r="D86" s="194"/>
      <c r="E86" s="194"/>
      <c r="F86" s="195"/>
      <c r="G86" s="216"/>
    </row>
    <row r="87" spans="1:7" ht="18" customHeight="1" x14ac:dyDescent="0.3">
      <c r="A87" s="437" t="s">
        <v>161</v>
      </c>
      <c r="B87" s="437"/>
      <c r="C87" s="290">
        <f>C88+C92</f>
        <v>0</v>
      </c>
      <c r="D87" s="290">
        <f t="shared" ref="D87:E87" si="4">D88+D92</f>
        <v>0</v>
      </c>
      <c r="E87" s="290">
        <f t="shared" si="4"/>
        <v>0</v>
      </c>
      <c r="F87" s="291">
        <f>+F88+F92</f>
        <v>0</v>
      </c>
      <c r="G87" s="216"/>
    </row>
    <row r="88" spans="1:7" x14ac:dyDescent="0.3">
      <c r="A88" s="163" t="s">
        <v>197</v>
      </c>
      <c r="B88" s="166" t="s">
        <v>192</v>
      </c>
      <c r="C88" s="194">
        <f>+C89</f>
        <v>0</v>
      </c>
      <c r="D88" s="194">
        <f>+D89</f>
        <v>0</v>
      </c>
      <c r="E88" s="194">
        <f>+E89</f>
        <v>0</v>
      </c>
      <c r="F88" s="292">
        <f>+C88+D88+E88</f>
        <v>0</v>
      </c>
      <c r="G88" s="217"/>
    </row>
    <row r="89" spans="1:7" x14ac:dyDescent="0.3">
      <c r="A89" s="163" t="s">
        <v>196</v>
      </c>
      <c r="B89" s="166" t="s">
        <v>167</v>
      </c>
      <c r="C89" s="15">
        <f>+C90</f>
        <v>0</v>
      </c>
      <c r="D89" s="15">
        <f t="shared" ref="D89:E90" si="5">+D90</f>
        <v>0</v>
      </c>
      <c r="E89" s="15">
        <f t="shared" si="5"/>
        <v>0</v>
      </c>
      <c r="F89" s="47">
        <f>+C89+D89+E89</f>
        <v>0</v>
      </c>
      <c r="G89" s="217"/>
    </row>
    <row r="90" spans="1:7" x14ac:dyDescent="0.3">
      <c r="A90" s="163" t="s">
        <v>195</v>
      </c>
      <c r="B90" s="166" t="s">
        <v>193</v>
      </c>
      <c r="C90" s="15">
        <f>+C91</f>
        <v>0</v>
      </c>
      <c r="D90" s="15">
        <f t="shared" si="5"/>
        <v>0</v>
      </c>
      <c r="E90" s="15">
        <f t="shared" si="5"/>
        <v>0</v>
      </c>
      <c r="F90" s="47">
        <f>+C90+D90+E90</f>
        <v>0</v>
      </c>
      <c r="G90" s="216"/>
    </row>
    <row r="91" spans="1:7" x14ac:dyDescent="0.3">
      <c r="A91" s="322" t="s">
        <v>198</v>
      </c>
      <c r="B91" s="323" t="s">
        <v>211</v>
      </c>
      <c r="C91" s="316">
        <v>0</v>
      </c>
      <c r="D91" s="316">
        <v>0</v>
      </c>
      <c r="E91" s="316">
        <v>0</v>
      </c>
      <c r="F91" s="317">
        <f t="shared" ref="F91:F95" si="6">+C91+D91+E91</f>
        <v>0</v>
      </c>
      <c r="G91" s="216"/>
    </row>
    <row r="92" spans="1:7" x14ac:dyDescent="0.3">
      <c r="A92" s="162" t="s">
        <v>266</v>
      </c>
      <c r="B92" s="167" t="s">
        <v>263</v>
      </c>
      <c r="C92" s="194">
        <f>+C93</f>
        <v>0</v>
      </c>
      <c r="D92" s="194">
        <f t="shared" ref="D92:E94" si="7">+D93</f>
        <v>0</v>
      </c>
      <c r="E92" s="194">
        <f>+E93</f>
        <v>0</v>
      </c>
      <c r="F92" s="292">
        <f t="shared" si="6"/>
        <v>0</v>
      </c>
      <c r="G92" s="216"/>
    </row>
    <row r="93" spans="1:7" x14ac:dyDescent="0.3">
      <c r="A93" s="162" t="s">
        <v>267</v>
      </c>
      <c r="B93" s="167" t="s">
        <v>168</v>
      </c>
      <c r="C93" s="15">
        <f>+C94</f>
        <v>0</v>
      </c>
      <c r="D93" s="15">
        <f t="shared" si="7"/>
        <v>0</v>
      </c>
      <c r="E93" s="15">
        <f t="shared" si="7"/>
        <v>0</v>
      </c>
      <c r="F93" s="47">
        <f t="shared" si="6"/>
        <v>0</v>
      </c>
      <c r="G93" s="216"/>
    </row>
    <row r="94" spans="1:7" x14ac:dyDescent="0.3">
      <c r="A94" s="162" t="s">
        <v>269</v>
      </c>
      <c r="B94" s="167" t="s">
        <v>268</v>
      </c>
      <c r="C94" s="15">
        <f>+C95</f>
        <v>0</v>
      </c>
      <c r="D94" s="15">
        <f t="shared" si="7"/>
        <v>0</v>
      </c>
      <c r="E94" s="15">
        <f t="shared" si="7"/>
        <v>0</v>
      </c>
      <c r="F94" s="47">
        <f t="shared" si="6"/>
        <v>0</v>
      </c>
      <c r="G94" s="216"/>
    </row>
    <row r="95" spans="1:7" x14ac:dyDescent="0.3">
      <c r="A95" s="314" t="s">
        <v>270</v>
      </c>
      <c r="B95" s="315" t="s">
        <v>271</v>
      </c>
      <c r="C95" s="316">
        <v>0</v>
      </c>
      <c r="D95" s="316">
        <v>0</v>
      </c>
      <c r="E95" s="316">
        <v>0</v>
      </c>
      <c r="F95" s="317">
        <f t="shared" si="6"/>
        <v>0</v>
      </c>
      <c r="G95" s="216"/>
    </row>
    <row r="96" spans="1:7" ht="9.9" customHeight="1" x14ac:dyDescent="0.3">
      <c r="A96" s="78"/>
      <c r="B96" s="44"/>
      <c r="C96" s="15"/>
      <c r="D96" s="15"/>
      <c r="E96" s="15"/>
      <c r="F96" s="47"/>
    </row>
    <row r="97" spans="1:7" x14ac:dyDescent="0.3">
      <c r="A97" s="490" t="s">
        <v>42</v>
      </c>
      <c r="B97" s="490"/>
      <c r="C97" s="490"/>
      <c r="D97" s="490"/>
      <c r="E97" s="490"/>
      <c r="F97" s="490"/>
    </row>
    <row r="98" spans="1:7" ht="35.1" customHeight="1" x14ac:dyDescent="0.3">
      <c r="A98" s="441" t="s">
        <v>212</v>
      </c>
      <c r="B98" s="441"/>
      <c r="C98" s="441"/>
      <c r="D98" s="441"/>
      <c r="E98" s="441"/>
      <c r="F98" s="441"/>
    </row>
    <row r="99" spans="1:7" ht="50.1" customHeight="1" x14ac:dyDescent="0.3">
      <c r="A99" s="440" t="s">
        <v>104</v>
      </c>
      <c r="B99" s="440"/>
      <c r="C99" s="440"/>
      <c r="D99" s="440"/>
      <c r="E99" s="440"/>
      <c r="F99" s="440"/>
    </row>
    <row r="100" spans="1:7" ht="9.9" customHeight="1" x14ac:dyDescent="0.3">
      <c r="A100" s="24"/>
      <c r="B100" s="43"/>
      <c r="C100" s="23"/>
    </row>
    <row r="101" spans="1:7" ht="15.9" customHeight="1" x14ac:dyDescent="0.3">
      <c r="A101" s="404" t="s">
        <v>69</v>
      </c>
      <c r="B101" s="404"/>
      <c r="C101" s="404"/>
      <c r="D101" s="404"/>
      <c r="E101" s="404"/>
      <c r="F101" s="404"/>
    </row>
    <row r="102" spans="1:7" ht="32.25" customHeight="1" x14ac:dyDescent="0.3">
      <c r="A102" s="427" t="s">
        <v>124</v>
      </c>
      <c r="B102" s="427"/>
      <c r="C102" s="427"/>
      <c r="D102" s="427"/>
      <c r="E102" s="427"/>
      <c r="F102" s="427"/>
    </row>
    <row r="103" spans="1:7" ht="15.9" customHeight="1" x14ac:dyDescent="0.3">
      <c r="A103" s="404" t="s">
        <v>51</v>
      </c>
      <c r="B103" s="404"/>
      <c r="C103" s="404"/>
      <c r="D103" s="404"/>
      <c r="E103" s="404"/>
      <c r="F103" s="404"/>
    </row>
    <row r="104" spans="1:7" ht="33" customHeight="1" x14ac:dyDescent="0.3">
      <c r="A104" s="130" t="s">
        <v>53</v>
      </c>
      <c r="B104" s="130" t="s">
        <v>189</v>
      </c>
      <c r="C104" s="95" t="s">
        <v>5</v>
      </c>
      <c r="D104" s="95" t="s">
        <v>6</v>
      </c>
      <c r="E104" s="95" t="s">
        <v>7</v>
      </c>
      <c r="F104" s="95" t="s">
        <v>8</v>
      </c>
    </row>
    <row r="105" spans="1:7" ht="18" customHeight="1" x14ac:dyDescent="0.3">
      <c r="A105" s="82" t="s">
        <v>16</v>
      </c>
      <c r="B105" s="96"/>
      <c r="C105" s="289">
        <f>+C107+C119</f>
        <v>2596934.92</v>
      </c>
      <c r="D105" s="289">
        <f>+D107+D119</f>
        <v>2402175.4299999997</v>
      </c>
      <c r="E105" s="289">
        <f>+E107+E119</f>
        <v>1199153.69</v>
      </c>
      <c r="F105" s="289">
        <f>+F107+F119</f>
        <v>6198264.04</v>
      </c>
      <c r="G105" s="216"/>
    </row>
    <row r="106" spans="1:7" ht="9.9" customHeight="1" x14ac:dyDescent="0.3">
      <c r="A106" s="10"/>
      <c r="B106" s="44"/>
      <c r="C106" s="194"/>
      <c r="D106" s="194"/>
      <c r="E106" s="194"/>
      <c r="F106" s="195"/>
    </row>
    <row r="107" spans="1:7" ht="18" customHeight="1" x14ac:dyDescent="0.3">
      <c r="A107" s="437" t="s">
        <v>56</v>
      </c>
      <c r="B107" s="437"/>
      <c r="C107" s="291">
        <f>+SUM(C108:C117)</f>
        <v>2596934.92</v>
      </c>
      <c r="D107" s="291">
        <f t="shared" ref="D107:E107" si="8">+SUM(D108:D117)</f>
        <v>2402175.4299999997</v>
      </c>
      <c r="E107" s="291">
        <f t="shared" si="8"/>
        <v>1199153.69</v>
      </c>
      <c r="F107" s="291">
        <f>+SUM(F108:F117)</f>
        <v>6198264.04</v>
      </c>
      <c r="G107" s="216"/>
    </row>
    <row r="108" spans="1:7" x14ac:dyDescent="0.3">
      <c r="A108" s="162">
        <v>0</v>
      </c>
      <c r="B108" s="167" t="s">
        <v>182</v>
      </c>
      <c r="C108" s="15">
        <v>0</v>
      </c>
      <c r="D108" s="15">
        <v>0</v>
      </c>
      <c r="E108" s="15">
        <v>0</v>
      </c>
      <c r="F108" s="47">
        <f>+C108+D108+E108</f>
        <v>0</v>
      </c>
      <c r="G108" s="216"/>
    </row>
    <row r="109" spans="1:7" x14ac:dyDescent="0.3">
      <c r="A109" s="162">
        <v>1</v>
      </c>
      <c r="B109" s="167" t="s">
        <v>170</v>
      </c>
      <c r="C109" s="15">
        <f>+'Detalle 2T'!P8+'Detalle 2T'!P9+'Detalle 2T'!P10+'Detalle 2T'!P11+'Detalle 2T'!P12</f>
        <v>1411633.02</v>
      </c>
      <c r="D109" s="15">
        <f>+'Detalle 2T'!Q8+'Detalle 2T'!Q9+'Detalle 2T'!Q10+'Detalle 2T'!Q11+'Detalle 2T'!Q12</f>
        <v>1068002.5499999998</v>
      </c>
      <c r="E109" s="15">
        <f>+'Detalle 2T'!R8+'Detalle 2T'!R9+'Detalle 2T'!R10+'Detalle 2T'!R11+'Detalle 2T'!R12</f>
        <v>346896.45000000007</v>
      </c>
      <c r="F109" s="47">
        <f t="shared" ref="F109:F116" si="9">+C109+D109+E109</f>
        <v>2826532.02</v>
      </c>
      <c r="G109" s="216"/>
    </row>
    <row r="110" spans="1:7" x14ac:dyDescent="0.3">
      <c r="A110" s="162">
        <v>2</v>
      </c>
      <c r="B110" s="167" t="s">
        <v>183</v>
      </c>
      <c r="C110" s="15">
        <f>+'Detalle 2T'!P13+'Detalle 2T'!P14+'Detalle 2T'!P15+'Detalle 2T'!P16+'Detalle 2T'!P17+'Detalle 2T'!P18+'Detalle 2T'!P19+'Detalle 2T'!P20</f>
        <v>322641.90000000002</v>
      </c>
      <c r="D110" s="15">
        <f>+'Detalle 2T'!Q13+'Detalle 2T'!Q14+'Detalle 2T'!Q15+'Detalle 2T'!Q16+'Detalle 2T'!Q17+'Detalle 2T'!Q18+'Detalle 2T'!Q19+'Detalle 2T'!Q20</f>
        <v>45772.88</v>
      </c>
      <c r="E110" s="15">
        <f>+'Detalle 2T'!R13+'Detalle 2T'!R14+'Detalle 2T'!R15+'Detalle 2T'!R16+'Detalle 2T'!R17+'Detalle 2T'!R18+'Detalle 2T'!R19+'Detalle 2T'!R20</f>
        <v>129137.23999999999</v>
      </c>
      <c r="F110" s="47">
        <f t="shared" si="9"/>
        <v>497552.02</v>
      </c>
      <c r="G110" s="216"/>
    </row>
    <row r="111" spans="1:7" x14ac:dyDescent="0.3">
      <c r="A111" s="162">
        <v>3</v>
      </c>
      <c r="B111" s="167" t="s">
        <v>184</v>
      </c>
      <c r="C111" s="15">
        <v>0</v>
      </c>
      <c r="D111" s="15">
        <v>0</v>
      </c>
      <c r="E111" s="15">
        <v>0</v>
      </c>
      <c r="F111" s="47">
        <f t="shared" si="9"/>
        <v>0</v>
      </c>
      <c r="G111" s="216"/>
    </row>
    <row r="112" spans="1:7" x14ac:dyDescent="0.3">
      <c r="A112" s="162">
        <v>4</v>
      </c>
      <c r="B112" s="167" t="s">
        <v>185</v>
      </c>
      <c r="C112" s="15">
        <v>0</v>
      </c>
      <c r="D112" s="15">
        <v>0</v>
      </c>
      <c r="E112" s="15">
        <v>0</v>
      </c>
      <c r="F112" s="47">
        <f t="shared" si="9"/>
        <v>0</v>
      </c>
      <c r="G112" s="216"/>
    </row>
    <row r="113" spans="1:7" x14ac:dyDescent="0.3">
      <c r="A113" s="162">
        <v>5</v>
      </c>
      <c r="B113" s="167" t="s">
        <v>186</v>
      </c>
      <c r="C113" s="15">
        <v>0</v>
      </c>
      <c r="D113" s="15">
        <v>0</v>
      </c>
      <c r="E113" s="15">
        <v>0</v>
      </c>
      <c r="F113" s="47">
        <f t="shared" si="9"/>
        <v>0</v>
      </c>
      <c r="G113" s="216"/>
    </row>
    <row r="114" spans="1:7" x14ac:dyDescent="0.3">
      <c r="A114" s="162">
        <v>6</v>
      </c>
      <c r="B114" s="167" t="s">
        <v>167</v>
      </c>
      <c r="C114" s="15">
        <f>+'Detalle 2T'!P21</f>
        <v>862660</v>
      </c>
      <c r="D114" s="15">
        <f>+'Detalle 2T'!Q21</f>
        <v>1288400</v>
      </c>
      <c r="E114" s="15">
        <f>+'Detalle 2T'!R21</f>
        <v>723120</v>
      </c>
      <c r="F114" s="47">
        <f t="shared" si="9"/>
        <v>2874180</v>
      </c>
      <c r="G114" s="216"/>
    </row>
    <row r="115" spans="1:7" x14ac:dyDescent="0.3">
      <c r="A115" s="162">
        <v>7</v>
      </c>
      <c r="B115" s="167" t="s">
        <v>168</v>
      </c>
      <c r="C115" s="15">
        <v>0</v>
      </c>
      <c r="D115" s="15">
        <v>0</v>
      </c>
      <c r="E115" s="15">
        <v>0</v>
      </c>
      <c r="F115" s="47">
        <f t="shared" si="9"/>
        <v>0</v>
      </c>
      <c r="G115" s="216"/>
    </row>
    <row r="116" spans="1:7" x14ac:dyDescent="0.3">
      <c r="A116" s="162">
        <v>8</v>
      </c>
      <c r="B116" s="167" t="s">
        <v>187</v>
      </c>
      <c r="C116" s="15">
        <v>0</v>
      </c>
      <c r="D116" s="15">
        <v>0</v>
      </c>
      <c r="E116" s="15">
        <v>0</v>
      </c>
      <c r="F116" s="47">
        <f t="shared" si="9"/>
        <v>0</v>
      </c>
      <c r="G116" s="216"/>
    </row>
    <row r="117" spans="1:7" ht="15" customHeight="1" x14ac:dyDescent="0.3">
      <c r="A117" s="162">
        <v>9</v>
      </c>
      <c r="B117" s="167" t="s">
        <v>188</v>
      </c>
      <c r="C117" s="15">
        <v>0</v>
      </c>
      <c r="D117" s="15">
        <v>0</v>
      </c>
      <c r="E117" s="15">
        <v>0</v>
      </c>
      <c r="F117" s="47">
        <v>0</v>
      </c>
      <c r="G117" s="216"/>
    </row>
    <row r="118" spans="1:7" ht="9.9" customHeight="1" x14ac:dyDescent="0.3">
      <c r="A118" s="162"/>
      <c r="B118" s="164"/>
      <c r="C118" s="15"/>
      <c r="D118" s="15"/>
      <c r="E118" s="15"/>
      <c r="F118" s="47"/>
    </row>
    <row r="119" spans="1:7" ht="18" customHeight="1" x14ac:dyDescent="0.3">
      <c r="A119" s="437" t="s">
        <v>202</v>
      </c>
      <c r="B119" s="437"/>
      <c r="C119" s="291">
        <f t="shared" ref="C119:F120" si="10">+C120</f>
        <v>0</v>
      </c>
      <c r="D119" s="291">
        <f t="shared" si="10"/>
        <v>0</v>
      </c>
      <c r="E119" s="291">
        <f t="shared" si="10"/>
        <v>0</v>
      </c>
      <c r="F119" s="291">
        <f t="shared" si="10"/>
        <v>0</v>
      </c>
      <c r="G119" s="216"/>
    </row>
    <row r="120" spans="1:7" x14ac:dyDescent="0.3">
      <c r="A120" s="162">
        <v>6</v>
      </c>
      <c r="B120" s="167" t="s">
        <v>167</v>
      </c>
      <c r="C120" s="48">
        <f t="shared" si="10"/>
        <v>0</v>
      </c>
      <c r="D120" s="48">
        <f t="shared" si="10"/>
        <v>0</v>
      </c>
      <c r="E120" s="48">
        <f t="shared" si="10"/>
        <v>0</v>
      </c>
      <c r="F120" s="52">
        <f t="shared" si="10"/>
        <v>0</v>
      </c>
      <c r="G120" s="216"/>
    </row>
    <row r="121" spans="1:7" x14ac:dyDescent="0.3">
      <c r="A121" s="318" t="s">
        <v>201</v>
      </c>
      <c r="B121" s="319" t="s">
        <v>200</v>
      </c>
      <c r="C121" s="320">
        <v>0</v>
      </c>
      <c r="D121" s="320">
        <v>0</v>
      </c>
      <c r="E121" s="320">
        <v>0</v>
      </c>
      <c r="F121" s="321">
        <f>+C121+D121+E121</f>
        <v>0</v>
      </c>
      <c r="G121" s="216"/>
    </row>
    <row r="122" spans="1:7" ht="15" customHeight="1" x14ac:dyDescent="0.3">
      <c r="A122" s="439" t="s">
        <v>57</v>
      </c>
      <c r="B122" s="439"/>
      <c r="C122" s="439"/>
      <c r="D122" s="439"/>
      <c r="E122" s="439"/>
      <c r="F122" s="439"/>
    </row>
    <row r="123" spans="1:7" ht="15" customHeight="1" x14ac:dyDescent="0.3">
      <c r="A123" s="490" t="s">
        <v>42</v>
      </c>
      <c r="B123" s="490"/>
      <c r="C123" s="490"/>
      <c r="D123" s="490"/>
      <c r="E123" s="490"/>
      <c r="F123" s="490"/>
    </row>
    <row r="124" spans="1:7" ht="75" customHeight="1" x14ac:dyDescent="0.3">
      <c r="A124" s="441" t="s">
        <v>214</v>
      </c>
      <c r="B124" s="441"/>
      <c r="C124" s="441"/>
      <c r="D124" s="441"/>
      <c r="E124" s="441"/>
      <c r="F124" s="441"/>
    </row>
    <row r="125" spans="1:7" ht="50.1" customHeight="1" x14ac:dyDescent="0.3">
      <c r="A125" s="440" t="s">
        <v>105</v>
      </c>
      <c r="B125" s="440"/>
      <c r="C125" s="440"/>
      <c r="D125" s="440"/>
      <c r="E125" s="440"/>
      <c r="F125" s="440"/>
    </row>
    <row r="126" spans="1:7" ht="18" customHeight="1" x14ac:dyDescent="0.3">
      <c r="A126" s="46"/>
      <c r="B126" s="44"/>
    </row>
    <row r="127" spans="1:7" x14ac:dyDescent="0.3">
      <c r="A127" s="404" t="s">
        <v>71</v>
      </c>
      <c r="B127" s="404"/>
      <c r="C127" s="404"/>
      <c r="D127" s="404"/>
      <c r="E127" s="404"/>
      <c r="F127" s="404"/>
    </row>
    <row r="128" spans="1:7" x14ac:dyDescent="0.3">
      <c r="A128" s="404" t="s">
        <v>72</v>
      </c>
      <c r="B128" s="404"/>
      <c r="C128" s="404"/>
      <c r="D128" s="404"/>
      <c r="E128" s="404"/>
      <c r="F128" s="404"/>
    </row>
    <row r="129" spans="1:9" x14ac:dyDescent="0.3">
      <c r="A129" s="404" t="s">
        <v>51</v>
      </c>
      <c r="B129" s="404"/>
      <c r="C129" s="404"/>
      <c r="D129" s="404"/>
      <c r="E129" s="404"/>
      <c r="F129" s="404"/>
    </row>
    <row r="130" spans="1:9" ht="18" customHeight="1" x14ac:dyDescent="0.3">
      <c r="A130" s="95" t="s">
        <v>70</v>
      </c>
      <c r="B130" s="95" t="s">
        <v>5</v>
      </c>
      <c r="C130" s="95" t="s">
        <v>6</v>
      </c>
      <c r="D130" s="95" t="s">
        <v>7</v>
      </c>
      <c r="E130" s="95" t="s">
        <v>8</v>
      </c>
      <c r="F130" s="220"/>
    </row>
    <row r="131" spans="1:9" ht="18" customHeight="1" x14ac:dyDescent="0.3">
      <c r="A131" s="137" t="s">
        <v>73</v>
      </c>
      <c r="B131" s="165">
        <f>+'1T'!E135</f>
        <v>-3462824</v>
      </c>
      <c r="C131" s="43">
        <f>+B135</f>
        <v>-6059758.9199999999</v>
      </c>
      <c r="D131" s="43">
        <f>+C135</f>
        <v>-8461934.3499999996</v>
      </c>
      <c r="E131" s="117">
        <f>+B131</f>
        <v>-3462824</v>
      </c>
      <c r="F131" s="65"/>
    </row>
    <row r="132" spans="1:9" ht="18" customHeight="1" x14ac:dyDescent="0.3">
      <c r="A132" s="137" t="s">
        <v>74</v>
      </c>
      <c r="B132" s="43">
        <f>+C87</f>
        <v>0</v>
      </c>
      <c r="C132" s="43">
        <f>+D87</f>
        <v>0</v>
      </c>
      <c r="D132" s="43">
        <f>+E87</f>
        <v>0</v>
      </c>
      <c r="E132" s="117">
        <f>+SUM(B132:D132)</f>
        <v>0</v>
      </c>
      <c r="F132" s="65"/>
      <c r="G132" s="52"/>
      <c r="H132" s="52"/>
    </row>
    <row r="133" spans="1:9" ht="18" customHeight="1" x14ac:dyDescent="0.3">
      <c r="A133" s="99" t="s">
        <v>100</v>
      </c>
      <c r="B133" s="100">
        <f>+B131+B132</f>
        <v>-3462824</v>
      </c>
      <c r="C133" s="100">
        <f>+C131+C132</f>
        <v>-6059758.9199999999</v>
      </c>
      <c r="D133" s="100">
        <f>+D131+D132</f>
        <v>-8461934.3499999996</v>
      </c>
      <c r="E133" s="100">
        <f>+E131+E132</f>
        <v>-3462824</v>
      </c>
      <c r="F133" s="65"/>
      <c r="G133" s="52"/>
      <c r="H133" s="52"/>
    </row>
    <row r="134" spans="1:9" ht="18" customHeight="1" x14ac:dyDescent="0.3">
      <c r="A134" s="137" t="s">
        <v>152</v>
      </c>
      <c r="B134" s="43">
        <f>+C107</f>
        <v>2596934.92</v>
      </c>
      <c r="C134" s="43">
        <f>+D107</f>
        <v>2402175.4299999997</v>
      </c>
      <c r="D134" s="43">
        <f>+E107</f>
        <v>1199153.69</v>
      </c>
      <c r="E134" s="117">
        <f>+SUM(B134:D134)</f>
        <v>6198264.0399999991</v>
      </c>
      <c r="F134" s="65"/>
      <c r="G134" s="52"/>
      <c r="H134" s="52"/>
      <c r="I134" s="52"/>
    </row>
    <row r="135" spans="1:9" ht="18" customHeight="1" x14ac:dyDescent="0.3">
      <c r="A135" s="99" t="s">
        <v>101</v>
      </c>
      <c r="B135" s="129">
        <f>+B133-B134</f>
        <v>-6059758.9199999999</v>
      </c>
      <c r="C135" s="100">
        <f>+C133-C134</f>
        <v>-8461934.3499999996</v>
      </c>
      <c r="D135" s="100">
        <f>+D133-D134</f>
        <v>-9661088.0399999991</v>
      </c>
      <c r="E135" s="100">
        <f>+E133-E134</f>
        <v>-9661088.0399999991</v>
      </c>
      <c r="F135" s="65"/>
      <c r="G135" s="168"/>
    </row>
    <row r="136" spans="1:9" x14ac:dyDescent="0.3">
      <c r="A136" s="489" t="s">
        <v>42</v>
      </c>
      <c r="B136" s="489"/>
      <c r="C136" s="489"/>
      <c r="D136" s="489"/>
      <c r="E136" s="489"/>
      <c r="F136" s="36"/>
    </row>
    <row r="137" spans="1:9" ht="18" customHeight="1" x14ac:dyDescent="0.3">
      <c r="A137" s="435" t="s">
        <v>190</v>
      </c>
      <c r="B137" s="436"/>
      <c r="C137" s="436"/>
      <c r="D137" s="436"/>
      <c r="E137" s="436"/>
      <c r="F137" s="124"/>
    </row>
    <row r="138" spans="1:9" ht="39.9" customHeight="1" x14ac:dyDescent="0.3">
      <c r="A138" s="432" t="s">
        <v>215</v>
      </c>
      <c r="B138" s="433"/>
      <c r="C138" s="433"/>
      <c r="D138" s="433"/>
      <c r="E138" s="433"/>
      <c r="F138" s="434"/>
    </row>
    <row r="139" spans="1:9" ht="18" customHeight="1" x14ac:dyDescent="0.3">
      <c r="A139" s="432" t="s">
        <v>125</v>
      </c>
      <c r="B139" s="433"/>
      <c r="C139" s="433"/>
      <c r="D139" s="433"/>
      <c r="E139" s="433"/>
      <c r="F139" s="434"/>
    </row>
    <row r="140" spans="1:9" ht="18" customHeight="1" x14ac:dyDescent="0.3">
      <c r="A140" s="432" t="s">
        <v>155</v>
      </c>
      <c r="B140" s="433"/>
      <c r="C140" s="433"/>
      <c r="D140" s="433"/>
      <c r="E140" s="433"/>
      <c r="F140" s="434"/>
    </row>
    <row r="141" spans="1:9" ht="18" customHeight="1" x14ac:dyDescent="0.3">
      <c r="A141" s="432" t="s">
        <v>128</v>
      </c>
      <c r="B141" s="433"/>
      <c r="C141" s="433"/>
      <c r="D141" s="433"/>
      <c r="E141" s="433"/>
      <c r="F141" s="434"/>
    </row>
    <row r="142" spans="1:9" ht="18" customHeight="1" x14ac:dyDescent="0.3">
      <c r="A142" s="429" t="s">
        <v>154</v>
      </c>
      <c r="B142" s="430"/>
      <c r="C142" s="430"/>
      <c r="D142" s="430"/>
      <c r="E142" s="430"/>
      <c r="F142" s="431"/>
    </row>
    <row r="143" spans="1:9" x14ac:dyDescent="0.3">
      <c r="A143" s="102" t="s">
        <v>126</v>
      </c>
      <c r="B143" s="103"/>
      <c r="C143" s="103"/>
      <c r="D143" s="103"/>
      <c r="E143" s="103"/>
      <c r="F143" s="104"/>
    </row>
    <row r="144" spans="1:9" ht="50.1" customHeight="1" x14ac:dyDescent="0.3">
      <c r="A144" s="411" t="s">
        <v>127</v>
      </c>
      <c r="B144" s="412"/>
      <c r="C144" s="412"/>
      <c r="D144" s="412"/>
      <c r="E144" s="412"/>
      <c r="F144" s="413"/>
    </row>
    <row r="145" spans="1:6" x14ac:dyDescent="0.3">
      <c r="A145" s="56"/>
      <c r="B145" s="56"/>
      <c r="C145" s="56"/>
      <c r="D145"/>
      <c r="E145"/>
      <c r="F145" s="55"/>
    </row>
    <row r="146" spans="1:6" x14ac:dyDescent="0.3">
      <c r="A146"/>
      <c r="B146" s="404" t="s">
        <v>129</v>
      </c>
      <c r="C146" s="404"/>
      <c r="D146" s="404"/>
      <c r="E146"/>
      <c r="F146"/>
    </row>
    <row r="147" spans="1:6" ht="33" customHeight="1" x14ac:dyDescent="0.3">
      <c r="A147"/>
      <c r="B147" s="427" t="s">
        <v>130</v>
      </c>
      <c r="C147" s="427"/>
      <c r="D147" s="427"/>
      <c r="E147"/>
      <c r="F147"/>
    </row>
    <row r="148" spans="1:6" x14ac:dyDescent="0.3">
      <c r="A148"/>
      <c r="B148" s="404" t="s">
        <v>51</v>
      </c>
      <c r="C148" s="404"/>
      <c r="D148" s="404"/>
      <c r="E148"/>
      <c r="F148"/>
    </row>
    <row r="149" spans="1:6" ht="18" customHeight="1" x14ac:dyDescent="0.3">
      <c r="A149"/>
      <c r="B149" s="426" t="s">
        <v>70</v>
      </c>
      <c r="C149" s="426"/>
      <c r="D149" s="91" t="s">
        <v>83</v>
      </c>
      <c r="E149"/>
      <c r="F149"/>
    </row>
    <row r="150" spans="1:6" ht="18" customHeight="1" x14ac:dyDescent="0.3">
      <c r="A150"/>
      <c r="B150" s="405" t="s">
        <v>203</v>
      </c>
      <c r="C150" s="405"/>
      <c r="D150" s="91"/>
      <c r="E150"/>
      <c r="F150"/>
    </row>
    <row r="151" spans="1:6" x14ac:dyDescent="0.3">
      <c r="A151"/>
      <c r="B151" s="116" t="s">
        <v>131</v>
      </c>
      <c r="D151" s="43">
        <f>+'1T'!D161</f>
        <v>0</v>
      </c>
      <c r="E151" s="218"/>
      <c r="F151"/>
    </row>
    <row r="152" spans="1:6" x14ac:dyDescent="0.3">
      <c r="A152"/>
      <c r="B152" s="116" t="s">
        <v>132</v>
      </c>
      <c r="D152" s="43">
        <f>+'1T'!D162</f>
        <v>0</v>
      </c>
      <c r="E152" s="218"/>
      <c r="F152"/>
    </row>
    <row r="153" spans="1:6" x14ac:dyDescent="0.3">
      <c r="A153"/>
      <c r="B153" s="406" t="s">
        <v>16</v>
      </c>
      <c r="C153" s="406"/>
      <c r="D153" s="100">
        <f>+D151+D152</f>
        <v>0</v>
      </c>
      <c r="E153" s="218"/>
      <c r="F153"/>
    </row>
    <row r="154" spans="1:6" x14ac:dyDescent="0.3">
      <c r="A154"/>
      <c r="B154" s="116"/>
      <c r="D154" s="43"/>
      <c r="E154"/>
      <c r="F154"/>
    </row>
    <row r="155" spans="1:6" x14ac:dyDescent="0.3">
      <c r="A155"/>
      <c r="B155" s="405" t="s">
        <v>204</v>
      </c>
      <c r="C155" s="405"/>
      <c r="D155" s="91" t="s">
        <v>83</v>
      </c>
      <c r="E155"/>
      <c r="F155"/>
    </row>
    <row r="156" spans="1:6" x14ac:dyDescent="0.3">
      <c r="A156"/>
      <c r="B156" s="116" t="s">
        <v>131</v>
      </c>
      <c r="D156" s="43">
        <v>0</v>
      </c>
      <c r="E156" s="218"/>
      <c r="F156"/>
    </row>
    <row r="157" spans="1:6" x14ac:dyDescent="0.3">
      <c r="A157"/>
      <c r="B157" s="116" t="s">
        <v>205</v>
      </c>
      <c r="D157" s="43">
        <v>0</v>
      </c>
      <c r="E157" s="218"/>
      <c r="F157"/>
    </row>
    <row r="158" spans="1:6" x14ac:dyDescent="0.3">
      <c r="A158"/>
      <c r="B158" s="406" t="s">
        <v>206</v>
      </c>
      <c r="C158" s="406"/>
      <c r="D158" s="100">
        <f>+D156+D157</f>
        <v>0</v>
      </c>
      <c r="E158" s="218"/>
      <c r="F158"/>
    </row>
    <row r="159" spans="1:6" x14ac:dyDescent="0.3">
      <c r="A159"/>
      <c r="B159" s="116"/>
      <c r="D159" s="117"/>
      <c r="E159"/>
      <c r="F159"/>
    </row>
    <row r="160" spans="1:6" ht="18" customHeight="1" x14ac:dyDescent="0.3">
      <c r="A160"/>
      <c r="B160" s="405" t="s">
        <v>207</v>
      </c>
      <c r="C160" s="405"/>
      <c r="D160" s="91" t="s">
        <v>83</v>
      </c>
      <c r="E160"/>
      <c r="F160"/>
    </row>
    <row r="161" spans="1:7" x14ac:dyDescent="0.3">
      <c r="A161"/>
      <c r="B161" s="116" t="s">
        <v>131</v>
      </c>
      <c r="D161" s="43">
        <f>+D151-D156</f>
        <v>0</v>
      </c>
      <c r="E161" s="218"/>
      <c r="F161"/>
    </row>
    <row r="162" spans="1:7" x14ac:dyDescent="0.3">
      <c r="A162"/>
      <c r="B162" s="116" t="s">
        <v>132</v>
      </c>
      <c r="D162" s="43">
        <f>+D152-D157</f>
        <v>0</v>
      </c>
      <c r="E162" s="218"/>
      <c r="F162"/>
    </row>
    <row r="163" spans="1:7" ht="18" customHeight="1" x14ac:dyDescent="0.3">
      <c r="A163"/>
      <c r="B163" s="406" t="s">
        <v>208</v>
      </c>
      <c r="C163" s="406"/>
      <c r="D163" s="172">
        <f>+D161+D162</f>
        <v>0</v>
      </c>
      <c r="E163" s="218"/>
      <c r="F163"/>
    </row>
    <row r="164" spans="1:7" x14ac:dyDescent="0.3">
      <c r="A164"/>
      <c r="B164" s="173" t="s">
        <v>209</v>
      </c>
      <c r="C164" s="133"/>
      <c r="D164" s="170"/>
      <c r="E164"/>
      <c r="F164" s="293">
        <f>+D156-F173</f>
        <v>0</v>
      </c>
      <c r="G164" s="216"/>
    </row>
    <row r="165" spans="1:7" x14ac:dyDescent="0.3">
      <c r="A165"/>
      <c r="B165" s="202"/>
      <c r="C165" s="203"/>
      <c r="D165" s="170"/>
      <c r="E165"/>
      <c r="F165"/>
    </row>
    <row r="166" spans="1:7" x14ac:dyDescent="0.3">
      <c r="A166" s="90" t="s">
        <v>53</v>
      </c>
      <c r="B166" s="90" t="s">
        <v>235</v>
      </c>
      <c r="C166" s="90" t="s">
        <v>5</v>
      </c>
      <c r="D166" s="90" t="s">
        <v>6</v>
      </c>
      <c r="E166" s="90" t="s">
        <v>7</v>
      </c>
      <c r="F166" s="90" t="s">
        <v>8</v>
      </c>
    </row>
    <row r="167" spans="1:7" x14ac:dyDescent="0.3">
      <c r="A167" s="204" t="s">
        <v>234</v>
      </c>
      <c r="B167" s="205"/>
      <c r="C167" s="294">
        <f>+SUM(C168:C177)</f>
        <v>0</v>
      </c>
      <c r="D167" s="294">
        <f>+SUM(D168:D177)</f>
        <v>0</v>
      </c>
      <c r="E167" s="294">
        <f>+SUM(E168:E177)</f>
        <v>0</v>
      </c>
      <c r="F167" s="294">
        <f>+SUM(F168:F177)</f>
        <v>0</v>
      </c>
      <c r="G167" s="216"/>
    </row>
    <row r="168" spans="1:7" x14ac:dyDescent="0.3">
      <c r="A168" s="162">
        <v>0</v>
      </c>
      <c r="B168" s="167" t="s">
        <v>182</v>
      </c>
      <c r="C168" s="15">
        <v>0</v>
      </c>
      <c r="D168" s="15">
        <v>0</v>
      </c>
      <c r="E168" s="15">
        <v>0</v>
      </c>
      <c r="F168" s="47">
        <f>+C168+D168+E168</f>
        <v>0</v>
      </c>
      <c r="G168" s="216"/>
    </row>
    <row r="169" spans="1:7" x14ac:dyDescent="0.3">
      <c r="A169" s="162">
        <v>1</v>
      </c>
      <c r="B169" s="167" t="s">
        <v>170</v>
      </c>
      <c r="C169" s="15">
        <v>0</v>
      </c>
      <c r="D169" s="51">
        <v>0</v>
      </c>
      <c r="E169" s="51">
        <v>0</v>
      </c>
      <c r="F169" s="47">
        <f t="shared" ref="F169:F177" si="11">+C169+D169+E169</f>
        <v>0</v>
      </c>
      <c r="G169" s="216"/>
    </row>
    <row r="170" spans="1:7" x14ac:dyDescent="0.3">
      <c r="A170" s="162">
        <v>2</v>
      </c>
      <c r="B170" s="167" t="s">
        <v>183</v>
      </c>
      <c r="C170" s="15">
        <v>0</v>
      </c>
      <c r="D170" s="15">
        <v>0</v>
      </c>
      <c r="E170" s="15">
        <v>0</v>
      </c>
      <c r="F170" s="47">
        <f t="shared" si="11"/>
        <v>0</v>
      </c>
      <c r="G170" s="216"/>
    </row>
    <row r="171" spans="1:7" x14ac:dyDescent="0.3">
      <c r="A171" s="162">
        <v>3</v>
      </c>
      <c r="B171" s="167" t="s">
        <v>184</v>
      </c>
      <c r="C171" s="15">
        <v>0</v>
      </c>
      <c r="D171" s="15">
        <v>0</v>
      </c>
      <c r="E171" s="15">
        <v>0</v>
      </c>
      <c r="F171" s="47">
        <f t="shared" si="11"/>
        <v>0</v>
      </c>
      <c r="G171" s="216"/>
    </row>
    <row r="172" spans="1:7" x14ac:dyDescent="0.3">
      <c r="A172" s="162">
        <v>4</v>
      </c>
      <c r="B172" s="167" t="s">
        <v>185</v>
      </c>
      <c r="C172" s="15">
        <v>0</v>
      </c>
      <c r="D172" s="15">
        <v>0</v>
      </c>
      <c r="E172" s="15">
        <v>0</v>
      </c>
      <c r="F172" s="47">
        <f t="shared" si="11"/>
        <v>0</v>
      </c>
      <c r="G172" s="216"/>
    </row>
    <row r="173" spans="1:7" x14ac:dyDescent="0.3">
      <c r="A173" s="162">
        <v>5</v>
      </c>
      <c r="B173" s="167" t="s">
        <v>186</v>
      </c>
      <c r="C173" s="15">
        <v>0</v>
      </c>
      <c r="D173" s="15">
        <v>0</v>
      </c>
      <c r="E173" s="15">
        <v>0</v>
      </c>
      <c r="F173" s="47">
        <f t="shared" si="11"/>
        <v>0</v>
      </c>
      <c r="G173" s="216"/>
    </row>
    <row r="174" spans="1:7" x14ac:dyDescent="0.3">
      <c r="A174" s="162">
        <v>6</v>
      </c>
      <c r="B174" s="167" t="s">
        <v>167</v>
      </c>
      <c r="C174" s="15">
        <v>0</v>
      </c>
      <c r="D174" s="15">
        <v>0</v>
      </c>
      <c r="E174" s="15">
        <v>0</v>
      </c>
      <c r="F174" s="47">
        <f t="shared" si="11"/>
        <v>0</v>
      </c>
      <c r="G174" s="216"/>
    </row>
    <row r="175" spans="1:7" x14ac:dyDescent="0.3">
      <c r="A175" s="162">
        <v>7</v>
      </c>
      <c r="B175" s="167" t="s">
        <v>168</v>
      </c>
      <c r="C175" s="15">
        <v>0</v>
      </c>
      <c r="D175" s="15">
        <v>0</v>
      </c>
      <c r="E175" s="15">
        <v>0</v>
      </c>
      <c r="F175" s="47">
        <f t="shared" si="11"/>
        <v>0</v>
      </c>
      <c r="G175" s="216"/>
    </row>
    <row r="176" spans="1:7" x14ac:dyDescent="0.3">
      <c r="A176" s="162">
        <v>8</v>
      </c>
      <c r="B176" s="167" t="s">
        <v>187</v>
      </c>
      <c r="C176" s="15">
        <v>0</v>
      </c>
      <c r="D176" s="15">
        <v>0</v>
      </c>
      <c r="E176" s="15">
        <v>0</v>
      </c>
      <c r="F176" s="47">
        <f t="shared" si="11"/>
        <v>0</v>
      </c>
      <c r="G176" s="216"/>
    </row>
    <row r="177" spans="1:7" x14ac:dyDescent="0.3">
      <c r="A177" s="207">
        <v>9</v>
      </c>
      <c r="B177" s="208" t="s">
        <v>188</v>
      </c>
      <c r="C177" s="17">
        <v>0</v>
      </c>
      <c r="D177" s="17">
        <v>0</v>
      </c>
      <c r="E177" s="17">
        <v>0</v>
      </c>
      <c r="F177" s="209">
        <f t="shared" si="11"/>
        <v>0</v>
      </c>
      <c r="G177" s="216"/>
    </row>
    <row r="178" spans="1:7" x14ac:dyDescent="0.3">
      <c r="A178" s="428" t="s">
        <v>209</v>
      </c>
      <c r="B178" s="428"/>
      <c r="C178" s="428"/>
      <c r="D178" s="428"/>
      <c r="E178" s="428"/>
      <c r="F178" s="428"/>
    </row>
    <row r="179" spans="1:7" x14ac:dyDescent="0.3">
      <c r="A179" s="102" t="s">
        <v>126</v>
      </c>
      <c r="B179" s="103"/>
      <c r="C179" s="103"/>
      <c r="D179" s="103"/>
      <c r="E179" s="103"/>
      <c r="F179" s="104"/>
    </row>
    <row r="180" spans="1:7" ht="50.1" customHeight="1" x14ac:dyDescent="0.3">
      <c r="A180" s="411" t="s">
        <v>127</v>
      </c>
      <c r="B180" s="412"/>
      <c r="C180" s="412"/>
      <c r="D180" s="412"/>
      <c r="E180" s="412"/>
      <c r="F180" s="413"/>
    </row>
    <row r="181" spans="1:7" x14ac:dyDescent="0.3">
      <c r="A181" s="121"/>
      <c r="B181" s="122"/>
      <c r="C181" s="122"/>
      <c r="D181" s="121"/>
      <c r="E181" s="121"/>
      <c r="F181" s="123"/>
    </row>
    <row r="182" spans="1:7" ht="35.1" customHeight="1" x14ac:dyDescent="0.3">
      <c r="A182" s="118" t="s">
        <v>75</v>
      </c>
      <c r="B182" s="415"/>
      <c r="C182" s="416"/>
      <c r="D182" s="417" t="s">
        <v>48</v>
      </c>
      <c r="E182" s="418"/>
      <c r="F182" s="419"/>
    </row>
    <row r="183" spans="1:7" ht="35.1" customHeight="1" x14ac:dyDescent="0.3">
      <c r="A183" s="119" t="s">
        <v>46</v>
      </c>
      <c r="B183" s="415"/>
      <c r="C183" s="416"/>
      <c r="D183" s="420"/>
      <c r="E183" s="421"/>
      <c r="F183" s="422"/>
    </row>
    <row r="184" spans="1:7" ht="35.1" customHeight="1" x14ac:dyDescent="0.3">
      <c r="A184" s="120" t="s">
        <v>47</v>
      </c>
      <c r="B184" s="415"/>
      <c r="C184" s="416"/>
      <c r="D184" s="423"/>
      <c r="E184" s="424"/>
      <c r="F184" s="425"/>
    </row>
    <row r="185" spans="1:7" x14ac:dyDescent="0.3">
      <c r="A185" s="414" t="s">
        <v>122</v>
      </c>
      <c r="B185" s="414"/>
      <c r="C185" s="414"/>
      <c r="D185" s="414"/>
      <c r="E185" s="414"/>
      <c r="F185" s="414"/>
    </row>
    <row r="187" spans="1:7" ht="17.399999999999999" x14ac:dyDescent="0.3">
      <c r="A187" s="408" t="s">
        <v>149</v>
      </c>
      <c r="B187" s="409"/>
      <c r="C187" s="409"/>
      <c r="D187" s="409"/>
      <c r="E187" s="409"/>
      <c r="F187" s="410"/>
      <c r="G187" s="214"/>
    </row>
    <row r="188" spans="1:7" x14ac:dyDescent="0.3">
      <c r="A188" s="105" t="s">
        <v>133</v>
      </c>
      <c r="F188" s="106"/>
    </row>
    <row r="189" spans="1:7" x14ac:dyDescent="0.3">
      <c r="A189" s="107"/>
      <c r="F189" s="106"/>
    </row>
    <row r="190" spans="1:7" ht="16.2" thickBot="1" x14ac:dyDescent="0.35">
      <c r="A190" s="175" t="s">
        <v>210</v>
      </c>
      <c r="B190" s="174">
        <v>36473388</v>
      </c>
      <c r="F190" s="106"/>
    </row>
    <row r="191" spans="1:7" ht="16.2" thickTop="1" x14ac:dyDescent="0.3">
      <c r="A191" s="107"/>
      <c r="F191" s="106"/>
    </row>
    <row r="192" spans="1:7" x14ac:dyDescent="0.3">
      <c r="A192" s="105" t="s">
        <v>140</v>
      </c>
      <c r="D192" s="37" t="s">
        <v>175</v>
      </c>
      <c r="F192" s="106"/>
    </row>
    <row r="193" spans="1:6" x14ac:dyDescent="0.3">
      <c r="A193" s="107" t="s">
        <v>134</v>
      </c>
      <c r="B193" s="52">
        <f>+B68</f>
        <v>36473388</v>
      </c>
      <c r="D193" s="393" t="s">
        <v>171</v>
      </c>
      <c r="E193" s="393"/>
      <c r="F193" s="407"/>
    </row>
    <row r="194" spans="1:6" x14ac:dyDescent="0.3">
      <c r="A194" s="107" t="s">
        <v>141</v>
      </c>
      <c r="B194" s="54">
        <f>+F87</f>
        <v>0</v>
      </c>
      <c r="D194" s="393"/>
      <c r="E194" s="393"/>
      <c r="F194" s="407"/>
    </row>
    <row r="195" spans="1:6" ht="16.2" thickBot="1" x14ac:dyDescent="0.35">
      <c r="A195" s="107" t="s">
        <v>135</v>
      </c>
      <c r="B195" s="151">
        <f>+B193-B194</f>
        <v>36473388</v>
      </c>
      <c r="D195" s="30" t="s">
        <v>172</v>
      </c>
      <c r="F195" s="153">
        <f>+F87</f>
        <v>0</v>
      </c>
    </row>
    <row r="196" spans="1:6" ht="16.2" thickTop="1" x14ac:dyDescent="0.3">
      <c r="A196" s="107"/>
      <c r="D196" s="30" t="s">
        <v>173</v>
      </c>
      <c r="F196" s="154">
        <f>+F107</f>
        <v>6198264.04</v>
      </c>
    </row>
    <row r="197" spans="1:6" ht="16.2" thickBot="1" x14ac:dyDescent="0.35">
      <c r="A197" s="105" t="s">
        <v>136</v>
      </c>
      <c r="D197" s="37" t="s">
        <v>174</v>
      </c>
      <c r="E197" s="37"/>
      <c r="F197" s="155" t="e">
        <f>+F196/F195</f>
        <v>#DIV/0!</v>
      </c>
    </row>
    <row r="198" spans="1:6" ht="16.2" thickTop="1" x14ac:dyDescent="0.3">
      <c r="A198" s="107" t="s">
        <v>137</v>
      </c>
      <c r="B198" s="52">
        <f>+F27</f>
        <v>6198264.0399999991</v>
      </c>
      <c r="F198" s="106"/>
    </row>
    <row r="199" spans="1:6" x14ac:dyDescent="0.3">
      <c r="A199" s="107" t="s">
        <v>138</v>
      </c>
      <c r="B199" s="54">
        <f>+F107</f>
        <v>6198264.04</v>
      </c>
      <c r="D199" s="393" t="s">
        <v>176</v>
      </c>
      <c r="E199" s="393"/>
      <c r="F199" s="407"/>
    </row>
    <row r="200" spans="1:6" ht="16.2" thickBot="1" x14ac:dyDescent="0.35">
      <c r="A200" s="107" t="s">
        <v>139</v>
      </c>
      <c r="B200" s="152">
        <f>+B198-B199</f>
        <v>0</v>
      </c>
      <c r="D200" s="393"/>
      <c r="E200" s="393"/>
      <c r="F200" s="407"/>
    </row>
    <row r="201" spans="1:6" ht="16.2" thickTop="1" x14ac:dyDescent="0.3">
      <c r="A201" s="107"/>
      <c r="B201"/>
      <c r="D201" s="63" t="s">
        <v>177</v>
      </c>
      <c r="E201" s="156"/>
      <c r="F201" s="153">
        <f>+B68</f>
        <v>36473388</v>
      </c>
    </row>
    <row r="202" spans="1:6" x14ac:dyDescent="0.3">
      <c r="A202" s="107"/>
      <c r="B202"/>
      <c r="D202" s="63" t="s">
        <v>173</v>
      </c>
      <c r="E202" s="156"/>
      <c r="F202" s="154">
        <f>+F107</f>
        <v>6198264.04</v>
      </c>
    </row>
    <row r="203" spans="1:6" ht="16.2" thickBot="1" x14ac:dyDescent="0.35">
      <c r="A203" s="107"/>
      <c r="B203"/>
      <c r="D203" s="156"/>
      <c r="E203" s="156"/>
      <c r="F203" s="155">
        <f>+F202/F201</f>
        <v>0.16993935523620674</v>
      </c>
    </row>
    <row r="204" spans="1:6" ht="16.2" thickTop="1" x14ac:dyDescent="0.3">
      <c r="A204" s="108"/>
      <c r="B204" s="109"/>
      <c r="C204" s="109"/>
      <c r="D204" s="109"/>
      <c r="E204" s="109"/>
      <c r="F204" s="110"/>
    </row>
  </sheetData>
  <mergeCells count="96">
    <mergeCell ref="A51:B51"/>
    <mergeCell ref="A53:F53"/>
    <mergeCell ref="A78:F78"/>
    <mergeCell ref="A54:F54"/>
    <mergeCell ref="B56:C56"/>
    <mergeCell ref="D56:F58"/>
    <mergeCell ref="B57:C57"/>
    <mergeCell ref="B58:C58"/>
    <mergeCell ref="A60:F60"/>
    <mergeCell ref="A64:F64"/>
    <mergeCell ref="A65:F65"/>
    <mergeCell ref="A66:F66"/>
    <mergeCell ref="A77:F77"/>
    <mergeCell ref="A62:F62"/>
    <mergeCell ref="A46:F46"/>
    <mergeCell ref="A47:F47"/>
    <mergeCell ref="A48:B48"/>
    <mergeCell ref="A49:B49"/>
    <mergeCell ref="A50:B50"/>
    <mergeCell ref="A39:B39"/>
    <mergeCell ref="A36:F36"/>
    <mergeCell ref="A40:B40"/>
    <mergeCell ref="A41:B41"/>
    <mergeCell ref="A44:F44"/>
    <mergeCell ref="A43:F43"/>
    <mergeCell ref="A33:F33"/>
    <mergeCell ref="A35:F35"/>
    <mergeCell ref="A37:B37"/>
    <mergeCell ref="A38:B38"/>
    <mergeCell ref="A32:F32"/>
    <mergeCell ref="A27:B27"/>
    <mergeCell ref="A28:B28"/>
    <mergeCell ref="A29:B29"/>
    <mergeCell ref="A30:B30"/>
    <mergeCell ref="A22:F22"/>
    <mergeCell ref="A24:F24"/>
    <mergeCell ref="A25:F25"/>
    <mergeCell ref="A26:B26"/>
    <mergeCell ref="A21:F21"/>
    <mergeCell ref="A1:F2"/>
    <mergeCell ref="A3:F3"/>
    <mergeCell ref="A9:F9"/>
    <mergeCell ref="A13:F13"/>
    <mergeCell ref="A14:F14"/>
    <mergeCell ref="C5:E5"/>
    <mergeCell ref="C6:E6"/>
    <mergeCell ref="C7:E7"/>
    <mergeCell ref="A11:F11"/>
    <mergeCell ref="A79:F79"/>
    <mergeCell ref="A81:F81"/>
    <mergeCell ref="A82:F82"/>
    <mergeCell ref="A83:F83"/>
    <mergeCell ref="A87:B87"/>
    <mergeCell ref="A97:F97"/>
    <mergeCell ref="A99:F99"/>
    <mergeCell ref="A101:F101"/>
    <mergeCell ref="A102:F102"/>
    <mergeCell ref="A103:F103"/>
    <mergeCell ref="A98:F98"/>
    <mergeCell ref="A107:B107"/>
    <mergeCell ref="A119:B119"/>
    <mergeCell ref="A122:F122"/>
    <mergeCell ref="A123:F123"/>
    <mergeCell ref="A125:F125"/>
    <mergeCell ref="A124:F124"/>
    <mergeCell ref="A127:F127"/>
    <mergeCell ref="A128:F128"/>
    <mergeCell ref="A129:F129"/>
    <mergeCell ref="A136:E136"/>
    <mergeCell ref="B182:C182"/>
    <mergeCell ref="D182:F184"/>
    <mergeCell ref="B183:C183"/>
    <mergeCell ref="B184:C184"/>
    <mergeCell ref="A137:E137"/>
    <mergeCell ref="A138:F138"/>
    <mergeCell ref="A139:F139"/>
    <mergeCell ref="A140:F140"/>
    <mergeCell ref="A141:F141"/>
    <mergeCell ref="A142:F142"/>
    <mergeCell ref="A144:F144"/>
    <mergeCell ref="B153:C153"/>
    <mergeCell ref="D199:F200"/>
    <mergeCell ref="A180:F180"/>
    <mergeCell ref="A187:F187"/>
    <mergeCell ref="A185:F185"/>
    <mergeCell ref="B146:D146"/>
    <mergeCell ref="B147:D147"/>
    <mergeCell ref="B148:D148"/>
    <mergeCell ref="B149:C149"/>
    <mergeCell ref="B150:C150"/>
    <mergeCell ref="A178:F178"/>
    <mergeCell ref="B155:C155"/>
    <mergeCell ref="B158:C158"/>
    <mergeCell ref="B160:C160"/>
    <mergeCell ref="B163:C163"/>
    <mergeCell ref="D193:F194"/>
  </mergeCells>
  <conditionalFormatting sqref="B200">
    <cfRule type="cellIs" dxfId="17" priority="7" operator="equal">
      <formula>0</formula>
    </cfRule>
    <cfRule type="cellIs" dxfId="16" priority="8" operator="lessThan">
      <formula>0</formula>
    </cfRule>
    <cfRule type="cellIs" dxfId="15" priority="9" operator="greaterThan">
      <formula>0</formula>
    </cfRule>
  </conditionalFormatting>
  <conditionalFormatting sqref="F164">
    <cfRule type="cellIs" dxfId="14" priority="1" operator="equal">
      <formula>0</formula>
    </cfRule>
    <cfRule type="cellIs" dxfId="13" priority="2" operator="lessThan">
      <formula>0</formula>
    </cfRule>
    <cfRule type="cellIs" dxfId="12" priority="3" operator="greaterThan">
      <formula>0</formula>
    </cfRule>
  </conditionalFormatting>
  <dataValidations count="12">
    <dataValidation allowBlank="1" showInputMessage="1" showErrorMessage="1" promptTitle="Advertencia" prompt="Se recomienda leer cuidadosamente las indicaciones dispuestas en la parte inferior de esta tabla. " sqref="A131" xr:uid="{00000000-0002-0000-0600-000000000000}"/>
    <dataValidation allowBlank="1" showInputMessage="1" showErrorMessage="1" promptTitle="Advertencia" prompt="El código debe ser el definido para la partida en particular y debe ser el código establecido en el Clasificador de los Ingresos del Sector Público. " sqref="A104 A84" xr:uid="{00000000-0002-0000-0600-000001000000}"/>
    <dataValidation allowBlank="1" showInputMessage="1" showErrorMessage="1" promptTitle="Advertencia" prompt="El nombre de la partida debe ser de acuerdo al Clasificador de los Ingresos del Sector Público. " sqref="B88:B90 B108 B168" xr:uid="{00000000-0002-0000-0600-000002000000}"/>
    <dataValidation allowBlank="1" showInputMessage="1" showErrorMessage="1" promptTitle="Advertencia" prompt="En este espacio se debe detallar el código correspondiente a la partida detallada y debe ser el código definido en el Clasificador de los Ingresos del Sector Público. " sqref="A88:A90 A108 A168" xr:uid="{00000000-0002-0000-0600-000003000000}"/>
    <dataValidation allowBlank="1" showInputMessage="1" showErrorMessage="1" promptTitle="Advertencia" prompt="Esta tabla se completa únicamente con los ingresos y egresos del período 2024. Se recomienda leer cuidadosamente las indicaciones señaladas en la parte inferior de la tabla. " sqref="A128:F128" xr:uid="{00000000-0002-0000-0600-000004000000}"/>
    <dataValidation allowBlank="1" showInputMessage="1" showErrorMessage="1" promptTitle="Advertencia" prompt="Lo relacionado a la ejecución presupuestaria debe ser completado únicamente por el encargado de Presupuesto/Financiero o su homólogo. Caso contrario no se dará por recibida la información. " sqref="D182:F184" xr:uid="{00000000-0002-0000-0600-000005000000}"/>
    <dataValidation allowBlank="1" showInputMessage="1" showErrorMessage="1" promptTitle="Advertencia" prompt="Se debe indicar el nombre de la partida de acuerdo al Clasificador de los Ingresos del Sector Público." sqref="B84" xr:uid="{00000000-0002-0000-0600-000006000000}"/>
    <dataValidation allowBlank="1" showInputMessage="1" showErrorMessage="1" promptTitle="Advertencia" prompt="La información consignada en esta tabla debe ser coincidente con la ejecución mensual que se reporta de acuerdo a la solicitud expresa realizada mediante el oficio DESAF-OF-XXXX-2024" sqref="A102:F102" xr:uid="{00000000-0002-0000-0600-000007000000}"/>
    <dataValidation allowBlank="1" showInputMessage="1" showErrorMessage="1" promptTitle="Advertencia" prompt="Esta tabla solo la deben completar la unidades ejecutoras que por Ley específica estén facultadas para estimar y re presupuestar superávits." sqref="B147" xr:uid="{00000000-0002-0000-0600-000008000000}"/>
    <dataValidation allowBlank="1" showInputMessage="1" showErrorMessage="1" promptTitle="Recordatorio" prompt="El superávit libre debe ser reintegrado a más tardar el 31 de marzo,_x000a_de acuerdo al  Decreto Nº 43189-MTSS, artículo 66. " sqref="B152:B154 B156:B159 B161:B163" xr:uid="{00000000-0002-0000-0600-000009000000}"/>
    <dataValidation allowBlank="1" showInputMessage="1" showErrorMessage="1" promptTitle="Advertencia" prompt="Debe coincidir con el monto reportado en la Liquidación Prespuestaria 2023, caso contrario se debe justificar en el espacio de observaciones. " sqref="D159 D151:D152 D154:D155" xr:uid="{00000000-0002-0000-0600-00000A000000}"/>
    <dataValidation allowBlank="1" showInputMessage="1" showErrorMessage="1" promptTitle="Advertencia " prompt="Lo relacionado a la ejecución programática debe ser completado únicamente por el encargado de Planificación o su homólogo. Caso contrario no se dará por recibida la información. _x000a__x000a_" sqref="D56:F58" xr:uid="{00000000-0002-0000-0600-00000B000000}"/>
  </dataValidations>
  <hyperlinks>
    <hyperlink ref="A104" r:id="rId1" xr:uid="{00000000-0004-0000-0600-000000000000}"/>
    <hyperlink ref="B84" r:id="rId2" xr:uid="{00000000-0004-0000-0600-000001000000}"/>
    <hyperlink ref="A84" r:id="rId3" xr:uid="{00000000-0004-0000-0600-000002000000}"/>
    <hyperlink ref="B104" r:id="rId4" display="Nombre de la Partida presupuestaria" xr:uid="{00000000-0004-0000-0600-000003000000}"/>
  </hyperlinks>
  <printOptions horizontalCentered="1"/>
  <pageMargins left="0.31496062992125984" right="0.31496062992125984" top="1.1811023622047245" bottom="0.78740157480314965" header="0.78740157480314965" footer="0.39370078740157483"/>
  <pageSetup scale="60" orientation="portrait" r:id="rId5"/>
  <headerFooter>
    <oddFooter>&amp;L&amp;"Palatino Linotype,Normal"&amp;K979797&amp;D&amp;C&amp;"Palatino Linotype,Normal"&amp;K979797Reporte de Ejecución programática y presupuestaria (I trimestre)&amp;R&amp;"Palatino Linotype,Normal"&amp;K979797&amp;P</oddFooter>
  </headerFooter>
  <rowBreaks count="4" manualBreakCount="4">
    <brk id="34" max="5" man="1"/>
    <brk id="58" max="5" man="1"/>
    <brk id="100" max="5" man="1"/>
    <brk id="145" max="5" man="1"/>
  </rowBreaks>
  <drawing r:id="rId6"/>
  <legacyDrawing r:id="rId7"/>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82630B-9013-4E7C-A705-0FB875762E37}">
  <dimension ref="A1:AA109"/>
  <sheetViews>
    <sheetView showGridLines="0" topLeftCell="B1" zoomScale="80" zoomScaleNormal="80" workbookViewId="0">
      <selection activeCell="M23" sqref="M23:R23"/>
    </sheetView>
  </sheetViews>
  <sheetFormatPr baseColWidth="10" defaultColWidth="11.44140625" defaultRowHeight="14.4" x14ac:dyDescent="0.3"/>
  <cols>
    <col min="1" max="1" width="37.44140625" hidden="1" customWidth="1"/>
    <col min="2" max="2" width="42.109375" customWidth="1"/>
    <col min="3" max="3" width="15.33203125" customWidth="1"/>
    <col min="4" max="4" width="21.5546875" hidden="1" customWidth="1"/>
    <col min="5" max="5" width="11.88671875" hidden="1" customWidth="1"/>
    <col min="6" max="6" width="14.44140625" hidden="1" customWidth="1"/>
    <col min="7" max="7" width="18" hidden="1" customWidth="1"/>
    <col min="8" max="8" width="20.5546875" hidden="1" customWidth="1"/>
    <col min="9" max="9" width="0" hidden="1" customWidth="1"/>
    <col min="10" max="10" width="12.88671875" hidden="1" customWidth="1"/>
    <col min="11" max="11" width="0" hidden="1" customWidth="1"/>
    <col min="12" max="12" width="12.44140625" hidden="1" customWidth="1"/>
    <col min="13" max="13" width="25.109375" customWidth="1"/>
    <col min="14" max="14" width="21.44140625" customWidth="1"/>
    <col min="15" max="15" width="17.6640625" customWidth="1"/>
    <col min="16" max="16" width="14.109375" bestFit="1" customWidth="1"/>
    <col min="17" max="17" width="13.88671875" customWidth="1"/>
    <col min="18" max="18" width="14.109375" bestFit="1" customWidth="1"/>
    <col min="19" max="19" width="13.88671875" bestFit="1" customWidth="1"/>
    <col min="20" max="20" width="15.109375" customWidth="1"/>
    <col min="21" max="21" width="13.6640625" customWidth="1"/>
    <col min="22" max="22" width="15.109375" customWidth="1"/>
    <col min="23" max="23" width="14.109375" customWidth="1"/>
    <col min="24" max="24" width="14.88671875" customWidth="1"/>
    <col min="25" max="25" width="15.88671875" customWidth="1"/>
    <col min="26" max="27" width="12.44140625" bestFit="1" customWidth="1"/>
  </cols>
  <sheetData>
    <row r="1" spans="1:27" ht="15" customHeight="1" x14ac:dyDescent="0.3">
      <c r="A1" s="482" t="s">
        <v>327</v>
      </c>
      <c r="B1" s="482"/>
      <c r="C1" s="482"/>
      <c r="D1" s="482"/>
      <c r="E1" s="482"/>
      <c r="F1" s="482"/>
      <c r="G1" s="482"/>
      <c r="H1" s="482"/>
      <c r="I1" s="482"/>
      <c r="J1" s="482"/>
      <c r="K1" s="482"/>
      <c r="L1" s="482"/>
      <c r="M1" s="482"/>
      <c r="N1" s="482"/>
      <c r="O1" s="482"/>
      <c r="P1" s="482"/>
      <c r="Q1" s="482"/>
      <c r="R1" s="482"/>
      <c r="S1" s="482"/>
      <c r="T1" s="482"/>
      <c r="U1" s="482"/>
      <c r="V1" s="482"/>
      <c r="W1" s="482"/>
      <c r="X1" s="482"/>
    </row>
    <row r="2" spans="1:27" ht="15.6" x14ac:dyDescent="0.3">
      <c r="A2" s="483" t="s">
        <v>328</v>
      </c>
      <c r="B2" s="483"/>
      <c r="C2" s="483"/>
      <c r="D2" s="483"/>
      <c r="E2" s="483"/>
      <c r="F2" s="483"/>
      <c r="G2" s="483"/>
      <c r="H2" s="483"/>
      <c r="I2" s="483"/>
      <c r="J2" s="483"/>
      <c r="K2" s="483"/>
      <c r="L2" s="483"/>
      <c r="M2" s="483"/>
      <c r="N2" s="483"/>
      <c r="O2" s="483"/>
      <c r="P2" s="483"/>
      <c r="Q2" s="483"/>
      <c r="R2" s="483"/>
      <c r="S2" s="483"/>
      <c r="T2" s="483"/>
      <c r="U2" s="483"/>
      <c r="V2" s="483"/>
      <c r="W2" s="483"/>
      <c r="X2" s="483"/>
    </row>
    <row r="3" spans="1:27" x14ac:dyDescent="0.3">
      <c r="A3" s="484" t="s">
        <v>329</v>
      </c>
      <c r="B3" s="484"/>
      <c r="C3" s="484"/>
      <c r="D3" s="484"/>
      <c r="E3" s="484"/>
      <c r="F3" s="484"/>
      <c r="G3" s="484"/>
      <c r="H3" s="484"/>
      <c r="I3" s="484"/>
      <c r="J3" s="484"/>
      <c r="K3" s="484"/>
      <c r="L3" s="484"/>
      <c r="M3" s="484"/>
      <c r="N3" s="484"/>
      <c r="O3" s="484"/>
      <c r="P3" s="484"/>
      <c r="Q3" s="484"/>
      <c r="R3" s="484"/>
      <c r="S3" s="484"/>
      <c r="T3" s="484"/>
      <c r="U3" s="484"/>
      <c r="V3" s="484"/>
      <c r="W3" s="484"/>
      <c r="X3" s="484"/>
    </row>
    <row r="4" spans="1:27" x14ac:dyDescent="0.3">
      <c r="A4" s="482" t="s">
        <v>330</v>
      </c>
      <c r="B4" s="482"/>
      <c r="C4" s="482"/>
      <c r="D4" s="482"/>
      <c r="E4" s="482"/>
      <c r="F4" s="482"/>
      <c r="G4" s="482"/>
      <c r="H4" s="482"/>
      <c r="I4" s="482"/>
      <c r="J4" s="482"/>
      <c r="K4" s="482"/>
      <c r="L4" s="482"/>
      <c r="M4" s="482"/>
      <c r="N4" s="482"/>
      <c r="O4" s="482"/>
      <c r="P4" s="482"/>
      <c r="Q4" s="482"/>
      <c r="R4" s="482"/>
      <c r="S4" s="482"/>
      <c r="T4" s="482"/>
      <c r="U4" s="482"/>
      <c r="V4" s="482"/>
      <c r="W4" s="482"/>
      <c r="X4" s="482"/>
    </row>
    <row r="5" spans="1:27" ht="15" thickBot="1" x14ac:dyDescent="0.35"/>
    <row r="6" spans="1:27" ht="15.75" customHeight="1" x14ac:dyDescent="0.3">
      <c r="A6" s="485" t="s">
        <v>331</v>
      </c>
      <c r="B6" s="487" t="s">
        <v>332</v>
      </c>
      <c r="C6" s="487" t="s">
        <v>333</v>
      </c>
      <c r="D6" s="338"/>
      <c r="E6" s="338"/>
      <c r="F6" s="338"/>
      <c r="G6" s="338"/>
      <c r="H6" s="338"/>
      <c r="I6" s="338"/>
      <c r="J6" s="338"/>
      <c r="K6" s="338"/>
      <c r="L6" s="338"/>
      <c r="M6" s="339"/>
      <c r="N6" s="339"/>
      <c r="O6" s="339"/>
      <c r="P6" s="339"/>
      <c r="Q6" s="339"/>
      <c r="R6" s="339"/>
      <c r="S6" s="339"/>
      <c r="T6" s="339"/>
      <c r="U6" s="339"/>
      <c r="V6" s="339"/>
      <c r="W6" s="339"/>
      <c r="X6" s="340"/>
    </row>
    <row r="7" spans="1:27" s="138" customFormat="1" ht="42.6" thickBot="1" x14ac:dyDescent="0.35">
      <c r="A7" s="486"/>
      <c r="B7" s="488"/>
      <c r="C7" s="488"/>
      <c r="D7" s="341" t="s">
        <v>334</v>
      </c>
      <c r="E7" s="341" t="s">
        <v>335</v>
      </c>
      <c r="F7" s="341" t="s">
        <v>336</v>
      </c>
      <c r="G7" s="341" t="s">
        <v>337</v>
      </c>
      <c r="H7" s="341" t="s">
        <v>338</v>
      </c>
      <c r="I7" s="341" t="s">
        <v>339</v>
      </c>
      <c r="J7" s="341" t="s">
        <v>340</v>
      </c>
      <c r="K7" s="341" t="s">
        <v>341</v>
      </c>
      <c r="L7" s="341" t="s">
        <v>342</v>
      </c>
      <c r="M7" s="341" t="s">
        <v>343</v>
      </c>
      <c r="N7" s="341" t="s">
        <v>344</v>
      </c>
      <c r="O7" s="341" t="s">
        <v>345</v>
      </c>
      <c r="P7" s="341" t="s">
        <v>346</v>
      </c>
      <c r="Q7" s="341" t="s">
        <v>347</v>
      </c>
      <c r="R7" s="341" t="s">
        <v>348</v>
      </c>
      <c r="S7" s="341" t="s">
        <v>349</v>
      </c>
      <c r="T7" s="341" t="s">
        <v>350</v>
      </c>
      <c r="U7" s="341" t="s">
        <v>351</v>
      </c>
      <c r="V7" s="341" t="s">
        <v>352</v>
      </c>
      <c r="W7" s="341" t="s">
        <v>353</v>
      </c>
      <c r="X7" s="342" t="s">
        <v>354</v>
      </c>
    </row>
    <row r="8" spans="1:27" x14ac:dyDescent="0.3">
      <c r="A8" s="343" t="s">
        <v>355</v>
      </c>
      <c r="B8" s="372" t="s">
        <v>356</v>
      </c>
      <c r="C8" s="373">
        <v>2200000</v>
      </c>
      <c r="D8" s="374">
        <v>0</v>
      </c>
      <c r="E8" s="374">
        <v>0</v>
      </c>
      <c r="F8" s="374">
        <v>2200000</v>
      </c>
      <c r="G8" s="374">
        <v>1980000</v>
      </c>
      <c r="H8" s="374">
        <v>0</v>
      </c>
      <c r="I8" s="374">
        <v>0</v>
      </c>
      <c r="J8" s="374">
        <v>1980000</v>
      </c>
      <c r="K8" s="374">
        <v>0</v>
      </c>
      <c r="L8" s="374">
        <v>220000</v>
      </c>
      <c r="M8" s="375">
        <v>0</v>
      </c>
      <c r="N8" s="375">
        <v>0</v>
      </c>
      <c r="O8" s="375">
        <v>161777</v>
      </c>
      <c r="P8" s="375">
        <v>161775.90000000002</v>
      </c>
      <c r="Q8" s="375">
        <v>161776.44999999995</v>
      </c>
      <c r="R8" s="375">
        <v>161776.45000000007</v>
      </c>
      <c r="S8" s="375">
        <v>0</v>
      </c>
      <c r="T8" s="375">
        <v>0</v>
      </c>
      <c r="U8" s="375">
        <v>0</v>
      </c>
      <c r="V8" s="375">
        <v>0</v>
      </c>
      <c r="W8" s="375">
        <v>0</v>
      </c>
      <c r="X8" s="375">
        <v>0</v>
      </c>
      <c r="Y8" s="366">
        <f>SUM(M8:X8)</f>
        <v>647105.80000000005</v>
      </c>
      <c r="Z8" s="347">
        <v>647105.80000000005</v>
      </c>
      <c r="AA8" s="347">
        <f>+Z8-Y8</f>
        <v>0</v>
      </c>
    </row>
    <row r="9" spans="1:27" x14ac:dyDescent="0.3">
      <c r="A9" s="343" t="s">
        <v>357</v>
      </c>
      <c r="B9" s="372" t="s">
        <v>358</v>
      </c>
      <c r="C9" s="373">
        <v>9730000</v>
      </c>
      <c r="D9" s="374">
        <v>0</v>
      </c>
      <c r="E9" s="374">
        <v>0</v>
      </c>
      <c r="F9" s="374">
        <v>9730000</v>
      </c>
      <c r="G9" s="374">
        <v>6000000</v>
      </c>
      <c r="H9" s="374">
        <v>0</v>
      </c>
      <c r="I9" s="374">
        <v>0</v>
      </c>
      <c r="J9" s="374">
        <v>6000000</v>
      </c>
      <c r="K9" s="374">
        <v>0</v>
      </c>
      <c r="L9" s="374">
        <v>3730000</v>
      </c>
      <c r="M9" s="375">
        <v>0</v>
      </c>
      <c r="N9" s="375">
        <v>0</v>
      </c>
      <c r="O9" s="375">
        <v>0</v>
      </c>
      <c r="P9" s="375">
        <v>0</v>
      </c>
      <c r="Q9" s="375">
        <v>906226.1</v>
      </c>
      <c r="R9" s="375">
        <v>0</v>
      </c>
      <c r="S9" s="375">
        <v>0</v>
      </c>
      <c r="T9" s="375">
        <v>0</v>
      </c>
      <c r="U9" s="375">
        <v>0</v>
      </c>
      <c r="V9" s="375">
        <v>0</v>
      </c>
      <c r="W9" s="375">
        <v>0</v>
      </c>
      <c r="X9" s="375">
        <v>0</v>
      </c>
      <c r="Y9" s="366">
        <f t="shared" ref="Y9:Y21" si="0">SUM(M9:X9)</f>
        <v>906226.1</v>
      </c>
      <c r="Z9" s="347">
        <v>906226.1</v>
      </c>
      <c r="AA9" s="347">
        <f t="shared" ref="AA9:AA21" si="1">+Z9-Y9</f>
        <v>0</v>
      </c>
    </row>
    <row r="10" spans="1:27" x14ac:dyDescent="0.3">
      <c r="A10" s="343" t="s">
        <v>359</v>
      </c>
      <c r="B10" s="372" t="s">
        <v>360</v>
      </c>
      <c r="C10" s="373">
        <v>3345034</v>
      </c>
      <c r="D10" s="374">
        <v>0</v>
      </c>
      <c r="E10" s="374">
        <v>0</v>
      </c>
      <c r="F10" s="374">
        <v>3345034</v>
      </c>
      <c r="G10" s="374">
        <v>3345034</v>
      </c>
      <c r="H10" s="374">
        <v>0</v>
      </c>
      <c r="I10" s="374">
        <v>0</v>
      </c>
      <c r="J10" s="374">
        <v>3345034</v>
      </c>
      <c r="K10" s="374">
        <v>0</v>
      </c>
      <c r="L10" s="374">
        <v>0</v>
      </c>
      <c r="M10" s="375">
        <v>0</v>
      </c>
      <c r="N10" s="375">
        <v>0</v>
      </c>
      <c r="O10" s="375">
        <v>1879228</v>
      </c>
      <c r="P10" s="375">
        <v>1064897.1200000001</v>
      </c>
      <c r="Q10" s="375">
        <v>0</v>
      </c>
      <c r="R10" s="375">
        <v>0</v>
      </c>
      <c r="S10" s="375">
        <v>0</v>
      </c>
      <c r="T10" s="375">
        <v>0</v>
      </c>
      <c r="U10" s="375">
        <v>0</v>
      </c>
      <c r="V10" s="375">
        <v>0</v>
      </c>
      <c r="W10" s="375">
        <v>0</v>
      </c>
      <c r="X10" s="375">
        <v>0</v>
      </c>
      <c r="Y10" s="366">
        <f t="shared" si="0"/>
        <v>2944125.12</v>
      </c>
      <c r="Z10" s="347">
        <v>2944125.12</v>
      </c>
      <c r="AA10" s="347">
        <f t="shared" si="1"/>
        <v>0</v>
      </c>
    </row>
    <row r="11" spans="1:27" s="353" customFormat="1" x14ac:dyDescent="0.3">
      <c r="A11" s="348" t="s">
        <v>361</v>
      </c>
      <c r="B11" s="349" t="s">
        <v>362</v>
      </c>
      <c r="C11" s="350">
        <v>2400000</v>
      </c>
      <c r="D11" s="351">
        <v>0</v>
      </c>
      <c r="E11" s="351">
        <v>0</v>
      </c>
      <c r="F11" s="351">
        <v>2400000</v>
      </c>
      <c r="G11" s="351">
        <v>2400000</v>
      </c>
      <c r="H11" s="351">
        <v>0</v>
      </c>
      <c r="I11" s="351">
        <v>0</v>
      </c>
      <c r="J11" s="351">
        <v>2400000</v>
      </c>
      <c r="K11" s="351">
        <v>0</v>
      </c>
      <c r="L11" s="351">
        <v>0</v>
      </c>
      <c r="M11" s="352">
        <v>0</v>
      </c>
      <c r="N11" s="352">
        <v>29120</v>
      </c>
      <c r="O11" s="352">
        <v>29120</v>
      </c>
      <c r="P11" s="352">
        <v>145600</v>
      </c>
      <c r="Q11" s="352">
        <v>0</v>
      </c>
      <c r="R11" s="352">
        <v>185120</v>
      </c>
      <c r="S11" s="352">
        <v>0</v>
      </c>
      <c r="T11" s="352">
        <v>0</v>
      </c>
      <c r="U11" s="352">
        <v>0</v>
      </c>
      <c r="V11" s="352">
        <v>0</v>
      </c>
      <c r="W11" s="352">
        <v>0</v>
      </c>
      <c r="X11" s="352">
        <v>0</v>
      </c>
      <c r="Y11" s="366">
        <f t="shared" si="0"/>
        <v>388960</v>
      </c>
      <c r="Z11" s="347">
        <v>388960</v>
      </c>
      <c r="AA11" s="347">
        <f t="shared" si="1"/>
        <v>0</v>
      </c>
    </row>
    <row r="12" spans="1:27" x14ac:dyDescent="0.3">
      <c r="A12" s="343" t="s">
        <v>363</v>
      </c>
      <c r="B12" s="372" t="s">
        <v>364</v>
      </c>
      <c r="C12" s="373">
        <v>200000</v>
      </c>
      <c r="D12" s="374">
        <v>0</v>
      </c>
      <c r="E12" s="374">
        <v>0</v>
      </c>
      <c r="F12" s="374">
        <v>200000</v>
      </c>
      <c r="G12" s="374">
        <v>0</v>
      </c>
      <c r="H12" s="374">
        <v>0</v>
      </c>
      <c r="I12" s="374">
        <v>0</v>
      </c>
      <c r="J12" s="374">
        <v>0</v>
      </c>
      <c r="K12" s="374">
        <v>0</v>
      </c>
      <c r="L12" s="374">
        <v>200000</v>
      </c>
      <c r="M12" s="375">
        <v>0</v>
      </c>
      <c r="N12" s="375">
        <v>0</v>
      </c>
      <c r="O12" s="375">
        <v>0</v>
      </c>
      <c r="P12" s="375">
        <v>39360</v>
      </c>
      <c r="Q12" s="375">
        <v>0</v>
      </c>
      <c r="R12" s="375">
        <v>0</v>
      </c>
      <c r="S12" s="375">
        <v>0</v>
      </c>
      <c r="T12" s="375">
        <v>0</v>
      </c>
      <c r="U12" s="375">
        <v>0</v>
      </c>
      <c r="V12" s="375">
        <v>0</v>
      </c>
      <c r="W12" s="375">
        <v>0</v>
      </c>
      <c r="X12" s="375">
        <v>0</v>
      </c>
      <c r="Y12" s="366">
        <f t="shared" si="0"/>
        <v>39360</v>
      </c>
      <c r="Z12" s="347">
        <v>39360</v>
      </c>
      <c r="AA12" s="347">
        <f t="shared" si="1"/>
        <v>0</v>
      </c>
    </row>
    <row r="13" spans="1:27" x14ac:dyDescent="0.3">
      <c r="A13" s="343" t="s">
        <v>365</v>
      </c>
      <c r="B13" s="368" t="s">
        <v>366</v>
      </c>
      <c r="C13" s="369">
        <v>1000000</v>
      </c>
      <c r="D13" s="370">
        <v>0</v>
      </c>
      <c r="E13" s="370">
        <v>0</v>
      </c>
      <c r="F13" s="370">
        <v>1000000</v>
      </c>
      <c r="G13" s="370">
        <v>0</v>
      </c>
      <c r="H13" s="370">
        <v>0</v>
      </c>
      <c r="I13" s="370">
        <v>0</v>
      </c>
      <c r="J13" s="370">
        <v>0</v>
      </c>
      <c r="K13" s="370">
        <v>0</v>
      </c>
      <c r="L13" s="370">
        <v>1000000</v>
      </c>
      <c r="M13" s="371">
        <v>0</v>
      </c>
      <c r="N13" s="371">
        <v>0</v>
      </c>
      <c r="O13" s="371">
        <v>0</v>
      </c>
      <c r="P13" s="371">
        <v>0</v>
      </c>
      <c r="Q13" s="371">
        <v>45772.88</v>
      </c>
      <c r="R13" s="371">
        <v>0</v>
      </c>
      <c r="S13" s="371">
        <v>0</v>
      </c>
      <c r="T13" s="371">
        <v>0</v>
      </c>
      <c r="U13" s="371">
        <v>0</v>
      </c>
      <c r="V13" s="371">
        <v>0</v>
      </c>
      <c r="W13" s="371">
        <v>0</v>
      </c>
      <c r="X13" s="371">
        <v>0</v>
      </c>
      <c r="Y13" s="366">
        <f t="shared" si="0"/>
        <v>45772.88</v>
      </c>
      <c r="Z13" s="347">
        <v>45772.88</v>
      </c>
      <c r="AA13" s="347">
        <f t="shared" si="1"/>
        <v>0</v>
      </c>
    </row>
    <row r="14" spans="1:27" x14ac:dyDescent="0.3">
      <c r="A14" s="343" t="s">
        <v>367</v>
      </c>
      <c r="B14" s="368" t="s">
        <v>368</v>
      </c>
      <c r="C14" s="369">
        <v>243388</v>
      </c>
      <c r="D14" s="370">
        <v>0</v>
      </c>
      <c r="E14" s="370">
        <v>0</v>
      </c>
      <c r="F14" s="370">
        <v>243388</v>
      </c>
      <c r="G14" s="370">
        <v>0</v>
      </c>
      <c r="H14" s="370">
        <v>0</v>
      </c>
      <c r="I14" s="370">
        <v>0</v>
      </c>
      <c r="J14" s="370">
        <v>0</v>
      </c>
      <c r="K14" s="370">
        <v>0</v>
      </c>
      <c r="L14" s="370">
        <v>243388</v>
      </c>
      <c r="M14" s="371">
        <v>0</v>
      </c>
      <c r="N14" s="371">
        <v>0</v>
      </c>
      <c r="O14" s="371">
        <v>0</v>
      </c>
      <c r="P14" s="371">
        <v>0</v>
      </c>
      <c r="Q14" s="371">
        <v>0</v>
      </c>
      <c r="R14" s="371">
        <v>0</v>
      </c>
      <c r="S14" s="371">
        <v>0</v>
      </c>
      <c r="T14" s="371">
        <v>0</v>
      </c>
      <c r="U14" s="371">
        <v>0</v>
      </c>
      <c r="V14" s="371">
        <v>0</v>
      </c>
      <c r="W14" s="371">
        <v>0</v>
      </c>
      <c r="X14" s="371">
        <v>0</v>
      </c>
      <c r="Y14" s="366">
        <f t="shared" si="0"/>
        <v>0</v>
      </c>
      <c r="Z14" s="347">
        <v>0</v>
      </c>
      <c r="AA14" s="347">
        <f t="shared" si="1"/>
        <v>0</v>
      </c>
    </row>
    <row r="15" spans="1:27" x14ac:dyDescent="0.3">
      <c r="A15" s="343" t="s">
        <v>369</v>
      </c>
      <c r="B15" s="368" t="s">
        <v>370</v>
      </c>
      <c r="C15" s="369">
        <v>100000</v>
      </c>
      <c r="D15" s="370">
        <v>0</v>
      </c>
      <c r="E15" s="370">
        <v>0</v>
      </c>
      <c r="F15" s="370">
        <v>100000</v>
      </c>
      <c r="G15" s="370">
        <v>0</v>
      </c>
      <c r="H15" s="370">
        <v>0</v>
      </c>
      <c r="I15" s="370">
        <v>0</v>
      </c>
      <c r="J15" s="370">
        <v>0</v>
      </c>
      <c r="K15" s="370">
        <v>0</v>
      </c>
      <c r="L15" s="370">
        <v>100000</v>
      </c>
      <c r="M15" s="371">
        <v>0</v>
      </c>
      <c r="N15" s="371">
        <v>0</v>
      </c>
      <c r="O15" s="371">
        <v>0</v>
      </c>
      <c r="P15" s="371">
        <v>0</v>
      </c>
      <c r="Q15" s="371">
        <v>0</v>
      </c>
      <c r="R15" s="371">
        <v>0</v>
      </c>
      <c r="S15" s="371">
        <v>0</v>
      </c>
      <c r="T15" s="371">
        <v>0</v>
      </c>
      <c r="U15" s="371">
        <v>0</v>
      </c>
      <c r="V15" s="371">
        <v>0</v>
      </c>
      <c r="W15" s="371">
        <v>0</v>
      </c>
      <c r="X15" s="371">
        <v>0</v>
      </c>
      <c r="Y15" s="366">
        <f t="shared" si="0"/>
        <v>0</v>
      </c>
      <c r="Z15" s="347">
        <v>0</v>
      </c>
      <c r="AA15" s="347">
        <f t="shared" si="1"/>
        <v>0</v>
      </c>
    </row>
    <row r="16" spans="1:27" x14ac:dyDescent="0.3">
      <c r="A16" s="343" t="s">
        <v>371</v>
      </c>
      <c r="B16" s="368" t="s">
        <v>372</v>
      </c>
      <c r="C16" s="369">
        <v>435980</v>
      </c>
      <c r="D16" s="370">
        <v>0</v>
      </c>
      <c r="E16" s="370">
        <v>0</v>
      </c>
      <c r="F16" s="370">
        <v>435980</v>
      </c>
      <c r="G16" s="370">
        <v>0</v>
      </c>
      <c r="H16" s="370">
        <v>0</v>
      </c>
      <c r="I16" s="370">
        <v>0</v>
      </c>
      <c r="J16" s="370">
        <v>0</v>
      </c>
      <c r="K16" s="370">
        <v>0</v>
      </c>
      <c r="L16" s="370">
        <v>435980</v>
      </c>
      <c r="M16" s="371">
        <v>0</v>
      </c>
      <c r="N16" s="371">
        <v>0</v>
      </c>
      <c r="O16" s="371">
        <v>0</v>
      </c>
      <c r="P16" s="371">
        <v>0</v>
      </c>
      <c r="Q16" s="371">
        <v>0</v>
      </c>
      <c r="R16" s="371">
        <v>0</v>
      </c>
      <c r="S16" s="371">
        <v>0</v>
      </c>
      <c r="T16" s="371">
        <v>0</v>
      </c>
      <c r="U16" s="371">
        <v>0</v>
      </c>
      <c r="V16" s="371">
        <v>0</v>
      </c>
      <c r="W16" s="371">
        <v>0</v>
      </c>
      <c r="X16" s="371">
        <v>0</v>
      </c>
      <c r="Y16" s="366">
        <f t="shared" si="0"/>
        <v>0</v>
      </c>
      <c r="Z16" s="347">
        <v>0</v>
      </c>
      <c r="AA16" s="347">
        <f t="shared" si="1"/>
        <v>0</v>
      </c>
    </row>
    <row r="17" spans="1:27" x14ac:dyDescent="0.3">
      <c r="A17" s="343" t="s">
        <v>373</v>
      </c>
      <c r="B17" s="368" t="s">
        <v>374</v>
      </c>
      <c r="C17" s="369">
        <v>1500000</v>
      </c>
      <c r="D17" s="370">
        <v>0</v>
      </c>
      <c r="E17" s="370">
        <v>0</v>
      </c>
      <c r="F17" s="370">
        <v>1500000</v>
      </c>
      <c r="G17" s="370">
        <v>0</v>
      </c>
      <c r="H17" s="370">
        <v>0</v>
      </c>
      <c r="I17" s="370">
        <v>0</v>
      </c>
      <c r="J17" s="370">
        <v>0</v>
      </c>
      <c r="K17" s="370">
        <v>0</v>
      </c>
      <c r="L17" s="370">
        <v>1500000</v>
      </c>
      <c r="M17" s="371">
        <v>0</v>
      </c>
      <c r="N17" s="371">
        <v>0</v>
      </c>
      <c r="O17" s="371">
        <v>0</v>
      </c>
      <c r="P17" s="371">
        <v>0</v>
      </c>
      <c r="Q17" s="371">
        <v>0</v>
      </c>
      <c r="R17" s="371">
        <v>0</v>
      </c>
      <c r="S17" s="371">
        <v>0</v>
      </c>
      <c r="T17" s="371">
        <v>0</v>
      </c>
      <c r="U17" s="371">
        <v>0</v>
      </c>
      <c r="V17" s="371">
        <v>0</v>
      </c>
      <c r="W17" s="371">
        <v>0</v>
      </c>
      <c r="X17" s="371">
        <v>0</v>
      </c>
      <c r="Y17" s="366">
        <f t="shared" si="0"/>
        <v>0</v>
      </c>
      <c r="Z17" s="347">
        <v>0</v>
      </c>
      <c r="AA17" s="347">
        <f t="shared" si="1"/>
        <v>0</v>
      </c>
    </row>
    <row r="18" spans="1:27" x14ac:dyDescent="0.3">
      <c r="A18" s="343" t="s">
        <v>375</v>
      </c>
      <c r="B18" s="368" t="s">
        <v>376</v>
      </c>
      <c r="C18" s="369">
        <v>5500000</v>
      </c>
      <c r="D18" s="370">
        <v>0</v>
      </c>
      <c r="E18" s="370">
        <v>0</v>
      </c>
      <c r="F18" s="370">
        <v>5500000</v>
      </c>
      <c r="G18" s="370">
        <v>0</v>
      </c>
      <c r="H18" s="370">
        <v>0</v>
      </c>
      <c r="I18" s="370">
        <v>0</v>
      </c>
      <c r="J18" s="370">
        <v>0</v>
      </c>
      <c r="K18" s="370">
        <v>0</v>
      </c>
      <c r="L18" s="370">
        <v>5500000</v>
      </c>
      <c r="M18" s="371">
        <v>0</v>
      </c>
      <c r="N18" s="371">
        <v>0</v>
      </c>
      <c r="O18" s="371">
        <v>0</v>
      </c>
      <c r="P18" s="371">
        <v>0</v>
      </c>
      <c r="Q18" s="371">
        <v>0</v>
      </c>
      <c r="R18" s="371">
        <v>0</v>
      </c>
      <c r="S18" s="371">
        <v>0</v>
      </c>
      <c r="T18" s="371">
        <v>0</v>
      </c>
      <c r="U18" s="371">
        <v>0</v>
      </c>
      <c r="V18" s="371">
        <v>0</v>
      </c>
      <c r="W18" s="371">
        <v>0</v>
      </c>
      <c r="X18" s="371">
        <v>0</v>
      </c>
      <c r="Y18" s="366">
        <f t="shared" si="0"/>
        <v>0</v>
      </c>
      <c r="Z18" s="347">
        <v>0</v>
      </c>
      <c r="AA18" s="347">
        <f t="shared" si="1"/>
        <v>0</v>
      </c>
    </row>
    <row r="19" spans="1:27" x14ac:dyDescent="0.3">
      <c r="A19" s="343" t="s">
        <v>377</v>
      </c>
      <c r="B19" s="368" t="s">
        <v>378</v>
      </c>
      <c r="C19" s="369">
        <v>1000000</v>
      </c>
      <c r="D19" s="370">
        <v>0</v>
      </c>
      <c r="E19" s="370">
        <v>0</v>
      </c>
      <c r="F19" s="370">
        <v>1000000</v>
      </c>
      <c r="G19" s="370">
        <v>0</v>
      </c>
      <c r="H19" s="370">
        <v>0</v>
      </c>
      <c r="I19" s="370">
        <v>0</v>
      </c>
      <c r="J19" s="370">
        <v>0</v>
      </c>
      <c r="K19" s="370">
        <v>0</v>
      </c>
      <c r="L19" s="370">
        <v>1000000</v>
      </c>
      <c r="M19" s="371">
        <v>0</v>
      </c>
      <c r="N19" s="371">
        <v>0</v>
      </c>
      <c r="O19" s="371">
        <v>0</v>
      </c>
      <c r="P19" s="371">
        <v>322641.90000000002</v>
      </c>
      <c r="Q19" s="371">
        <v>0</v>
      </c>
      <c r="R19" s="371">
        <v>81937.239999999991</v>
      </c>
      <c r="S19" s="371">
        <v>0</v>
      </c>
      <c r="T19" s="371">
        <v>0</v>
      </c>
      <c r="U19" s="371">
        <v>0</v>
      </c>
      <c r="V19" s="371">
        <v>0</v>
      </c>
      <c r="W19" s="371">
        <v>0</v>
      </c>
      <c r="X19" s="371">
        <v>0</v>
      </c>
      <c r="Y19" s="366">
        <f t="shared" si="0"/>
        <v>404579.14</v>
      </c>
      <c r="Z19" s="347">
        <v>404579.14</v>
      </c>
      <c r="AA19" s="347">
        <f t="shared" si="1"/>
        <v>0</v>
      </c>
    </row>
    <row r="20" spans="1:27" x14ac:dyDescent="0.3">
      <c r="A20" s="343" t="s">
        <v>379</v>
      </c>
      <c r="B20" s="368" t="s">
        <v>380</v>
      </c>
      <c r="C20" s="369">
        <v>218986</v>
      </c>
      <c r="D20" s="370">
        <v>0</v>
      </c>
      <c r="E20" s="370">
        <v>0</v>
      </c>
      <c r="F20" s="370">
        <v>218986</v>
      </c>
      <c r="G20" s="370">
        <v>0</v>
      </c>
      <c r="H20" s="370">
        <v>0</v>
      </c>
      <c r="I20" s="370">
        <v>0</v>
      </c>
      <c r="J20" s="370">
        <v>0</v>
      </c>
      <c r="K20" s="370">
        <v>0</v>
      </c>
      <c r="L20" s="370">
        <v>218986</v>
      </c>
      <c r="M20" s="371">
        <v>0</v>
      </c>
      <c r="N20" s="371">
        <v>0</v>
      </c>
      <c r="O20" s="371">
        <v>18809</v>
      </c>
      <c r="P20" s="371">
        <v>0</v>
      </c>
      <c r="Q20" s="371">
        <v>0</v>
      </c>
      <c r="R20" s="371">
        <v>47200</v>
      </c>
      <c r="S20" s="371">
        <v>0</v>
      </c>
      <c r="T20" s="371">
        <v>0</v>
      </c>
      <c r="U20" s="371">
        <v>0</v>
      </c>
      <c r="V20" s="371">
        <v>0</v>
      </c>
      <c r="W20" s="371">
        <v>0</v>
      </c>
      <c r="X20" s="371">
        <v>0</v>
      </c>
      <c r="Y20" s="366">
        <f t="shared" si="0"/>
        <v>66009</v>
      </c>
      <c r="Z20" s="347">
        <v>66009</v>
      </c>
      <c r="AA20" s="347">
        <f t="shared" si="1"/>
        <v>0</v>
      </c>
    </row>
    <row r="21" spans="1:27" x14ac:dyDescent="0.3">
      <c r="A21" s="343" t="s">
        <v>381</v>
      </c>
      <c r="B21" s="354" t="s">
        <v>382</v>
      </c>
      <c r="C21" s="350">
        <v>8600000</v>
      </c>
      <c r="D21" s="351">
        <v>0</v>
      </c>
      <c r="E21" s="351">
        <v>0</v>
      </c>
      <c r="F21" s="351">
        <v>8600000</v>
      </c>
      <c r="G21" s="351">
        <v>0</v>
      </c>
      <c r="H21" s="351">
        <v>0</v>
      </c>
      <c r="I21" s="351">
        <v>602900</v>
      </c>
      <c r="J21" s="351">
        <v>602900</v>
      </c>
      <c r="K21" s="351">
        <v>0</v>
      </c>
      <c r="L21" s="351">
        <v>7997100</v>
      </c>
      <c r="M21" s="352">
        <v>500920</v>
      </c>
      <c r="N21" s="352">
        <v>533000</v>
      </c>
      <c r="O21" s="352">
        <v>310850</v>
      </c>
      <c r="P21" s="352">
        <v>862660</v>
      </c>
      <c r="Q21" s="352">
        <v>1288400</v>
      </c>
      <c r="R21" s="352">
        <v>723120</v>
      </c>
      <c r="S21" s="352">
        <v>0</v>
      </c>
      <c r="T21" s="352">
        <v>0</v>
      </c>
      <c r="U21" s="352">
        <v>0</v>
      </c>
      <c r="V21" s="352">
        <v>0</v>
      </c>
      <c r="W21" s="352">
        <v>0</v>
      </c>
      <c r="X21" s="352">
        <v>0</v>
      </c>
      <c r="Y21" s="366">
        <f t="shared" si="0"/>
        <v>4218950</v>
      </c>
      <c r="Z21" s="347">
        <v>4218950</v>
      </c>
      <c r="AA21" s="347">
        <f t="shared" si="1"/>
        <v>0</v>
      </c>
    </row>
    <row r="22" spans="1:27" ht="15" thickBot="1" x14ac:dyDescent="0.35">
      <c r="A22" s="355"/>
      <c r="M22" s="347"/>
      <c r="N22" s="347"/>
      <c r="O22" s="347"/>
      <c r="P22" s="347"/>
      <c r="Q22" s="347"/>
      <c r="R22" s="347"/>
      <c r="S22" s="347"/>
      <c r="T22" s="347"/>
      <c r="U22" s="347"/>
      <c r="V22" s="347"/>
      <c r="W22" s="347"/>
      <c r="X22" s="347"/>
    </row>
    <row r="23" spans="1:27" ht="15" thickBot="1" x14ac:dyDescent="0.35">
      <c r="A23" s="480" t="s">
        <v>383</v>
      </c>
      <c r="B23" s="481"/>
      <c r="C23" s="356">
        <f>SUM(C8:C22)</f>
        <v>36473388</v>
      </c>
      <c r="D23" s="356">
        <f t="shared" ref="D23:X23" si="2">SUM(D8:D22)</f>
        <v>0</v>
      </c>
      <c r="E23" s="356">
        <f t="shared" si="2"/>
        <v>0</v>
      </c>
      <c r="F23" s="356">
        <f t="shared" si="2"/>
        <v>36473388</v>
      </c>
      <c r="G23" s="356">
        <f t="shared" si="2"/>
        <v>13725034</v>
      </c>
      <c r="H23" s="356">
        <f t="shared" si="2"/>
        <v>0</v>
      </c>
      <c r="I23" s="356">
        <f t="shared" si="2"/>
        <v>602900</v>
      </c>
      <c r="J23" s="356">
        <f t="shared" si="2"/>
        <v>14327934</v>
      </c>
      <c r="K23" s="356">
        <f t="shared" si="2"/>
        <v>0</v>
      </c>
      <c r="L23" s="356">
        <f t="shared" si="2"/>
        <v>22145454</v>
      </c>
      <c r="M23" s="356">
        <f t="shared" si="2"/>
        <v>500920</v>
      </c>
      <c r="N23" s="356">
        <f t="shared" si="2"/>
        <v>562120</v>
      </c>
      <c r="O23" s="356">
        <f>SUM(O8:O22)</f>
        <v>2399784</v>
      </c>
      <c r="P23" s="356">
        <f t="shared" si="2"/>
        <v>2596934.92</v>
      </c>
      <c r="Q23" s="356">
        <f t="shared" si="2"/>
        <v>2402175.4299999997</v>
      </c>
      <c r="R23" s="356">
        <f t="shared" si="2"/>
        <v>1199153.69</v>
      </c>
      <c r="S23" s="356">
        <f t="shared" si="2"/>
        <v>0</v>
      </c>
      <c r="T23" s="356">
        <f t="shared" si="2"/>
        <v>0</v>
      </c>
      <c r="U23" s="356">
        <f t="shared" si="2"/>
        <v>0</v>
      </c>
      <c r="V23" s="356">
        <f t="shared" si="2"/>
        <v>0</v>
      </c>
      <c r="W23" s="356">
        <f t="shared" si="2"/>
        <v>0</v>
      </c>
      <c r="X23" s="356">
        <f t="shared" si="2"/>
        <v>0</v>
      </c>
      <c r="Y23" s="367">
        <f>SUM(Y8:Y22)</f>
        <v>9661088.0399999991</v>
      </c>
    </row>
    <row r="24" spans="1:27" x14ac:dyDescent="0.3">
      <c r="M24" s="357">
        <f>+M23/$C$23</f>
        <v>1.3733848909237607E-2</v>
      </c>
      <c r="N24" s="357">
        <f t="shared" ref="N24:X24" si="3">+N23/$C$23</f>
        <v>1.5411784614031469E-2</v>
      </c>
      <c r="O24" s="357">
        <f t="shared" si="3"/>
        <v>6.5795478061977677E-2</v>
      </c>
      <c r="P24" s="357">
        <f t="shared" si="3"/>
        <v>7.120081413879073E-2</v>
      </c>
      <c r="Q24" s="357">
        <f t="shared" si="3"/>
        <v>6.5861044496332496E-2</v>
      </c>
      <c r="R24" s="357">
        <f t="shared" si="3"/>
        <v>3.2877496601083508E-2</v>
      </c>
      <c r="S24" s="357">
        <f t="shared" si="3"/>
        <v>0</v>
      </c>
      <c r="T24" s="357">
        <f t="shared" si="3"/>
        <v>0</v>
      </c>
      <c r="U24" s="357">
        <f t="shared" si="3"/>
        <v>0</v>
      </c>
      <c r="V24" s="357">
        <f t="shared" si="3"/>
        <v>0</v>
      </c>
      <c r="W24" s="357">
        <f t="shared" si="3"/>
        <v>0</v>
      </c>
      <c r="X24" s="357">
        <f t="shared" si="3"/>
        <v>0</v>
      </c>
    </row>
    <row r="25" spans="1:27" x14ac:dyDescent="0.3">
      <c r="M25" s="358" t="s">
        <v>384</v>
      </c>
      <c r="N25" s="358"/>
      <c r="O25" s="358"/>
    </row>
    <row r="26" spans="1:27" x14ac:dyDescent="0.3">
      <c r="M26" s="358"/>
      <c r="N26" s="358"/>
      <c r="O26" s="358"/>
    </row>
    <row r="28" spans="1:27" x14ac:dyDescent="0.3">
      <c r="C28" s="359"/>
      <c r="M28" s="360" t="s">
        <v>169</v>
      </c>
      <c r="N28" s="361" t="s">
        <v>385</v>
      </c>
      <c r="O28" s="362" t="s">
        <v>386</v>
      </c>
      <c r="P28" s="359"/>
      <c r="Q28" s="359"/>
      <c r="R28" s="359"/>
      <c r="S28" s="359"/>
      <c r="T28" s="359"/>
      <c r="U28" s="359"/>
      <c r="V28" s="359"/>
      <c r="W28" s="359"/>
      <c r="X28" s="359"/>
    </row>
    <row r="29" spans="1:27" x14ac:dyDescent="0.3">
      <c r="C29" t="s">
        <v>387</v>
      </c>
      <c r="M29" s="363">
        <f>+C23</f>
        <v>36473388</v>
      </c>
      <c r="N29" s="363">
        <f>+[3]ERP!G68</f>
        <v>1193709038.02</v>
      </c>
      <c r="O29" s="363">
        <f>+O30+O31</f>
        <v>234297455.63</v>
      </c>
      <c r="P29" s="347"/>
      <c r="Q29" s="364"/>
      <c r="R29" s="364"/>
      <c r="S29" s="364"/>
      <c r="T29" s="364"/>
      <c r="U29" s="364"/>
      <c r="V29" s="364"/>
      <c r="W29" s="364"/>
      <c r="X29" s="364"/>
    </row>
    <row r="30" spans="1:27" x14ac:dyDescent="0.3">
      <c r="C30" t="s">
        <v>388</v>
      </c>
      <c r="M30" s="363">
        <f>+M29-M31</f>
        <v>31865478</v>
      </c>
      <c r="N30" s="363">
        <f>+N29*0.9</f>
        <v>1074338134.2179999</v>
      </c>
      <c r="O30" s="363">
        <v>133297455.63</v>
      </c>
      <c r="P30" s="364"/>
      <c r="Q30" s="364"/>
      <c r="R30" s="364"/>
      <c r="S30" s="364"/>
      <c r="T30" s="364"/>
      <c r="U30" s="364"/>
      <c r="V30" s="364"/>
      <c r="W30" s="364"/>
      <c r="X30" s="364"/>
    </row>
    <row r="31" spans="1:27" x14ac:dyDescent="0.3">
      <c r="C31" t="s">
        <v>389</v>
      </c>
      <c r="M31" s="365">
        <f>+M11+M21+N11+N21+O11+O21+P11+P21+Q11+R11+S11+T11+U11+V11+W11+X11+Q21+R21+S21+T21+U21+V21+W21+X21</f>
        <v>4607910</v>
      </c>
      <c r="N31" s="365">
        <f>+N29-N30</f>
        <v>119370903.80200005</v>
      </c>
      <c r="O31" s="365">
        <v>101000000</v>
      </c>
    </row>
    <row r="33" spans="13:14" x14ac:dyDescent="0.3">
      <c r="N33" s="364">
        <f>+M29+N29+O29</f>
        <v>1464479881.6500001</v>
      </c>
    </row>
    <row r="34" spans="13:14" x14ac:dyDescent="0.3">
      <c r="N34" s="347">
        <f>+N33-[3]ERP!G73</f>
        <v>0</v>
      </c>
    </row>
    <row r="35" spans="13:14" x14ac:dyDescent="0.3">
      <c r="M35">
        <f>+N30*M24</f>
        <v>14754797.612782244</v>
      </c>
    </row>
    <row r="109" spans="3:3" x14ac:dyDescent="0.3">
      <c r="C109" s="347">
        <f>+'Detalle 2T'!M8+'Detalle 2T'!M9+'Detalle 2T'!M10+'Detalle 2T'!M11+'Detalle 2T'!M12+'Detalle 2T'!M13+'Detalle 2T'!M14+'Detalle 2T'!M15+'Detalle 2T'!M16+'Detalle 2T'!M17+'Detalle 2T'!M18+'Detalle 2T'!M19+'Detalle 2T'!M20</f>
        <v>0</v>
      </c>
    </row>
  </sheetData>
  <mergeCells count="8">
    <mergeCell ref="A23:B23"/>
    <mergeCell ref="A1:X1"/>
    <mergeCell ref="A2:X2"/>
    <mergeCell ref="A3:X3"/>
    <mergeCell ref="A4:X4"/>
    <mergeCell ref="A6:A7"/>
    <mergeCell ref="B6:B7"/>
    <mergeCell ref="C6:C7"/>
  </mergeCells>
  <pageMargins left="0.75" right="0.75" top="1" bottom="1" header="0.5" footer="0.5"/>
  <pageSetup orientation="portrait"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182951"/>
  </sheetPr>
  <dimension ref="A1:F110"/>
  <sheetViews>
    <sheetView showGridLines="0" zoomScale="80" zoomScaleNormal="80" zoomScaleSheetLayoutView="100" workbookViewId="0">
      <selection sqref="A1:F2"/>
    </sheetView>
  </sheetViews>
  <sheetFormatPr baseColWidth="10" defaultColWidth="11.44140625" defaultRowHeight="15.6" x14ac:dyDescent="0.3"/>
  <cols>
    <col min="1" max="1" width="25.6640625" style="221" customWidth="1"/>
    <col min="2" max="2" width="31.6640625" style="221" customWidth="1"/>
    <col min="3" max="5" width="24.88671875" style="221" customWidth="1"/>
    <col min="6" max="6" width="20.6640625" style="221" customWidth="1"/>
    <col min="7" max="16384" width="11.44140625" style="221"/>
  </cols>
  <sheetData>
    <row r="1" spans="1:6" ht="18" customHeight="1" x14ac:dyDescent="0.3">
      <c r="A1" s="515" t="s">
        <v>123</v>
      </c>
      <c r="B1" s="515"/>
      <c r="C1" s="515"/>
      <c r="D1" s="515"/>
      <c r="E1" s="515"/>
      <c r="F1" s="515"/>
    </row>
    <row r="2" spans="1:6" ht="18" customHeight="1" x14ac:dyDescent="0.3">
      <c r="A2" s="515"/>
      <c r="B2" s="515"/>
      <c r="C2" s="515"/>
      <c r="D2" s="515"/>
      <c r="E2" s="515"/>
      <c r="F2" s="515"/>
    </row>
    <row r="3" spans="1:6" ht="18" customHeight="1" x14ac:dyDescent="0.3">
      <c r="A3" s="515" t="s">
        <v>157</v>
      </c>
      <c r="B3" s="515"/>
      <c r="C3" s="515"/>
      <c r="D3" s="515"/>
      <c r="E3" s="515"/>
      <c r="F3" s="222"/>
    </row>
    <row r="4" spans="1:6" ht="15" customHeight="1" thickBot="1" x14ac:dyDescent="0.35"/>
    <row r="5" spans="1:6" ht="18" customHeight="1" x14ac:dyDescent="0.3">
      <c r="B5" s="139" t="s">
        <v>22</v>
      </c>
      <c r="C5" s="506" t="str">
        <f>+'1T'!C5</f>
        <v>Prevención y Tratamiento del Consumo de Alcohol, Tabaco y Drogas</v>
      </c>
      <c r="D5" s="507"/>
      <c r="E5" s="508"/>
      <c r="F5" s="223"/>
    </row>
    <row r="6" spans="1:6" ht="18" customHeight="1" x14ac:dyDescent="0.3">
      <c r="B6" s="140" t="s">
        <v>33</v>
      </c>
      <c r="C6" s="509" t="str">
        <f>+'1T'!C6</f>
        <v>Instituto sobre Alcoholismo y Farmocodependencia</v>
      </c>
      <c r="D6" s="510"/>
      <c r="E6" s="511"/>
      <c r="F6" s="223"/>
    </row>
    <row r="7" spans="1:6" ht="18" customHeight="1" thickBot="1" x14ac:dyDescent="0.35">
      <c r="B7" s="143" t="s">
        <v>34</v>
      </c>
      <c r="C7" s="512" t="str">
        <f>+'1T'!C7</f>
        <v xml:space="preserve">Área Técnica Casa Jaguar </v>
      </c>
      <c r="D7" s="513"/>
      <c r="E7" s="514"/>
      <c r="F7" s="223"/>
    </row>
    <row r="8" spans="1:6" ht="15" customHeight="1" x14ac:dyDescent="0.3">
      <c r="A8" s="224"/>
      <c r="B8" s="223"/>
      <c r="C8" s="223"/>
      <c r="D8" s="223"/>
      <c r="E8" s="223"/>
      <c r="F8" s="223"/>
    </row>
    <row r="9" spans="1:6" ht="21.9" customHeight="1" x14ac:dyDescent="0.3">
      <c r="A9" s="442" t="s">
        <v>98</v>
      </c>
      <c r="B9" s="442"/>
      <c r="C9" s="442"/>
      <c r="D9" s="442"/>
      <c r="E9" s="442"/>
      <c r="F9" s="225"/>
    </row>
    <row r="10" spans="1:6" s="225" customFormat="1" ht="15" customHeight="1" x14ac:dyDescent="0.3"/>
    <row r="11" spans="1:6" x14ac:dyDescent="0.3">
      <c r="A11" s="471" t="s">
        <v>36</v>
      </c>
      <c r="B11" s="471"/>
      <c r="C11" s="471"/>
      <c r="D11" s="471"/>
      <c r="E11" s="471"/>
      <c r="F11" s="62"/>
    </row>
    <row r="12" spans="1:6" ht="15" customHeight="1" x14ac:dyDescent="0.3">
      <c r="A12" s="471" t="s">
        <v>19</v>
      </c>
      <c r="B12" s="471"/>
      <c r="C12" s="471"/>
      <c r="D12" s="471"/>
      <c r="E12" s="471"/>
      <c r="F12" s="62"/>
    </row>
    <row r="13" spans="1:6" x14ac:dyDescent="0.3">
      <c r="A13" s="91" t="s">
        <v>17</v>
      </c>
      <c r="B13" s="90" t="s">
        <v>18</v>
      </c>
      <c r="C13" s="91" t="s">
        <v>82</v>
      </c>
      <c r="D13" s="90" t="s">
        <v>83</v>
      </c>
      <c r="E13" s="90" t="s">
        <v>97</v>
      </c>
    </row>
    <row r="14" spans="1:6" ht="18" customHeight="1" x14ac:dyDescent="0.3">
      <c r="A14" s="82" t="s">
        <v>16</v>
      </c>
      <c r="B14" s="85"/>
      <c r="C14" s="262">
        <f t="shared" ref="C14:D14" si="0">+SUM(C16:C17)</f>
        <v>183</v>
      </c>
      <c r="D14" s="262">
        <f t="shared" si="0"/>
        <v>213</v>
      </c>
      <c r="E14" s="262">
        <f>+SUM(E16:E17)</f>
        <v>396</v>
      </c>
      <c r="F14" s="225"/>
    </row>
    <row r="15" spans="1:6" ht="15" customHeight="1" x14ac:dyDescent="0.3">
      <c r="A15" s="10"/>
      <c r="B15" s="11"/>
      <c r="C15" s="266"/>
      <c r="D15" s="266"/>
      <c r="E15" s="263"/>
      <c r="F15" s="225"/>
    </row>
    <row r="16" spans="1:6" ht="18" customHeight="1" x14ac:dyDescent="0.3">
      <c r="A16" s="13" t="s">
        <v>289</v>
      </c>
      <c r="B16" s="14" t="s">
        <v>290</v>
      </c>
      <c r="C16" s="266">
        <f>+'1T'!F18</f>
        <v>9</v>
      </c>
      <c r="D16" s="266">
        <f>+'2T'!F18</f>
        <v>11</v>
      </c>
      <c r="E16" s="263">
        <f>+SUM(C16:D16)</f>
        <v>20</v>
      </c>
      <c r="F16" s="225"/>
    </row>
    <row r="17" spans="1:6" ht="18" customHeight="1" x14ac:dyDescent="0.3">
      <c r="A17" s="16" t="s">
        <v>291</v>
      </c>
      <c r="B17" s="14" t="s">
        <v>290</v>
      </c>
      <c r="C17" s="266">
        <f>+'1T'!F19</f>
        <v>174</v>
      </c>
      <c r="D17" s="266">
        <f>+'2T'!F19</f>
        <v>202</v>
      </c>
      <c r="E17" s="263">
        <f>+SUM(C17:D17)</f>
        <v>376</v>
      </c>
      <c r="F17" s="225"/>
    </row>
    <row r="18" spans="1:6" ht="15" customHeight="1" x14ac:dyDescent="0.3">
      <c r="A18" s="135" t="s">
        <v>163</v>
      </c>
      <c r="B18" s="210" t="s">
        <v>164</v>
      </c>
      <c r="C18" s="76"/>
      <c r="D18" s="76"/>
      <c r="E18" s="76"/>
      <c r="F18" s="225"/>
    </row>
    <row r="19" spans="1:6" ht="60" customHeight="1" x14ac:dyDescent="0.3">
      <c r="A19" s="495" t="s">
        <v>279</v>
      </c>
      <c r="B19" s="495"/>
      <c r="C19" s="495"/>
      <c r="D19" s="495"/>
      <c r="E19" s="495"/>
      <c r="F19" s="225"/>
    </row>
    <row r="20" spans="1:6" ht="15" customHeight="1" x14ac:dyDescent="0.3">
      <c r="A20" s="226"/>
      <c r="B20" s="226"/>
      <c r="C20" s="226"/>
      <c r="D20" s="227"/>
      <c r="E20" s="227"/>
      <c r="F20" s="228"/>
    </row>
    <row r="21" spans="1:6" x14ac:dyDescent="0.3">
      <c r="A21" s="471" t="s">
        <v>37</v>
      </c>
      <c r="B21" s="471"/>
      <c r="C21" s="471"/>
      <c r="D21" s="471"/>
      <c r="E21" s="62"/>
      <c r="F21" s="32"/>
    </row>
    <row r="22" spans="1:6" ht="15" customHeight="1" x14ac:dyDescent="0.3">
      <c r="A22" s="471" t="s">
        <v>20</v>
      </c>
      <c r="B22" s="471"/>
      <c r="C22" s="471"/>
      <c r="D22" s="471"/>
      <c r="E22" s="62"/>
      <c r="F22" s="32"/>
    </row>
    <row r="23" spans="1:6" ht="15" customHeight="1" x14ac:dyDescent="0.3">
      <c r="A23" s="226"/>
      <c r="B23" s="226"/>
      <c r="C23" s="227"/>
      <c r="D23" s="227"/>
      <c r="E23" s="227"/>
      <c r="F23" s="229"/>
    </row>
    <row r="24" spans="1:6" ht="16.95" customHeight="1" x14ac:dyDescent="0.3">
      <c r="A24" s="125" t="s">
        <v>21</v>
      </c>
      <c r="B24" s="261" t="s">
        <v>82</v>
      </c>
      <c r="C24" s="90" t="s">
        <v>83</v>
      </c>
      <c r="D24" s="91" t="s">
        <v>9</v>
      </c>
      <c r="E24" s="32"/>
      <c r="F24" s="229"/>
    </row>
    <row r="25" spans="1:6" ht="16.95" customHeight="1" x14ac:dyDescent="0.3">
      <c r="A25" s="82" t="s">
        <v>16</v>
      </c>
      <c r="B25" s="97">
        <f>+B27+B28</f>
        <v>3462824</v>
      </c>
      <c r="C25" s="97">
        <f t="shared" ref="C25:D25" si="1">+C27+C28</f>
        <v>6198264.0399999991</v>
      </c>
      <c r="D25" s="97">
        <f t="shared" si="1"/>
        <v>9661088.0399999991</v>
      </c>
      <c r="E25" s="225"/>
      <c r="F25" s="229"/>
    </row>
    <row r="26" spans="1:6" ht="15" customHeight="1" x14ac:dyDescent="0.3">
      <c r="A26" s="11"/>
      <c r="B26" s="75"/>
      <c r="C26" s="75"/>
      <c r="D26" s="12"/>
      <c r="E26" s="32"/>
      <c r="F26" s="229"/>
    </row>
    <row r="27" spans="1:6" ht="18" customHeight="1" x14ac:dyDescent="0.3">
      <c r="A27" s="13" t="s">
        <v>289</v>
      </c>
      <c r="B27" s="75">
        <f>+'1T'!F29</f>
        <v>2088934</v>
      </c>
      <c r="C27" s="230">
        <f>+'2T'!F29</f>
        <v>2993364.0399999996</v>
      </c>
      <c r="D27" s="12">
        <f>+B27+C27</f>
        <v>5082298.0399999991</v>
      </c>
      <c r="E27" s="32"/>
      <c r="F27" s="229"/>
    </row>
    <row r="28" spans="1:6" ht="18" customHeight="1" x14ac:dyDescent="0.3">
      <c r="A28" s="16" t="s">
        <v>291</v>
      </c>
      <c r="B28" s="75">
        <f>+'1T'!F30</f>
        <v>1373890</v>
      </c>
      <c r="C28" s="230">
        <f>+'2T'!F30</f>
        <v>3204900</v>
      </c>
      <c r="D28" s="12">
        <f>+B28+C28</f>
        <v>4578790</v>
      </c>
      <c r="E28" s="32"/>
      <c r="F28" s="229"/>
    </row>
    <row r="29" spans="1:6" ht="15" customHeight="1" x14ac:dyDescent="0.3">
      <c r="A29" s="135" t="s">
        <v>163</v>
      </c>
      <c r="B29" s="210" t="s">
        <v>164</v>
      </c>
      <c r="C29" s="76"/>
      <c r="D29" s="76"/>
      <c r="E29" s="232"/>
      <c r="F29" s="36"/>
    </row>
    <row r="30" spans="1:6" ht="60" customHeight="1" x14ac:dyDescent="0.3">
      <c r="A30" s="496" t="s">
        <v>279</v>
      </c>
      <c r="B30" s="497"/>
      <c r="C30" s="497"/>
      <c r="D30" s="498"/>
      <c r="E30" s="232"/>
      <c r="F30" s="233"/>
    </row>
    <row r="31" spans="1:6" ht="15" customHeight="1" x14ac:dyDescent="0.3">
      <c r="A31" s="234"/>
      <c r="B31" s="234"/>
      <c r="C31" s="234"/>
      <c r="D31" s="234"/>
      <c r="E31" s="229"/>
      <c r="F31" s="233"/>
    </row>
    <row r="32" spans="1:6" ht="15" customHeight="1" x14ac:dyDescent="0.3"/>
    <row r="33" spans="1:6" ht="21.9" customHeight="1" x14ac:dyDescent="0.3">
      <c r="A33" s="442" t="s">
        <v>99</v>
      </c>
      <c r="B33" s="442"/>
      <c r="C33" s="442"/>
      <c r="D33" s="442"/>
      <c r="E33" s="442"/>
      <c r="F33" s="249"/>
    </row>
    <row r="34" spans="1:6" ht="15" customHeight="1" x14ac:dyDescent="0.3"/>
    <row r="35" spans="1:6" x14ac:dyDescent="0.3">
      <c r="A35" s="494" t="s">
        <v>66</v>
      </c>
      <c r="B35" s="494"/>
      <c r="C35" s="494"/>
      <c r="D35" s="494"/>
      <c r="E35" s="494"/>
      <c r="F35" s="235"/>
    </row>
    <row r="36" spans="1:6" ht="31.5" customHeight="1" x14ac:dyDescent="0.3">
      <c r="A36" s="499" t="s">
        <v>67</v>
      </c>
      <c r="B36" s="499"/>
      <c r="C36" s="499"/>
      <c r="D36" s="499"/>
      <c r="E36" s="499"/>
      <c r="F36" s="235"/>
    </row>
    <row r="37" spans="1:6" x14ac:dyDescent="0.3">
      <c r="A37" s="494" t="s">
        <v>51</v>
      </c>
      <c r="B37" s="494"/>
      <c r="C37" s="494"/>
      <c r="D37" s="494"/>
      <c r="E37" s="494"/>
      <c r="F37" s="235"/>
    </row>
    <row r="38" spans="1:6" ht="18" customHeight="1" x14ac:dyDescent="0.3">
      <c r="A38" s="95" t="s">
        <v>53</v>
      </c>
      <c r="B38" s="95" t="s">
        <v>54</v>
      </c>
      <c r="C38" s="95" t="s">
        <v>82</v>
      </c>
      <c r="D38" s="95" t="s">
        <v>83</v>
      </c>
      <c r="E38" s="95" t="s">
        <v>9</v>
      </c>
      <c r="F38" s="225"/>
    </row>
    <row r="39" spans="1:6" x14ac:dyDescent="0.3">
      <c r="A39" s="212" t="s">
        <v>16</v>
      </c>
      <c r="B39" s="236"/>
      <c r="C39" s="83">
        <f>+C41</f>
        <v>0</v>
      </c>
      <c r="D39" s="83">
        <f>+D41</f>
        <v>0</v>
      </c>
      <c r="E39" s="83">
        <f>+E41</f>
        <v>0</v>
      </c>
      <c r="F39" s="225"/>
    </row>
    <row r="40" spans="1:6" ht="15" customHeight="1" x14ac:dyDescent="0.3">
      <c r="A40" s="10"/>
      <c r="B40" s="137"/>
      <c r="C40" s="12"/>
      <c r="D40" s="12"/>
      <c r="E40" s="12"/>
      <c r="F40" s="225"/>
    </row>
    <row r="41" spans="1:6" x14ac:dyDescent="0.3">
      <c r="A41" s="437" t="s">
        <v>68</v>
      </c>
      <c r="B41" s="437"/>
      <c r="C41" s="98">
        <f>+C42+C46</f>
        <v>0</v>
      </c>
      <c r="D41" s="98">
        <f>+D42+D46</f>
        <v>0</v>
      </c>
      <c r="E41" s="98">
        <f>+C41+D41</f>
        <v>0</v>
      </c>
      <c r="F41" s="225"/>
    </row>
    <row r="42" spans="1:6" ht="16.5" customHeight="1" x14ac:dyDescent="0.3">
      <c r="A42" s="237" t="s">
        <v>197</v>
      </c>
      <c r="B42" s="238" t="s">
        <v>192</v>
      </c>
      <c r="C42" s="12">
        <f t="shared" ref="C42:D44" si="2">+C43</f>
        <v>0</v>
      </c>
      <c r="D42" s="12">
        <f t="shared" si="2"/>
        <v>0</v>
      </c>
      <c r="E42" s="12">
        <f>+C42+D42</f>
        <v>0</v>
      </c>
      <c r="F42" s="225"/>
    </row>
    <row r="43" spans="1:6" ht="16.5" customHeight="1" x14ac:dyDescent="0.3">
      <c r="A43" s="237" t="s">
        <v>196</v>
      </c>
      <c r="B43" s="238" t="s">
        <v>167</v>
      </c>
      <c r="C43" s="75">
        <f t="shared" si="2"/>
        <v>0</v>
      </c>
      <c r="D43" s="75">
        <f t="shared" si="2"/>
        <v>0</v>
      </c>
      <c r="E43" s="75">
        <f t="shared" ref="E43:E49" si="3">+C43+D43</f>
        <v>0</v>
      </c>
      <c r="F43" s="225"/>
    </row>
    <row r="44" spans="1:6" ht="16.5" customHeight="1" x14ac:dyDescent="0.3">
      <c r="A44" s="237" t="s">
        <v>195</v>
      </c>
      <c r="B44" s="238" t="s">
        <v>193</v>
      </c>
      <c r="C44" s="75">
        <f t="shared" si="2"/>
        <v>0</v>
      </c>
      <c r="D44" s="75">
        <f t="shared" si="2"/>
        <v>0</v>
      </c>
      <c r="E44" s="75">
        <f t="shared" si="3"/>
        <v>0</v>
      </c>
      <c r="F44" s="225"/>
    </row>
    <row r="45" spans="1:6" ht="16.5" customHeight="1" x14ac:dyDescent="0.3">
      <c r="A45" s="324" t="s">
        <v>198</v>
      </c>
      <c r="B45" s="325" t="s">
        <v>194</v>
      </c>
      <c r="C45" s="326">
        <f>+'1T'!F91</f>
        <v>0</v>
      </c>
      <c r="D45" s="326">
        <f>+'2T'!F91</f>
        <v>0</v>
      </c>
      <c r="E45" s="326">
        <f t="shared" si="3"/>
        <v>0</v>
      </c>
      <c r="F45" s="225"/>
    </row>
    <row r="46" spans="1:6" ht="16.5" customHeight="1" x14ac:dyDescent="0.3">
      <c r="A46" s="237" t="s">
        <v>266</v>
      </c>
      <c r="B46" s="238" t="s">
        <v>263</v>
      </c>
      <c r="C46" s="12">
        <f>+C47</f>
        <v>0</v>
      </c>
      <c r="D46" s="12">
        <f t="shared" ref="D46:D48" si="4">+D47</f>
        <v>0</v>
      </c>
      <c r="E46" s="12">
        <f>+C46+D46</f>
        <v>0</v>
      </c>
      <c r="F46" s="225"/>
    </row>
    <row r="47" spans="1:6" ht="16.5" customHeight="1" x14ac:dyDescent="0.3">
      <c r="A47" s="237" t="s">
        <v>267</v>
      </c>
      <c r="B47" s="238" t="s">
        <v>168</v>
      </c>
      <c r="C47" s="75">
        <f>+C48</f>
        <v>0</v>
      </c>
      <c r="D47" s="75">
        <f t="shared" si="4"/>
        <v>0</v>
      </c>
      <c r="E47" s="75">
        <f t="shared" si="3"/>
        <v>0</v>
      </c>
      <c r="F47" s="225"/>
    </row>
    <row r="48" spans="1:6" ht="16.5" customHeight="1" x14ac:dyDescent="0.3">
      <c r="A48" s="237" t="s">
        <v>269</v>
      </c>
      <c r="B48" s="238" t="s">
        <v>268</v>
      </c>
      <c r="C48" s="75">
        <f>+C49</f>
        <v>0</v>
      </c>
      <c r="D48" s="75">
        <f t="shared" si="4"/>
        <v>0</v>
      </c>
      <c r="E48" s="75">
        <f t="shared" si="3"/>
        <v>0</v>
      </c>
      <c r="F48" s="225"/>
    </row>
    <row r="49" spans="1:6" ht="16.5" customHeight="1" x14ac:dyDescent="0.3">
      <c r="A49" s="324" t="s">
        <v>270</v>
      </c>
      <c r="B49" s="325" t="s">
        <v>271</v>
      </c>
      <c r="C49" s="326">
        <f>+'1T'!F95</f>
        <v>0</v>
      </c>
      <c r="D49" s="326">
        <f>+'2T'!F95</f>
        <v>0</v>
      </c>
      <c r="E49" s="326">
        <f t="shared" si="3"/>
        <v>0</v>
      </c>
      <c r="F49" s="225"/>
    </row>
    <row r="50" spans="1:6" ht="9.9" customHeight="1" x14ac:dyDescent="0.3">
      <c r="A50" s="78"/>
      <c r="B50" s="137"/>
      <c r="C50" s="75"/>
      <c r="D50" s="75"/>
      <c r="E50" s="75"/>
      <c r="F50" s="225"/>
    </row>
    <row r="51" spans="1:6" x14ac:dyDescent="0.3">
      <c r="A51" s="489" t="s">
        <v>42</v>
      </c>
      <c r="B51" s="489"/>
      <c r="C51" s="489"/>
      <c r="D51" s="489"/>
      <c r="E51" s="489"/>
      <c r="F51" s="225"/>
    </row>
    <row r="52" spans="1:6" ht="50.1" customHeight="1" x14ac:dyDescent="0.3">
      <c r="A52" s="503" t="s">
        <v>280</v>
      </c>
      <c r="B52" s="504"/>
      <c r="C52" s="504"/>
      <c r="D52" s="504"/>
      <c r="E52" s="505"/>
      <c r="F52" s="225"/>
    </row>
    <row r="53" spans="1:6" x14ac:dyDescent="0.3">
      <c r="A53" s="24"/>
      <c r="B53" s="165"/>
      <c r="C53" s="23"/>
    </row>
    <row r="54" spans="1:6" x14ac:dyDescent="0.3">
      <c r="A54" s="24"/>
      <c r="B54" s="165"/>
      <c r="C54" s="23"/>
    </row>
    <row r="55" spans="1:6" x14ac:dyDescent="0.3">
      <c r="A55" s="494" t="s">
        <v>69</v>
      </c>
      <c r="B55" s="494"/>
      <c r="C55" s="494"/>
      <c r="D55" s="494"/>
      <c r="E55" s="494"/>
      <c r="F55" s="235"/>
    </row>
    <row r="56" spans="1:6" ht="32.25" customHeight="1" x14ac:dyDescent="0.3">
      <c r="A56" s="499" t="s">
        <v>52</v>
      </c>
      <c r="B56" s="499"/>
      <c r="C56" s="499"/>
      <c r="D56" s="499"/>
      <c r="E56" s="499"/>
      <c r="F56" s="223"/>
    </row>
    <row r="57" spans="1:6" x14ac:dyDescent="0.3">
      <c r="A57" s="494" t="s">
        <v>51</v>
      </c>
      <c r="B57" s="494"/>
      <c r="C57" s="494"/>
      <c r="D57" s="494"/>
      <c r="E57" s="494"/>
      <c r="F57" s="235"/>
    </row>
    <row r="58" spans="1:6" ht="18" customHeight="1" x14ac:dyDescent="0.3">
      <c r="A58" s="95" t="s">
        <v>53</v>
      </c>
      <c r="B58" s="95" t="s">
        <v>54</v>
      </c>
      <c r="C58" s="95" t="s">
        <v>82</v>
      </c>
      <c r="D58" s="95" t="s">
        <v>83</v>
      </c>
      <c r="E58" s="95" t="s">
        <v>9</v>
      </c>
      <c r="F58" s="225"/>
    </row>
    <row r="59" spans="1:6" x14ac:dyDescent="0.3">
      <c r="A59" s="212" t="s">
        <v>16</v>
      </c>
      <c r="B59" s="236"/>
      <c r="C59" s="83">
        <f>+C61+C73</f>
        <v>3462824</v>
      </c>
      <c r="D59" s="83">
        <f>+D61+D73</f>
        <v>6198264.04</v>
      </c>
      <c r="E59" s="83">
        <f>+E61+E73</f>
        <v>9661088.0399999991</v>
      </c>
      <c r="F59" s="225"/>
    </row>
    <row r="60" spans="1:6" ht="15" customHeight="1" x14ac:dyDescent="0.3">
      <c r="A60" s="10"/>
      <c r="B60" s="137"/>
      <c r="C60" s="12"/>
      <c r="D60" s="12"/>
      <c r="E60" s="45"/>
      <c r="F60" s="225"/>
    </row>
    <row r="61" spans="1:6" x14ac:dyDescent="0.3">
      <c r="A61" s="437" t="s">
        <v>56</v>
      </c>
      <c r="B61" s="437"/>
      <c r="C61" s="98">
        <f>+SUM(C62:C71)</f>
        <v>3462824</v>
      </c>
      <c r="D61" s="98">
        <f t="shared" ref="D61:E61" si="5">+SUM(D62:D71)</f>
        <v>6198264.04</v>
      </c>
      <c r="E61" s="98">
        <f t="shared" si="5"/>
        <v>9661088.0399999991</v>
      </c>
      <c r="F61" s="225"/>
    </row>
    <row r="62" spans="1:6" x14ac:dyDescent="0.3">
      <c r="A62" s="239">
        <v>0</v>
      </c>
      <c r="B62" s="238" t="s">
        <v>182</v>
      </c>
      <c r="C62" s="75">
        <f>+'1T'!F108</f>
        <v>0</v>
      </c>
      <c r="D62" s="75">
        <f>+'2T'!F108</f>
        <v>0</v>
      </c>
      <c r="E62" s="231">
        <f>+C62+D62</f>
        <v>0</v>
      </c>
      <c r="F62" s="225"/>
    </row>
    <row r="63" spans="1:6" x14ac:dyDescent="0.3">
      <c r="A63" s="239">
        <v>1</v>
      </c>
      <c r="B63" s="238" t="s">
        <v>170</v>
      </c>
      <c r="C63" s="75">
        <f>+'1T'!F109</f>
        <v>2099245</v>
      </c>
      <c r="D63" s="75">
        <f>+'2T'!F109</f>
        <v>2826532.02</v>
      </c>
      <c r="E63" s="231">
        <f t="shared" ref="E63:E71" si="6">+C63+D63</f>
        <v>4925777.0199999996</v>
      </c>
      <c r="F63" s="225"/>
    </row>
    <row r="64" spans="1:6" x14ac:dyDescent="0.3">
      <c r="A64" s="239">
        <v>2</v>
      </c>
      <c r="B64" s="238" t="s">
        <v>183</v>
      </c>
      <c r="C64" s="75">
        <f>+'1T'!F110</f>
        <v>18809</v>
      </c>
      <c r="D64" s="75">
        <f>+'2T'!F110</f>
        <v>497552.02</v>
      </c>
      <c r="E64" s="231">
        <f t="shared" si="6"/>
        <v>516361.02</v>
      </c>
      <c r="F64" s="225"/>
    </row>
    <row r="65" spans="1:6" x14ac:dyDescent="0.3">
      <c r="A65" s="239">
        <v>3</v>
      </c>
      <c r="B65" s="238" t="s">
        <v>184</v>
      </c>
      <c r="C65" s="75">
        <f>+'1T'!F111</f>
        <v>0</v>
      </c>
      <c r="D65" s="75">
        <f>+'2T'!F111</f>
        <v>0</v>
      </c>
      <c r="E65" s="231">
        <f t="shared" si="6"/>
        <v>0</v>
      </c>
      <c r="F65" s="225"/>
    </row>
    <row r="66" spans="1:6" x14ac:dyDescent="0.3">
      <c r="A66" s="239">
        <v>4</v>
      </c>
      <c r="B66" s="238" t="s">
        <v>185</v>
      </c>
      <c r="C66" s="75">
        <f>+'1T'!F112</f>
        <v>0</v>
      </c>
      <c r="D66" s="75">
        <f>+'2T'!F112</f>
        <v>0</v>
      </c>
      <c r="E66" s="231">
        <f t="shared" si="6"/>
        <v>0</v>
      </c>
      <c r="F66" s="225"/>
    </row>
    <row r="67" spans="1:6" x14ac:dyDescent="0.3">
      <c r="A67" s="239">
        <v>5</v>
      </c>
      <c r="B67" s="238" t="s">
        <v>186</v>
      </c>
      <c r="C67" s="75">
        <f>+'1T'!F113</f>
        <v>0</v>
      </c>
      <c r="D67" s="75">
        <f>+'2T'!F113</f>
        <v>0</v>
      </c>
      <c r="E67" s="231">
        <f t="shared" si="6"/>
        <v>0</v>
      </c>
      <c r="F67" s="225"/>
    </row>
    <row r="68" spans="1:6" x14ac:dyDescent="0.3">
      <c r="A68" s="239">
        <v>6</v>
      </c>
      <c r="B68" s="238" t="s">
        <v>167</v>
      </c>
      <c r="C68" s="75">
        <f>+'1T'!F114</f>
        <v>1344770</v>
      </c>
      <c r="D68" s="75">
        <f>+'2T'!F114</f>
        <v>2874180</v>
      </c>
      <c r="E68" s="231">
        <f>+C68+D68</f>
        <v>4218950</v>
      </c>
      <c r="F68" s="225"/>
    </row>
    <row r="69" spans="1:6" x14ac:dyDescent="0.3">
      <c r="A69" s="239">
        <v>7</v>
      </c>
      <c r="B69" s="238" t="s">
        <v>168</v>
      </c>
      <c r="C69" s="75">
        <f>+'1T'!F115</f>
        <v>0</v>
      </c>
      <c r="D69" s="75">
        <f>+'2T'!F115</f>
        <v>0</v>
      </c>
      <c r="E69" s="231">
        <f t="shared" si="6"/>
        <v>0</v>
      </c>
      <c r="F69" s="225"/>
    </row>
    <row r="70" spans="1:6" x14ac:dyDescent="0.3">
      <c r="A70" s="239">
        <v>8</v>
      </c>
      <c r="B70" s="238" t="s">
        <v>187</v>
      </c>
      <c r="C70" s="75">
        <f>+'1T'!F116</f>
        <v>0</v>
      </c>
      <c r="D70" s="75">
        <f>+'2T'!F116</f>
        <v>0</v>
      </c>
      <c r="E70" s="231">
        <f t="shared" si="6"/>
        <v>0</v>
      </c>
      <c r="F70" s="225"/>
    </row>
    <row r="71" spans="1:6" ht="15" customHeight="1" x14ac:dyDescent="0.3">
      <c r="A71" s="239">
        <v>9</v>
      </c>
      <c r="B71" s="238" t="s">
        <v>188</v>
      </c>
      <c r="C71" s="75">
        <f>+'1T'!F117</f>
        <v>0</v>
      </c>
      <c r="D71" s="75">
        <f>+'2T'!F117</f>
        <v>0</v>
      </c>
      <c r="E71" s="231">
        <f t="shared" si="6"/>
        <v>0</v>
      </c>
      <c r="F71" s="225"/>
    </row>
    <row r="72" spans="1:6" ht="9.9" customHeight="1" x14ac:dyDescent="0.3">
      <c r="A72" s="239"/>
      <c r="B72" s="238"/>
      <c r="C72" s="75"/>
      <c r="D72" s="75"/>
      <c r="E72" s="231"/>
      <c r="F72" s="225"/>
    </row>
    <row r="73" spans="1:6" ht="17.25" customHeight="1" x14ac:dyDescent="0.3">
      <c r="A73" s="437" t="s">
        <v>202</v>
      </c>
      <c r="B73" s="437"/>
      <c r="C73" s="98">
        <f t="shared" ref="C73:E74" si="7">+C74</f>
        <v>0</v>
      </c>
      <c r="D73" s="98">
        <f t="shared" si="7"/>
        <v>0</v>
      </c>
      <c r="E73" s="98">
        <f t="shared" si="7"/>
        <v>0</v>
      </c>
      <c r="F73" s="225"/>
    </row>
    <row r="74" spans="1:6" x14ac:dyDescent="0.3">
      <c r="A74" s="239">
        <v>6</v>
      </c>
      <c r="B74" s="238" t="s">
        <v>167</v>
      </c>
      <c r="C74" s="240">
        <f t="shared" si="7"/>
        <v>0</v>
      </c>
      <c r="D74" s="240">
        <f t="shared" si="7"/>
        <v>0</v>
      </c>
      <c r="E74" s="240">
        <f t="shared" si="7"/>
        <v>0</v>
      </c>
      <c r="F74" s="225"/>
    </row>
    <row r="75" spans="1:6" x14ac:dyDescent="0.3">
      <c r="A75" s="327" t="s">
        <v>201</v>
      </c>
      <c r="B75" s="328" t="s">
        <v>200</v>
      </c>
      <c r="C75" s="329">
        <f>+'1T'!F121</f>
        <v>0</v>
      </c>
      <c r="D75" s="329">
        <f>+'2T'!F121</f>
        <v>0</v>
      </c>
      <c r="E75" s="329">
        <f>+C75+D75</f>
        <v>0</v>
      </c>
      <c r="F75" s="225"/>
    </row>
    <row r="76" spans="1:6" ht="16.5" customHeight="1" x14ac:dyDescent="0.3">
      <c r="A76" s="500" t="s">
        <v>57</v>
      </c>
      <c r="B76" s="500"/>
      <c r="C76" s="500"/>
      <c r="D76" s="500"/>
      <c r="E76" s="500"/>
      <c r="F76" s="225"/>
    </row>
    <row r="77" spans="1:6" x14ac:dyDescent="0.3">
      <c r="A77" s="501" t="s">
        <v>42</v>
      </c>
      <c r="B77" s="501"/>
      <c r="C77" s="501"/>
      <c r="D77" s="501"/>
      <c r="E77" s="501"/>
      <c r="F77" s="225"/>
    </row>
    <row r="78" spans="1:6" x14ac:dyDescent="0.3">
      <c r="A78" s="78"/>
      <c r="B78" s="137"/>
    </row>
    <row r="79" spans="1:6" x14ac:dyDescent="0.3">
      <c r="A79" s="494" t="s">
        <v>71</v>
      </c>
      <c r="B79" s="494"/>
      <c r="C79" s="494"/>
      <c r="D79" s="494"/>
      <c r="E79" s="494"/>
      <c r="F79" s="241"/>
    </row>
    <row r="80" spans="1:6" x14ac:dyDescent="0.3">
      <c r="A80" s="494" t="s">
        <v>72</v>
      </c>
      <c r="B80" s="494"/>
      <c r="C80" s="494"/>
      <c r="D80" s="494"/>
      <c r="E80" s="494"/>
      <c r="F80" s="241"/>
    </row>
    <row r="81" spans="1:6" x14ac:dyDescent="0.3">
      <c r="A81" s="494" t="s">
        <v>51</v>
      </c>
      <c r="B81" s="494"/>
      <c r="C81" s="494"/>
      <c r="D81" s="494"/>
      <c r="E81" s="494"/>
      <c r="F81" s="241"/>
    </row>
    <row r="82" spans="1:6" ht="18" customHeight="1" x14ac:dyDescent="0.3">
      <c r="A82" s="95" t="s">
        <v>70</v>
      </c>
      <c r="B82" s="95" t="s">
        <v>82</v>
      </c>
      <c r="C82" s="95" t="s">
        <v>83</v>
      </c>
      <c r="D82" s="95" t="s">
        <v>9</v>
      </c>
      <c r="E82" s="242"/>
      <c r="F82" s="243"/>
    </row>
    <row r="83" spans="1:6" x14ac:dyDescent="0.3">
      <c r="A83" s="116" t="s">
        <v>73</v>
      </c>
      <c r="B83" s="244">
        <v>0</v>
      </c>
      <c r="C83" s="244">
        <f>+B87</f>
        <v>-3462824</v>
      </c>
      <c r="D83" s="244">
        <v>0</v>
      </c>
      <c r="E83" s="242"/>
      <c r="F83" s="245"/>
    </row>
    <row r="84" spans="1:6" x14ac:dyDescent="0.3">
      <c r="A84" s="116" t="s">
        <v>74</v>
      </c>
      <c r="B84" s="244">
        <f>+'1T'!E132</f>
        <v>0</v>
      </c>
      <c r="C84" s="244">
        <f>+'2T'!E132</f>
        <v>0</v>
      </c>
      <c r="D84" s="244">
        <f>+B84+C84</f>
        <v>0</v>
      </c>
      <c r="E84" s="242"/>
      <c r="F84" s="243"/>
    </row>
    <row r="85" spans="1:6" x14ac:dyDescent="0.3">
      <c r="A85" s="116" t="s">
        <v>100</v>
      </c>
      <c r="B85" s="244">
        <f>+B83+B84</f>
        <v>0</v>
      </c>
      <c r="C85" s="244">
        <f>+C83+C84</f>
        <v>-3462824</v>
      </c>
      <c r="D85" s="244">
        <f>+D83+D84</f>
        <v>0</v>
      </c>
      <c r="E85" s="242"/>
      <c r="F85" s="243"/>
    </row>
    <row r="86" spans="1:6" x14ac:dyDescent="0.3">
      <c r="A86" s="116" t="s">
        <v>152</v>
      </c>
      <c r="B86" s="244">
        <f>+'1T'!E134</f>
        <v>3462824</v>
      </c>
      <c r="C86" s="244">
        <f>+'2T'!E134</f>
        <v>6198264.0399999991</v>
      </c>
      <c r="D86" s="244">
        <f>+B86+C86</f>
        <v>9661088.0399999991</v>
      </c>
      <c r="E86" s="242"/>
      <c r="F86" s="245"/>
    </row>
    <row r="87" spans="1:6" x14ac:dyDescent="0.3">
      <c r="A87" s="116" t="s">
        <v>101</v>
      </c>
      <c r="B87" s="244">
        <f>+B85-B86</f>
        <v>-3462824</v>
      </c>
      <c r="C87" s="244">
        <f>+C85-C86</f>
        <v>-9661088.0399999991</v>
      </c>
      <c r="D87" s="244">
        <f>+D85-D86</f>
        <v>-9661088.0399999991</v>
      </c>
      <c r="E87" s="242"/>
      <c r="F87" s="245"/>
    </row>
    <row r="88" spans="1:6" ht="18" customHeight="1" x14ac:dyDescent="0.3">
      <c r="A88" s="489" t="s">
        <v>42</v>
      </c>
      <c r="B88" s="489"/>
      <c r="C88" s="489"/>
      <c r="D88" s="489"/>
      <c r="E88" s="225"/>
      <c r="F88" s="36"/>
    </row>
    <row r="89" spans="1:6" x14ac:dyDescent="0.3">
      <c r="A89" s="234"/>
      <c r="B89" s="234"/>
      <c r="C89" s="234"/>
      <c r="D89" s="234"/>
      <c r="E89" s="225"/>
      <c r="F89" s="225"/>
    </row>
    <row r="90" spans="1:6" x14ac:dyDescent="0.3">
      <c r="A90" s="494" t="s">
        <v>129</v>
      </c>
      <c r="B90" s="494"/>
      <c r="C90" s="494"/>
      <c r="D90" s="494"/>
      <c r="F90" s="235"/>
    </row>
    <row r="91" spans="1:6" ht="17.25" customHeight="1" x14ac:dyDescent="0.3">
      <c r="A91" s="499" t="s">
        <v>130</v>
      </c>
      <c r="B91" s="499"/>
      <c r="C91" s="499"/>
      <c r="D91" s="499"/>
      <c r="F91" s="235"/>
    </row>
    <row r="92" spans="1:6" x14ac:dyDescent="0.3">
      <c r="A92" s="494" t="s">
        <v>51</v>
      </c>
      <c r="B92" s="494"/>
      <c r="C92" s="494"/>
      <c r="D92" s="494"/>
      <c r="F92" s="235"/>
    </row>
    <row r="93" spans="1:6" x14ac:dyDescent="0.3">
      <c r="A93" s="176" t="s">
        <v>70</v>
      </c>
      <c r="B93" s="176"/>
      <c r="C93" s="176" t="s">
        <v>82</v>
      </c>
      <c r="D93" s="176" t="s">
        <v>83</v>
      </c>
      <c r="F93" s="235"/>
    </row>
    <row r="94" spans="1:6" x14ac:dyDescent="0.3">
      <c r="A94" s="169" t="s">
        <v>203</v>
      </c>
      <c r="B94" s="169"/>
      <c r="C94" s="91"/>
      <c r="D94" s="91"/>
      <c r="F94" s="235"/>
    </row>
    <row r="95" spans="1:6" x14ac:dyDescent="0.3">
      <c r="A95" s="116" t="s">
        <v>131</v>
      </c>
      <c r="C95" s="165">
        <f>+'1T'!D151</f>
        <v>0</v>
      </c>
      <c r="D95" s="165">
        <f>+'2T'!D151</f>
        <v>0</v>
      </c>
      <c r="F95" s="235"/>
    </row>
    <row r="96" spans="1:6" x14ac:dyDescent="0.3">
      <c r="A96" s="116" t="s">
        <v>132</v>
      </c>
      <c r="C96" s="165">
        <f>+'1T'!D152</f>
        <v>0</v>
      </c>
      <c r="D96" s="165">
        <f>+'2T'!D152</f>
        <v>0</v>
      </c>
      <c r="F96" s="235"/>
    </row>
    <row r="97" spans="1:6" x14ac:dyDescent="0.3">
      <c r="A97" s="171" t="s">
        <v>16</v>
      </c>
      <c r="B97" s="171"/>
      <c r="C97" s="246">
        <f>+C95+C96</f>
        <v>0</v>
      </c>
      <c r="D97" s="246">
        <f>+D95+D96</f>
        <v>0</v>
      </c>
      <c r="F97" s="235"/>
    </row>
    <row r="98" spans="1:6" x14ac:dyDescent="0.3">
      <c r="A98" s="116"/>
      <c r="C98" s="165"/>
      <c r="D98" s="165"/>
      <c r="F98" s="235"/>
    </row>
    <row r="99" spans="1:6" x14ac:dyDescent="0.3">
      <c r="A99" s="169" t="s">
        <v>204</v>
      </c>
      <c r="B99" s="169"/>
      <c r="C99" s="91" t="s">
        <v>82</v>
      </c>
      <c r="D99" s="91" t="s">
        <v>83</v>
      </c>
      <c r="F99" s="235"/>
    </row>
    <row r="100" spans="1:6" x14ac:dyDescent="0.3">
      <c r="A100" s="116" t="s">
        <v>131</v>
      </c>
      <c r="C100" s="165">
        <f>+'1T'!D156</f>
        <v>0</v>
      </c>
      <c r="D100" s="165">
        <f>+'2T'!D156</f>
        <v>0</v>
      </c>
      <c r="F100" s="235"/>
    </row>
    <row r="101" spans="1:6" x14ac:dyDescent="0.3">
      <c r="A101" s="116" t="s">
        <v>205</v>
      </c>
      <c r="C101" s="165">
        <f>+'1T'!D157</f>
        <v>0</v>
      </c>
      <c r="D101" s="165">
        <f>+'2T'!D157</f>
        <v>0</v>
      </c>
      <c r="F101" s="247"/>
    </row>
    <row r="102" spans="1:6" x14ac:dyDescent="0.3">
      <c r="A102" s="171" t="s">
        <v>206</v>
      </c>
      <c r="B102" s="171"/>
      <c r="C102" s="246">
        <f>+C100+C101</f>
        <v>0</v>
      </c>
      <c r="D102" s="246">
        <f>+D100+D101</f>
        <v>0</v>
      </c>
      <c r="F102" s="245"/>
    </row>
    <row r="103" spans="1:6" x14ac:dyDescent="0.3">
      <c r="A103" s="116"/>
      <c r="C103" s="244"/>
      <c r="D103" s="244"/>
      <c r="F103" s="245"/>
    </row>
    <row r="104" spans="1:6" x14ac:dyDescent="0.3">
      <c r="A104" s="169" t="s">
        <v>207</v>
      </c>
      <c r="B104" s="169"/>
      <c r="C104" s="91" t="s">
        <v>82</v>
      </c>
      <c r="D104" s="91" t="s">
        <v>83</v>
      </c>
      <c r="F104" s="245"/>
    </row>
    <row r="105" spans="1:6" x14ac:dyDescent="0.3">
      <c r="A105" s="116" t="s">
        <v>131</v>
      </c>
      <c r="C105" s="165">
        <f>+'1T'!D161</f>
        <v>0</v>
      </c>
      <c r="D105" s="165">
        <f>+'2T'!D161</f>
        <v>0</v>
      </c>
      <c r="F105" s="245"/>
    </row>
    <row r="106" spans="1:6" x14ac:dyDescent="0.3">
      <c r="A106" s="116" t="s">
        <v>132</v>
      </c>
      <c r="C106" s="165">
        <f>+'1T'!D162</f>
        <v>0</v>
      </c>
      <c r="D106" s="165">
        <f>+'2T'!D162</f>
        <v>0</v>
      </c>
      <c r="F106" s="245"/>
    </row>
    <row r="107" spans="1:6" x14ac:dyDescent="0.3">
      <c r="A107" s="171" t="s">
        <v>208</v>
      </c>
      <c r="B107" s="171"/>
      <c r="C107" s="248">
        <f>+C105+C106</f>
        <v>0</v>
      </c>
      <c r="D107" s="248">
        <f>+D105+D106</f>
        <v>0</v>
      </c>
      <c r="F107" s="245"/>
    </row>
    <row r="108" spans="1:6" x14ac:dyDescent="0.3">
      <c r="A108" s="173" t="s">
        <v>209</v>
      </c>
      <c r="B108" s="133"/>
      <c r="C108" s="170"/>
      <c r="D108" s="232"/>
      <c r="F108" s="245"/>
    </row>
    <row r="110" spans="1:6" x14ac:dyDescent="0.3">
      <c r="A110" s="502" t="s">
        <v>122</v>
      </c>
      <c r="B110" s="502"/>
      <c r="C110" s="502"/>
      <c r="D110" s="502"/>
      <c r="E110" s="502"/>
      <c r="F110" s="502"/>
    </row>
  </sheetData>
  <mergeCells count="34">
    <mergeCell ref="C5:E5"/>
    <mergeCell ref="C6:E6"/>
    <mergeCell ref="C7:E7"/>
    <mergeCell ref="A1:F2"/>
    <mergeCell ref="A3:E3"/>
    <mergeCell ref="A11:E11"/>
    <mergeCell ref="A12:E12"/>
    <mergeCell ref="A73:B73"/>
    <mergeCell ref="A9:E9"/>
    <mergeCell ref="A61:B61"/>
    <mergeCell ref="A33:E33"/>
    <mergeCell ref="A51:E51"/>
    <mergeCell ref="A52:E52"/>
    <mergeCell ref="A36:E36"/>
    <mergeCell ref="A35:E35"/>
    <mergeCell ref="A37:E37"/>
    <mergeCell ref="A41:B41"/>
    <mergeCell ref="A110:F110"/>
    <mergeCell ref="A90:D90"/>
    <mergeCell ref="A91:D91"/>
    <mergeCell ref="A92:D92"/>
    <mergeCell ref="A88:D88"/>
    <mergeCell ref="A79:E79"/>
    <mergeCell ref="A80:E80"/>
    <mergeCell ref="A81:E81"/>
    <mergeCell ref="A19:E19"/>
    <mergeCell ref="A30:D30"/>
    <mergeCell ref="A56:E56"/>
    <mergeCell ref="A55:E55"/>
    <mergeCell ref="A57:E57"/>
    <mergeCell ref="A21:D21"/>
    <mergeCell ref="A22:D22"/>
    <mergeCell ref="A76:E76"/>
    <mergeCell ref="A77:E77"/>
  </mergeCells>
  <dataValidations count="7">
    <dataValidation allowBlank="1" showInputMessage="1" showErrorMessage="1" promptTitle="Advertencia" prompt="Se recomienda leer cuidadosamente las indicaciones dispuestas en la parte inferior de esta tabla. " sqref="A83" xr:uid="{00000000-0002-0000-0700-000000000000}"/>
    <dataValidation allowBlank="1" showInputMessage="1" showErrorMessage="1" promptTitle="Advertencia" prompt="En este espacio se debe detallar el código correspondiente a la partida detallada y debe ser el código definido en el Clasificador de los Ingresos del Sector Público. " sqref="A62" xr:uid="{00000000-0002-0000-0700-000001000000}"/>
    <dataValidation allowBlank="1" showInputMessage="1" showErrorMessage="1" promptTitle="Advertencia" prompt="El nombre de la partida debe ser de acuerdo al Clasificador de los Ingresos del Sector Público. " sqref="B62" xr:uid="{00000000-0002-0000-0700-000002000000}"/>
    <dataValidation allowBlank="1" showInputMessage="1" showErrorMessage="1" promptTitle="Advertencia" prompt="Debe coincidir con el monto reportado en la Liquidación Prespuestaria 2023, caso contrario se debe justificar en el espacio de observaciones. " sqref="D103 C99 D98:D99" xr:uid="{00000000-0002-0000-0700-000003000000}"/>
    <dataValidation allowBlank="1" showInputMessage="1" showErrorMessage="1" promptTitle="Recordatorio" prompt="El superávit libre debe ser reintegrado a más tardar el 31 de marzo,_x000a_de acuerdo al  Decreto Nº 43189-MTSS, artículo 66. " sqref="A96:A98 A100:A103 A105:A107" xr:uid="{00000000-0002-0000-0700-000004000000}"/>
    <dataValidation allowBlank="1" showInputMessage="1" showErrorMessage="1" promptTitle="Advertencia" prompt="Esta tabla solo la deben completar la unidades ejecutoras que por Ley específica estén facultadas para estimar y re presupuestar superávits." sqref="A91" xr:uid="{00000000-0002-0000-0700-000005000000}"/>
    <dataValidation allowBlank="1" showInputMessage="1" showErrorMessage="1" promptTitle="Advertencia" prompt="Esta tabla solo la deben completar la unidades ejecutoras que por Ley específica estén facultadas para estimar superávits." sqref="F99 D99" xr:uid="{00000000-0002-0000-0700-000006000000}"/>
  </dataValidations>
  <printOptions horizontalCentered="1"/>
  <pageMargins left="0.31496062992125984" right="0.31496062992125984" top="1.1811023622047245" bottom="0.78740157480314965" header="0.78740157480314965" footer="0.39370078740157483"/>
  <pageSetup scale="48" orientation="portrait" r:id="rId1"/>
  <headerFooter>
    <oddFooter>&amp;L&amp;"Palatino Linotype,Normal"&amp;K979797&amp;D&amp;C&amp;"Palatino Linotype,Normal"&amp;K979797Reporte de Ejecución programática y presupuestaria (I trimestre)&amp;R&amp;"Palatino Linotype,Normal"&amp;K979797&amp;P</oddFooter>
  </headerFooter>
  <rowBreaks count="1" manualBreakCount="1">
    <brk id="31" max="5" man="1"/>
  </rowBreaks>
  <drawing r:id="rId2"/>
  <legacyDrawing r:id="rId3"/>
  <legacyDrawingHF r:id="rId4"/>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C00000"/>
  </sheetPr>
  <dimension ref="A1:I202"/>
  <sheetViews>
    <sheetView showGridLines="0" zoomScale="80" zoomScaleNormal="80" zoomScaleSheetLayoutView="100" workbookViewId="0">
      <selection sqref="A1:F2"/>
    </sheetView>
  </sheetViews>
  <sheetFormatPr baseColWidth="10" defaultColWidth="11.44140625" defaultRowHeight="15.6" x14ac:dyDescent="0.3"/>
  <cols>
    <col min="1" max="1" width="38.6640625" style="30" customWidth="1"/>
    <col min="2" max="2" width="27.88671875" style="30" customWidth="1"/>
    <col min="3" max="5" width="23.6640625" style="30" customWidth="1"/>
    <col min="6" max="6" width="20.6640625" style="30" customWidth="1"/>
    <col min="7" max="16384" width="11.44140625" style="2"/>
  </cols>
  <sheetData>
    <row r="1" spans="1:6" s="1" customFormat="1" ht="21.9" customHeight="1" x14ac:dyDescent="0.25">
      <c r="A1" s="466" t="s">
        <v>123</v>
      </c>
      <c r="B1" s="466"/>
      <c r="C1" s="466"/>
      <c r="D1" s="466"/>
      <c r="E1" s="466"/>
      <c r="F1" s="466"/>
    </row>
    <row r="2" spans="1:6" s="1" customFormat="1" ht="21.9" customHeight="1" x14ac:dyDescent="0.25">
      <c r="A2" s="466"/>
      <c r="B2" s="466"/>
      <c r="C2" s="466"/>
      <c r="D2" s="466"/>
      <c r="E2" s="466"/>
      <c r="F2" s="466"/>
    </row>
    <row r="3" spans="1:6" s="1" customFormat="1" ht="17.399999999999999" x14ac:dyDescent="0.25">
      <c r="A3" s="479" t="s">
        <v>158</v>
      </c>
      <c r="B3" s="479"/>
      <c r="C3" s="479"/>
      <c r="D3" s="479"/>
      <c r="E3" s="479"/>
      <c r="F3" s="479"/>
    </row>
    <row r="4" spans="1:6" ht="15" customHeight="1" thickBot="1" x14ac:dyDescent="0.35">
      <c r="A4" s="31"/>
      <c r="B4" s="31"/>
      <c r="C4" s="31"/>
      <c r="D4" s="31"/>
      <c r="E4" s="31"/>
      <c r="F4" s="31"/>
    </row>
    <row r="5" spans="1:6" ht="18" customHeight="1" x14ac:dyDescent="0.3">
      <c r="A5" s="58"/>
      <c r="B5" s="139" t="s">
        <v>22</v>
      </c>
      <c r="C5" s="458" t="str">
        <f>+'1T'!C5</f>
        <v>Prevención y Tratamiento del Consumo de Alcohol, Tabaco y Drogas</v>
      </c>
      <c r="D5" s="459"/>
      <c r="E5" s="460"/>
    </row>
    <row r="6" spans="1:6" ht="18" customHeight="1" x14ac:dyDescent="0.3">
      <c r="A6" s="59"/>
      <c r="B6" s="140" t="s">
        <v>33</v>
      </c>
      <c r="C6" s="415" t="str">
        <f>+'1T'!C6</f>
        <v>Instituto sobre Alcoholismo y Farmocodependencia</v>
      </c>
      <c r="D6" s="461"/>
      <c r="E6" s="462"/>
      <c r="F6" s="5"/>
    </row>
    <row r="7" spans="1:6" ht="18" customHeight="1" thickBot="1" x14ac:dyDescent="0.35">
      <c r="A7" s="59"/>
      <c r="B7" s="143" t="s">
        <v>34</v>
      </c>
      <c r="C7" s="463" t="str">
        <f>+'1T'!C7</f>
        <v xml:space="preserve">Área Técnica Casa Jaguar </v>
      </c>
      <c r="D7" s="464"/>
      <c r="E7" s="465"/>
      <c r="F7" s="5"/>
    </row>
    <row r="8" spans="1:6" ht="15" customHeight="1" x14ac:dyDescent="0.3">
      <c r="A8" s="6"/>
      <c r="B8" s="32"/>
      <c r="C8" s="32"/>
      <c r="D8" s="32"/>
      <c r="E8" s="32"/>
      <c r="F8" s="32"/>
    </row>
    <row r="9" spans="1:6" ht="21.9" customHeight="1" x14ac:dyDescent="0.3">
      <c r="A9" s="442" t="s">
        <v>35</v>
      </c>
      <c r="B9" s="442"/>
      <c r="C9" s="442"/>
      <c r="D9" s="442"/>
      <c r="E9" s="442"/>
      <c r="F9" s="442"/>
    </row>
    <row r="10" spans="1:6" ht="17.399999999999999" x14ac:dyDescent="0.3">
      <c r="A10" s="9"/>
      <c r="B10" s="9"/>
      <c r="C10" s="9"/>
      <c r="D10" s="9"/>
      <c r="E10" s="9"/>
      <c r="F10" s="9"/>
    </row>
    <row r="11" spans="1:6" s="30" customFormat="1" ht="50.25" customHeight="1" x14ac:dyDescent="0.3">
      <c r="A11" s="393" t="s">
        <v>282</v>
      </c>
      <c r="B11" s="393"/>
      <c r="C11" s="393"/>
      <c r="D11" s="393"/>
      <c r="E11" s="393"/>
      <c r="F11" s="393"/>
    </row>
    <row r="12" spans="1:6" ht="17.399999999999999" x14ac:dyDescent="0.3">
      <c r="A12" s="9"/>
      <c r="B12" s="9"/>
      <c r="C12" s="9"/>
      <c r="D12" s="9"/>
      <c r="E12" s="9"/>
      <c r="F12" s="9"/>
    </row>
    <row r="13" spans="1:6" ht="16.95" customHeight="1" x14ac:dyDescent="0.3">
      <c r="A13" s="471" t="s">
        <v>36</v>
      </c>
      <c r="B13" s="471"/>
      <c r="C13" s="471"/>
      <c r="D13" s="471"/>
      <c r="E13" s="471"/>
      <c r="F13" s="471"/>
    </row>
    <row r="14" spans="1:6" ht="16.95" customHeight="1" x14ac:dyDescent="0.3">
      <c r="A14" s="471" t="s">
        <v>19</v>
      </c>
      <c r="B14" s="471"/>
      <c r="C14" s="471"/>
      <c r="D14" s="471"/>
      <c r="E14" s="471"/>
      <c r="F14" s="471"/>
    </row>
    <row r="15" spans="1:6" ht="16.95" customHeight="1" x14ac:dyDescent="0.3">
      <c r="A15" s="88" t="s">
        <v>17</v>
      </c>
      <c r="B15" s="89" t="s">
        <v>18</v>
      </c>
      <c r="C15" s="89" t="s">
        <v>11</v>
      </c>
      <c r="D15" s="89" t="s">
        <v>78</v>
      </c>
      <c r="E15" s="89" t="s">
        <v>79</v>
      </c>
      <c r="F15" s="88" t="s">
        <v>10</v>
      </c>
    </row>
    <row r="16" spans="1:6" s="30" customFormat="1" ht="16.95" customHeight="1" x14ac:dyDescent="0.3">
      <c r="A16" s="82" t="s">
        <v>16</v>
      </c>
      <c r="B16" s="85"/>
      <c r="C16" s="262">
        <f>+SUM(C18:C19)</f>
        <v>144</v>
      </c>
      <c r="D16" s="262">
        <f t="shared" ref="D16:F16" si="0">+SUM(D18:D19)</f>
        <v>85</v>
      </c>
      <c r="E16" s="262">
        <f t="shared" si="0"/>
        <v>54</v>
      </c>
      <c r="F16" s="262">
        <f t="shared" si="0"/>
        <v>283</v>
      </c>
    </row>
    <row r="17" spans="1:6" s="30" customFormat="1" ht="15" customHeight="1" x14ac:dyDescent="0.3">
      <c r="A17" s="10"/>
      <c r="B17" s="11"/>
      <c r="C17" s="263"/>
      <c r="D17" s="263"/>
      <c r="E17" s="263"/>
      <c r="F17" s="263"/>
    </row>
    <row r="18" spans="1:6" s="30" customFormat="1" ht="16.95" customHeight="1" x14ac:dyDescent="0.3">
      <c r="A18" s="13" t="s">
        <v>289</v>
      </c>
      <c r="B18" s="14" t="s">
        <v>290</v>
      </c>
      <c r="C18" s="264">
        <v>4</v>
      </c>
      <c r="D18" s="264">
        <v>4</v>
      </c>
      <c r="E18" s="264">
        <v>5</v>
      </c>
      <c r="F18" s="265">
        <f>+SUM(C18:E18)</f>
        <v>13</v>
      </c>
    </row>
    <row r="19" spans="1:6" s="30" customFormat="1" ht="16.95" customHeight="1" x14ac:dyDescent="0.3">
      <c r="A19" s="16" t="s">
        <v>291</v>
      </c>
      <c r="B19" s="14" t="s">
        <v>290</v>
      </c>
      <c r="C19" s="264">
        <v>140</v>
      </c>
      <c r="D19" s="264">
        <v>81</v>
      </c>
      <c r="E19" s="264">
        <v>49</v>
      </c>
      <c r="F19" s="265">
        <f>+SUM(C19:E19)</f>
        <v>270</v>
      </c>
    </row>
    <row r="20" spans="1:6" s="30" customFormat="1" x14ac:dyDescent="0.3">
      <c r="A20" s="135" t="s">
        <v>163</v>
      </c>
      <c r="B20" s="210" t="s">
        <v>164</v>
      </c>
      <c r="C20" s="134"/>
      <c r="D20" s="134"/>
      <c r="E20" s="134"/>
      <c r="F20" s="134"/>
    </row>
    <row r="21" spans="1:6" s="30" customFormat="1" ht="35.1" customHeight="1" x14ac:dyDescent="0.3">
      <c r="A21" s="452" t="s">
        <v>283</v>
      </c>
      <c r="B21" s="453"/>
      <c r="C21" s="453"/>
      <c r="D21" s="453"/>
      <c r="E21" s="453"/>
      <c r="F21" s="454"/>
    </row>
    <row r="22" spans="1:6" ht="50.1" customHeight="1" x14ac:dyDescent="0.3">
      <c r="A22" s="443" t="s">
        <v>112</v>
      </c>
      <c r="B22" s="444"/>
      <c r="C22" s="444"/>
      <c r="D22" s="444"/>
      <c r="E22" s="444"/>
      <c r="F22" s="445"/>
    </row>
    <row r="23" spans="1:6" x14ac:dyDescent="0.3">
      <c r="A23" s="33"/>
      <c r="B23" s="33"/>
      <c r="C23" s="33"/>
      <c r="D23" s="34"/>
      <c r="E23" s="34"/>
      <c r="F23" s="35"/>
    </row>
    <row r="24" spans="1:6" ht="16.95" customHeight="1" x14ac:dyDescent="0.3">
      <c r="A24" s="471" t="s">
        <v>37</v>
      </c>
      <c r="B24" s="471"/>
      <c r="C24" s="471"/>
      <c r="D24" s="471"/>
      <c r="E24" s="471"/>
      <c r="F24" s="471"/>
    </row>
    <row r="25" spans="1:6" ht="16.95" customHeight="1" x14ac:dyDescent="0.3">
      <c r="A25" s="471" t="s">
        <v>20</v>
      </c>
      <c r="B25" s="471"/>
      <c r="C25" s="471"/>
      <c r="D25" s="471"/>
      <c r="E25" s="471"/>
      <c r="F25" s="471"/>
    </row>
    <row r="26" spans="1:6" ht="15" customHeight="1" x14ac:dyDescent="0.3">
      <c r="A26" s="491" t="s">
        <v>17</v>
      </c>
      <c r="B26" s="492"/>
      <c r="C26" s="89" t="s">
        <v>11</v>
      </c>
      <c r="D26" s="89" t="s">
        <v>78</v>
      </c>
      <c r="E26" s="89" t="s">
        <v>79</v>
      </c>
      <c r="F26" s="88" t="s">
        <v>10</v>
      </c>
    </row>
    <row r="27" spans="1:6" s="30" customFormat="1" ht="16.95" customHeight="1" x14ac:dyDescent="0.3">
      <c r="A27" s="475" t="s">
        <v>16</v>
      </c>
      <c r="B27" s="475"/>
      <c r="C27" s="97">
        <f>+C29+C30</f>
        <v>2205463.92</v>
      </c>
      <c r="D27" s="97">
        <f t="shared" ref="D27:F27" si="1">+D29+D30</f>
        <v>1684573.64</v>
      </c>
      <c r="E27" s="97">
        <f t="shared" si="1"/>
        <v>1856726.45</v>
      </c>
      <c r="F27" s="97">
        <f t="shared" si="1"/>
        <v>5746764.0099999998</v>
      </c>
    </row>
    <row r="28" spans="1:6" s="30" customFormat="1" ht="15" customHeight="1" x14ac:dyDescent="0.3">
      <c r="A28" s="476"/>
      <c r="B28" s="476"/>
      <c r="C28" s="12"/>
      <c r="D28" s="12"/>
      <c r="E28" s="12"/>
      <c r="F28" s="12"/>
    </row>
    <row r="29" spans="1:6" s="30" customFormat="1" ht="16.95" customHeight="1" x14ac:dyDescent="0.3">
      <c r="A29" s="477" t="s">
        <v>289</v>
      </c>
      <c r="B29" s="477"/>
      <c r="C29" s="15">
        <f>+'Detalle 3T'!S8+'Detalle 3T'!S9+'Detalle 3T'!S10+'Detalle 3T'!S12+'Detalle 3T'!S13+'Detalle 3T'!S14+'Detalle 3T'!S15+'Detalle 3T'!S16+'Detalle 3T'!S17+'Detalle 3T'!S18+'Detalle 3T'!S19+'Detalle 3T'!S20</f>
        <v>1179053.9200000002</v>
      </c>
      <c r="D29" s="15">
        <f>+'Detalle 3T'!T8+'Detalle 3T'!T9+'Detalle 3T'!T10+'Detalle 3T'!T12+'Detalle 3T'!T13+'Detalle 3T'!T14+'Detalle 3T'!T15+'Detalle 3T'!T16+'Detalle 3T'!T17+'Detalle 3T'!T18+'Detalle 3T'!T19+'Detalle 3T'!T20</f>
        <v>656623.6399999999</v>
      </c>
      <c r="E29" s="15">
        <f>+'Detalle 3T'!U8+'Detalle 3T'!U9+'Detalle 3T'!U10+'Detalle 3T'!U12+'Detalle 3T'!U13+'Detalle 3T'!U14+'Detalle 3T'!U15+'Detalle 3T'!U16+'Detalle 3T'!U17+'Detalle 3T'!U18+'Detalle 3T'!U19+'Detalle 3T'!U20</f>
        <v>662636.44999999995</v>
      </c>
      <c r="F29" s="194">
        <f>+E29+D29+C29</f>
        <v>2498314.0099999998</v>
      </c>
    </row>
    <row r="30" spans="1:6" s="30" customFormat="1" ht="16.95" customHeight="1" x14ac:dyDescent="0.3">
      <c r="A30" s="478" t="s">
        <v>291</v>
      </c>
      <c r="B30" s="478"/>
      <c r="C30" s="15">
        <f>+'Detalle 3T'!S11+'Detalle 3T'!S21</f>
        <v>1026410</v>
      </c>
      <c r="D30" s="15">
        <f>+'Detalle 3T'!T11+'Detalle 3T'!T21</f>
        <v>1027950</v>
      </c>
      <c r="E30" s="15">
        <f>+'Detalle 3T'!U11+'Detalle 3T'!U21</f>
        <v>1194090</v>
      </c>
      <c r="F30" s="194">
        <f>+E30+D30+C30</f>
        <v>3248450</v>
      </c>
    </row>
    <row r="31" spans="1:6" s="30" customFormat="1" ht="15" customHeight="1" x14ac:dyDescent="0.3">
      <c r="A31" s="135" t="s">
        <v>163</v>
      </c>
      <c r="B31" s="210" t="s">
        <v>164</v>
      </c>
      <c r="C31" s="134"/>
      <c r="D31" s="134"/>
      <c r="E31" s="134"/>
      <c r="F31" s="134"/>
    </row>
    <row r="32" spans="1:6" s="30" customFormat="1" ht="35.1" customHeight="1" x14ac:dyDescent="0.3">
      <c r="A32" s="452" t="s">
        <v>283</v>
      </c>
      <c r="B32" s="453"/>
      <c r="C32" s="453"/>
      <c r="D32" s="453"/>
      <c r="E32" s="453"/>
      <c r="F32" s="454"/>
    </row>
    <row r="33" spans="1:6" ht="50.1" customHeight="1" x14ac:dyDescent="0.3">
      <c r="A33" s="443" t="s">
        <v>112</v>
      </c>
      <c r="B33" s="444"/>
      <c r="C33" s="444"/>
      <c r="D33" s="444"/>
      <c r="E33" s="444"/>
      <c r="F33" s="445"/>
    </row>
    <row r="34" spans="1:6" ht="9.9" customHeight="1" x14ac:dyDescent="0.3"/>
    <row r="35" spans="1:6" ht="16.95" customHeight="1" x14ac:dyDescent="0.3">
      <c r="A35" s="404" t="s">
        <v>38</v>
      </c>
      <c r="B35" s="404"/>
      <c r="C35" s="404"/>
      <c r="D35" s="404"/>
      <c r="E35" s="404"/>
      <c r="F35" s="404"/>
    </row>
    <row r="36" spans="1:6" ht="35.25" customHeight="1" x14ac:dyDescent="0.3">
      <c r="A36" s="427" t="s">
        <v>39</v>
      </c>
      <c r="B36" s="427"/>
      <c r="C36" s="427"/>
      <c r="D36" s="427"/>
      <c r="E36" s="427"/>
      <c r="F36" s="427"/>
    </row>
    <row r="37" spans="1:6" x14ac:dyDescent="0.3">
      <c r="A37" s="426" t="s">
        <v>23</v>
      </c>
      <c r="B37" s="426"/>
      <c r="C37" s="90" t="s">
        <v>40</v>
      </c>
      <c r="D37" s="91" t="s">
        <v>41</v>
      </c>
      <c r="E37" s="92" t="s">
        <v>43</v>
      </c>
      <c r="F37" s="91" t="s">
        <v>24</v>
      </c>
    </row>
    <row r="38" spans="1:6" ht="27.9" customHeight="1" x14ac:dyDescent="0.3">
      <c r="A38" s="450" t="s">
        <v>28</v>
      </c>
      <c r="B38" s="455"/>
      <c r="C38" s="18"/>
      <c r="D38" s="18"/>
      <c r="E38" s="22"/>
      <c r="F38" s="19"/>
    </row>
    <row r="39" spans="1:6" ht="27.9" customHeight="1" x14ac:dyDescent="0.3">
      <c r="A39" s="450" t="s">
        <v>29</v>
      </c>
      <c r="B39" s="450"/>
      <c r="C39" s="18"/>
      <c r="D39" s="18"/>
      <c r="E39" s="18"/>
      <c r="F39" s="20"/>
    </row>
    <row r="40" spans="1:6" ht="27.9" customHeight="1" x14ac:dyDescent="0.3">
      <c r="A40" s="456" t="s">
        <v>27</v>
      </c>
      <c r="B40" s="456"/>
      <c r="C40" s="18"/>
      <c r="D40" s="18"/>
      <c r="E40" s="18"/>
      <c r="F40" s="20"/>
    </row>
    <row r="41" spans="1:6" ht="27.9" customHeight="1" x14ac:dyDescent="0.3">
      <c r="A41" s="457" t="s">
        <v>30</v>
      </c>
      <c r="B41" s="457"/>
      <c r="C41" s="18"/>
      <c r="D41" s="18"/>
      <c r="E41" s="18"/>
      <c r="F41" s="21"/>
    </row>
    <row r="42" spans="1:6" s="30" customFormat="1" ht="16.95" customHeight="1" x14ac:dyDescent="0.3">
      <c r="A42" s="135" t="s">
        <v>163</v>
      </c>
      <c r="B42" s="210" t="s">
        <v>164</v>
      </c>
      <c r="C42" s="76"/>
      <c r="D42" s="76"/>
      <c r="E42" s="76"/>
      <c r="F42" s="76"/>
    </row>
    <row r="43" spans="1:6" s="30" customFormat="1" ht="35.1" customHeight="1" x14ac:dyDescent="0.3">
      <c r="A43" s="452" t="s">
        <v>284</v>
      </c>
      <c r="B43" s="453"/>
      <c r="C43" s="453"/>
      <c r="D43" s="453"/>
      <c r="E43" s="453"/>
      <c r="F43" s="454"/>
    </row>
    <row r="44" spans="1:6" s="3" customFormat="1" ht="50.1" customHeight="1" x14ac:dyDescent="0.3">
      <c r="A44" s="440" t="s">
        <v>106</v>
      </c>
      <c r="B44" s="440"/>
      <c r="C44" s="440"/>
      <c r="D44" s="440"/>
      <c r="E44" s="440"/>
      <c r="F44" s="440"/>
    </row>
    <row r="45" spans="1:6" s="3" customFormat="1" ht="15" customHeight="1" x14ac:dyDescent="0.3">
      <c r="A45" s="56"/>
      <c r="B45" s="56"/>
      <c r="C45" s="56"/>
      <c r="D45" s="56"/>
      <c r="E45" s="56"/>
      <c r="F45" s="56"/>
    </row>
    <row r="46" spans="1:6" x14ac:dyDescent="0.3">
      <c r="A46" s="404" t="s">
        <v>44</v>
      </c>
      <c r="B46" s="404"/>
      <c r="C46" s="404"/>
      <c r="D46" s="404"/>
      <c r="E46" s="404"/>
      <c r="F46" s="404"/>
    </row>
    <row r="47" spans="1:6" x14ac:dyDescent="0.3">
      <c r="A47" s="404" t="s">
        <v>25</v>
      </c>
      <c r="B47" s="404"/>
      <c r="C47" s="404"/>
      <c r="D47" s="404"/>
      <c r="E47" s="404"/>
      <c r="F47" s="404"/>
    </row>
    <row r="48" spans="1:6" ht="15" x14ac:dyDescent="0.3">
      <c r="A48" s="491" t="s">
        <v>23</v>
      </c>
      <c r="B48" s="491"/>
      <c r="C48" s="89" t="s">
        <v>40</v>
      </c>
      <c r="D48" s="88" t="s">
        <v>41</v>
      </c>
      <c r="E48" s="93" t="s">
        <v>76</v>
      </c>
      <c r="F48" s="88" t="s">
        <v>24</v>
      </c>
    </row>
    <row r="49" spans="1:6" ht="27.9" customHeight="1" x14ac:dyDescent="0.3">
      <c r="A49" s="449" t="s">
        <v>31</v>
      </c>
      <c r="B49" s="449"/>
      <c r="C49" s="22" t="s">
        <v>390</v>
      </c>
      <c r="D49" s="22"/>
      <c r="E49" s="27"/>
      <c r="F49" s="38"/>
    </row>
    <row r="50" spans="1:6" ht="27.9" customHeight="1" x14ac:dyDescent="0.3">
      <c r="A50" s="450" t="s">
        <v>32</v>
      </c>
      <c r="B50" s="450"/>
      <c r="C50" s="28" t="s">
        <v>390</v>
      </c>
      <c r="D50" s="28"/>
      <c r="E50" s="29"/>
      <c r="F50" s="39"/>
    </row>
    <row r="51" spans="1:6" s="63" customFormat="1" ht="30" customHeight="1" x14ac:dyDescent="0.3">
      <c r="A51" s="493" t="s">
        <v>252</v>
      </c>
      <c r="B51" s="493"/>
      <c r="C51" s="259" t="s">
        <v>390</v>
      </c>
      <c r="D51" s="259"/>
      <c r="E51" s="260"/>
      <c r="F51" s="39"/>
    </row>
    <row r="52" spans="1:6" s="30" customFormat="1" x14ac:dyDescent="0.3">
      <c r="A52" s="135" t="s">
        <v>163</v>
      </c>
      <c r="B52" s="210" t="s">
        <v>164</v>
      </c>
      <c r="C52" s="134"/>
      <c r="D52" s="134"/>
      <c r="E52" s="134"/>
      <c r="F52" s="134"/>
    </row>
    <row r="53" spans="1:6" s="30" customFormat="1" ht="35.1" customHeight="1" x14ac:dyDescent="0.3">
      <c r="A53" s="452" t="s">
        <v>285</v>
      </c>
      <c r="B53" s="453"/>
      <c r="C53" s="453"/>
      <c r="D53" s="453"/>
      <c r="E53" s="453"/>
      <c r="F53" s="454"/>
    </row>
    <row r="54" spans="1:6" ht="50.1" customHeight="1" x14ac:dyDescent="0.3">
      <c r="A54" s="440" t="s">
        <v>55</v>
      </c>
      <c r="B54" s="440"/>
      <c r="C54" s="440"/>
      <c r="D54" s="440"/>
      <c r="E54" s="440"/>
      <c r="F54" s="440"/>
    </row>
    <row r="55" spans="1:6" ht="9.9" customHeight="1" x14ac:dyDescent="0.3">
      <c r="E55" s="40"/>
    </row>
    <row r="56" spans="1:6" ht="30" customHeight="1" x14ac:dyDescent="0.3">
      <c r="A56" s="126" t="s">
        <v>45</v>
      </c>
      <c r="B56" s="461"/>
      <c r="C56" s="416"/>
      <c r="D56" s="417" t="s">
        <v>48</v>
      </c>
      <c r="E56" s="418"/>
      <c r="F56" s="419"/>
    </row>
    <row r="57" spans="1:6" ht="27.9" customHeight="1" x14ac:dyDescent="0.3">
      <c r="A57" s="86" t="s">
        <v>46</v>
      </c>
      <c r="B57" s="461"/>
      <c r="C57" s="416"/>
      <c r="D57" s="420"/>
      <c r="E57" s="421"/>
      <c r="F57" s="422"/>
    </row>
    <row r="58" spans="1:6" ht="27.9" customHeight="1" x14ac:dyDescent="0.3">
      <c r="A58" s="87" t="s">
        <v>47</v>
      </c>
      <c r="B58" s="461"/>
      <c r="C58" s="416"/>
      <c r="D58" s="423"/>
      <c r="E58" s="424"/>
      <c r="F58" s="425"/>
    </row>
    <row r="60" spans="1:6" ht="21.9" customHeight="1" x14ac:dyDescent="0.3">
      <c r="A60" s="442" t="s">
        <v>49</v>
      </c>
      <c r="B60" s="442"/>
      <c r="C60" s="442"/>
      <c r="D60" s="442"/>
      <c r="E60" s="442"/>
      <c r="F60" s="442"/>
    </row>
    <row r="61" spans="1:6" ht="9.9" customHeight="1" x14ac:dyDescent="0.3"/>
    <row r="62" spans="1:6" ht="84.9" customHeight="1" x14ac:dyDescent="0.3">
      <c r="A62" s="393" t="s">
        <v>238</v>
      </c>
      <c r="B62" s="393"/>
      <c r="C62" s="393"/>
      <c r="D62" s="393"/>
      <c r="E62" s="393"/>
      <c r="F62" s="393"/>
    </row>
    <row r="63" spans="1:6" ht="9.9" customHeight="1" x14ac:dyDescent="0.3"/>
    <row r="64" spans="1:6" ht="16.5" customHeight="1" x14ac:dyDescent="0.3">
      <c r="A64" s="404" t="s">
        <v>50</v>
      </c>
      <c r="B64" s="404"/>
      <c r="C64" s="404"/>
      <c r="D64" s="404"/>
      <c r="E64" s="404"/>
      <c r="F64" s="404"/>
    </row>
    <row r="65" spans="1:7" x14ac:dyDescent="0.3">
      <c r="A65" s="404" t="s">
        <v>58</v>
      </c>
      <c r="B65" s="404"/>
      <c r="C65" s="404"/>
      <c r="D65" s="404"/>
      <c r="E65" s="404"/>
      <c r="F65" s="404"/>
    </row>
    <row r="66" spans="1:7" x14ac:dyDescent="0.3">
      <c r="A66" s="404" t="s">
        <v>51</v>
      </c>
      <c r="B66" s="404"/>
      <c r="C66" s="404"/>
      <c r="D66" s="404"/>
      <c r="E66" s="404"/>
      <c r="F66" s="404"/>
    </row>
    <row r="67" spans="1:7" ht="30" x14ac:dyDescent="0.3">
      <c r="A67" s="81" t="s">
        <v>59</v>
      </c>
      <c r="B67" s="81" t="s">
        <v>61</v>
      </c>
      <c r="C67" s="81" t="s">
        <v>65</v>
      </c>
      <c r="D67" s="81" t="s">
        <v>62</v>
      </c>
      <c r="E67" s="81" t="s">
        <v>63</v>
      </c>
      <c r="F67" s="81" t="s">
        <v>64</v>
      </c>
    </row>
    <row r="68" spans="1:7" ht="18" customHeight="1" x14ac:dyDescent="0.3">
      <c r="A68" s="82" t="s">
        <v>16</v>
      </c>
      <c r="B68" s="83">
        <f>+SUM(B70:B76)</f>
        <v>36473388</v>
      </c>
      <c r="C68" s="330">
        <f>+SUM(C70:C76)</f>
        <v>100</v>
      </c>
      <c r="D68" s="85"/>
      <c r="E68" s="85"/>
      <c r="F68" s="85"/>
      <c r="G68" s="250"/>
    </row>
    <row r="69" spans="1:7" ht="9.9" customHeight="1" x14ac:dyDescent="0.3">
      <c r="A69" s="24"/>
      <c r="B69" s="25"/>
      <c r="C69" s="57"/>
      <c r="D69" s="23"/>
      <c r="E69" s="23"/>
      <c r="F69" s="23"/>
      <c r="G69" s="250"/>
    </row>
    <row r="70" spans="1:7" ht="18" customHeight="1" x14ac:dyDescent="0.3">
      <c r="A70" s="24" t="s">
        <v>60</v>
      </c>
      <c r="B70" s="25">
        <f>+'1T'!B70</f>
        <v>36473388</v>
      </c>
      <c r="C70" s="57">
        <f>+B70/$B$68*100</f>
        <v>100</v>
      </c>
      <c r="D70" s="182">
        <f>+'1T'!D70</f>
        <v>0</v>
      </c>
      <c r="E70" s="182">
        <f>+'1T'!E70</f>
        <v>0</v>
      </c>
      <c r="F70" s="182">
        <f>+'1T'!F70</f>
        <v>0</v>
      </c>
      <c r="G70" s="250"/>
    </row>
    <row r="71" spans="1:7" ht="18" customHeight="1" x14ac:dyDescent="0.3">
      <c r="A71" s="178" t="s">
        <v>218</v>
      </c>
      <c r="B71" s="179">
        <f>+'1T'!B71</f>
        <v>0</v>
      </c>
      <c r="C71" s="331">
        <f>+B71/$B$68*100</f>
        <v>0</v>
      </c>
      <c r="D71" s="182">
        <f>+'1T'!D71</f>
        <v>0</v>
      </c>
      <c r="E71" s="182">
        <f>+'1T'!E71</f>
        <v>0</v>
      </c>
      <c r="F71" s="182">
        <f>+'1T'!F71</f>
        <v>0</v>
      </c>
      <c r="G71" s="250"/>
    </row>
    <row r="72" spans="1:7" ht="18" customHeight="1" x14ac:dyDescent="0.3">
      <c r="A72" s="178" t="s">
        <v>142</v>
      </c>
      <c r="B72" s="179">
        <v>0</v>
      </c>
      <c r="C72" s="331">
        <f t="shared" ref="C72:C76" si="2">+B72/$B$68*100</f>
        <v>0</v>
      </c>
      <c r="D72" s="182"/>
      <c r="E72" s="182"/>
      <c r="F72" s="182"/>
      <c r="G72" s="250"/>
    </row>
    <row r="73" spans="1:7" ht="18" customHeight="1" x14ac:dyDescent="0.3">
      <c r="A73" s="187" t="s">
        <v>143</v>
      </c>
      <c r="B73" s="188">
        <v>0</v>
      </c>
      <c r="C73" s="332">
        <f t="shared" si="2"/>
        <v>0</v>
      </c>
      <c r="D73" s="189"/>
      <c r="E73" s="189"/>
      <c r="F73" s="189"/>
      <c r="G73" s="250"/>
    </row>
    <row r="74" spans="1:7" ht="18" customHeight="1" x14ac:dyDescent="0.3">
      <c r="A74" s="178" t="s">
        <v>144</v>
      </c>
      <c r="B74" s="179">
        <v>0</v>
      </c>
      <c r="C74" s="331">
        <f t="shared" si="2"/>
        <v>0</v>
      </c>
      <c r="D74" s="182"/>
      <c r="E74" s="182"/>
      <c r="F74" s="182"/>
      <c r="G74" s="250"/>
    </row>
    <row r="75" spans="1:7" ht="18" customHeight="1" x14ac:dyDescent="0.3">
      <c r="A75" s="178" t="s">
        <v>145</v>
      </c>
      <c r="B75" s="179">
        <v>0</v>
      </c>
      <c r="C75" s="331">
        <f t="shared" si="2"/>
        <v>0</v>
      </c>
      <c r="D75" s="182"/>
      <c r="E75" s="182"/>
      <c r="F75" s="182"/>
      <c r="G75" s="250"/>
    </row>
    <row r="76" spans="1:7" ht="18" customHeight="1" x14ac:dyDescent="0.3">
      <c r="A76" s="180" t="s">
        <v>146</v>
      </c>
      <c r="B76" s="179">
        <v>0</v>
      </c>
      <c r="C76" s="331">
        <f t="shared" si="2"/>
        <v>0</v>
      </c>
      <c r="D76" s="184"/>
      <c r="E76" s="184"/>
      <c r="F76" s="184"/>
      <c r="G76" s="250"/>
    </row>
    <row r="77" spans="1:7" ht="15" customHeight="1" x14ac:dyDescent="0.3">
      <c r="A77" s="490" t="s">
        <v>42</v>
      </c>
      <c r="B77" s="490"/>
      <c r="C77" s="490"/>
      <c r="D77" s="490"/>
      <c r="E77" s="490"/>
      <c r="F77" s="490"/>
    </row>
    <row r="78" spans="1:7" ht="35.1" customHeight="1" x14ac:dyDescent="0.3">
      <c r="A78" s="447" t="s">
        <v>216</v>
      </c>
      <c r="B78" s="441"/>
      <c r="C78" s="441"/>
      <c r="D78" s="441"/>
      <c r="E78" s="441"/>
      <c r="F78" s="448"/>
    </row>
    <row r="79" spans="1:7" ht="50.1" customHeight="1" x14ac:dyDescent="0.3">
      <c r="A79" s="443" t="s">
        <v>199</v>
      </c>
      <c r="B79" s="444"/>
      <c r="C79" s="444"/>
      <c r="D79" s="444"/>
      <c r="E79" s="444"/>
      <c r="F79" s="445"/>
    </row>
    <row r="80" spans="1:7" ht="9.9" customHeight="1" x14ac:dyDescent="0.3">
      <c r="A80" s="24"/>
      <c r="B80" s="43"/>
      <c r="C80" s="23"/>
    </row>
    <row r="81" spans="1:7" x14ac:dyDescent="0.3">
      <c r="A81" s="404" t="s">
        <v>66</v>
      </c>
      <c r="B81" s="404"/>
      <c r="C81" s="404"/>
      <c r="D81" s="404"/>
      <c r="E81" s="404"/>
      <c r="F81" s="404"/>
    </row>
    <row r="82" spans="1:7" x14ac:dyDescent="0.3">
      <c r="A82" s="404" t="s">
        <v>148</v>
      </c>
      <c r="B82" s="404"/>
      <c r="C82" s="404"/>
      <c r="D82" s="404"/>
      <c r="E82" s="404"/>
      <c r="F82" s="404"/>
    </row>
    <row r="83" spans="1:7" x14ac:dyDescent="0.3">
      <c r="A83" s="404" t="s">
        <v>51</v>
      </c>
      <c r="B83" s="404"/>
      <c r="C83" s="404"/>
      <c r="D83" s="404"/>
      <c r="E83" s="404"/>
      <c r="F83" s="404"/>
    </row>
    <row r="84" spans="1:7" ht="36.75" customHeight="1" x14ac:dyDescent="0.3">
      <c r="A84" s="130" t="s">
        <v>53</v>
      </c>
      <c r="B84" s="130" t="s">
        <v>150</v>
      </c>
      <c r="C84" s="95" t="s">
        <v>11</v>
      </c>
      <c r="D84" s="95" t="s">
        <v>78</v>
      </c>
      <c r="E84" s="95" t="s">
        <v>79</v>
      </c>
      <c r="F84" s="95" t="s">
        <v>10</v>
      </c>
    </row>
    <row r="85" spans="1:7" x14ac:dyDescent="0.3">
      <c r="A85" s="82" t="s">
        <v>16</v>
      </c>
      <c r="B85" s="96"/>
      <c r="C85" s="289">
        <f>+C87</f>
        <v>0</v>
      </c>
      <c r="D85" s="289">
        <f>+D87</f>
        <v>0</v>
      </c>
      <c r="E85" s="289">
        <f>+E87</f>
        <v>0</v>
      </c>
      <c r="F85" s="289">
        <f>+F87</f>
        <v>0</v>
      </c>
      <c r="G85" s="250"/>
    </row>
    <row r="86" spans="1:7" ht="9.9" customHeight="1" x14ac:dyDescent="0.3">
      <c r="A86" s="10"/>
      <c r="B86" s="44"/>
      <c r="C86" s="194"/>
      <c r="D86" s="194"/>
      <c r="E86" s="194"/>
      <c r="F86" s="195"/>
      <c r="G86" s="250"/>
    </row>
    <row r="87" spans="1:7" x14ac:dyDescent="0.3">
      <c r="A87" s="437" t="s">
        <v>161</v>
      </c>
      <c r="B87" s="437"/>
      <c r="C87" s="291">
        <f>+C88+C92</f>
        <v>0</v>
      </c>
      <c r="D87" s="291">
        <f t="shared" ref="D87:E87" si="3">+D88+D92</f>
        <v>0</v>
      </c>
      <c r="E87" s="291">
        <f t="shared" si="3"/>
        <v>0</v>
      </c>
      <c r="F87" s="297">
        <f>+F88+F92</f>
        <v>0</v>
      </c>
      <c r="G87" s="250"/>
    </row>
    <row r="88" spans="1:7" ht="17.100000000000001" customHeight="1" x14ac:dyDescent="0.3">
      <c r="A88" s="163" t="s">
        <v>197</v>
      </c>
      <c r="B88" s="177" t="s">
        <v>192</v>
      </c>
      <c r="C88" s="194">
        <f t="shared" ref="C88:E90" si="4">+C89</f>
        <v>0</v>
      </c>
      <c r="D88" s="194">
        <f t="shared" si="4"/>
        <v>0</v>
      </c>
      <c r="E88" s="194">
        <f t="shared" si="4"/>
        <v>0</v>
      </c>
      <c r="F88" s="298">
        <f>+C88+D88+E88</f>
        <v>0</v>
      </c>
      <c r="G88" s="250"/>
    </row>
    <row r="89" spans="1:7" ht="17.100000000000001" customHeight="1" x14ac:dyDescent="0.3">
      <c r="A89" s="163" t="s">
        <v>196</v>
      </c>
      <c r="B89" s="177" t="s">
        <v>167</v>
      </c>
      <c r="C89" s="15">
        <f t="shared" si="4"/>
        <v>0</v>
      </c>
      <c r="D89" s="15">
        <f t="shared" si="4"/>
        <v>0</v>
      </c>
      <c r="E89" s="15">
        <f t="shared" si="4"/>
        <v>0</v>
      </c>
      <c r="F89" s="299">
        <f>+C89+D89+E89</f>
        <v>0</v>
      </c>
      <c r="G89" s="250"/>
    </row>
    <row r="90" spans="1:7" ht="17.100000000000001" customHeight="1" x14ac:dyDescent="0.3">
      <c r="A90" s="163" t="s">
        <v>195</v>
      </c>
      <c r="B90" s="177" t="s">
        <v>193</v>
      </c>
      <c r="C90" s="48">
        <f t="shared" si="4"/>
        <v>0</v>
      </c>
      <c r="D90" s="48">
        <f t="shared" si="4"/>
        <v>0</v>
      </c>
      <c r="E90" s="48">
        <f t="shared" si="4"/>
        <v>0</v>
      </c>
      <c r="F90" s="101">
        <f>+C90+D90+E90</f>
        <v>0</v>
      </c>
      <c r="G90" s="250"/>
    </row>
    <row r="91" spans="1:7" ht="17.100000000000001" customHeight="1" x14ac:dyDescent="0.3">
      <c r="A91" s="322" t="s">
        <v>198</v>
      </c>
      <c r="B91" s="333" t="s">
        <v>194</v>
      </c>
      <c r="C91" s="334">
        <v>0</v>
      </c>
      <c r="D91" s="334">
        <v>0</v>
      </c>
      <c r="E91" s="334">
        <v>0</v>
      </c>
      <c r="F91" s="335">
        <f t="shared" ref="F91:F95" si="5">+C91+D91+E91</f>
        <v>0</v>
      </c>
      <c r="G91" s="250"/>
    </row>
    <row r="92" spans="1:7" ht="17.100000000000001" customHeight="1" x14ac:dyDescent="0.3">
      <c r="A92" s="162" t="s">
        <v>266</v>
      </c>
      <c r="B92" s="167" t="s">
        <v>263</v>
      </c>
      <c r="C92" s="300">
        <f>+C93</f>
        <v>0</v>
      </c>
      <c r="D92" s="300">
        <f t="shared" ref="D92:E94" si="6">+D93</f>
        <v>0</v>
      </c>
      <c r="E92" s="300">
        <f>+E93</f>
        <v>0</v>
      </c>
      <c r="F92" s="301">
        <f t="shared" si="5"/>
        <v>0</v>
      </c>
      <c r="G92" s="250"/>
    </row>
    <row r="93" spans="1:7" ht="17.100000000000001" customHeight="1" x14ac:dyDescent="0.3">
      <c r="A93" s="162" t="s">
        <v>267</v>
      </c>
      <c r="B93" s="167" t="s">
        <v>168</v>
      </c>
      <c r="C93" s="48">
        <f>+C94</f>
        <v>0</v>
      </c>
      <c r="D93" s="48">
        <f t="shared" si="6"/>
        <v>0</v>
      </c>
      <c r="E93" s="48">
        <f t="shared" si="6"/>
        <v>0</v>
      </c>
      <c r="F93" s="101">
        <f t="shared" si="5"/>
        <v>0</v>
      </c>
      <c r="G93" s="250"/>
    </row>
    <row r="94" spans="1:7" ht="17.100000000000001" customHeight="1" x14ac:dyDescent="0.3">
      <c r="A94" s="162" t="s">
        <v>269</v>
      </c>
      <c r="B94" s="167" t="s">
        <v>268</v>
      </c>
      <c r="C94" s="48">
        <f>+C95</f>
        <v>0</v>
      </c>
      <c r="D94" s="48">
        <f t="shared" si="6"/>
        <v>0</v>
      </c>
      <c r="E94" s="48">
        <f t="shared" si="6"/>
        <v>0</v>
      </c>
      <c r="F94" s="101">
        <f t="shared" si="5"/>
        <v>0</v>
      </c>
      <c r="G94" s="250"/>
    </row>
    <row r="95" spans="1:7" ht="17.100000000000001" customHeight="1" x14ac:dyDescent="0.3">
      <c r="A95" s="314" t="s">
        <v>270</v>
      </c>
      <c r="B95" s="315" t="s">
        <v>271</v>
      </c>
      <c r="C95" s="334">
        <v>0</v>
      </c>
      <c r="D95" s="334">
        <v>0</v>
      </c>
      <c r="E95" s="334">
        <v>0</v>
      </c>
      <c r="F95" s="335">
        <f t="shared" si="5"/>
        <v>0</v>
      </c>
      <c r="G95" s="250"/>
    </row>
    <row r="96" spans="1:7" ht="9.9" customHeight="1" x14ac:dyDescent="0.3">
      <c r="A96" s="114"/>
      <c r="B96" s="42"/>
      <c r="C96" s="48"/>
      <c r="D96" s="48"/>
      <c r="E96" s="48"/>
      <c r="F96" s="49"/>
    </row>
    <row r="97" spans="1:7" ht="13.8" x14ac:dyDescent="0.3">
      <c r="A97" s="490" t="s">
        <v>42</v>
      </c>
      <c r="B97" s="490"/>
      <c r="C97" s="490"/>
      <c r="D97" s="490"/>
      <c r="E97" s="490"/>
      <c r="F97" s="490"/>
    </row>
    <row r="98" spans="1:7" ht="35.1" customHeight="1" x14ac:dyDescent="0.3">
      <c r="A98" s="441" t="s">
        <v>212</v>
      </c>
      <c r="B98" s="441"/>
      <c r="C98" s="441"/>
      <c r="D98" s="441"/>
      <c r="E98" s="441"/>
      <c r="F98" s="441"/>
    </row>
    <row r="99" spans="1:7" ht="50.1" customHeight="1" x14ac:dyDescent="0.3">
      <c r="A99" s="440" t="s">
        <v>104</v>
      </c>
      <c r="B99" s="440"/>
      <c r="C99" s="440"/>
      <c r="D99" s="440"/>
      <c r="E99" s="440"/>
      <c r="F99" s="440"/>
    </row>
    <row r="100" spans="1:7" x14ac:dyDescent="0.3">
      <c r="A100" s="24"/>
      <c r="B100" s="43"/>
      <c r="C100" s="23"/>
    </row>
    <row r="101" spans="1:7" x14ac:dyDescent="0.3">
      <c r="A101" s="404" t="s">
        <v>69</v>
      </c>
      <c r="B101" s="404"/>
      <c r="C101" s="404"/>
      <c r="D101" s="404"/>
      <c r="E101" s="404"/>
      <c r="F101" s="404"/>
    </row>
    <row r="102" spans="1:7" x14ac:dyDescent="0.3">
      <c r="A102" s="427" t="s">
        <v>124</v>
      </c>
      <c r="B102" s="427"/>
      <c r="C102" s="427"/>
      <c r="D102" s="427"/>
      <c r="E102" s="427"/>
      <c r="F102" s="427"/>
    </row>
    <row r="103" spans="1:7" x14ac:dyDescent="0.3">
      <c r="A103" s="404" t="s">
        <v>51</v>
      </c>
      <c r="B103" s="404"/>
      <c r="C103" s="404"/>
      <c r="D103" s="404"/>
      <c r="E103" s="404"/>
      <c r="F103" s="404"/>
    </row>
    <row r="104" spans="1:7" ht="33" customHeight="1" x14ac:dyDescent="0.3">
      <c r="A104" s="130" t="s">
        <v>53</v>
      </c>
      <c r="B104" s="130" t="s">
        <v>189</v>
      </c>
      <c r="C104" s="95" t="s">
        <v>11</v>
      </c>
      <c r="D104" s="95" t="s">
        <v>78</v>
      </c>
      <c r="E104" s="95" t="s">
        <v>79</v>
      </c>
      <c r="F104" s="95" t="s">
        <v>10</v>
      </c>
      <c r="G104" s="250"/>
    </row>
    <row r="105" spans="1:7" ht="15" customHeight="1" x14ac:dyDescent="0.3">
      <c r="A105" s="82" t="s">
        <v>16</v>
      </c>
      <c r="B105" s="96"/>
      <c r="C105" s="289">
        <f>+C107</f>
        <v>2205463.92</v>
      </c>
      <c r="D105" s="289">
        <f t="shared" ref="D105:E105" si="7">+D107</f>
        <v>1684573.64</v>
      </c>
      <c r="E105" s="289">
        <f t="shared" si="7"/>
        <v>1856726.45</v>
      </c>
      <c r="F105" s="289">
        <f>+F107</f>
        <v>5746764.0099999998</v>
      </c>
      <c r="G105" s="250"/>
    </row>
    <row r="106" spans="1:7" ht="9.9" customHeight="1" x14ac:dyDescent="0.3">
      <c r="A106" s="10"/>
      <c r="B106" s="44"/>
      <c r="C106" s="194"/>
      <c r="D106" s="194"/>
      <c r="E106" s="194"/>
      <c r="F106" s="195"/>
      <c r="G106" s="250"/>
    </row>
    <row r="107" spans="1:7" x14ac:dyDescent="0.3">
      <c r="A107" s="437" t="s">
        <v>56</v>
      </c>
      <c r="B107" s="437"/>
      <c r="C107" s="291">
        <f>+SUM(C108:C117)</f>
        <v>2205463.92</v>
      </c>
      <c r="D107" s="291">
        <f>+SUM(D108:D117)</f>
        <v>1684573.64</v>
      </c>
      <c r="E107" s="291">
        <f>+SUM(E108:E117)</f>
        <v>1856726.45</v>
      </c>
      <c r="F107" s="291">
        <f>+SUM(F108:F117)</f>
        <v>5746764.0099999998</v>
      </c>
      <c r="G107" s="250"/>
    </row>
    <row r="108" spans="1:7" ht="17.100000000000001" customHeight="1" x14ac:dyDescent="0.3">
      <c r="A108" s="162">
        <v>0</v>
      </c>
      <c r="B108" s="167" t="s">
        <v>182</v>
      </c>
      <c r="C108" s="15">
        <v>0</v>
      </c>
      <c r="D108" s="15">
        <v>0</v>
      </c>
      <c r="E108" s="15">
        <v>0</v>
      </c>
      <c r="F108" s="47">
        <f>+C108+D108+E108</f>
        <v>0</v>
      </c>
    </row>
    <row r="109" spans="1:7" ht="17.100000000000001" customHeight="1" x14ac:dyDescent="0.3">
      <c r="A109" s="162">
        <v>1</v>
      </c>
      <c r="B109" s="167" t="s">
        <v>170</v>
      </c>
      <c r="C109" s="15">
        <f>+'Detalle 3T'!S8+'Detalle 3T'!S9+'Detalle 3T'!S10+'Detalle 3T'!S11+'Detalle 3T'!S12</f>
        <v>1195533.9300000002</v>
      </c>
      <c r="D109" s="15">
        <f>+'Detalle 3T'!T8+'Detalle 3T'!T9+'Detalle 3T'!T10+'Detalle 3T'!T11+'Detalle 3T'!T12</f>
        <v>161776.44999999995</v>
      </c>
      <c r="E109" s="15">
        <f>+'Detalle 3T'!U8+'Detalle 3T'!U9+'Detalle 3T'!U10+'Detalle 3T'!U11+'Detalle 3T'!U12</f>
        <v>824716.45</v>
      </c>
      <c r="F109" s="47">
        <f t="shared" ref="F109:F117" si="8">+C109+D109+E109</f>
        <v>2182026.83</v>
      </c>
    </row>
    <row r="110" spans="1:7" ht="17.100000000000001" customHeight="1" x14ac:dyDescent="0.3">
      <c r="A110" s="162">
        <v>2</v>
      </c>
      <c r="B110" s="167" t="s">
        <v>183</v>
      </c>
      <c r="C110" s="15">
        <f>+'Detalle 3T'!S13+'Detalle 3T'!S14+'Detalle 3T'!S15+'Detalle 3T'!S16+'Detalle 3T'!S17+'Detalle 3T'!S18+'Detalle 3T'!S19+'Detalle 3T'!S20</f>
        <v>99999.99</v>
      </c>
      <c r="D110" s="15">
        <f>+'Detalle 3T'!T13+'Detalle 3T'!T14+'Detalle 3T'!T15+'Detalle 3T'!T16+'Detalle 3T'!T17+'Detalle 3T'!T18+'Detalle 3T'!T19+'Detalle 3T'!T20</f>
        <v>494847.19</v>
      </c>
      <c r="E110" s="15">
        <f>+'Detalle 3T'!U13+'Detalle 3T'!U14+'Detalle 3T'!U15+'Detalle 3T'!U16+'Detalle 3T'!U17+'Detalle 3T'!U18+'Detalle 3T'!U19+'Detalle 3T'!U20</f>
        <v>100000</v>
      </c>
      <c r="F110" s="47">
        <f t="shared" si="8"/>
        <v>694847.18</v>
      </c>
    </row>
    <row r="111" spans="1:7" ht="17.100000000000001" customHeight="1" x14ac:dyDescent="0.3">
      <c r="A111" s="162">
        <v>3</v>
      </c>
      <c r="B111" s="167" t="s">
        <v>184</v>
      </c>
      <c r="C111" s="15">
        <v>0</v>
      </c>
      <c r="D111" s="15">
        <v>0</v>
      </c>
      <c r="E111" s="15">
        <v>0</v>
      </c>
      <c r="F111" s="47">
        <f t="shared" si="8"/>
        <v>0</v>
      </c>
    </row>
    <row r="112" spans="1:7" ht="17.100000000000001" customHeight="1" x14ac:dyDescent="0.3">
      <c r="A112" s="162">
        <v>4</v>
      </c>
      <c r="B112" s="167" t="s">
        <v>185</v>
      </c>
      <c r="C112" s="15">
        <v>0</v>
      </c>
      <c r="D112" s="15">
        <v>0</v>
      </c>
      <c r="E112" s="15">
        <v>0</v>
      </c>
      <c r="F112" s="47">
        <f t="shared" si="8"/>
        <v>0</v>
      </c>
    </row>
    <row r="113" spans="1:7" ht="17.100000000000001" customHeight="1" x14ac:dyDescent="0.3">
      <c r="A113" s="162">
        <v>5</v>
      </c>
      <c r="B113" s="167" t="s">
        <v>186</v>
      </c>
      <c r="C113" s="48">
        <v>0</v>
      </c>
      <c r="D113" s="48">
        <v>0</v>
      </c>
      <c r="E113" s="48">
        <v>0</v>
      </c>
      <c r="F113" s="47">
        <f t="shared" si="8"/>
        <v>0</v>
      </c>
    </row>
    <row r="114" spans="1:7" ht="17.100000000000001" customHeight="1" x14ac:dyDescent="0.3">
      <c r="A114" s="162">
        <v>6</v>
      </c>
      <c r="B114" s="167" t="s">
        <v>167</v>
      </c>
      <c r="C114" s="48">
        <f>+'Detalle 3T'!S21</f>
        <v>909930</v>
      </c>
      <c r="D114" s="48">
        <f>+'Detalle 3T'!T21</f>
        <v>1027950</v>
      </c>
      <c r="E114" s="48">
        <f>+'Detalle 3T'!U21</f>
        <v>932010</v>
      </c>
      <c r="F114" s="47">
        <f t="shared" si="8"/>
        <v>2869890</v>
      </c>
    </row>
    <row r="115" spans="1:7" ht="17.100000000000001" customHeight="1" x14ac:dyDescent="0.3">
      <c r="A115" s="162">
        <v>7</v>
      </c>
      <c r="B115" s="167" t="s">
        <v>168</v>
      </c>
      <c r="C115" s="48">
        <v>0</v>
      </c>
      <c r="D115" s="48">
        <v>0</v>
      </c>
      <c r="E115" s="48">
        <v>0</v>
      </c>
      <c r="F115" s="47">
        <f t="shared" si="8"/>
        <v>0</v>
      </c>
    </row>
    <row r="116" spans="1:7" ht="17.100000000000001" customHeight="1" x14ac:dyDescent="0.3">
      <c r="A116" s="162">
        <v>8</v>
      </c>
      <c r="B116" s="167" t="s">
        <v>187</v>
      </c>
      <c r="C116" s="48">
        <v>0</v>
      </c>
      <c r="D116" s="48">
        <v>0</v>
      </c>
      <c r="E116" s="48">
        <v>0</v>
      </c>
      <c r="F116" s="47">
        <f t="shared" si="8"/>
        <v>0</v>
      </c>
    </row>
    <row r="117" spans="1:7" ht="17.100000000000001" customHeight="1" x14ac:dyDescent="0.3">
      <c r="A117" s="162">
        <v>9</v>
      </c>
      <c r="B117" s="167" t="s">
        <v>188</v>
      </c>
      <c r="C117" s="48">
        <v>0</v>
      </c>
      <c r="D117" s="48">
        <v>0</v>
      </c>
      <c r="E117" s="48">
        <v>0</v>
      </c>
      <c r="F117" s="47">
        <f t="shared" si="8"/>
        <v>0</v>
      </c>
    </row>
    <row r="118" spans="1:7" ht="18" customHeight="1" x14ac:dyDescent="0.3">
      <c r="C118" s="52"/>
      <c r="D118" s="52"/>
      <c r="E118" s="52"/>
      <c r="F118" s="52"/>
    </row>
    <row r="119" spans="1:7" x14ac:dyDescent="0.3">
      <c r="A119" s="437" t="s">
        <v>202</v>
      </c>
      <c r="B119" s="437"/>
      <c r="C119" s="291">
        <f>+C120</f>
        <v>0</v>
      </c>
      <c r="D119" s="291">
        <f>+D120</f>
        <v>0</v>
      </c>
      <c r="E119" s="291">
        <f>+E120</f>
        <v>0</v>
      </c>
      <c r="F119" s="291">
        <f>+F120</f>
        <v>0</v>
      </c>
      <c r="G119" s="250"/>
    </row>
    <row r="120" spans="1:7" ht="17.100000000000001" customHeight="1" x14ac:dyDescent="0.3">
      <c r="A120" s="162">
        <v>6</v>
      </c>
      <c r="B120" s="167" t="s">
        <v>167</v>
      </c>
      <c r="C120" s="48">
        <f>+C121</f>
        <v>0</v>
      </c>
      <c r="D120" s="48">
        <f>+D121</f>
        <v>0</v>
      </c>
      <c r="E120" s="48">
        <f>+E121</f>
        <v>0</v>
      </c>
      <c r="F120" s="52">
        <f>+C120+D120+E120</f>
        <v>0</v>
      </c>
    </row>
    <row r="121" spans="1:7" ht="17.100000000000001" customHeight="1" x14ac:dyDescent="0.3">
      <c r="A121" s="318" t="s">
        <v>201</v>
      </c>
      <c r="B121" s="319" t="s">
        <v>200</v>
      </c>
      <c r="C121" s="320">
        <v>0</v>
      </c>
      <c r="D121" s="320">
        <v>0</v>
      </c>
      <c r="E121" s="320">
        <v>0</v>
      </c>
      <c r="F121" s="321">
        <f>+C121+D121+E121</f>
        <v>0</v>
      </c>
    </row>
    <row r="122" spans="1:7" ht="15" customHeight="1" x14ac:dyDescent="0.3">
      <c r="A122" s="439" t="s">
        <v>57</v>
      </c>
      <c r="B122" s="439"/>
      <c r="C122" s="439"/>
      <c r="D122" s="439"/>
      <c r="E122" s="439"/>
      <c r="F122" s="439"/>
    </row>
    <row r="123" spans="1:7" ht="15" customHeight="1" x14ac:dyDescent="0.3">
      <c r="A123" s="490" t="s">
        <v>42</v>
      </c>
      <c r="B123" s="490"/>
      <c r="C123" s="490"/>
      <c r="D123" s="490"/>
      <c r="E123" s="490"/>
      <c r="F123" s="490"/>
    </row>
    <row r="124" spans="1:7" ht="75" customHeight="1" x14ac:dyDescent="0.3">
      <c r="A124" s="441" t="s">
        <v>214</v>
      </c>
      <c r="B124" s="441"/>
      <c r="C124" s="441"/>
      <c r="D124" s="441"/>
      <c r="E124" s="441"/>
      <c r="F124" s="441"/>
    </row>
    <row r="125" spans="1:7" ht="50.1" customHeight="1" x14ac:dyDescent="0.3">
      <c r="A125" s="440" t="s">
        <v>105</v>
      </c>
      <c r="B125" s="440"/>
      <c r="C125" s="440"/>
      <c r="D125" s="440"/>
      <c r="E125" s="440"/>
      <c r="F125" s="440"/>
    </row>
    <row r="126" spans="1:7" ht="15" customHeight="1" x14ac:dyDescent="0.3">
      <c r="A126" s="46"/>
      <c r="B126" s="44"/>
    </row>
    <row r="127" spans="1:7" x14ac:dyDescent="0.3">
      <c r="A127" s="404" t="s">
        <v>71</v>
      </c>
      <c r="B127" s="404"/>
      <c r="C127" s="404"/>
      <c r="D127" s="404"/>
      <c r="E127" s="404"/>
      <c r="F127" s="404"/>
    </row>
    <row r="128" spans="1:7" x14ac:dyDescent="0.3">
      <c r="A128" s="404" t="s">
        <v>72</v>
      </c>
      <c r="B128" s="404"/>
      <c r="C128" s="404"/>
      <c r="D128" s="404"/>
      <c r="E128" s="404"/>
      <c r="F128" s="404"/>
    </row>
    <row r="129" spans="1:9" x14ac:dyDescent="0.3">
      <c r="A129" s="404" t="s">
        <v>51</v>
      </c>
      <c r="B129" s="404"/>
      <c r="C129" s="404"/>
      <c r="D129" s="404"/>
      <c r="E129" s="404"/>
      <c r="F129" s="404"/>
    </row>
    <row r="130" spans="1:9" x14ac:dyDescent="0.3">
      <c r="A130" s="95" t="s">
        <v>70</v>
      </c>
      <c r="B130" s="95" t="s">
        <v>11</v>
      </c>
      <c r="C130" s="95" t="s">
        <v>78</v>
      </c>
      <c r="D130" s="95" t="s">
        <v>79</v>
      </c>
      <c r="E130" s="95" t="s">
        <v>10</v>
      </c>
      <c r="F130" s="220"/>
    </row>
    <row r="131" spans="1:9" ht="18" customHeight="1" x14ac:dyDescent="0.3">
      <c r="A131" s="137" t="s">
        <v>73</v>
      </c>
      <c r="B131" s="165">
        <f>+'2T'!E135</f>
        <v>-9661088.0399999991</v>
      </c>
      <c r="C131" s="43">
        <f>+B135</f>
        <v>-11866551.959999999</v>
      </c>
      <c r="D131" s="43">
        <f>+C135</f>
        <v>-13551125.6</v>
      </c>
      <c r="E131" s="117">
        <f>+B131</f>
        <v>-9661088.0399999991</v>
      </c>
      <c r="F131" s="50"/>
    </row>
    <row r="132" spans="1:9" ht="18" customHeight="1" x14ac:dyDescent="0.3">
      <c r="A132" s="137" t="s">
        <v>74</v>
      </c>
      <c r="B132" s="43">
        <f>+C87</f>
        <v>0</v>
      </c>
      <c r="C132" s="43">
        <f t="shared" ref="C132:D132" si="9">+D87</f>
        <v>0</v>
      </c>
      <c r="D132" s="43">
        <f t="shared" si="9"/>
        <v>0</v>
      </c>
      <c r="E132" s="117">
        <f>+SUM(B132:D132)</f>
        <v>0</v>
      </c>
      <c r="F132" s="50"/>
    </row>
    <row r="133" spans="1:9" ht="18" customHeight="1" x14ac:dyDescent="0.3">
      <c r="A133" s="99" t="s">
        <v>100</v>
      </c>
      <c r="B133" s="100">
        <f>+B131+B132</f>
        <v>-9661088.0399999991</v>
      </c>
      <c r="C133" s="100">
        <f>+C131+C132</f>
        <v>-11866551.959999999</v>
      </c>
      <c r="D133" s="100">
        <f>+D131+D132</f>
        <v>-13551125.6</v>
      </c>
      <c r="E133" s="100">
        <f>+E132+E131</f>
        <v>-9661088.0399999991</v>
      </c>
      <c r="F133" s="50"/>
      <c r="G133" s="77"/>
      <c r="H133" s="77"/>
    </row>
    <row r="134" spans="1:9" ht="18" customHeight="1" x14ac:dyDescent="0.3">
      <c r="A134" s="137" t="s">
        <v>152</v>
      </c>
      <c r="B134" s="43">
        <f>+C107</f>
        <v>2205463.92</v>
      </c>
      <c r="C134" s="43">
        <f t="shared" ref="C134:D134" si="10">+D107</f>
        <v>1684573.64</v>
      </c>
      <c r="D134" s="43">
        <f t="shared" si="10"/>
        <v>1856726.45</v>
      </c>
      <c r="E134" s="117">
        <f>+SUM(B134:D134)</f>
        <v>5746764.0099999998</v>
      </c>
      <c r="F134" s="50"/>
      <c r="G134" s="77"/>
      <c r="H134" s="77"/>
    </row>
    <row r="135" spans="1:9" ht="18" customHeight="1" x14ac:dyDescent="0.3">
      <c r="A135" s="99" t="s">
        <v>101</v>
      </c>
      <c r="B135" s="129">
        <f>+B133-B134</f>
        <v>-11866551.959999999</v>
      </c>
      <c r="C135" s="100">
        <f>+C133-C134</f>
        <v>-13551125.6</v>
      </c>
      <c r="D135" s="100">
        <f>+D133-D134</f>
        <v>-15407852.049999999</v>
      </c>
      <c r="E135" s="100">
        <f>+E133-E134</f>
        <v>-15407852.049999999</v>
      </c>
      <c r="F135" s="50"/>
      <c r="G135" s="77"/>
      <c r="H135" s="77"/>
    </row>
    <row r="136" spans="1:9" ht="18" customHeight="1" x14ac:dyDescent="0.3">
      <c r="A136" s="490" t="s">
        <v>42</v>
      </c>
      <c r="B136" s="490"/>
      <c r="C136" s="490"/>
      <c r="D136" s="490"/>
      <c r="E136" s="490"/>
      <c r="F136" s="36"/>
      <c r="G136" s="77"/>
      <c r="H136" s="77"/>
      <c r="I136" s="77"/>
    </row>
    <row r="137" spans="1:9" ht="18" customHeight="1" x14ac:dyDescent="0.3">
      <c r="A137" s="435" t="s">
        <v>190</v>
      </c>
      <c r="B137" s="436"/>
      <c r="C137" s="436"/>
      <c r="D137" s="436"/>
      <c r="E137" s="436"/>
      <c r="F137" s="124"/>
    </row>
    <row r="138" spans="1:9" ht="53.1" customHeight="1" x14ac:dyDescent="0.3">
      <c r="A138" s="432" t="s">
        <v>215</v>
      </c>
      <c r="B138" s="433"/>
      <c r="C138" s="433"/>
      <c r="D138" s="433"/>
      <c r="E138" s="433"/>
      <c r="F138" s="434"/>
    </row>
    <row r="139" spans="1:9" ht="18" customHeight="1" x14ac:dyDescent="0.3">
      <c r="A139" s="432" t="s">
        <v>125</v>
      </c>
      <c r="B139" s="433"/>
      <c r="C139" s="433"/>
      <c r="D139" s="433"/>
      <c r="E139" s="433"/>
      <c r="F139" s="434"/>
    </row>
    <row r="140" spans="1:9" ht="18" customHeight="1" x14ac:dyDescent="0.3">
      <c r="A140" s="432" t="s">
        <v>155</v>
      </c>
      <c r="B140" s="433"/>
      <c r="C140" s="433"/>
      <c r="D140" s="433"/>
      <c r="E140" s="433"/>
      <c r="F140" s="434"/>
    </row>
    <row r="141" spans="1:9" ht="18" customHeight="1" x14ac:dyDescent="0.3">
      <c r="A141" s="432" t="s">
        <v>128</v>
      </c>
      <c r="B141" s="433"/>
      <c r="C141" s="433"/>
      <c r="D141" s="433"/>
      <c r="E141" s="433"/>
      <c r="F141" s="434"/>
    </row>
    <row r="142" spans="1:9" ht="18" customHeight="1" x14ac:dyDescent="0.3">
      <c r="A142" s="429" t="s">
        <v>154</v>
      </c>
      <c r="B142" s="430"/>
      <c r="C142" s="430"/>
      <c r="D142" s="430"/>
      <c r="E142" s="430"/>
      <c r="F142" s="431"/>
    </row>
    <row r="143" spans="1:9" ht="18" customHeight="1" x14ac:dyDescent="0.3">
      <c r="A143" s="376" t="s">
        <v>126</v>
      </c>
      <c r="B143" s="377"/>
      <c r="C143" s="377"/>
      <c r="D143" s="377"/>
      <c r="E143" s="377"/>
      <c r="F143" s="378"/>
    </row>
    <row r="144" spans="1:9" ht="71.25" customHeight="1" x14ac:dyDescent="0.3">
      <c r="A144" s="516" t="s">
        <v>401</v>
      </c>
      <c r="B144" s="412"/>
      <c r="C144" s="412"/>
      <c r="D144" s="412"/>
      <c r="E144" s="412"/>
      <c r="F144" s="413"/>
    </row>
    <row r="145" spans="1:6" ht="18" customHeight="1" x14ac:dyDescent="0.3">
      <c r="A145" s="56"/>
      <c r="B145"/>
      <c r="C145"/>
      <c r="D145"/>
      <c r="E145"/>
      <c r="F145" s="55"/>
    </row>
    <row r="146" spans="1:6" ht="18" customHeight="1" x14ac:dyDescent="0.3">
      <c r="A146"/>
      <c r="B146" s="404" t="s">
        <v>129</v>
      </c>
      <c r="C146" s="404"/>
      <c r="D146" s="404"/>
      <c r="E146"/>
      <c r="F146" s="37"/>
    </row>
    <row r="147" spans="1:6" ht="33" customHeight="1" x14ac:dyDescent="0.3">
      <c r="A147"/>
      <c r="B147" s="427" t="s">
        <v>130</v>
      </c>
      <c r="C147" s="427"/>
      <c r="D147" s="427"/>
      <c r="E147"/>
      <c r="F147" s="37"/>
    </row>
    <row r="148" spans="1:6" ht="18" customHeight="1" x14ac:dyDescent="0.3">
      <c r="A148"/>
      <c r="B148" s="404" t="s">
        <v>51</v>
      </c>
      <c r="C148" s="404"/>
      <c r="D148" s="404"/>
      <c r="E148"/>
      <c r="F148" s="37"/>
    </row>
    <row r="149" spans="1:6" ht="18" customHeight="1" x14ac:dyDescent="0.3">
      <c r="A149"/>
      <c r="B149" s="426" t="s">
        <v>70</v>
      </c>
      <c r="C149" s="426"/>
      <c r="D149" s="91" t="s">
        <v>84</v>
      </c>
      <c r="E149"/>
      <c r="F149" s="113"/>
    </row>
    <row r="150" spans="1:6" ht="18" customHeight="1" x14ac:dyDescent="0.3">
      <c r="A150"/>
      <c r="B150" s="405" t="s">
        <v>203</v>
      </c>
      <c r="C150" s="405"/>
      <c r="D150" s="91"/>
      <c r="E150"/>
      <c r="F150" s="65"/>
    </row>
    <row r="151" spans="1:6" ht="18" customHeight="1" x14ac:dyDescent="0.3">
      <c r="A151"/>
      <c r="B151" s="116" t="s">
        <v>131</v>
      </c>
      <c r="D151" s="43">
        <f>+'2T'!D161</f>
        <v>0</v>
      </c>
      <c r="E151" s="251"/>
      <c r="F151" s="65"/>
    </row>
    <row r="152" spans="1:6" ht="18" customHeight="1" x14ac:dyDescent="0.3">
      <c r="A152"/>
      <c r="B152" s="116" t="s">
        <v>132</v>
      </c>
      <c r="D152" s="43">
        <f>+'2T'!D162</f>
        <v>0</v>
      </c>
      <c r="E152" s="251"/>
      <c r="F152" s="65"/>
    </row>
    <row r="153" spans="1:6" ht="18" customHeight="1" x14ac:dyDescent="0.3">
      <c r="A153"/>
      <c r="B153" s="406" t="s">
        <v>16</v>
      </c>
      <c r="C153" s="406"/>
      <c r="D153" s="100">
        <f>+D151+D152</f>
        <v>0</v>
      </c>
      <c r="E153"/>
      <c r="F153" s="65"/>
    </row>
    <row r="154" spans="1:6" ht="18" customHeight="1" x14ac:dyDescent="0.3">
      <c r="A154"/>
      <c r="B154" s="116"/>
      <c r="D154" s="43"/>
      <c r="E154"/>
      <c r="F154" s="65"/>
    </row>
    <row r="155" spans="1:6" ht="18" customHeight="1" x14ac:dyDescent="0.3">
      <c r="A155"/>
      <c r="B155" s="405" t="s">
        <v>204</v>
      </c>
      <c r="C155" s="405"/>
      <c r="D155" s="91" t="s">
        <v>84</v>
      </c>
      <c r="E155"/>
      <c r="F155" s="65"/>
    </row>
    <row r="156" spans="1:6" ht="18" customHeight="1" x14ac:dyDescent="0.3">
      <c r="A156"/>
      <c r="B156" s="116" t="s">
        <v>131</v>
      </c>
      <c r="D156" s="43">
        <v>0</v>
      </c>
      <c r="E156"/>
      <c r="F156" s="65"/>
    </row>
    <row r="157" spans="1:6" ht="18" customHeight="1" x14ac:dyDescent="0.3">
      <c r="A157"/>
      <c r="B157" s="116" t="s">
        <v>205</v>
      </c>
      <c r="D157" s="43">
        <v>0</v>
      </c>
      <c r="E157"/>
      <c r="F157" s="65"/>
    </row>
    <row r="158" spans="1:6" ht="18" customHeight="1" x14ac:dyDescent="0.3">
      <c r="A158"/>
      <c r="B158" s="406" t="s">
        <v>206</v>
      </c>
      <c r="C158" s="406"/>
      <c r="D158" s="100">
        <f>+D156+D157</f>
        <v>0</v>
      </c>
      <c r="E158"/>
      <c r="F158" s="65"/>
    </row>
    <row r="159" spans="1:6" ht="18" customHeight="1" x14ac:dyDescent="0.3">
      <c r="A159"/>
      <c r="B159" s="116"/>
      <c r="D159" s="117"/>
      <c r="E159"/>
      <c r="F159" s="65"/>
    </row>
    <row r="160" spans="1:6" ht="18" customHeight="1" x14ac:dyDescent="0.3">
      <c r="A160"/>
      <c r="B160" s="405" t="s">
        <v>207</v>
      </c>
      <c r="C160" s="405"/>
      <c r="D160" s="91" t="s">
        <v>84</v>
      </c>
      <c r="E160"/>
      <c r="F160" s="65"/>
    </row>
    <row r="161" spans="1:8" ht="18" customHeight="1" x14ac:dyDescent="0.3">
      <c r="A161"/>
      <c r="B161" s="116" t="s">
        <v>131</v>
      </c>
      <c r="D161" s="43">
        <f>+D151-D156</f>
        <v>0</v>
      </c>
      <c r="E161" s="218"/>
      <c r="F161" s="65"/>
    </row>
    <row r="162" spans="1:8" ht="18" customHeight="1" x14ac:dyDescent="0.3">
      <c r="A162"/>
      <c r="B162" s="116" t="s">
        <v>132</v>
      </c>
      <c r="D162" s="43">
        <f>+D152-D157</f>
        <v>0</v>
      </c>
      <c r="E162" s="218"/>
      <c r="F162" s="65"/>
    </row>
    <row r="163" spans="1:8" ht="18" customHeight="1" x14ac:dyDescent="0.3">
      <c r="A163"/>
      <c r="B163" s="406" t="s">
        <v>208</v>
      </c>
      <c r="C163" s="406"/>
      <c r="D163" s="172">
        <f>+D161+D162</f>
        <v>0</v>
      </c>
      <c r="E163" s="218"/>
      <c r="F163" s="65"/>
    </row>
    <row r="164" spans="1:8" ht="18" customHeight="1" x14ac:dyDescent="0.3">
      <c r="A164"/>
      <c r="B164" s="173" t="s">
        <v>209</v>
      </c>
      <c r="C164" s="133"/>
      <c r="D164" s="170"/>
      <c r="E164"/>
      <c r="F164" s="293">
        <f>+D156-F167</f>
        <v>0</v>
      </c>
    </row>
    <row r="165" spans="1:8" ht="18" customHeight="1" x14ac:dyDescent="0.3">
      <c r="A165"/>
      <c r="B165" s="202"/>
      <c r="C165" s="203"/>
      <c r="D165" s="170"/>
      <c r="E165"/>
      <c r="F165" s="65"/>
    </row>
    <row r="166" spans="1:8" ht="18" customHeight="1" x14ac:dyDescent="0.3">
      <c r="A166" s="90" t="s">
        <v>53</v>
      </c>
      <c r="B166" s="90" t="s">
        <v>235</v>
      </c>
      <c r="C166" s="90" t="s">
        <v>11</v>
      </c>
      <c r="D166" s="90" t="s">
        <v>236</v>
      </c>
      <c r="E166" s="90" t="s">
        <v>237</v>
      </c>
      <c r="F166" s="90" t="s">
        <v>10</v>
      </c>
      <c r="G166" s="30"/>
    </row>
    <row r="167" spans="1:8" ht="18" customHeight="1" x14ac:dyDescent="0.3">
      <c r="A167" s="204" t="s">
        <v>234</v>
      </c>
      <c r="B167" s="205"/>
      <c r="C167" s="294">
        <f>+SUM(C168:C177)</f>
        <v>0</v>
      </c>
      <c r="D167" s="294">
        <f>+SUM(D168:D177)</f>
        <v>0</v>
      </c>
      <c r="E167" s="294">
        <f>+SUM(E168:E177)</f>
        <v>0</v>
      </c>
      <c r="F167" s="294">
        <f>+SUM(F168:F177)</f>
        <v>0</v>
      </c>
      <c r="G167" s="216"/>
      <c r="H167" s="250"/>
    </row>
    <row r="168" spans="1:8" ht="18" customHeight="1" x14ac:dyDescent="0.3">
      <c r="A168" s="162">
        <v>0</v>
      </c>
      <c r="B168" s="167" t="s">
        <v>182</v>
      </c>
      <c r="C168" s="15">
        <v>0</v>
      </c>
      <c r="D168" s="15">
        <v>0</v>
      </c>
      <c r="E168" s="15">
        <v>0</v>
      </c>
      <c r="F168" s="47">
        <f>+C168+D168+E168</f>
        <v>0</v>
      </c>
      <c r="G168" s="216"/>
      <c r="H168" s="250"/>
    </row>
    <row r="169" spans="1:8" ht="18" customHeight="1" x14ac:dyDescent="0.3">
      <c r="A169" s="162">
        <v>1</v>
      </c>
      <c r="B169" s="167" t="s">
        <v>170</v>
      </c>
      <c r="C169" s="15">
        <v>0</v>
      </c>
      <c r="D169" s="51">
        <v>0</v>
      </c>
      <c r="E169" s="51">
        <v>0</v>
      </c>
      <c r="F169" s="47">
        <f t="shared" ref="F169:F177" si="11">+C169+D169+E169</f>
        <v>0</v>
      </c>
      <c r="G169" s="216"/>
      <c r="H169" s="250"/>
    </row>
    <row r="170" spans="1:8" ht="18" customHeight="1" x14ac:dyDescent="0.3">
      <c r="A170" s="162">
        <v>2</v>
      </c>
      <c r="B170" s="167" t="s">
        <v>183</v>
      </c>
      <c r="C170" s="15">
        <v>0</v>
      </c>
      <c r="D170" s="15">
        <v>0</v>
      </c>
      <c r="E170" s="15">
        <v>0</v>
      </c>
      <c r="F170" s="47">
        <f t="shared" si="11"/>
        <v>0</v>
      </c>
      <c r="G170" s="216"/>
      <c r="H170" s="250"/>
    </row>
    <row r="171" spans="1:8" ht="18" customHeight="1" x14ac:dyDescent="0.3">
      <c r="A171" s="162">
        <v>3</v>
      </c>
      <c r="B171" s="167" t="s">
        <v>184</v>
      </c>
      <c r="C171" s="15">
        <v>0</v>
      </c>
      <c r="D171" s="15">
        <v>0</v>
      </c>
      <c r="E171" s="15">
        <v>0</v>
      </c>
      <c r="F171" s="47">
        <f t="shared" si="11"/>
        <v>0</v>
      </c>
      <c r="G171" s="216"/>
      <c r="H171" s="250"/>
    </row>
    <row r="172" spans="1:8" ht="18" customHeight="1" x14ac:dyDescent="0.3">
      <c r="A172" s="162">
        <v>4</v>
      </c>
      <c r="B172" s="167" t="s">
        <v>185</v>
      </c>
      <c r="C172" s="15">
        <v>0</v>
      </c>
      <c r="D172" s="15">
        <v>0</v>
      </c>
      <c r="E172" s="15">
        <v>0</v>
      </c>
      <c r="F172" s="47">
        <f t="shared" si="11"/>
        <v>0</v>
      </c>
      <c r="G172" s="216"/>
      <c r="H172" s="250"/>
    </row>
    <row r="173" spans="1:8" ht="18" customHeight="1" x14ac:dyDescent="0.3">
      <c r="A173" s="162">
        <v>5</v>
      </c>
      <c r="B173" s="167" t="s">
        <v>186</v>
      </c>
      <c r="C173" s="15">
        <v>0</v>
      </c>
      <c r="D173" s="15">
        <v>0</v>
      </c>
      <c r="E173" s="15">
        <v>0</v>
      </c>
      <c r="F173" s="47">
        <f t="shared" si="11"/>
        <v>0</v>
      </c>
      <c r="G173" s="216"/>
      <c r="H173" s="250"/>
    </row>
    <row r="174" spans="1:8" ht="18" customHeight="1" x14ac:dyDescent="0.3">
      <c r="A174" s="162">
        <v>6</v>
      </c>
      <c r="B174" s="167" t="s">
        <v>167</v>
      </c>
      <c r="C174" s="15">
        <v>0</v>
      </c>
      <c r="D174" s="15">
        <v>0</v>
      </c>
      <c r="E174" s="15">
        <v>0</v>
      </c>
      <c r="F174" s="47">
        <f t="shared" si="11"/>
        <v>0</v>
      </c>
      <c r="G174" s="216"/>
      <c r="H174" s="250"/>
    </row>
    <row r="175" spans="1:8" ht="18" customHeight="1" x14ac:dyDescent="0.3">
      <c r="A175" s="162">
        <v>7</v>
      </c>
      <c r="B175" s="167" t="s">
        <v>168</v>
      </c>
      <c r="C175" s="15">
        <v>0</v>
      </c>
      <c r="D175" s="15">
        <v>0</v>
      </c>
      <c r="E175" s="15">
        <v>0</v>
      </c>
      <c r="F175" s="47">
        <f t="shared" si="11"/>
        <v>0</v>
      </c>
      <c r="G175" s="216"/>
      <c r="H175" s="250"/>
    </row>
    <row r="176" spans="1:8" ht="18" customHeight="1" x14ac:dyDescent="0.3">
      <c r="A176" s="162">
        <v>8</v>
      </c>
      <c r="B176" s="167" t="s">
        <v>187</v>
      </c>
      <c r="C176" s="15">
        <v>0</v>
      </c>
      <c r="D176" s="15">
        <v>0</v>
      </c>
      <c r="E176" s="15">
        <v>0</v>
      </c>
      <c r="F176" s="47">
        <f t="shared" si="11"/>
        <v>0</v>
      </c>
      <c r="G176" s="216"/>
      <c r="H176" s="250"/>
    </row>
    <row r="177" spans="1:8" ht="18" customHeight="1" x14ac:dyDescent="0.3">
      <c r="A177" s="207">
        <v>9</v>
      </c>
      <c r="B177" s="208" t="s">
        <v>188</v>
      </c>
      <c r="C177" s="17">
        <v>0</v>
      </c>
      <c r="D177" s="17">
        <v>0</v>
      </c>
      <c r="E177" s="17">
        <v>0</v>
      </c>
      <c r="F177" s="209">
        <f t="shared" si="11"/>
        <v>0</v>
      </c>
      <c r="G177" s="216"/>
      <c r="H177" s="250"/>
    </row>
    <row r="178" spans="1:8" ht="18" customHeight="1" x14ac:dyDescent="0.3">
      <c r="A178" s="428" t="s">
        <v>209</v>
      </c>
      <c r="B178" s="428"/>
      <c r="C178" s="428"/>
      <c r="D178" s="428"/>
      <c r="E178" s="428"/>
      <c r="F178" s="428"/>
      <c r="G178" s="30"/>
    </row>
    <row r="179" spans="1:8" ht="18" customHeight="1" x14ac:dyDescent="0.3">
      <c r="A179" s="102" t="s">
        <v>126</v>
      </c>
      <c r="B179" s="103"/>
      <c r="C179" s="103"/>
      <c r="D179" s="103"/>
      <c r="E179" s="103"/>
      <c r="F179" s="104"/>
      <c r="G179"/>
    </row>
    <row r="180" spans="1:8" ht="45" customHeight="1" x14ac:dyDescent="0.3">
      <c r="A180" s="411" t="s">
        <v>127</v>
      </c>
      <c r="B180" s="412"/>
      <c r="C180" s="412"/>
      <c r="D180" s="412"/>
      <c r="E180" s="412"/>
      <c r="F180" s="413"/>
    </row>
    <row r="181" spans="1:8" ht="30" customHeight="1" x14ac:dyDescent="0.3">
      <c r="A181"/>
      <c r="B181"/>
      <c r="C181"/>
      <c r="D181"/>
      <c r="E181"/>
      <c r="F181"/>
    </row>
    <row r="182" spans="1:8" ht="35.1" customHeight="1" x14ac:dyDescent="0.3">
      <c r="A182" s="126" t="s">
        <v>75</v>
      </c>
      <c r="B182" s="461"/>
      <c r="C182" s="416"/>
      <c r="D182" s="417" t="s">
        <v>48</v>
      </c>
      <c r="E182" s="418"/>
      <c r="F182" s="419"/>
    </row>
    <row r="183" spans="1:8" ht="35.1" customHeight="1" x14ac:dyDescent="0.3">
      <c r="A183" s="86" t="s">
        <v>46</v>
      </c>
      <c r="B183" s="461"/>
      <c r="C183" s="416"/>
      <c r="D183" s="420"/>
      <c r="E183" s="421"/>
      <c r="F183" s="422"/>
    </row>
    <row r="184" spans="1:8" ht="35.1" customHeight="1" x14ac:dyDescent="0.3">
      <c r="A184" s="87" t="s">
        <v>47</v>
      </c>
      <c r="B184" s="461"/>
      <c r="C184" s="416"/>
      <c r="D184" s="423"/>
      <c r="E184" s="424"/>
      <c r="F184" s="425"/>
    </row>
    <row r="185" spans="1:8" ht="13.8" x14ac:dyDescent="0.3">
      <c r="A185" s="403" t="s">
        <v>122</v>
      </c>
      <c r="B185" s="403"/>
      <c r="C185" s="403"/>
      <c r="D185" s="403"/>
      <c r="E185" s="403"/>
      <c r="F185" s="403"/>
    </row>
    <row r="187" spans="1:8" x14ac:dyDescent="0.3">
      <c r="A187" s="408" t="s">
        <v>149</v>
      </c>
      <c r="B187" s="409"/>
      <c r="C187" s="409"/>
      <c r="D187" s="409"/>
      <c r="E187" s="409"/>
      <c r="F187" s="410"/>
    </row>
    <row r="188" spans="1:8" x14ac:dyDescent="0.3">
      <c r="A188" s="105" t="s">
        <v>133</v>
      </c>
      <c r="F188" s="106"/>
    </row>
    <row r="189" spans="1:8" x14ac:dyDescent="0.3">
      <c r="A189" s="107"/>
      <c r="F189" s="106"/>
    </row>
    <row r="190" spans="1:8" x14ac:dyDescent="0.3">
      <c r="A190" s="105" t="s">
        <v>140</v>
      </c>
      <c r="D190" s="37" t="s">
        <v>175</v>
      </c>
      <c r="F190" s="106"/>
    </row>
    <row r="191" spans="1:8" x14ac:dyDescent="0.3">
      <c r="A191" s="107" t="s">
        <v>134</v>
      </c>
      <c r="B191" s="52">
        <f>+B68</f>
        <v>36473388</v>
      </c>
      <c r="D191" s="393" t="s">
        <v>171</v>
      </c>
      <c r="E191" s="393"/>
      <c r="F191" s="407"/>
    </row>
    <row r="192" spans="1:8" x14ac:dyDescent="0.3">
      <c r="A192" s="107" t="s">
        <v>141</v>
      </c>
      <c r="B192" s="54">
        <f>+F87</f>
        <v>0</v>
      </c>
      <c r="D192" s="393"/>
      <c r="E192" s="393"/>
      <c r="F192" s="407"/>
    </row>
    <row r="193" spans="1:6" ht="16.2" thickBot="1" x14ac:dyDescent="0.35">
      <c r="A193" s="107" t="s">
        <v>135</v>
      </c>
      <c r="B193" s="151">
        <f>+B191-B192</f>
        <v>36473388</v>
      </c>
      <c r="D193" s="30" t="s">
        <v>172</v>
      </c>
      <c r="F193" s="153">
        <f>+F87</f>
        <v>0</v>
      </c>
    </row>
    <row r="194" spans="1:6" ht="16.2" thickTop="1" x14ac:dyDescent="0.3">
      <c r="A194" s="107"/>
      <c r="D194" s="30" t="s">
        <v>173</v>
      </c>
      <c r="F194" s="154">
        <f>+F107</f>
        <v>5746764.0099999998</v>
      </c>
    </row>
    <row r="195" spans="1:6" ht="16.2" thickBot="1" x14ac:dyDescent="0.35">
      <c r="A195" s="105" t="s">
        <v>136</v>
      </c>
      <c r="D195" s="37" t="s">
        <v>174</v>
      </c>
      <c r="E195" s="37"/>
      <c r="F195" s="155" t="e">
        <f>+F194/F193</f>
        <v>#DIV/0!</v>
      </c>
    </row>
    <row r="196" spans="1:6" ht="16.2" thickTop="1" x14ac:dyDescent="0.3">
      <c r="A196" s="107" t="s">
        <v>137</v>
      </c>
      <c r="B196" s="52">
        <f>+F27</f>
        <v>5746764.0099999998</v>
      </c>
      <c r="F196" s="106"/>
    </row>
    <row r="197" spans="1:6" x14ac:dyDescent="0.3">
      <c r="A197" s="107" t="s">
        <v>138</v>
      </c>
      <c r="B197" s="54">
        <f>+F107</f>
        <v>5746764.0099999998</v>
      </c>
      <c r="D197" s="393" t="s">
        <v>176</v>
      </c>
      <c r="E197" s="393"/>
      <c r="F197" s="407"/>
    </row>
    <row r="198" spans="1:6" ht="16.2" thickBot="1" x14ac:dyDescent="0.35">
      <c r="A198" s="107" t="s">
        <v>139</v>
      </c>
      <c r="B198" s="152">
        <f>+B196-B197</f>
        <v>0</v>
      </c>
      <c r="D198" s="393"/>
      <c r="E198" s="393"/>
      <c r="F198" s="407"/>
    </row>
    <row r="199" spans="1:6" ht="16.2" thickTop="1" x14ac:dyDescent="0.3">
      <c r="A199" s="107"/>
      <c r="B199"/>
      <c r="D199" s="63" t="s">
        <v>177</v>
      </c>
      <c r="E199" s="156"/>
      <c r="F199" s="153">
        <f>+B68</f>
        <v>36473388</v>
      </c>
    </row>
    <row r="200" spans="1:6" x14ac:dyDescent="0.3">
      <c r="A200" s="107"/>
      <c r="B200"/>
      <c r="D200" s="63" t="s">
        <v>400</v>
      </c>
      <c r="E200" s="156"/>
      <c r="F200" s="154">
        <f>+F107</f>
        <v>5746764.0099999998</v>
      </c>
    </row>
    <row r="201" spans="1:6" ht="16.2" thickBot="1" x14ac:dyDescent="0.35">
      <c r="A201" s="107"/>
      <c r="B201"/>
      <c r="D201" s="156"/>
      <c r="E201" s="156"/>
      <c r="F201" s="155">
        <f>+F200/F199</f>
        <v>0.15756046600332274</v>
      </c>
    </row>
    <row r="202" spans="1:6" ht="16.2" thickTop="1" x14ac:dyDescent="0.3">
      <c r="A202" s="108"/>
      <c r="B202" s="109"/>
      <c r="C202" s="109"/>
      <c r="D202" s="109"/>
      <c r="E202" s="109"/>
      <c r="F202" s="110"/>
    </row>
  </sheetData>
  <mergeCells count="96">
    <mergeCell ref="A38:B38"/>
    <mergeCell ref="A39:B39"/>
    <mergeCell ref="A41:B41"/>
    <mergeCell ref="A44:F44"/>
    <mergeCell ref="A46:F46"/>
    <mergeCell ref="A1:F2"/>
    <mergeCell ref="A3:F3"/>
    <mergeCell ref="A9:F9"/>
    <mergeCell ref="A30:B30"/>
    <mergeCell ref="C5:E5"/>
    <mergeCell ref="C6:E6"/>
    <mergeCell ref="C7:E7"/>
    <mergeCell ref="A11:F11"/>
    <mergeCell ref="A26:B26"/>
    <mergeCell ref="A27:B27"/>
    <mergeCell ref="A28:B28"/>
    <mergeCell ref="A29:B29"/>
    <mergeCell ref="A21:F21"/>
    <mergeCell ref="A24:F24"/>
    <mergeCell ref="A25:F25"/>
    <mergeCell ref="A13:F13"/>
    <mergeCell ref="A14:F14"/>
    <mergeCell ref="A22:F22"/>
    <mergeCell ref="A53:F53"/>
    <mergeCell ref="A60:F60"/>
    <mergeCell ref="A49:B49"/>
    <mergeCell ref="A50:B50"/>
    <mergeCell ref="A48:B48"/>
    <mergeCell ref="A32:F32"/>
    <mergeCell ref="A43:F43"/>
    <mergeCell ref="A51:B51"/>
    <mergeCell ref="A40:B40"/>
    <mergeCell ref="A36:F36"/>
    <mergeCell ref="A33:F33"/>
    <mergeCell ref="A35:F35"/>
    <mergeCell ref="A37:B37"/>
    <mergeCell ref="A47:F47"/>
    <mergeCell ref="A62:F62"/>
    <mergeCell ref="A54:F54"/>
    <mergeCell ref="B56:C56"/>
    <mergeCell ref="D56:F58"/>
    <mergeCell ref="B57:C57"/>
    <mergeCell ref="B58:C58"/>
    <mergeCell ref="A87:B87"/>
    <mergeCell ref="A64:F64"/>
    <mergeCell ref="A65:F65"/>
    <mergeCell ref="A66:F66"/>
    <mergeCell ref="A77:F77"/>
    <mergeCell ref="A79:F79"/>
    <mergeCell ref="A78:F78"/>
    <mergeCell ref="A81:F81"/>
    <mergeCell ref="A82:F82"/>
    <mergeCell ref="A83:F83"/>
    <mergeCell ref="A129:F129"/>
    <mergeCell ref="A136:E136"/>
    <mergeCell ref="A124:F124"/>
    <mergeCell ref="A107:B107"/>
    <mergeCell ref="A119:B119"/>
    <mergeCell ref="A122:F122"/>
    <mergeCell ref="A123:F123"/>
    <mergeCell ref="A125:F125"/>
    <mergeCell ref="A127:F127"/>
    <mergeCell ref="A128:F128"/>
    <mergeCell ref="D191:F192"/>
    <mergeCell ref="D197:F198"/>
    <mergeCell ref="A185:F185"/>
    <mergeCell ref="A187:F187"/>
    <mergeCell ref="A137:E137"/>
    <mergeCell ref="B182:C182"/>
    <mergeCell ref="D182:F184"/>
    <mergeCell ref="B183:C183"/>
    <mergeCell ref="B184:C184"/>
    <mergeCell ref="A138:F138"/>
    <mergeCell ref="A139:F139"/>
    <mergeCell ref="A140:F140"/>
    <mergeCell ref="A141:F141"/>
    <mergeCell ref="A142:F142"/>
    <mergeCell ref="A144:F144"/>
    <mergeCell ref="B146:D146"/>
    <mergeCell ref="A180:F180"/>
    <mergeCell ref="B155:C155"/>
    <mergeCell ref="B158:C158"/>
    <mergeCell ref="B160:C160"/>
    <mergeCell ref="B163:C163"/>
    <mergeCell ref="A178:F178"/>
    <mergeCell ref="B147:D147"/>
    <mergeCell ref="B148:D148"/>
    <mergeCell ref="B149:C149"/>
    <mergeCell ref="B150:C150"/>
    <mergeCell ref="B153:C153"/>
    <mergeCell ref="A97:F97"/>
    <mergeCell ref="A99:F99"/>
    <mergeCell ref="A101:F101"/>
    <mergeCell ref="A102:F102"/>
    <mergeCell ref="A103:F103"/>
    <mergeCell ref="A98:F98"/>
  </mergeCells>
  <conditionalFormatting sqref="B198">
    <cfRule type="cellIs" dxfId="11" priority="4" operator="equal">
      <formula>0</formula>
    </cfRule>
    <cfRule type="cellIs" dxfId="10" priority="5" operator="lessThan">
      <formula>0</formula>
    </cfRule>
    <cfRule type="cellIs" dxfId="9" priority="6" operator="greaterThan">
      <formula>0</formula>
    </cfRule>
  </conditionalFormatting>
  <conditionalFormatting sqref="F164">
    <cfRule type="cellIs" dxfId="8" priority="1" operator="equal">
      <formula>0</formula>
    </cfRule>
    <cfRule type="cellIs" dxfId="7" priority="2" operator="lessThan">
      <formula>0</formula>
    </cfRule>
    <cfRule type="cellIs" dxfId="6" priority="3" operator="greaterThan">
      <formula>0</formula>
    </cfRule>
  </conditionalFormatting>
  <dataValidations count="12">
    <dataValidation allowBlank="1" showInputMessage="1" showErrorMessage="1" promptTitle="Advertencia" prompt="Se recomienda leer cuidadosamente las indicaciones dispuestas en la parte inferior de esta tabla. " sqref="A131" xr:uid="{00000000-0002-0000-0800-000000000000}"/>
    <dataValidation allowBlank="1" showInputMessage="1" showErrorMessage="1" promptTitle="Advertencia" prompt="Esta tabla solo la deben completar la unidades ejecutoras que por Ley específica estén facultadas para estimar superávits." sqref="F147" xr:uid="{00000000-0002-0000-0800-000001000000}"/>
    <dataValidation allowBlank="1" showInputMessage="1" showErrorMessage="1" promptTitle="Advertencia" prompt="El nombre de la partida debe ser de acuerdo al Clasificador de los Ingresos del Sector Público. " sqref="B88:B90 B108 B168" xr:uid="{00000000-0002-0000-0800-000002000000}"/>
    <dataValidation allowBlank="1" showInputMessage="1" showErrorMessage="1" promptTitle="Advertencia" prompt="En este espacio se debe detallar el código correspondiente a la partida detallada y debe ser el código definido en el Clasificador de los Ingresos del Sector Público. " sqref="A88:A90 A108 A168" xr:uid="{00000000-0002-0000-0800-000003000000}"/>
    <dataValidation allowBlank="1" showInputMessage="1" showErrorMessage="1" promptTitle="Advertencia" prompt="El código debe ser el definido para la partida en particular y debe ser el código establecido en el Clasificador de los Ingresos del Sector Público. " sqref="A84 A104" xr:uid="{00000000-0002-0000-0800-000004000000}"/>
    <dataValidation allowBlank="1" showInputMessage="1" showErrorMessage="1" promptTitle="Advertencia" prompt="Se debe indicar el nombre de la partida de acuerdo al Clasificador de los Ingresos del Sector Público." sqref="B84" xr:uid="{00000000-0002-0000-0800-000005000000}"/>
    <dataValidation allowBlank="1" showInputMessage="1" showErrorMessage="1" promptTitle="Advertencia" prompt="Esta tabla se completa únicamente con los ingresos y egresos del período 2024. Se recomienda leer cuidadosamente las indicaciones señaladas en la parte inferior de la tabla. " sqref="A128:F128" xr:uid="{00000000-0002-0000-0800-000006000000}"/>
    <dataValidation allowBlank="1" showInputMessage="1" showErrorMessage="1" promptTitle="Advertencia" prompt="La información consignada en esta tabla debe ser coincidente con la ejecución mensual que se reporta de acuerdo a la solicitud expresa realizada mediante el oficio DESAF-OF-XXXX-2024" sqref="A102:F102" xr:uid="{00000000-0002-0000-0800-000007000000}"/>
    <dataValidation allowBlank="1" showInputMessage="1" showErrorMessage="1" promptTitle="Advertencia" prompt="Debe coincidir con el monto reportado en la Liquidación Prespuestaria 2023, caso contrario se debe justificar en el espacio de observaciones. " sqref="D159 D151:D152 D154:D155" xr:uid="{00000000-0002-0000-0800-000008000000}"/>
    <dataValidation allowBlank="1" showInputMessage="1" showErrorMessage="1" promptTitle="Recordatorio" prompt="El superávit libre debe ser reintegrado a más tardar el 31 de marzo,_x000a_de acuerdo al  Decreto Nº 43189-MTSS, artículo 66. " sqref="B152:B154 B156:B159 B161:B163" xr:uid="{00000000-0002-0000-0800-000009000000}"/>
    <dataValidation allowBlank="1" showInputMessage="1" showErrorMessage="1" promptTitle="Advertencia" prompt="Esta tabla solo la deben completar la unidades ejecutoras que por Ley específica estén facultadas para estimar y re presupuestar superávits." sqref="B147" xr:uid="{00000000-0002-0000-0800-00000A000000}"/>
    <dataValidation allowBlank="1" showInputMessage="1" showErrorMessage="1" promptTitle="Advertencia " prompt="Lo relacionado a la ejecución programática debe ser completado únicamente por el encargado de Planificación o su homólogo. Caso contrario no se dará por recibida la información. _x000a__x000a_" sqref="D56:F58" xr:uid="{00000000-0002-0000-0800-00000B000000}"/>
  </dataValidations>
  <hyperlinks>
    <hyperlink ref="A84" r:id="rId1" xr:uid="{00000000-0004-0000-0800-000000000000}"/>
    <hyperlink ref="A104" r:id="rId2" xr:uid="{00000000-0004-0000-0800-000001000000}"/>
    <hyperlink ref="B84" r:id="rId3" xr:uid="{00000000-0004-0000-0800-000002000000}"/>
    <hyperlink ref="B104" r:id="rId4" display="Nombre de la Partida presupuestaria" xr:uid="{00000000-0004-0000-0800-000003000000}"/>
  </hyperlinks>
  <printOptions horizontalCentered="1"/>
  <pageMargins left="0.31496062992125984" right="0.31496062992125984" top="1.1811023622047245" bottom="0.78740157480314965" header="0.78740157480314965" footer="0.39370078740157483"/>
  <pageSetup scale="59" orientation="portrait" r:id="rId5"/>
  <headerFooter>
    <oddFooter>&amp;L&amp;"Palatino Linotype,Normal"&amp;K979797&amp;D&amp;C&amp;"Palatino Linotype,Normal"&amp;K979797Reporte de Ejecución programática y presupuestaria (I trimestre)&amp;R&amp;"Palatino Linotype,Normal"&amp;K979797&amp;P</oddFooter>
  </headerFooter>
  <rowBreaks count="4" manualBreakCount="4">
    <brk id="34" max="5" man="1"/>
    <brk id="58" max="16383" man="1"/>
    <brk id="100" max="5" man="1"/>
    <brk id="145" max="5" man="1"/>
  </rowBreaks>
  <drawing r:id="rId6"/>
  <legacyDrawing r:id="rId7"/>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67784E-B48F-4536-80F1-A2E4FF57F974}">
  <dimension ref="A1:AA109"/>
  <sheetViews>
    <sheetView showGridLines="0" topLeftCell="B1" zoomScale="80" zoomScaleNormal="80" workbookViewId="0">
      <selection activeCell="X20" sqref="X20"/>
    </sheetView>
  </sheetViews>
  <sheetFormatPr baseColWidth="10" defaultColWidth="11.44140625" defaultRowHeight="14.4" x14ac:dyDescent="0.3"/>
  <cols>
    <col min="1" max="1" width="37.44140625" hidden="1" customWidth="1"/>
    <col min="2" max="2" width="42.109375" customWidth="1"/>
    <col min="3" max="3" width="15.33203125" customWidth="1"/>
    <col min="4" max="4" width="21.5546875" hidden="1" customWidth="1"/>
    <col min="5" max="5" width="11.88671875" hidden="1" customWidth="1"/>
    <col min="6" max="6" width="14.44140625" hidden="1" customWidth="1"/>
    <col min="7" max="7" width="18" hidden="1" customWidth="1"/>
    <col min="8" max="8" width="20.5546875" hidden="1" customWidth="1"/>
    <col min="9" max="9" width="0" hidden="1" customWidth="1"/>
    <col min="10" max="10" width="12.88671875" hidden="1" customWidth="1"/>
    <col min="11" max="11" width="0" hidden="1" customWidth="1"/>
    <col min="12" max="12" width="12.44140625" hidden="1" customWidth="1"/>
    <col min="13" max="13" width="25.109375" customWidth="1"/>
    <col min="14" max="14" width="21.44140625" customWidth="1"/>
    <col min="15" max="15" width="17.6640625" customWidth="1"/>
    <col min="16" max="16" width="14.109375" bestFit="1" customWidth="1"/>
    <col min="17" max="17" width="13.88671875" customWidth="1"/>
    <col min="18" max="18" width="14.109375" bestFit="1" customWidth="1"/>
    <col min="19" max="19" width="13.88671875" bestFit="1" customWidth="1"/>
    <col min="20" max="20" width="15.109375" customWidth="1"/>
    <col min="21" max="21" width="13.6640625" customWidth="1"/>
    <col min="22" max="22" width="15.109375" customWidth="1"/>
    <col min="23" max="23" width="14.109375" customWidth="1"/>
    <col min="24" max="24" width="14.88671875" customWidth="1"/>
    <col min="25" max="25" width="15.88671875" customWidth="1"/>
    <col min="26" max="26" width="12.44140625" bestFit="1" customWidth="1"/>
    <col min="27" max="27" width="12.44140625" customWidth="1"/>
  </cols>
  <sheetData>
    <row r="1" spans="1:27" ht="15" customHeight="1" x14ac:dyDescent="0.3">
      <c r="A1" s="482" t="s">
        <v>327</v>
      </c>
      <c r="B1" s="482"/>
      <c r="C1" s="482"/>
      <c r="D1" s="482"/>
      <c r="E1" s="482"/>
      <c r="F1" s="482"/>
      <c r="G1" s="482"/>
      <c r="H1" s="482"/>
      <c r="I1" s="482"/>
      <c r="J1" s="482"/>
      <c r="K1" s="482"/>
      <c r="L1" s="482"/>
      <c r="M1" s="482"/>
      <c r="N1" s="482"/>
      <c r="O1" s="482"/>
      <c r="P1" s="482"/>
      <c r="Q1" s="482"/>
      <c r="R1" s="482"/>
      <c r="S1" s="482"/>
      <c r="T1" s="482"/>
      <c r="U1" s="482"/>
      <c r="V1" s="482"/>
      <c r="W1" s="482"/>
      <c r="X1" s="482"/>
    </row>
    <row r="2" spans="1:27" ht="15.6" x14ac:dyDescent="0.3">
      <c r="A2" s="483" t="s">
        <v>328</v>
      </c>
      <c r="B2" s="483"/>
      <c r="C2" s="483"/>
      <c r="D2" s="483"/>
      <c r="E2" s="483"/>
      <c r="F2" s="483"/>
      <c r="G2" s="483"/>
      <c r="H2" s="483"/>
      <c r="I2" s="483"/>
      <c r="J2" s="483"/>
      <c r="K2" s="483"/>
      <c r="L2" s="483"/>
      <c r="M2" s="483"/>
      <c r="N2" s="483"/>
      <c r="O2" s="483"/>
      <c r="P2" s="483"/>
      <c r="Q2" s="483"/>
      <c r="R2" s="483"/>
      <c r="S2" s="483"/>
      <c r="T2" s="483"/>
      <c r="U2" s="483"/>
      <c r="V2" s="483"/>
      <c r="W2" s="483"/>
      <c r="X2" s="483"/>
    </row>
    <row r="3" spans="1:27" x14ac:dyDescent="0.3">
      <c r="A3" s="484" t="s">
        <v>329</v>
      </c>
      <c r="B3" s="484"/>
      <c r="C3" s="484"/>
      <c r="D3" s="484"/>
      <c r="E3" s="484"/>
      <c r="F3" s="484"/>
      <c r="G3" s="484"/>
      <c r="H3" s="484"/>
      <c r="I3" s="484"/>
      <c r="J3" s="484"/>
      <c r="K3" s="484"/>
      <c r="L3" s="484"/>
      <c r="M3" s="484"/>
      <c r="N3" s="484"/>
      <c r="O3" s="484"/>
      <c r="P3" s="484"/>
      <c r="Q3" s="484"/>
      <c r="R3" s="484"/>
      <c r="S3" s="484"/>
      <c r="T3" s="484"/>
      <c r="U3" s="484"/>
      <c r="V3" s="484"/>
      <c r="W3" s="484"/>
      <c r="X3" s="484"/>
    </row>
    <row r="4" spans="1:27" x14ac:dyDescent="0.3">
      <c r="A4" s="482" t="s">
        <v>330</v>
      </c>
      <c r="B4" s="482"/>
      <c r="C4" s="482"/>
      <c r="D4" s="482"/>
      <c r="E4" s="482"/>
      <c r="F4" s="482"/>
      <c r="G4" s="482"/>
      <c r="H4" s="482"/>
      <c r="I4" s="482"/>
      <c r="J4" s="482"/>
      <c r="K4" s="482"/>
      <c r="L4" s="482"/>
      <c r="M4" s="482"/>
      <c r="N4" s="482"/>
      <c r="O4" s="482"/>
      <c r="P4" s="482"/>
      <c r="Q4" s="482"/>
      <c r="R4" s="482"/>
      <c r="S4" s="482"/>
      <c r="T4" s="482"/>
      <c r="U4" s="482"/>
      <c r="V4" s="482"/>
      <c r="W4" s="482"/>
      <c r="X4" s="482"/>
    </row>
    <row r="5" spans="1:27" ht="15" thickBot="1" x14ac:dyDescent="0.35"/>
    <row r="6" spans="1:27" ht="15.75" customHeight="1" x14ac:dyDescent="0.3">
      <c r="A6" s="485" t="s">
        <v>331</v>
      </c>
      <c r="B6" s="487" t="s">
        <v>332</v>
      </c>
      <c r="C6" s="487" t="s">
        <v>333</v>
      </c>
      <c r="D6" s="338"/>
      <c r="E6" s="338"/>
      <c r="F6" s="338"/>
      <c r="G6" s="338"/>
      <c r="H6" s="338"/>
      <c r="I6" s="338"/>
      <c r="J6" s="338"/>
      <c r="K6" s="338"/>
      <c r="L6" s="338"/>
      <c r="M6" s="339"/>
      <c r="N6" s="339"/>
      <c r="O6" s="339"/>
      <c r="P6" s="339"/>
      <c r="Q6" s="339"/>
      <c r="R6" s="339"/>
      <c r="S6" s="339"/>
      <c r="T6" s="339"/>
      <c r="U6" s="339"/>
      <c r="V6" s="339"/>
      <c r="W6" s="339"/>
      <c r="X6" s="340"/>
    </row>
    <row r="7" spans="1:27" s="138" customFormat="1" ht="42.6" thickBot="1" x14ac:dyDescent="0.35">
      <c r="A7" s="486"/>
      <c r="B7" s="488"/>
      <c r="C7" s="488"/>
      <c r="D7" s="341" t="s">
        <v>334</v>
      </c>
      <c r="E7" s="341" t="s">
        <v>335</v>
      </c>
      <c r="F7" s="341" t="s">
        <v>336</v>
      </c>
      <c r="G7" s="341" t="s">
        <v>337</v>
      </c>
      <c r="H7" s="341" t="s">
        <v>338</v>
      </c>
      <c r="I7" s="341" t="s">
        <v>339</v>
      </c>
      <c r="J7" s="341" t="s">
        <v>340</v>
      </c>
      <c r="K7" s="341" t="s">
        <v>341</v>
      </c>
      <c r="L7" s="341" t="s">
        <v>342</v>
      </c>
      <c r="M7" s="341" t="s">
        <v>343</v>
      </c>
      <c r="N7" s="341" t="s">
        <v>344</v>
      </c>
      <c r="O7" s="341" t="s">
        <v>345</v>
      </c>
      <c r="P7" s="341" t="s">
        <v>346</v>
      </c>
      <c r="Q7" s="341" t="s">
        <v>347</v>
      </c>
      <c r="R7" s="341" t="s">
        <v>348</v>
      </c>
      <c r="S7" s="341" t="s">
        <v>349</v>
      </c>
      <c r="T7" s="341" t="s">
        <v>350</v>
      </c>
      <c r="U7" s="341" t="s">
        <v>351</v>
      </c>
      <c r="V7" s="341" t="s">
        <v>352</v>
      </c>
      <c r="W7" s="341" t="s">
        <v>353</v>
      </c>
      <c r="X7" s="342" t="s">
        <v>354</v>
      </c>
    </row>
    <row r="8" spans="1:27" x14ac:dyDescent="0.3">
      <c r="A8" s="343" t="s">
        <v>355</v>
      </c>
      <c r="B8" s="372" t="s">
        <v>356</v>
      </c>
      <c r="C8" s="373">
        <v>2200000</v>
      </c>
      <c r="D8" s="374">
        <v>0</v>
      </c>
      <c r="E8" s="374">
        <v>0</v>
      </c>
      <c r="F8" s="374">
        <v>2200000</v>
      </c>
      <c r="G8" s="374">
        <v>1980000</v>
      </c>
      <c r="H8" s="374">
        <v>0</v>
      </c>
      <c r="I8" s="374">
        <v>0</v>
      </c>
      <c r="J8" s="374">
        <v>1980000</v>
      </c>
      <c r="K8" s="374">
        <v>0</v>
      </c>
      <c r="L8" s="374">
        <v>220000</v>
      </c>
      <c r="M8" s="375">
        <v>0</v>
      </c>
      <c r="N8" s="375">
        <v>0</v>
      </c>
      <c r="O8" s="375">
        <v>161777</v>
      </c>
      <c r="P8" s="375">
        <v>161775.90000000002</v>
      </c>
      <c r="Q8" s="375">
        <v>161776.44999999995</v>
      </c>
      <c r="R8" s="375">
        <v>161776.45000000007</v>
      </c>
      <c r="S8" s="375">
        <v>161776.44999999995</v>
      </c>
      <c r="T8" s="375">
        <v>161776.44999999995</v>
      </c>
      <c r="U8" s="375">
        <v>161776.44999999995</v>
      </c>
      <c r="V8" s="375">
        <v>0</v>
      </c>
      <c r="W8" s="375">
        <v>0</v>
      </c>
      <c r="X8" s="375">
        <v>0</v>
      </c>
      <c r="Y8" s="366">
        <f>SUM(M8:X8)</f>
        <v>1132435.1499999999</v>
      </c>
      <c r="Z8" s="347">
        <v>2118899.9900000002</v>
      </c>
      <c r="AA8" s="347">
        <f>+Z8-Y8</f>
        <v>986464.84000000032</v>
      </c>
    </row>
    <row r="9" spans="1:27" x14ac:dyDescent="0.3">
      <c r="A9" s="343" t="s">
        <v>357</v>
      </c>
      <c r="B9" s="372" t="s">
        <v>358</v>
      </c>
      <c r="C9" s="373">
        <v>9730000</v>
      </c>
      <c r="D9" s="374">
        <v>0</v>
      </c>
      <c r="E9" s="374">
        <v>0</v>
      </c>
      <c r="F9" s="374">
        <v>9730000</v>
      </c>
      <c r="G9" s="374">
        <v>6000000</v>
      </c>
      <c r="H9" s="374">
        <v>0</v>
      </c>
      <c r="I9" s="374">
        <v>0</v>
      </c>
      <c r="J9" s="374">
        <v>6000000</v>
      </c>
      <c r="K9" s="374">
        <v>0</v>
      </c>
      <c r="L9" s="374">
        <v>3730000</v>
      </c>
      <c r="M9" s="375">
        <v>0</v>
      </c>
      <c r="N9" s="375">
        <v>0</v>
      </c>
      <c r="O9" s="375">
        <v>0</v>
      </c>
      <c r="P9" s="375">
        <v>0</v>
      </c>
      <c r="Q9" s="375">
        <v>906226.1</v>
      </c>
      <c r="R9" s="375">
        <v>0</v>
      </c>
      <c r="S9" s="375">
        <v>917277.4800000001</v>
      </c>
      <c r="T9" s="375">
        <v>0</v>
      </c>
      <c r="U9" s="375">
        <v>0</v>
      </c>
      <c r="V9" s="375">
        <v>0</v>
      </c>
      <c r="W9" s="375">
        <v>0</v>
      </c>
      <c r="X9" s="375">
        <v>0</v>
      </c>
      <c r="Y9" s="366">
        <f t="shared" ref="Y9:Y21" si="0">SUM(M9:X9)</f>
        <v>1823503.58</v>
      </c>
      <c r="Z9" s="347">
        <v>4671081.66</v>
      </c>
      <c r="AA9" s="347">
        <f t="shared" ref="AA9:AA21" si="1">+Z9-Y9</f>
        <v>2847578.08</v>
      </c>
    </row>
    <row r="10" spans="1:27" x14ac:dyDescent="0.3">
      <c r="A10" s="343" t="s">
        <v>359</v>
      </c>
      <c r="B10" s="372" t="s">
        <v>360</v>
      </c>
      <c r="C10" s="373">
        <v>3345034</v>
      </c>
      <c r="D10" s="374">
        <v>0</v>
      </c>
      <c r="E10" s="374">
        <v>0</v>
      </c>
      <c r="F10" s="374">
        <v>3345034</v>
      </c>
      <c r="G10" s="374">
        <v>3345034</v>
      </c>
      <c r="H10" s="374">
        <v>0</v>
      </c>
      <c r="I10" s="374">
        <v>0</v>
      </c>
      <c r="J10" s="374">
        <v>3345034</v>
      </c>
      <c r="K10" s="374">
        <v>0</v>
      </c>
      <c r="L10" s="374">
        <v>0</v>
      </c>
      <c r="M10" s="375">
        <v>0</v>
      </c>
      <c r="N10" s="375">
        <v>0</v>
      </c>
      <c r="O10" s="375">
        <v>1879228</v>
      </c>
      <c r="P10" s="375">
        <v>1064897.1200000001</v>
      </c>
      <c r="Q10" s="375">
        <v>0</v>
      </c>
      <c r="R10" s="375">
        <v>0</v>
      </c>
      <c r="S10" s="375">
        <v>0</v>
      </c>
      <c r="T10" s="375">
        <v>0</v>
      </c>
      <c r="U10" s="375">
        <v>400860</v>
      </c>
      <c r="V10" s="375">
        <v>0</v>
      </c>
      <c r="W10" s="375">
        <v>0</v>
      </c>
      <c r="X10" s="375">
        <v>0</v>
      </c>
      <c r="Y10" s="366">
        <f t="shared" si="0"/>
        <v>3344985.12</v>
      </c>
      <c r="Z10" s="347">
        <v>3344985.12</v>
      </c>
      <c r="AA10" s="347">
        <f t="shared" si="1"/>
        <v>0</v>
      </c>
    </row>
    <row r="11" spans="1:27" s="353" customFormat="1" x14ac:dyDescent="0.3">
      <c r="A11" s="348" t="s">
        <v>361</v>
      </c>
      <c r="B11" s="349" t="s">
        <v>362</v>
      </c>
      <c r="C11" s="350">
        <v>2400000</v>
      </c>
      <c r="D11" s="351">
        <v>0</v>
      </c>
      <c r="E11" s="351">
        <v>0</v>
      </c>
      <c r="F11" s="351">
        <v>2400000</v>
      </c>
      <c r="G11" s="351">
        <v>2400000</v>
      </c>
      <c r="H11" s="351">
        <v>0</v>
      </c>
      <c r="I11" s="351">
        <v>0</v>
      </c>
      <c r="J11" s="351">
        <v>2400000</v>
      </c>
      <c r="K11" s="351">
        <v>0</v>
      </c>
      <c r="L11" s="351">
        <v>0</v>
      </c>
      <c r="M11" s="352">
        <v>0</v>
      </c>
      <c r="N11" s="352">
        <v>29120</v>
      </c>
      <c r="O11" s="352">
        <v>29120</v>
      </c>
      <c r="P11" s="352">
        <v>145600</v>
      </c>
      <c r="Q11" s="352">
        <v>0</v>
      </c>
      <c r="R11" s="352">
        <v>185120</v>
      </c>
      <c r="S11" s="352">
        <v>116480</v>
      </c>
      <c r="T11" s="352">
        <v>0</v>
      </c>
      <c r="U11" s="352">
        <v>262080</v>
      </c>
      <c r="V11" s="352">
        <v>0</v>
      </c>
      <c r="W11" s="352">
        <v>0</v>
      </c>
      <c r="X11" s="352">
        <v>0</v>
      </c>
      <c r="Y11" s="366">
        <f t="shared" si="0"/>
        <v>767520</v>
      </c>
      <c r="Z11" s="347">
        <v>1728480</v>
      </c>
      <c r="AA11" s="347">
        <f t="shared" si="1"/>
        <v>960960</v>
      </c>
    </row>
    <row r="12" spans="1:27" x14ac:dyDescent="0.3">
      <c r="A12" s="343" t="s">
        <v>363</v>
      </c>
      <c r="B12" s="372" t="s">
        <v>364</v>
      </c>
      <c r="C12" s="373">
        <v>200000</v>
      </c>
      <c r="D12" s="374">
        <v>0</v>
      </c>
      <c r="E12" s="374">
        <v>0</v>
      </c>
      <c r="F12" s="374">
        <v>200000</v>
      </c>
      <c r="G12" s="374">
        <v>0</v>
      </c>
      <c r="H12" s="374">
        <v>0</v>
      </c>
      <c r="I12" s="374">
        <v>0</v>
      </c>
      <c r="J12" s="374">
        <v>0</v>
      </c>
      <c r="K12" s="374">
        <v>0</v>
      </c>
      <c r="L12" s="374">
        <v>200000</v>
      </c>
      <c r="M12" s="375">
        <v>0</v>
      </c>
      <c r="N12" s="375">
        <v>0</v>
      </c>
      <c r="O12" s="375">
        <v>0</v>
      </c>
      <c r="P12" s="375">
        <v>39360</v>
      </c>
      <c r="Q12" s="375">
        <v>0</v>
      </c>
      <c r="R12" s="375">
        <v>0</v>
      </c>
      <c r="S12" s="375">
        <v>0</v>
      </c>
      <c r="T12" s="375">
        <v>0</v>
      </c>
      <c r="U12" s="375">
        <v>0</v>
      </c>
      <c r="V12" s="375">
        <v>0</v>
      </c>
      <c r="W12" s="375">
        <v>0</v>
      </c>
      <c r="X12" s="375">
        <v>0</v>
      </c>
      <c r="Y12" s="366">
        <f t="shared" si="0"/>
        <v>39360</v>
      </c>
      <c r="Z12" s="347">
        <v>39360</v>
      </c>
      <c r="AA12" s="347">
        <f t="shared" si="1"/>
        <v>0</v>
      </c>
    </row>
    <row r="13" spans="1:27" x14ac:dyDescent="0.3">
      <c r="A13" s="343" t="s">
        <v>365</v>
      </c>
      <c r="B13" s="368" t="s">
        <v>366</v>
      </c>
      <c r="C13" s="369">
        <v>1000000</v>
      </c>
      <c r="D13" s="370">
        <v>0</v>
      </c>
      <c r="E13" s="370">
        <v>0</v>
      </c>
      <c r="F13" s="370">
        <v>1000000</v>
      </c>
      <c r="G13" s="370">
        <v>0</v>
      </c>
      <c r="H13" s="370">
        <v>0</v>
      </c>
      <c r="I13" s="370">
        <v>0</v>
      </c>
      <c r="J13" s="370">
        <v>0</v>
      </c>
      <c r="K13" s="370">
        <v>0</v>
      </c>
      <c r="L13" s="370">
        <v>1000000</v>
      </c>
      <c r="M13" s="371">
        <v>0</v>
      </c>
      <c r="N13" s="371">
        <v>0</v>
      </c>
      <c r="O13" s="371">
        <v>0</v>
      </c>
      <c r="P13" s="371">
        <v>0</v>
      </c>
      <c r="Q13" s="371">
        <v>45772.88</v>
      </c>
      <c r="R13" s="371">
        <v>0</v>
      </c>
      <c r="S13" s="371">
        <v>0</v>
      </c>
      <c r="T13" s="371">
        <v>98963</v>
      </c>
      <c r="U13" s="371">
        <v>0</v>
      </c>
      <c r="V13" s="371">
        <v>0</v>
      </c>
      <c r="W13" s="371">
        <v>0</v>
      </c>
      <c r="X13" s="371">
        <v>0</v>
      </c>
      <c r="Y13" s="366">
        <f t="shared" si="0"/>
        <v>144735.88</v>
      </c>
      <c r="Z13" s="347">
        <v>739731.65</v>
      </c>
      <c r="AA13" s="347">
        <f t="shared" si="1"/>
        <v>594995.77</v>
      </c>
    </row>
    <row r="14" spans="1:27" x14ac:dyDescent="0.3">
      <c r="A14" s="343" t="s">
        <v>367</v>
      </c>
      <c r="B14" s="368" t="s">
        <v>368</v>
      </c>
      <c r="C14" s="369">
        <v>243388</v>
      </c>
      <c r="D14" s="370">
        <v>0</v>
      </c>
      <c r="E14" s="370">
        <v>0</v>
      </c>
      <c r="F14" s="370">
        <v>243388</v>
      </c>
      <c r="G14" s="370">
        <v>0</v>
      </c>
      <c r="H14" s="370">
        <v>0</v>
      </c>
      <c r="I14" s="370">
        <v>0</v>
      </c>
      <c r="J14" s="370">
        <v>0</v>
      </c>
      <c r="K14" s="370">
        <v>0</v>
      </c>
      <c r="L14" s="370">
        <v>243388</v>
      </c>
      <c r="M14" s="371">
        <v>0</v>
      </c>
      <c r="N14" s="371">
        <v>0</v>
      </c>
      <c r="O14" s="371">
        <v>0</v>
      </c>
      <c r="P14" s="371">
        <v>0</v>
      </c>
      <c r="Q14" s="371">
        <v>0</v>
      </c>
      <c r="R14" s="371">
        <v>0</v>
      </c>
      <c r="S14" s="371">
        <v>0</v>
      </c>
      <c r="T14" s="371">
        <v>238614.19</v>
      </c>
      <c r="U14" s="371">
        <v>0</v>
      </c>
      <c r="V14" s="371">
        <v>0</v>
      </c>
      <c r="W14" s="371">
        <v>0</v>
      </c>
      <c r="X14" s="371">
        <v>0</v>
      </c>
      <c r="Y14" s="366">
        <f t="shared" si="0"/>
        <v>238614.19</v>
      </c>
      <c r="Z14" s="347">
        <v>238614.19</v>
      </c>
      <c r="AA14" s="347">
        <f t="shared" si="1"/>
        <v>0</v>
      </c>
    </row>
    <row r="15" spans="1:27" x14ac:dyDescent="0.3">
      <c r="A15" s="343" t="s">
        <v>369</v>
      </c>
      <c r="B15" s="368" t="s">
        <v>370</v>
      </c>
      <c r="C15" s="369">
        <v>100000</v>
      </c>
      <c r="D15" s="370">
        <v>0</v>
      </c>
      <c r="E15" s="370">
        <v>0</v>
      </c>
      <c r="F15" s="370">
        <v>100000</v>
      </c>
      <c r="G15" s="370">
        <v>0</v>
      </c>
      <c r="H15" s="370">
        <v>0</v>
      </c>
      <c r="I15" s="370">
        <v>0</v>
      </c>
      <c r="J15" s="370">
        <v>0</v>
      </c>
      <c r="K15" s="370">
        <v>0</v>
      </c>
      <c r="L15" s="370">
        <v>100000</v>
      </c>
      <c r="M15" s="371">
        <v>0</v>
      </c>
      <c r="N15" s="371">
        <v>0</v>
      </c>
      <c r="O15" s="371">
        <v>0</v>
      </c>
      <c r="P15" s="371">
        <v>0</v>
      </c>
      <c r="Q15" s="371">
        <v>0</v>
      </c>
      <c r="R15" s="371">
        <v>0</v>
      </c>
      <c r="S15" s="371">
        <v>99999.99</v>
      </c>
      <c r="T15" s="371">
        <v>0</v>
      </c>
      <c r="U15" s="371">
        <v>0</v>
      </c>
      <c r="V15" s="371">
        <v>0</v>
      </c>
      <c r="W15" s="371">
        <v>0</v>
      </c>
      <c r="X15" s="371">
        <v>0</v>
      </c>
      <c r="Y15" s="366">
        <f t="shared" si="0"/>
        <v>99999.99</v>
      </c>
      <c r="Z15" s="347">
        <v>99999.99</v>
      </c>
      <c r="AA15" s="347">
        <f t="shared" si="1"/>
        <v>0</v>
      </c>
    </row>
    <row r="16" spans="1:27" x14ac:dyDescent="0.3">
      <c r="A16" s="343" t="s">
        <v>371</v>
      </c>
      <c r="B16" s="368" t="s">
        <v>372</v>
      </c>
      <c r="C16" s="369">
        <v>435980</v>
      </c>
      <c r="D16" s="370">
        <v>0</v>
      </c>
      <c r="E16" s="370">
        <v>0</v>
      </c>
      <c r="F16" s="370">
        <v>435980</v>
      </c>
      <c r="G16" s="370">
        <v>0</v>
      </c>
      <c r="H16" s="370">
        <v>0</v>
      </c>
      <c r="I16" s="370">
        <v>0</v>
      </c>
      <c r="J16" s="370">
        <v>0</v>
      </c>
      <c r="K16" s="370">
        <v>0</v>
      </c>
      <c r="L16" s="370">
        <v>435980</v>
      </c>
      <c r="M16" s="371">
        <v>0</v>
      </c>
      <c r="N16" s="371">
        <v>0</v>
      </c>
      <c r="O16" s="371">
        <v>0</v>
      </c>
      <c r="P16" s="371">
        <v>0</v>
      </c>
      <c r="Q16" s="371">
        <v>0</v>
      </c>
      <c r="R16" s="371">
        <v>0</v>
      </c>
      <c r="S16" s="371">
        <v>0</v>
      </c>
      <c r="T16" s="371">
        <v>99550</v>
      </c>
      <c r="U16" s="371">
        <v>100000</v>
      </c>
      <c r="V16" s="371">
        <v>0</v>
      </c>
      <c r="W16" s="371">
        <v>0</v>
      </c>
      <c r="X16" s="371">
        <v>0</v>
      </c>
      <c r="Y16" s="366">
        <f t="shared" si="0"/>
        <v>199550</v>
      </c>
      <c r="Z16" s="347">
        <v>305900</v>
      </c>
      <c r="AA16" s="347">
        <f t="shared" si="1"/>
        <v>106350</v>
      </c>
    </row>
    <row r="17" spans="1:27" x14ac:dyDescent="0.3">
      <c r="A17" s="343" t="s">
        <v>373</v>
      </c>
      <c r="B17" s="368" t="s">
        <v>374</v>
      </c>
      <c r="C17" s="369">
        <v>1500000</v>
      </c>
      <c r="D17" s="370">
        <v>0</v>
      </c>
      <c r="E17" s="370">
        <v>0</v>
      </c>
      <c r="F17" s="370">
        <v>1500000</v>
      </c>
      <c r="G17" s="370">
        <v>0</v>
      </c>
      <c r="H17" s="370">
        <v>0</v>
      </c>
      <c r="I17" s="370">
        <v>0</v>
      </c>
      <c r="J17" s="370">
        <v>0</v>
      </c>
      <c r="K17" s="370">
        <v>0</v>
      </c>
      <c r="L17" s="370">
        <v>1500000</v>
      </c>
      <c r="M17" s="371">
        <v>0</v>
      </c>
      <c r="N17" s="371">
        <v>0</v>
      </c>
      <c r="O17" s="371">
        <v>0</v>
      </c>
      <c r="P17" s="371">
        <v>0</v>
      </c>
      <c r="Q17" s="371">
        <v>0</v>
      </c>
      <c r="R17" s="371">
        <v>0</v>
      </c>
      <c r="S17" s="371">
        <v>0</v>
      </c>
      <c r="T17" s="371">
        <v>0</v>
      </c>
      <c r="U17" s="371">
        <v>0</v>
      </c>
      <c r="V17" s="371">
        <v>0</v>
      </c>
      <c r="W17" s="371">
        <v>0</v>
      </c>
      <c r="X17" s="371">
        <v>0</v>
      </c>
      <c r="Y17" s="366">
        <f t="shared" si="0"/>
        <v>0</v>
      </c>
      <c r="Z17" s="347">
        <v>118929.22</v>
      </c>
      <c r="AA17" s="347">
        <f t="shared" si="1"/>
        <v>118929.22</v>
      </c>
    </row>
    <row r="18" spans="1:27" x14ac:dyDescent="0.3">
      <c r="A18" s="343" t="s">
        <v>375</v>
      </c>
      <c r="B18" s="368" t="s">
        <v>376</v>
      </c>
      <c r="C18" s="369">
        <v>5500000</v>
      </c>
      <c r="D18" s="370">
        <v>0</v>
      </c>
      <c r="E18" s="370">
        <v>0</v>
      </c>
      <c r="F18" s="370">
        <v>5500000</v>
      </c>
      <c r="G18" s="370">
        <v>0</v>
      </c>
      <c r="H18" s="370">
        <v>0</v>
      </c>
      <c r="I18" s="370">
        <v>0</v>
      </c>
      <c r="J18" s="370">
        <v>0</v>
      </c>
      <c r="K18" s="370">
        <v>0</v>
      </c>
      <c r="L18" s="370">
        <v>5500000</v>
      </c>
      <c r="M18" s="371">
        <v>0</v>
      </c>
      <c r="N18" s="371">
        <v>0</v>
      </c>
      <c r="O18" s="371">
        <v>0</v>
      </c>
      <c r="P18" s="371">
        <v>0</v>
      </c>
      <c r="Q18" s="371">
        <v>0</v>
      </c>
      <c r="R18" s="371">
        <v>0</v>
      </c>
      <c r="S18" s="371">
        <v>0</v>
      </c>
      <c r="T18" s="371">
        <v>0</v>
      </c>
      <c r="U18" s="371">
        <v>0</v>
      </c>
      <c r="V18" s="371">
        <v>0</v>
      </c>
      <c r="W18" s="371">
        <v>0</v>
      </c>
      <c r="X18" s="371">
        <v>0</v>
      </c>
      <c r="Y18" s="366">
        <f t="shared" si="0"/>
        <v>0</v>
      </c>
      <c r="Z18" s="347">
        <v>5302190</v>
      </c>
      <c r="AA18" s="347">
        <f t="shared" si="1"/>
        <v>5302190</v>
      </c>
    </row>
    <row r="19" spans="1:27" x14ac:dyDescent="0.3">
      <c r="A19" s="343" t="s">
        <v>377</v>
      </c>
      <c r="B19" s="368" t="s">
        <v>378</v>
      </c>
      <c r="C19" s="369">
        <v>1000000</v>
      </c>
      <c r="D19" s="370">
        <v>0</v>
      </c>
      <c r="E19" s="370">
        <v>0</v>
      </c>
      <c r="F19" s="370">
        <v>1000000</v>
      </c>
      <c r="G19" s="370">
        <v>0</v>
      </c>
      <c r="H19" s="370">
        <v>0</v>
      </c>
      <c r="I19" s="370">
        <v>0</v>
      </c>
      <c r="J19" s="370">
        <v>0</v>
      </c>
      <c r="K19" s="370">
        <v>0</v>
      </c>
      <c r="L19" s="370">
        <v>1000000</v>
      </c>
      <c r="M19" s="371">
        <v>0</v>
      </c>
      <c r="N19" s="371">
        <v>0</v>
      </c>
      <c r="O19" s="371">
        <v>0</v>
      </c>
      <c r="P19" s="371">
        <v>322641.90000000002</v>
      </c>
      <c r="Q19" s="371">
        <v>0</v>
      </c>
      <c r="R19" s="371">
        <v>81937.239999999991</v>
      </c>
      <c r="S19" s="371">
        <v>0</v>
      </c>
      <c r="T19" s="371">
        <v>0</v>
      </c>
      <c r="U19" s="371">
        <v>0</v>
      </c>
      <c r="V19" s="371">
        <v>0</v>
      </c>
      <c r="W19" s="371">
        <v>0</v>
      </c>
      <c r="X19" s="371">
        <v>0</v>
      </c>
      <c r="Y19" s="366">
        <f t="shared" si="0"/>
        <v>404579.14</v>
      </c>
      <c r="Z19" s="347">
        <v>997394.09</v>
      </c>
      <c r="AA19" s="347">
        <f t="shared" si="1"/>
        <v>592814.94999999995</v>
      </c>
    </row>
    <row r="20" spans="1:27" x14ac:dyDescent="0.3">
      <c r="A20" s="343" t="s">
        <v>379</v>
      </c>
      <c r="B20" s="368" t="s">
        <v>380</v>
      </c>
      <c r="C20" s="369">
        <v>218986</v>
      </c>
      <c r="D20" s="370">
        <v>0</v>
      </c>
      <c r="E20" s="370">
        <v>0</v>
      </c>
      <c r="F20" s="370">
        <v>218986</v>
      </c>
      <c r="G20" s="370">
        <v>0</v>
      </c>
      <c r="H20" s="370">
        <v>0</v>
      </c>
      <c r="I20" s="370">
        <v>0</v>
      </c>
      <c r="J20" s="370">
        <v>0</v>
      </c>
      <c r="K20" s="370">
        <v>0</v>
      </c>
      <c r="L20" s="370">
        <v>218986</v>
      </c>
      <c r="M20" s="371">
        <v>0</v>
      </c>
      <c r="N20" s="371">
        <v>0</v>
      </c>
      <c r="O20" s="371">
        <v>18809</v>
      </c>
      <c r="P20" s="371">
        <v>0</v>
      </c>
      <c r="Q20" s="371">
        <v>0</v>
      </c>
      <c r="R20" s="371">
        <v>47200</v>
      </c>
      <c r="S20" s="371">
        <v>0</v>
      </c>
      <c r="T20" s="371">
        <v>57720</v>
      </c>
      <c r="U20" s="371">
        <v>0</v>
      </c>
      <c r="V20" s="371">
        <v>0</v>
      </c>
      <c r="W20" s="371">
        <v>0</v>
      </c>
      <c r="X20" s="371">
        <v>0</v>
      </c>
      <c r="Y20" s="366">
        <f t="shared" si="0"/>
        <v>123729</v>
      </c>
      <c r="Z20" s="347">
        <v>123729</v>
      </c>
      <c r="AA20" s="347">
        <f t="shared" si="1"/>
        <v>0</v>
      </c>
    </row>
    <row r="21" spans="1:27" x14ac:dyDescent="0.3">
      <c r="A21" s="343" t="s">
        <v>381</v>
      </c>
      <c r="B21" s="354" t="s">
        <v>382</v>
      </c>
      <c r="C21" s="350">
        <v>8600000</v>
      </c>
      <c r="D21" s="351">
        <v>0</v>
      </c>
      <c r="E21" s="351">
        <v>0</v>
      </c>
      <c r="F21" s="351">
        <v>8600000</v>
      </c>
      <c r="G21" s="351">
        <v>0</v>
      </c>
      <c r="H21" s="351">
        <v>0</v>
      </c>
      <c r="I21" s="351">
        <v>602900</v>
      </c>
      <c r="J21" s="351">
        <v>602900</v>
      </c>
      <c r="K21" s="351">
        <v>0</v>
      </c>
      <c r="L21" s="351">
        <v>7997100</v>
      </c>
      <c r="M21" s="352">
        <v>500920</v>
      </c>
      <c r="N21" s="352">
        <v>533000</v>
      </c>
      <c r="O21" s="352">
        <v>310850</v>
      </c>
      <c r="P21" s="352">
        <v>862660</v>
      </c>
      <c r="Q21" s="352">
        <v>1288400</v>
      </c>
      <c r="R21" s="352">
        <v>723120</v>
      </c>
      <c r="S21" s="352">
        <v>909930</v>
      </c>
      <c r="T21" s="352">
        <v>1027950</v>
      </c>
      <c r="U21" s="352">
        <v>932010</v>
      </c>
      <c r="V21" s="352">
        <v>0</v>
      </c>
      <c r="W21" s="352">
        <v>0</v>
      </c>
      <c r="X21" s="352">
        <v>0</v>
      </c>
      <c r="Y21" s="366">
        <f t="shared" si="0"/>
        <v>7088840</v>
      </c>
      <c r="Z21" s="347">
        <v>8571780</v>
      </c>
      <c r="AA21" s="347">
        <f t="shared" si="1"/>
        <v>1482940</v>
      </c>
    </row>
    <row r="22" spans="1:27" ht="15" thickBot="1" x14ac:dyDescent="0.35">
      <c r="A22" s="355"/>
      <c r="M22" s="347"/>
      <c r="N22" s="347"/>
      <c r="O22" s="347"/>
      <c r="P22" s="347"/>
      <c r="Q22" s="347"/>
      <c r="R22" s="347"/>
      <c r="S22" s="347"/>
      <c r="T22" s="347"/>
      <c r="U22" s="347"/>
      <c r="V22" s="347"/>
      <c r="W22" s="347"/>
      <c r="X22" s="347"/>
    </row>
    <row r="23" spans="1:27" ht="15" thickBot="1" x14ac:dyDescent="0.35">
      <c r="A23" s="480" t="s">
        <v>383</v>
      </c>
      <c r="B23" s="481"/>
      <c r="C23" s="356">
        <f>SUM(C8:C22)</f>
        <v>36473388</v>
      </c>
      <c r="D23" s="356">
        <f t="shared" ref="D23:X23" si="2">SUM(D8:D22)</f>
        <v>0</v>
      </c>
      <c r="E23" s="356">
        <f t="shared" si="2"/>
        <v>0</v>
      </c>
      <c r="F23" s="356">
        <f t="shared" si="2"/>
        <v>36473388</v>
      </c>
      <c r="G23" s="356">
        <f t="shared" si="2"/>
        <v>13725034</v>
      </c>
      <c r="H23" s="356">
        <f t="shared" si="2"/>
        <v>0</v>
      </c>
      <c r="I23" s="356">
        <f t="shared" si="2"/>
        <v>602900</v>
      </c>
      <c r="J23" s="356">
        <f t="shared" si="2"/>
        <v>14327934</v>
      </c>
      <c r="K23" s="356">
        <f t="shared" si="2"/>
        <v>0</v>
      </c>
      <c r="L23" s="356">
        <f t="shared" si="2"/>
        <v>22145454</v>
      </c>
      <c r="M23" s="356">
        <f t="shared" si="2"/>
        <v>500920</v>
      </c>
      <c r="N23" s="356">
        <f t="shared" si="2"/>
        <v>562120</v>
      </c>
      <c r="O23" s="356">
        <f>SUM(O8:O22)</f>
        <v>2399784</v>
      </c>
      <c r="P23" s="356">
        <f t="shared" si="2"/>
        <v>2596934.92</v>
      </c>
      <c r="Q23" s="356">
        <f t="shared" si="2"/>
        <v>2402175.4299999997</v>
      </c>
      <c r="R23" s="356">
        <f t="shared" si="2"/>
        <v>1199153.69</v>
      </c>
      <c r="S23" s="356">
        <f t="shared" si="2"/>
        <v>2205463.92</v>
      </c>
      <c r="T23" s="356">
        <f t="shared" si="2"/>
        <v>1684573.64</v>
      </c>
      <c r="U23" s="356">
        <f t="shared" si="2"/>
        <v>1856726.45</v>
      </c>
      <c r="V23" s="356">
        <f t="shared" si="2"/>
        <v>0</v>
      </c>
      <c r="W23" s="356">
        <f t="shared" si="2"/>
        <v>0</v>
      </c>
      <c r="X23" s="356">
        <f t="shared" si="2"/>
        <v>0</v>
      </c>
      <c r="Y23" s="367">
        <f>SUM(Y8:Y22)</f>
        <v>15407852.050000001</v>
      </c>
    </row>
    <row r="24" spans="1:27" x14ac:dyDescent="0.3">
      <c r="M24" s="357">
        <f>+M23/$C$23</f>
        <v>1.3733848909237607E-2</v>
      </c>
      <c r="N24" s="357">
        <f t="shared" ref="N24:X24" si="3">+N23/$C$23</f>
        <v>1.5411784614031469E-2</v>
      </c>
      <c r="O24" s="357">
        <f t="shared" si="3"/>
        <v>6.5795478061977677E-2</v>
      </c>
      <c r="P24" s="357">
        <f t="shared" si="3"/>
        <v>7.120081413879073E-2</v>
      </c>
      <c r="Q24" s="357">
        <f t="shared" si="3"/>
        <v>6.5861044496332496E-2</v>
      </c>
      <c r="R24" s="357">
        <f t="shared" si="3"/>
        <v>3.2877496601083508E-2</v>
      </c>
      <c r="S24" s="357">
        <f t="shared" si="3"/>
        <v>6.046775583337638E-2</v>
      </c>
      <c r="T24" s="357">
        <f t="shared" si="3"/>
        <v>4.6186376763244476E-2</v>
      </c>
      <c r="U24" s="357">
        <f t="shared" si="3"/>
        <v>5.0906333406701892E-2</v>
      </c>
      <c r="V24" s="357">
        <f t="shared" si="3"/>
        <v>0</v>
      </c>
      <c r="W24" s="357">
        <f t="shared" si="3"/>
        <v>0</v>
      </c>
      <c r="X24" s="357">
        <f t="shared" si="3"/>
        <v>0</v>
      </c>
    </row>
    <row r="25" spans="1:27" x14ac:dyDescent="0.3">
      <c r="M25" s="358" t="s">
        <v>384</v>
      </c>
      <c r="N25" s="358"/>
      <c r="O25" s="358"/>
    </row>
    <row r="26" spans="1:27" x14ac:dyDescent="0.3">
      <c r="M26" s="358"/>
      <c r="N26" s="358"/>
      <c r="O26" s="358"/>
    </row>
    <row r="28" spans="1:27" x14ac:dyDescent="0.3">
      <c r="C28" s="359"/>
      <c r="M28" s="360" t="s">
        <v>169</v>
      </c>
      <c r="N28" s="361" t="s">
        <v>385</v>
      </c>
      <c r="O28" s="362" t="s">
        <v>386</v>
      </c>
      <c r="P28" s="359"/>
      <c r="Q28" s="359"/>
      <c r="R28" s="359"/>
      <c r="S28" s="359"/>
      <c r="T28" s="359"/>
      <c r="U28" s="359"/>
      <c r="V28" s="359"/>
      <c r="W28" s="359"/>
      <c r="X28" s="359"/>
    </row>
    <row r="29" spans="1:27" x14ac:dyDescent="0.3">
      <c r="C29" t="s">
        <v>387</v>
      </c>
      <c r="M29" s="363">
        <f>+C23</f>
        <v>36473388</v>
      </c>
      <c r="N29" s="363">
        <f>+[3]ERP!G68</f>
        <v>1193709038.02</v>
      </c>
      <c r="O29" s="363">
        <f>+O30+O31</f>
        <v>234297455.63</v>
      </c>
      <c r="P29" s="347"/>
      <c r="Q29" s="364"/>
      <c r="R29" s="364"/>
      <c r="S29" s="364"/>
      <c r="T29" s="364"/>
      <c r="U29" s="364"/>
      <c r="V29" s="364"/>
      <c r="W29" s="364"/>
      <c r="X29" s="364"/>
    </row>
    <row r="30" spans="1:27" x14ac:dyDescent="0.3">
      <c r="C30" t="s">
        <v>388</v>
      </c>
      <c r="M30" s="363">
        <f>+M29-M31</f>
        <v>28617028</v>
      </c>
      <c r="N30" s="363">
        <f>+N29*0.9</f>
        <v>1074338134.2179999</v>
      </c>
      <c r="O30" s="363">
        <v>133297455.63</v>
      </c>
      <c r="P30" s="364"/>
      <c r="Q30" s="364"/>
      <c r="R30" s="364"/>
      <c r="S30" s="364"/>
      <c r="T30" s="364"/>
      <c r="U30" s="364"/>
      <c r="V30" s="364"/>
      <c r="W30" s="364"/>
      <c r="X30" s="364"/>
    </row>
    <row r="31" spans="1:27" x14ac:dyDescent="0.3">
      <c r="C31" t="s">
        <v>389</v>
      </c>
      <c r="M31" s="365">
        <f>+M11+M21+N11+N21+O11+O21+P11+P21+Q11+R11+S11+T11+U11+V11+W11+X11+Q21+R21+S21+T21+U21+V21+W21+X21</f>
        <v>7856360</v>
      </c>
      <c r="N31" s="365">
        <f>+N29-N30</f>
        <v>119370903.80200005</v>
      </c>
      <c r="O31" s="365">
        <v>101000000</v>
      </c>
    </row>
    <row r="33" spans="13:14" x14ac:dyDescent="0.3">
      <c r="N33" s="364">
        <f>+M29+N29+O29</f>
        <v>1464479881.6500001</v>
      </c>
    </row>
    <row r="34" spans="13:14" x14ac:dyDescent="0.3">
      <c r="N34" s="347">
        <f>+N33-[3]ERP!G73</f>
        <v>0</v>
      </c>
    </row>
    <row r="35" spans="13:14" x14ac:dyDescent="0.3">
      <c r="M35">
        <f>+N30*M24</f>
        <v>14754797.612782244</v>
      </c>
    </row>
    <row r="109" spans="3:3" x14ac:dyDescent="0.3">
      <c r="C109" s="347">
        <f>+'Detalle 3T'!M8+'Detalle 3T'!M9+'Detalle 3T'!M10+'Detalle 3T'!M11+'Detalle 3T'!M12+'Detalle 3T'!M13+'Detalle 3T'!M14+'Detalle 3T'!M15+'Detalle 3T'!M16+'Detalle 3T'!M17+'Detalle 3T'!M18+'Detalle 3T'!M19+'Detalle 3T'!M20</f>
        <v>0</v>
      </c>
    </row>
  </sheetData>
  <mergeCells count="8">
    <mergeCell ref="A23:B23"/>
    <mergeCell ref="A1:X1"/>
    <mergeCell ref="A2:X2"/>
    <mergeCell ref="A3:X3"/>
    <mergeCell ref="A4:X4"/>
    <mergeCell ref="A6:A7"/>
    <mergeCell ref="B6:B7"/>
    <mergeCell ref="C6:C7"/>
  </mergeCells>
  <pageMargins left="0.75" right="0.75" top="1" bottom="1" header="0.5" footer="0.5"/>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eae3bb09-4a6f-477e-b469-550eed977f42"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A4B9247916DE714A895078DB25329C8E" ma:contentTypeVersion="14" ma:contentTypeDescription="Crear nuevo documento." ma:contentTypeScope="" ma:versionID="5c9e5aa762efb17089a1372353892ad8">
  <xsd:schema xmlns:xsd="http://www.w3.org/2001/XMLSchema" xmlns:xs="http://www.w3.org/2001/XMLSchema" xmlns:p="http://schemas.microsoft.com/office/2006/metadata/properties" xmlns:ns3="8e57e01e-d90c-45dd-b098-3abe78fce14f" xmlns:ns4="eae3bb09-4a6f-477e-b469-550eed977f42" targetNamespace="http://schemas.microsoft.com/office/2006/metadata/properties" ma:root="true" ma:fieldsID="ebf40873b16de08abaaed1800ad95d97" ns3:_="" ns4:_="">
    <xsd:import namespace="8e57e01e-d90c-45dd-b098-3abe78fce14f"/>
    <xsd:import namespace="eae3bb09-4a6f-477e-b469-550eed977f42"/>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OCR" minOccurs="0"/>
                <xsd:element ref="ns4:MediaServiceGenerationTime" minOccurs="0"/>
                <xsd:element ref="ns4:MediaServiceEventHashCode" minOccurs="0"/>
                <xsd:element ref="ns4:MediaServiceDateTaken" minOccurs="0"/>
                <xsd:element ref="ns4:_activity" minOccurs="0"/>
                <xsd:element ref="ns4:MediaServiceObjectDetectorVersions" minOccurs="0"/>
                <xsd:element ref="ns4:MediaServiceSystemTag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e57e01e-d90c-45dd-b098-3abe78fce14f"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SharingHintHash" ma:index="10" nillable="true" ma:displayName="Hash de la sugerencia para compartir"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ae3bb09-4a6f-477e-b469-550eed977f42"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_activity" ma:index="18" nillable="true" ma:displayName="_activity" ma:hidden="true" ma:internalName="_activity">
      <xsd:simpleType>
        <xsd:restriction base="dms:Note"/>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SystemTags" ma:index="20" nillable="true" ma:displayName="MediaServiceSystemTags" ma:hidden="true" ma:internalName="MediaServiceSystemTags" ma:readOnly="true">
      <xsd:simpleType>
        <xsd:restriction base="dms:Note"/>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77D53E-41DB-40B5-AC48-AE9FBE30DF9E}">
  <ds:schemaRefs>
    <ds:schemaRef ds:uri="eae3bb09-4a6f-477e-b469-550eed977f42"/>
    <ds:schemaRef ds:uri="http://purl.org/dc/elements/1.1/"/>
    <ds:schemaRef ds:uri="http://schemas.microsoft.com/office/2006/metadata/properties"/>
    <ds:schemaRef ds:uri="http://purl.org/dc/terms/"/>
    <ds:schemaRef ds:uri="http://schemas.openxmlformats.org/package/2006/metadata/core-properties"/>
    <ds:schemaRef ds:uri="8e57e01e-d90c-45dd-b098-3abe78fce14f"/>
    <ds:schemaRef ds:uri="http://schemas.microsoft.com/office/2006/documentManagement/types"/>
    <ds:schemaRef ds:uri="http://schemas.microsoft.com/office/infopath/2007/PartnerControls"/>
    <ds:schemaRef ds:uri="http://www.w3.org/XML/1998/namespace"/>
    <ds:schemaRef ds:uri="http://purl.org/dc/dcmitype/"/>
  </ds:schemaRefs>
</ds:datastoreItem>
</file>

<file path=customXml/itemProps2.xml><?xml version="1.0" encoding="utf-8"?>
<ds:datastoreItem xmlns:ds="http://schemas.openxmlformats.org/officeDocument/2006/customXml" ds:itemID="{67B2CF57-4C2D-46B2-B517-2E3B0E5FBA8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e57e01e-d90c-45dd-b098-3abe78fce14f"/>
    <ds:schemaRef ds:uri="eae3bb09-4a6f-477e-b469-550eed977f4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2EDFD0C-C76C-4B97-A82D-A90D862E5C6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9</vt:i4>
      </vt:variant>
    </vt:vector>
  </HeadingPairs>
  <TitlesOfParts>
    <vt:vector size="22" baseType="lpstr">
      <vt:lpstr>Calendario</vt:lpstr>
      <vt:lpstr>Instrucciones</vt:lpstr>
      <vt:lpstr>1T</vt:lpstr>
      <vt:lpstr>Detalle 1T</vt:lpstr>
      <vt:lpstr>2T</vt:lpstr>
      <vt:lpstr>Detalle 2T</vt:lpstr>
      <vt:lpstr>I Semestre</vt:lpstr>
      <vt:lpstr>3T</vt:lpstr>
      <vt:lpstr>Detalle 3T</vt:lpstr>
      <vt:lpstr>III T Acum</vt:lpstr>
      <vt:lpstr>4T</vt:lpstr>
      <vt:lpstr>Detalle 4T</vt:lpstr>
      <vt:lpstr>Anual</vt:lpstr>
      <vt:lpstr>'1T'!Área_de_impresión</vt:lpstr>
      <vt:lpstr>'2T'!Área_de_impresión</vt:lpstr>
      <vt:lpstr>'3T'!Área_de_impresión</vt:lpstr>
      <vt:lpstr>'4T'!Área_de_impresión</vt:lpstr>
      <vt:lpstr>Anual!Área_de_impresión</vt:lpstr>
      <vt:lpstr>Calendario!Área_de_impresión</vt:lpstr>
      <vt:lpstr>'I Semestre'!Área_de_impresión</vt:lpstr>
      <vt:lpstr>'III T Acum'!Área_de_impresión</vt:lpstr>
      <vt:lpstr>Instrucciones!Área_de_impresión</vt:lpstr>
    </vt:vector>
  </TitlesOfParts>
  <Company>Lenovo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Stephanie Salas;Tatiana Vargas</dc:creator>
  <cp:lastModifiedBy>Stephanie Tatiana Salas Soto</cp:lastModifiedBy>
  <cp:lastPrinted>2025-01-14T14:03:02Z</cp:lastPrinted>
  <dcterms:created xsi:type="dcterms:W3CDTF">2011-10-26T20:29:12Z</dcterms:created>
  <dcterms:modified xsi:type="dcterms:W3CDTF">2026-01-03T13:07:17Z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0x010100A4B9247916DE714A895078DB25329C8E</vt:lpwstr>
  </property>
</Properties>
</file>