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FF841E58-C49D-49FD-818D-1FC5F744061C}" xr6:coauthVersionLast="47" xr6:coauthVersionMax="47" xr10:uidLastSave="{00000000-0000-0000-0000-000000000000}"/>
  <bookViews>
    <workbookView xWindow="-108" yWindow="-108" windowWidth="23256" windowHeight="13896" tabRatio="835" xr2:uid="{00000000-000D-0000-FFFF-FFFF00000000}"/>
  </bookViews>
  <sheets>
    <sheet name="Calendario" sheetId="33" r:id="rId1"/>
    <sheet name="Instrucciones" sheetId="34" r:id="rId2"/>
    <sheet name="1T" sheetId="1" r:id="rId3"/>
    <sheet name="2T" sheetId="17" r:id="rId4"/>
    <sheet name="I Semestre" sheetId="22" r:id="rId5"/>
    <sheet name="3T" sheetId="19" r:id="rId6"/>
    <sheet name="III T Acum" sheetId="32" r:id="rId7"/>
    <sheet name="4T" sheetId="20" r:id="rId8"/>
    <sheet name="Anual" sheetId="24" r:id="rId9"/>
  </sheets>
  <externalReferences>
    <externalReference r:id="rId10"/>
    <externalReference r:id="rId11"/>
  </externalReferences>
  <definedNames>
    <definedName name="ANPHNN" localSheetId="0">#REF!</definedName>
    <definedName name="ANPHNN" localSheetId="1">#REF!</definedName>
    <definedName name="ANPHNN">#REF!</definedName>
    <definedName name="_xlnm.Print_Area" localSheetId="2">'1T'!$A$1:$F$205</definedName>
    <definedName name="_xlnm.Print_Area" localSheetId="3">'2T'!$A$1:$G$186</definedName>
    <definedName name="_xlnm.Print_Area" localSheetId="5">'3T'!$A$1:$F$186</definedName>
    <definedName name="_xlnm.Print_Area" localSheetId="7">'4T'!$A$1:$F$186</definedName>
    <definedName name="_xlnm.Print_Area" localSheetId="8">Anual!$A$1:$G$106</definedName>
    <definedName name="_xlnm.Print_Area" localSheetId="0">Calendario!$A$1:$F$13</definedName>
    <definedName name="_xlnm.Print_Area" localSheetId="4">'I Semestre'!$A$1:$F$111</definedName>
    <definedName name="_xlnm.Print_Area" localSheetId="6">'III T Acum'!$A$1:$F$45</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6">[1]!Tabla7[Columna1]</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[2]PRESUPUESTO_2024!#REF!</definedName>
    <definedName name="Institución_GC" localSheetId="1">[2]PRESUPUESTO_2024!#REF!</definedName>
    <definedName name="Institución_GC">#REF!</definedName>
    <definedName name="PANI" localSheetId="0">#REF!</definedName>
    <definedName name="PANI" localSheetId="1">#REF!</definedName>
    <definedName name="PANI">#REF!</definedName>
    <definedName name="Programa_737" localSheetId="0">[2]PRESUPUESTO_2024!#REF!</definedName>
    <definedName name="Programa_737" localSheetId="1">[2]PRESUPUESTO_2024!#REF!</definedName>
    <definedName name="Programa_737">#REF!</definedName>
    <definedName name="Programa_GC" localSheetId="0">[2]PRESUPUESTO_2024!#REF!</definedName>
    <definedName name="Programa_GC" localSheetId="1">[2]PRESUPUESTO_2024!#REF!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20" l="1"/>
  <c r="D16" i="20"/>
  <c r="E16" i="20"/>
  <c r="E91" i="20"/>
  <c r="R31" i="1" l="1"/>
  <c r="M32" i="1"/>
  <c r="E29" i="1" l="1"/>
  <c r="C16" i="17" l="1"/>
  <c r="D16" i="17"/>
  <c r="E110" i="1" l="1"/>
  <c r="C108" i="1" l="1"/>
  <c r="F31" i="20" l="1"/>
  <c r="E28" i="24" s="1"/>
  <c r="F30" i="20"/>
  <c r="E27" i="24" s="1"/>
  <c r="F29" i="20"/>
  <c r="E26" i="20"/>
  <c r="D26" i="20"/>
  <c r="C26" i="20"/>
  <c r="F18" i="20"/>
  <c r="F16" i="20" s="1"/>
  <c r="F31" i="19"/>
  <c r="D28" i="24" s="1"/>
  <c r="F30" i="19"/>
  <c r="D27" i="24" s="1"/>
  <c r="F29" i="19"/>
  <c r="D26" i="24" s="1"/>
  <c r="E26" i="19"/>
  <c r="D26" i="19"/>
  <c r="C26" i="19"/>
  <c r="F18" i="19"/>
  <c r="E16" i="24" s="1"/>
  <c r="E14" i="24" s="1"/>
  <c r="E16" i="19"/>
  <c r="D16" i="19"/>
  <c r="C16" i="19"/>
  <c r="F31" i="17"/>
  <c r="C28" i="24" s="1"/>
  <c r="F30" i="17"/>
  <c r="C28" i="22" s="1"/>
  <c r="F29" i="17"/>
  <c r="C27" i="22" s="1"/>
  <c r="E26" i="17"/>
  <c r="D26" i="17"/>
  <c r="C26" i="17"/>
  <c r="F18" i="17"/>
  <c r="D16" i="22" s="1"/>
  <c r="D14" i="22" s="1"/>
  <c r="E16" i="17"/>
  <c r="F30" i="1"/>
  <c r="B27" i="24" s="1"/>
  <c r="F31" i="1"/>
  <c r="B28" i="24" s="1"/>
  <c r="F29" i="1"/>
  <c r="B27" i="22" s="1"/>
  <c r="D26" i="1"/>
  <c r="E26" i="1"/>
  <c r="C26" i="1"/>
  <c r="F18" i="1"/>
  <c r="F16" i="1" s="1"/>
  <c r="D16" i="1"/>
  <c r="E16" i="1"/>
  <c r="C16" i="1"/>
  <c r="F16" i="24" l="1"/>
  <c r="F14" i="24" s="1"/>
  <c r="F26" i="20"/>
  <c r="E26" i="24"/>
  <c r="E23" i="24" s="1"/>
  <c r="F16" i="19"/>
  <c r="E16" i="32"/>
  <c r="E14" i="32" s="1"/>
  <c r="D28" i="32"/>
  <c r="D27" i="32"/>
  <c r="D26" i="32"/>
  <c r="F26" i="19"/>
  <c r="B197" i="19" s="1"/>
  <c r="D23" i="24"/>
  <c r="C29" i="22"/>
  <c r="C24" i="22" s="1"/>
  <c r="C27" i="32"/>
  <c r="C26" i="24"/>
  <c r="C26" i="32"/>
  <c r="F26" i="17"/>
  <c r="B199" i="17" s="1"/>
  <c r="D16" i="32"/>
  <c r="D14" i="32" s="1"/>
  <c r="F16" i="17"/>
  <c r="B29" i="22"/>
  <c r="B28" i="22"/>
  <c r="B27" i="32"/>
  <c r="B26" i="24"/>
  <c r="F26" i="1"/>
  <c r="B26" i="32"/>
  <c r="E27" i="32"/>
  <c r="C27" i="24"/>
  <c r="F27" i="24" s="1"/>
  <c r="D16" i="24"/>
  <c r="D14" i="24" s="1"/>
  <c r="C28" i="32"/>
  <c r="F28" i="24"/>
  <c r="C16" i="22"/>
  <c r="C16" i="32"/>
  <c r="C16" i="24"/>
  <c r="B28" i="32"/>
  <c r="D23" i="32" l="1"/>
  <c r="E26" i="32"/>
  <c r="F26" i="24"/>
  <c r="F23" i="24" s="1"/>
  <c r="C23" i="32"/>
  <c r="B24" i="22"/>
  <c r="B23" i="24"/>
  <c r="E28" i="32"/>
  <c r="C23" i="24"/>
  <c r="C14" i="24"/>
  <c r="G16" i="24"/>
  <c r="G14" i="24" s="1"/>
  <c r="C14" i="22"/>
  <c r="E16" i="22"/>
  <c r="E14" i="22" s="1"/>
  <c r="F16" i="32"/>
  <c r="F14" i="32" s="1"/>
  <c r="C14" i="32"/>
  <c r="B23" i="32"/>
  <c r="F96" i="20"/>
  <c r="E95" i="20"/>
  <c r="D95" i="20"/>
  <c r="D94" i="20" s="1"/>
  <c r="D93" i="20" s="1"/>
  <c r="C95" i="20"/>
  <c r="C94" i="20" s="1"/>
  <c r="C93" i="20" s="1"/>
  <c r="F96" i="19"/>
  <c r="E95" i="19"/>
  <c r="E94" i="19" s="1"/>
  <c r="E93" i="19" s="1"/>
  <c r="D95" i="19"/>
  <c r="C95" i="19"/>
  <c r="C94" i="19" s="1"/>
  <c r="D94" i="19"/>
  <c r="D93" i="19" s="1"/>
  <c r="C95" i="17"/>
  <c r="C94" i="17" s="1"/>
  <c r="C93" i="17" s="1"/>
  <c r="F96" i="17"/>
  <c r="D50" i="22" s="1"/>
  <c r="D49" i="22" s="1"/>
  <c r="D48" i="22" s="1"/>
  <c r="D47" i="22" s="1"/>
  <c r="E95" i="17"/>
  <c r="E94" i="17" s="1"/>
  <c r="E93" i="17" s="1"/>
  <c r="D95" i="17"/>
  <c r="F96" i="1"/>
  <c r="C50" i="22" s="1"/>
  <c r="E95" i="1"/>
  <c r="E94" i="1" s="1"/>
  <c r="E93" i="1" s="1"/>
  <c r="D95" i="1"/>
  <c r="D94" i="1" s="1"/>
  <c r="D93" i="1" s="1"/>
  <c r="C95" i="1"/>
  <c r="C94" i="1" s="1"/>
  <c r="F92" i="1"/>
  <c r="D90" i="1"/>
  <c r="D89" i="1" s="1"/>
  <c r="E90" i="1"/>
  <c r="E89" i="1" s="1"/>
  <c r="C90" i="1"/>
  <c r="E23" i="32" l="1"/>
  <c r="E88" i="1"/>
  <c r="E86" i="1" s="1"/>
  <c r="F95" i="20"/>
  <c r="E50" i="22"/>
  <c r="E94" i="20"/>
  <c r="E93" i="20" s="1"/>
  <c r="F93" i="20" s="1"/>
  <c r="F94" i="19"/>
  <c r="C93" i="19"/>
  <c r="F93" i="19" s="1"/>
  <c r="F95" i="19"/>
  <c r="C49" i="22"/>
  <c r="C48" i="22" s="1"/>
  <c r="C47" i="22" s="1"/>
  <c r="E47" i="22" s="1"/>
  <c r="D88" i="1"/>
  <c r="D86" i="1" s="1"/>
  <c r="F91" i="1"/>
  <c r="F95" i="17"/>
  <c r="D94" i="17"/>
  <c r="D93" i="17" s="1"/>
  <c r="F93" i="17" s="1"/>
  <c r="C89" i="1"/>
  <c r="F90" i="1"/>
  <c r="F94" i="1"/>
  <c r="C93" i="1"/>
  <c r="F93" i="1" s="1"/>
  <c r="F95" i="1"/>
  <c r="F178" i="20"/>
  <c r="F177" i="20"/>
  <c r="F176" i="20"/>
  <c r="F175" i="20"/>
  <c r="F174" i="20"/>
  <c r="F173" i="20"/>
  <c r="F172" i="20"/>
  <c r="F171" i="20"/>
  <c r="F170" i="20"/>
  <c r="F169" i="20"/>
  <c r="E168" i="20"/>
  <c r="D168" i="20"/>
  <c r="C168" i="20"/>
  <c r="F178" i="19"/>
  <c r="F177" i="19"/>
  <c r="F176" i="19"/>
  <c r="F175" i="19"/>
  <c r="F174" i="19"/>
  <c r="F173" i="19"/>
  <c r="F172" i="19"/>
  <c r="F171" i="19"/>
  <c r="F170" i="19"/>
  <c r="F169" i="19"/>
  <c r="E168" i="19"/>
  <c r="D168" i="19"/>
  <c r="C168" i="19"/>
  <c r="F178" i="17"/>
  <c r="F177" i="17"/>
  <c r="F176" i="17"/>
  <c r="F175" i="17"/>
  <c r="F174" i="17"/>
  <c r="F165" i="17" s="1"/>
  <c r="F173" i="17"/>
  <c r="F172" i="17"/>
  <c r="F171" i="17"/>
  <c r="F170" i="17"/>
  <c r="F169" i="17"/>
  <c r="E168" i="17"/>
  <c r="D168" i="17"/>
  <c r="C168" i="17"/>
  <c r="F175" i="1"/>
  <c r="E168" i="1"/>
  <c r="D168" i="1"/>
  <c r="C168" i="1"/>
  <c r="F178" i="1"/>
  <c r="F177" i="1"/>
  <c r="F176" i="1"/>
  <c r="F174" i="1"/>
  <c r="F173" i="1"/>
  <c r="F172" i="1"/>
  <c r="F171" i="1"/>
  <c r="F170" i="1"/>
  <c r="F169" i="1"/>
  <c r="E49" i="22" l="1"/>
  <c r="E48" i="22"/>
  <c r="F94" i="20"/>
  <c r="F94" i="17"/>
  <c r="C88" i="1"/>
  <c r="C86" i="1" s="1"/>
  <c r="F89" i="1"/>
  <c r="F88" i="1" s="1"/>
  <c r="F168" i="20"/>
  <c r="F165" i="20" s="1"/>
  <c r="F168" i="19"/>
  <c r="F165" i="19" s="1"/>
  <c r="F168" i="17"/>
  <c r="F168" i="1"/>
  <c r="F165" i="1" s="1"/>
  <c r="F86" i="1" l="1"/>
  <c r="B37" i="32"/>
  <c r="B38" i="32" s="1"/>
  <c r="C7" i="32"/>
  <c r="C6" i="32"/>
  <c r="C5" i="32"/>
  <c r="F96" i="24" l="1"/>
  <c r="F95" i="24"/>
  <c r="E96" i="24"/>
  <c r="E95" i="24"/>
  <c r="D96" i="24"/>
  <c r="D95" i="24"/>
  <c r="C96" i="24"/>
  <c r="C95" i="24"/>
  <c r="C91" i="24"/>
  <c r="C90" i="24"/>
  <c r="D66" i="24"/>
  <c r="D159" i="20"/>
  <c r="E121" i="20"/>
  <c r="E120" i="20" s="1"/>
  <c r="D121" i="20"/>
  <c r="D120" i="20" s="1"/>
  <c r="C121" i="20"/>
  <c r="C120" i="20" s="1"/>
  <c r="F110" i="20"/>
  <c r="F58" i="24" s="1"/>
  <c r="F111" i="20"/>
  <c r="F59" i="24" s="1"/>
  <c r="F112" i="20"/>
  <c r="F60" i="24" s="1"/>
  <c r="F113" i="20"/>
  <c r="F61" i="24" s="1"/>
  <c r="F114" i="20"/>
  <c r="F62" i="24" s="1"/>
  <c r="F115" i="20"/>
  <c r="F63" i="24" s="1"/>
  <c r="F116" i="20"/>
  <c r="F64" i="24" s="1"/>
  <c r="F117" i="20"/>
  <c r="F65" i="24" s="1"/>
  <c r="F118" i="20"/>
  <c r="F66" i="24" s="1"/>
  <c r="D108" i="20"/>
  <c r="E108" i="20"/>
  <c r="C108" i="20"/>
  <c r="D90" i="20"/>
  <c r="D89" i="20" s="1"/>
  <c r="E90" i="20"/>
  <c r="E89" i="20" s="1"/>
  <c r="C90" i="20"/>
  <c r="C89" i="20" s="1"/>
  <c r="B69" i="1"/>
  <c r="E72" i="19"/>
  <c r="D72" i="19"/>
  <c r="F72" i="17"/>
  <c r="F71" i="17"/>
  <c r="F72" i="19"/>
  <c r="F71" i="19"/>
  <c r="F71" i="20"/>
  <c r="F72" i="20"/>
  <c r="E72" i="20"/>
  <c r="D72" i="20"/>
  <c r="B72" i="20"/>
  <c r="B72" i="19"/>
  <c r="E72" i="17"/>
  <c r="D72" i="17"/>
  <c r="B72" i="17"/>
  <c r="E71" i="20"/>
  <c r="D71" i="20"/>
  <c r="B71" i="20"/>
  <c r="D159" i="19"/>
  <c r="C121" i="19"/>
  <c r="C120" i="19" s="1"/>
  <c r="C108" i="19"/>
  <c r="B135" i="19" s="1"/>
  <c r="D90" i="17"/>
  <c r="D89" i="17" s="1"/>
  <c r="D88" i="17" s="1"/>
  <c r="E90" i="17"/>
  <c r="E89" i="17" s="1"/>
  <c r="E88" i="17" s="1"/>
  <c r="E90" i="19"/>
  <c r="E89" i="19" s="1"/>
  <c r="E88" i="19" s="1"/>
  <c r="D90" i="19"/>
  <c r="D89" i="19" s="1"/>
  <c r="D88" i="19" s="1"/>
  <c r="C90" i="19"/>
  <c r="C89" i="19" s="1"/>
  <c r="C88" i="19" s="1"/>
  <c r="B194" i="1" l="1"/>
  <c r="C72" i="1"/>
  <c r="C88" i="20"/>
  <c r="C86" i="20" s="1"/>
  <c r="D88" i="20"/>
  <c r="D86" i="20" s="1"/>
  <c r="E88" i="20"/>
  <c r="E86" i="20" s="1"/>
  <c r="C90" i="17"/>
  <c r="F91" i="17"/>
  <c r="F97" i="24"/>
  <c r="E97" i="24"/>
  <c r="D97" i="24"/>
  <c r="C92" i="24"/>
  <c r="C97" i="24"/>
  <c r="C106" i="19"/>
  <c r="E121" i="19"/>
  <c r="E120" i="19" s="1"/>
  <c r="D121" i="19"/>
  <c r="D120" i="19" s="1"/>
  <c r="F110" i="19"/>
  <c r="E58" i="24" s="1"/>
  <c r="F111" i="19"/>
  <c r="E59" i="24" s="1"/>
  <c r="F112" i="19"/>
  <c r="E60" i="24" s="1"/>
  <c r="F113" i="19"/>
  <c r="E61" i="24" s="1"/>
  <c r="F114" i="19"/>
  <c r="E62" i="24" s="1"/>
  <c r="F115" i="19"/>
  <c r="E63" i="24" s="1"/>
  <c r="F116" i="19"/>
  <c r="E64" i="24" s="1"/>
  <c r="F117" i="19"/>
  <c r="E65" i="24" s="1"/>
  <c r="F118" i="19"/>
  <c r="E66" i="24" s="1"/>
  <c r="E108" i="19"/>
  <c r="D108" i="19"/>
  <c r="E71" i="19"/>
  <c r="D71" i="19"/>
  <c r="D102" i="22"/>
  <c r="D101" i="22"/>
  <c r="C102" i="22"/>
  <c r="C101" i="22"/>
  <c r="C97" i="22"/>
  <c r="C96" i="22"/>
  <c r="D159" i="17"/>
  <c r="E106" i="19" l="1"/>
  <c r="D135" i="19"/>
  <c r="D106" i="19"/>
  <c r="C135" i="19"/>
  <c r="E135" i="19" s="1"/>
  <c r="C89" i="17"/>
  <c r="F90" i="17"/>
  <c r="C98" i="22"/>
  <c r="C103" i="22"/>
  <c r="C86" i="19"/>
  <c r="B133" i="19"/>
  <c r="E86" i="19"/>
  <c r="D133" i="19"/>
  <c r="D86" i="19"/>
  <c r="C133" i="19"/>
  <c r="D103" i="22"/>
  <c r="C88" i="17" l="1"/>
  <c r="C86" i="17" s="1"/>
  <c r="F89" i="17"/>
  <c r="F88" i="17" s="1"/>
  <c r="D163" i="1"/>
  <c r="C101" i="24" s="1"/>
  <c r="D162" i="1"/>
  <c r="C100" i="24" s="1"/>
  <c r="D159" i="1"/>
  <c r="D154" i="1"/>
  <c r="D72" i="22"/>
  <c r="E121" i="1"/>
  <c r="E120" i="1" s="1"/>
  <c r="D121" i="1"/>
  <c r="D120" i="1" s="1"/>
  <c r="C121" i="1"/>
  <c r="C120" i="1" s="1"/>
  <c r="E121" i="17"/>
  <c r="E120" i="17" s="1"/>
  <c r="E108" i="1"/>
  <c r="B135" i="1"/>
  <c r="D108" i="1"/>
  <c r="D108" i="17"/>
  <c r="C135" i="17" s="1"/>
  <c r="E108" i="17"/>
  <c r="D135" i="17" s="1"/>
  <c r="C108" i="17"/>
  <c r="B135" i="17" s="1"/>
  <c r="C121" i="17"/>
  <c r="C120" i="17" s="1"/>
  <c r="F122" i="17"/>
  <c r="D121" i="17"/>
  <c r="D120" i="17" s="1"/>
  <c r="F122" i="1"/>
  <c r="F116" i="17"/>
  <c r="F115" i="17"/>
  <c r="F114" i="17"/>
  <c r="F113" i="17"/>
  <c r="D68" i="22" l="1"/>
  <c r="D62" i="24"/>
  <c r="D67" i="22"/>
  <c r="D61" i="24"/>
  <c r="D69" i="22"/>
  <c r="D63" i="24"/>
  <c r="D70" i="22"/>
  <c r="D64" i="24"/>
  <c r="F121" i="17"/>
  <c r="F120" i="17" s="1"/>
  <c r="D70" i="24"/>
  <c r="D69" i="24" s="1"/>
  <c r="D68" i="24" s="1"/>
  <c r="C102" i="24"/>
  <c r="F121" i="1"/>
  <c r="C70" i="24"/>
  <c r="C69" i="24" s="1"/>
  <c r="C68" i="24" s="1"/>
  <c r="C106" i="22"/>
  <c r="D152" i="17"/>
  <c r="D90" i="24" s="1"/>
  <c r="C107" i="22"/>
  <c r="D153" i="17"/>
  <c r="D91" i="24" s="1"/>
  <c r="E135" i="17"/>
  <c r="D76" i="22"/>
  <c r="D75" i="22" s="1"/>
  <c r="D74" i="22" s="1"/>
  <c r="D164" i="1"/>
  <c r="C76" i="22"/>
  <c r="B133" i="1"/>
  <c r="B134" i="1" s="1"/>
  <c r="B136" i="1" s="1"/>
  <c r="C132" i="1" s="1"/>
  <c r="C87" i="22" l="1"/>
  <c r="D92" i="24"/>
  <c r="C108" i="22"/>
  <c r="D154" i="17"/>
  <c r="D97" i="22"/>
  <c r="D163" i="17"/>
  <c r="D162" i="17"/>
  <c r="D96" i="22"/>
  <c r="E76" i="22"/>
  <c r="E75" i="22" s="1"/>
  <c r="E74" i="22" s="1"/>
  <c r="C75" i="22"/>
  <c r="C74" i="22" s="1"/>
  <c r="E71" i="17"/>
  <c r="D71" i="17"/>
  <c r="B71" i="17"/>
  <c r="C46" i="22"/>
  <c r="C45" i="22" s="1"/>
  <c r="C44" i="22" s="1"/>
  <c r="C43" i="22" s="1"/>
  <c r="C42" i="22" s="1"/>
  <c r="F117" i="1"/>
  <c r="F116" i="1"/>
  <c r="F115" i="1"/>
  <c r="F114" i="1"/>
  <c r="F113" i="1"/>
  <c r="D98" i="22" l="1"/>
  <c r="C67" i="22"/>
  <c r="E67" i="22" s="1"/>
  <c r="C61" i="24"/>
  <c r="C70" i="22"/>
  <c r="E70" i="22" s="1"/>
  <c r="C64" i="24"/>
  <c r="C68" i="22"/>
  <c r="E68" i="22" s="1"/>
  <c r="C62" i="24"/>
  <c r="C69" i="22"/>
  <c r="E69" i="22" s="1"/>
  <c r="C63" i="24"/>
  <c r="D152" i="20"/>
  <c r="F90" i="24" s="1"/>
  <c r="D100" i="24"/>
  <c r="D153" i="20"/>
  <c r="D101" i="24"/>
  <c r="C71" i="22"/>
  <c r="C65" i="24"/>
  <c r="D164" i="17"/>
  <c r="D153" i="19"/>
  <c r="D107" i="22"/>
  <c r="D152" i="19"/>
  <c r="E90" i="24" s="1"/>
  <c r="D106" i="22"/>
  <c r="C133" i="1"/>
  <c r="D108" i="22" l="1"/>
  <c r="D154" i="20"/>
  <c r="D162" i="20"/>
  <c r="F100" i="24" s="1"/>
  <c r="D102" i="24"/>
  <c r="D163" i="20"/>
  <c r="F101" i="24" s="1"/>
  <c r="F91" i="24"/>
  <c r="F92" i="24" s="1"/>
  <c r="D163" i="19"/>
  <c r="E101" i="24" s="1"/>
  <c r="E91" i="24"/>
  <c r="E92" i="24" s="1"/>
  <c r="D162" i="19"/>
  <c r="D154" i="19"/>
  <c r="F202" i="1"/>
  <c r="C7" i="24"/>
  <c r="C6" i="24"/>
  <c r="C5" i="24"/>
  <c r="C7" i="20"/>
  <c r="C6" i="20"/>
  <c r="C5" i="20"/>
  <c r="C7" i="19"/>
  <c r="C6" i="19"/>
  <c r="C5" i="19"/>
  <c r="C7" i="22"/>
  <c r="C6" i="22"/>
  <c r="C5" i="22"/>
  <c r="C7" i="17"/>
  <c r="C6" i="17"/>
  <c r="C5" i="17"/>
  <c r="F102" i="24" l="1"/>
  <c r="D164" i="19"/>
  <c r="E100" i="24"/>
  <c r="E102" i="24" s="1"/>
  <c r="D164" i="20"/>
  <c r="F89" i="19"/>
  <c r="F88" i="19" s="1"/>
  <c r="F194" i="19" s="1"/>
  <c r="B71" i="19"/>
  <c r="F86" i="19" l="1"/>
  <c r="E45" i="24" s="1"/>
  <c r="E44" i="24" s="1"/>
  <c r="E43" i="24" s="1"/>
  <c r="E42" i="24" s="1"/>
  <c r="E41" i="24" s="1"/>
  <c r="E39" i="24" s="1"/>
  <c r="D37" i="32"/>
  <c r="E133" i="19"/>
  <c r="B69" i="20" l="1"/>
  <c r="B69" i="19"/>
  <c r="F200" i="19" s="1"/>
  <c r="B69" i="17"/>
  <c r="C77" i="1"/>
  <c r="F200" i="20" l="1"/>
  <c r="B192" i="20"/>
  <c r="B192" i="19"/>
  <c r="B194" i="17"/>
  <c r="F202" i="17"/>
  <c r="C72" i="20"/>
  <c r="C76" i="20"/>
  <c r="C76" i="19"/>
  <c r="C72" i="19"/>
  <c r="C72" i="17"/>
  <c r="C75" i="17"/>
  <c r="C76" i="17"/>
  <c r="C76" i="1"/>
  <c r="C75" i="1"/>
  <c r="C71" i="1"/>
  <c r="C77" i="20"/>
  <c r="C75" i="20"/>
  <c r="C77" i="19"/>
  <c r="C75" i="19"/>
  <c r="C77" i="17"/>
  <c r="C74" i="1"/>
  <c r="C73" i="1"/>
  <c r="C69" i="1" l="1"/>
  <c r="F121" i="20" l="1"/>
  <c r="F120" i="20" s="1"/>
  <c r="F109" i="20"/>
  <c r="F91" i="19"/>
  <c r="F90" i="19"/>
  <c r="F108" i="20" l="1"/>
  <c r="F57" i="24"/>
  <c r="F56" i="24" s="1"/>
  <c r="B193" i="19"/>
  <c r="B194" i="19" s="1"/>
  <c r="D79" i="24"/>
  <c r="C37" i="32"/>
  <c r="E37" i="32" s="1"/>
  <c r="F122" i="20" l="1"/>
  <c r="F70" i="24" s="1"/>
  <c r="F69" i="24" s="1"/>
  <c r="F68" i="24" s="1"/>
  <c r="F92" i="20"/>
  <c r="F91" i="20"/>
  <c r="F90" i="20"/>
  <c r="F89" i="20"/>
  <c r="F88" i="20" s="1"/>
  <c r="D133" i="20"/>
  <c r="C133" i="20"/>
  <c r="B133" i="20"/>
  <c r="C74" i="20"/>
  <c r="F122" i="19"/>
  <c r="F121" i="19"/>
  <c r="F120" i="19" s="1"/>
  <c r="F109" i="19"/>
  <c r="F92" i="19"/>
  <c r="C73" i="19"/>
  <c r="E106" i="17"/>
  <c r="D106" i="17"/>
  <c r="C106" i="17"/>
  <c r="F117" i="17"/>
  <c r="F112" i="17"/>
  <c r="F111" i="17"/>
  <c r="F110" i="17"/>
  <c r="F109" i="17"/>
  <c r="D57" i="24" s="1"/>
  <c r="F92" i="17"/>
  <c r="B133" i="17"/>
  <c r="C74" i="17"/>
  <c r="F110" i="1"/>
  <c r="C58" i="24" s="1"/>
  <c r="F111" i="1"/>
  <c r="F112" i="1"/>
  <c r="C60" i="24" s="1"/>
  <c r="F118" i="1"/>
  <c r="F109" i="1"/>
  <c r="C57" i="24" s="1"/>
  <c r="D106" i="1"/>
  <c r="E106" i="1"/>
  <c r="C106" i="1"/>
  <c r="C135" i="1"/>
  <c r="D135" i="1"/>
  <c r="C59" i="24" l="1"/>
  <c r="C56" i="24" s="1"/>
  <c r="D46" i="22"/>
  <c r="D45" i="22" s="1"/>
  <c r="F108" i="19"/>
  <c r="E57" i="24"/>
  <c r="E56" i="24" s="1"/>
  <c r="D71" i="22"/>
  <c r="E71" i="22" s="1"/>
  <c r="D65" i="24"/>
  <c r="D66" i="22"/>
  <c r="D60" i="24"/>
  <c r="D64" i="22"/>
  <c r="D58" i="24"/>
  <c r="D56" i="24" s="1"/>
  <c r="D65" i="22"/>
  <c r="D59" i="24"/>
  <c r="C72" i="22"/>
  <c r="E72" i="22" s="1"/>
  <c r="C66" i="24"/>
  <c r="D135" i="20"/>
  <c r="E106" i="20"/>
  <c r="B135" i="20"/>
  <c r="C106" i="20"/>
  <c r="E133" i="20"/>
  <c r="C135" i="20"/>
  <c r="D106" i="20"/>
  <c r="F86" i="20"/>
  <c r="F45" i="24" s="1"/>
  <c r="F44" i="24" s="1"/>
  <c r="F43" i="24" s="1"/>
  <c r="F42" i="24" s="1"/>
  <c r="F41" i="24" s="1"/>
  <c r="F39" i="24" s="1"/>
  <c r="F108" i="17"/>
  <c r="E135" i="1"/>
  <c r="B195" i="1"/>
  <c r="B196" i="1" s="1"/>
  <c r="F108" i="1"/>
  <c r="C133" i="17"/>
  <c r="D86" i="17"/>
  <c r="D133" i="17"/>
  <c r="E86" i="17"/>
  <c r="F120" i="1"/>
  <c r="D133" i="1"/>
  <c r="C63" i="22"/>
  <c r="C65" i="22"/>
  <c r="C64" i="22"/>
  <c r="E70" i="24"/>
  <c r="D63" i="22"/>
  <c r="F54" i="24"/>
  <c r="F106" i="20"/>
  <c r="C73" i="20"/>
  <c r="B197" i="20"/>
  <c r="C66" i="22"/>
  <c r="C71" i="20"/>
  <c r="C74" i="19"/>
  <c r="C71" i="19"/>
  <c r="C71" i="17"/>
  <c r="C73" i="17"/>
  <c r="E135" i="20" l="1"/>
  <c r="D39" i="32"/>
  <c r="E39" i="32" s="1"/>
  <c r="F195" i="19"/>
  <c r="F201" i="19"/>
  <c r="B198" i="19"/>
  <c r="C39" i="32"/>
  <c r="B200" i="17"/>
  <c r="B201" i="17" s="1"/>
  <c r="D62" i="22"/>
  <c r="D60" i="22" s="1"/>
  <c r="C62" i="22"/>
  <c r="B87" i="22"/>
  <c r="D87" i="22" s="1"/>
  <c r="D44" i="22"/>
  <c r="E45" i="22"/>
  <c r="E46" i="22"/>
  <c r="F106" i="19"/>
  <c r="B200" i="1"/>
  <c r="B39" i="32"/>
  <c r="B40" i="32" s="1"/>
  <c r="C36" i="32" s="1"/>
  <c r="E133" i="17"/>
  <c r="E69" i="24"/>
  <c r="E68" i="24" s="1"/>
  <c r="G70" i="24"/>
  <c r="G69" i="24" s="1"/>
  <c r="G68" i="24" s="1"/>
  <c r="C45" i="24"/>
  <c r="C44" i="24" s="1"/>
  <c r="C43" i="24" s="1"/>
  <c r="C42" i="24" s="1"/>
  <c r="C41" i="24" s="1"/>
  <c r="C39" i="24" s="1"/>
  <c r="C69" i="20"/>
  <c r="F194" i="20"/>
  <c r="B193" i="20"/>
  <c r="B194" i="20" s="1"/>
  <c r="E79" i="24"/>
  <c r="F201" i="20"/>
  <c r="F202" i="20" s="1"/>
  <c r="B198" i="20"/>
  <c r="B199" i="20" s="1"/>
  <c r="F195" i="20"/>
  <c r="E81" i="24"/>
  <c r="F202" i="19"/>
  <c r="B199" i="19"/>
  <c r="F196" i="19"/>
  <c r="D81" i="24"/>
  <c r="C134" i="1"/>
  <c r="C136" i="1" s="1"/>
  <c r="E133" i="1"/>
  <c r="F106" i="17"/>
  <c r="F86" i="17"/>
  <c r="D45" i="24" s="1"/>
  <c r="D44" i="24" s="1"/>
  <c r="D43" i="24" s="1"/>
  <c r="D42" i="24" s="1"/>
  <c r="D41" i="24" s="1"/>
  <c r="D39" i="24" s="1"/>
  <c r="F196" i="17"/>
  <c r="B195" i="17"/>
  <c r="B196" i="17" s="1"/>
  <c r="C79" i="24"/>
  <c r="F197" i="17"/>
  <c r="F203" i="17"/>
  <c r="F204" i="17" s="1"/>
  <c r="C81" i="24"/>
  <c r="F203" i="1"/>
  <c r="F204" i="1" s="1"/>
  <c r="F106" i="1"/>
  <c r="F196" i="1"/>
  <c r="C69" i="17"/>
  <c r="C69" i="19"/>
  <c r="B81" i="24"/>
  <c r="F197" i="1"/>
  <c r="B79" i="24"/>
  <c r="E64" i="22"/>
  <c r="E63" i="22"/>
  <c r="E66" i="22"/>
  <c r="C54" i="24"/>
  <c r="E65" i="22"/>
  <c r="G66" i="24"/>
  <c r="G61" i="24"/>
  <c r="G63" i="24"/>
  <c r="G59" i="24"/>
  <c r="G58" i="24"/>
  <c r="G65" i="24"/>
  <c r="G64" i="24"/>
  <c r="G60" i="24"/>
  <c r="E54" i="24"/>
  <c r="G62" i="24"/>
  <c r="G57" i="24"/>
  <c r="D54" i="24"/>
  <c r="G56" i="24" l="1"/>
  <c r="E62" i="22"/>
  <c r="E134" i="1"/>
  <c r="E136" i="1" s="1"/>
  <c r="C85" i="22"/>
  <c r="D43" i="22"/>
  <c r="E44" i="22"/>
  <c r="C38" i="32"/>
  <c r="C40" i="32" s="1"/>
  <c r="D36" i="32" s="1"/>
  <c r="D38" i="32" s="1"/>
  <c r="G45" i="24"/>
  <c r="C40" i="22"/>
  <c r="G44" i="24"/>
  <c r="G42" i="24"/>
  <c r="G41" i="24" s="1"/>
  <c r="G39" i="24" s="1"/>
  <c r="G43" i="24"/>
  <c r="F81" i="24"/>
  <c r="F196" i="20"/>
  <c r="B85" i="22"/>
  <c r="C60" i="22"/>
  <c r="F198" i="17"/>
  <c r="F198" i="1"/>
  <c r="D132" i="1"/>
  <c r="B78" i="24" s="1"/>
  <c r="F79" i="24"/>
  <c r="G54" i="24"/>
  <c r="D40" i="32" l="1"/>
  <c r="E38" i="32"/>
  <c r="E40" i="32" s="1"/>
  <c r="D42" i="22"/>
  <c r="E43" i="22"/>
  <c r="D85" i="22"/>
  <c r="D86" i="22" s="1"/>
  <c r="D88" i="22" s="1"/>
  <c r="B86" i="22"/>
  <c r="B88" i="22" s="1"/>
  <c r="C84" i="22" s="1"/>
  <c r="C86" i="22" s="1"/>
  <c r="C88" i="22" s="1"/>
  <c r="E60" i="22"/>
  <c r="D134" i="1"/>
  <c r="D136" i="1" s="1"/>
  <c r="F78" i="24"/>
  <c r="F80" i="24" s="1"/>
  <c r="F82" i="24" s="1"/>
  <c r="B80" i="24"/>
  <c r="B82" i="24" s="1"/>
  <c r="D27" i="22"/>
  <c r="D28" i="22"/>
  <c r="D29" i="22"/>
  <c r="B199" i="1"/>
  <c r="B201" i="1" s="1"/>
  <c r="D24" i="22" l="1"/>
  <c r="D40" i="22"/>
  <c r="E42" i="22"/>
  <c r="E40" i="22" s="1"/>
  <c r="B132" i="17"/>
  <c r="E132" i="17" s="1"/>
  <c r="B134" i="17" l="1"/>
  <c r="B136" i="17" s="1"/>
  <c r="C132" i="17" s="1"/>
  <c r="E134" i="17"/>
  <c r="E136" i="17" l="1"/>
  <c r="B132" i="19" s="1"/>
  <c r="C134" i="17"/>
  <c r="C136" i="17" s="1"/>
  <c r="D132" i="17" s="1"/>
  <c r="B134" i="19" l="1"/>
  <c r="B136" i="19" s="1"/>
  <c r="C132" i="19" s="1"/>
  <c r="E132" i="19"/>
  <c r="E134" i="19" s="1"/>
  <c r="C78" i="24"/>
  <c r="C80" i="24" s="1"/>
  <c r="C82" i="24" s="1"/>
  <c r="D134" i="17"/>
  <c r="D136" i="17" s="1"/>
  <c r="C134" i="19" l="1"/>
  <c r="C136" i="19" s="1"/>
  <c r="D132" i="19" s="1"/>
  <c r="E136" i="19"/>
  <c r="D78" i="24"/>
  <c r="D80" i="24" s="1"/>
  <c r="D82" i="24" s="1"/>
  <c r="D134" i="19" l="1"/>
  <c r="D136" i="19" s="1"/>
  <c r="B132" i="20" s="1"/>
  <c r="B134" i="20" l="1"/>
  <c r="B136" i="20" s="1"/>
  <c r="C132" i="20" s="1"/>
  <c r="C134" i="20" s="1"/>
  <c r="C136" i="20" s="1"/>
  <c r="D132" i="20" s="1"/>
  <c r="D134" i="20" s="1"/>
  <c r="D136" i="20" s="1"/>
  <c r="E132" i="20"/>
  <c r="E134" i="20" l="1"/>
  <c r="E136" i="20" s="1"/>
  <c r="E78" i="24"/>
  <c r="E80" i="24" s="1"/>
  <c r="E82"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2" authorId="0" shapeId="0" xr:uid="{00000000-0006-0000-0400-000001000000}">
      <text>
        <r>
          <rPr>
            <b/>
            <sz val="9"/>
            <color indexed="81"/>
            <rFont val="Tahoma"/>
            <family val="2"/>
          </rPr>
          <t>Esta fila solo se completa si aplica.</t>
        </r>
      </text>
    </comment>
    <comment ref="A83" authorId="0" shapeId="0" xr:uid="{00000000-0006-0000-0400-000002000000}">
      <text>
        <r>
          <rPr>
            <b/>
            <sz val="9"/>
            <color indexed="81"/>
            <rFont val="Tahoma"/>
            <family val="2"/>
          </rPr>
          <t>No incluir ingresos de vigencias anteriores, esos se detallan en la tabla 9.</t>
        </r>
      </text>
    </comment>
    <comment ref="B147" authorId="0" shapeId="0" xr:uid="{00000000-0006-0000-0400-000003000000}">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2" authorId="0" shapeId="0" xr:uid="{00000000-0006-0000-0500-000001000000}">
      <text>
        <r>
          <rPr>
            <b/>
            <sz val="9"/>
            <color indexed="81"/>
            <rFont val="Tahoma"/>
            <family val="2"/>
          </rPr>
          <t>Esta fila solo se completa si aplica.</t>
        </r>
      </text>
    </comment>
    <comment ref="A185" authorId="0" shapeId="0" xr:uid="{00000000-0006-0000-0500-000002000000}">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1" authorId="0" shapeId="0" xr:uid="{00000000-0006-0000-0600-0000010000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2" authorId="0" shapeId="0" xr:uid="{00000000-0006-0000-0700-000001000000}">
      <text>
        <r>
          <rPr>
            <b/>
            <sz val="9"/>
            <color indexed="81"/>
            <rFont val="Tahoma"/>
            <family val="2"/>
          </rPr>
          <t>Esta fila solo se completa si aplica.</t>
        </r>
      </text>
    </comment>
    <comment ref="B147" authorId="0" shapeId="0" xr:uid="{00000000-0006-0000-0700-000002000000}">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0" authorId="0" shapeId="0" xr:uid="{00000000-0006-0000-0800-000001000000}">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47" authorId="0" shapeId="0" xr:uid="{00000000-0006-0000-0900-000001000000}">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5" authorId="0" shapeId="0" xr:uid="{00000000-0006-0000-0A00-000001000000}">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<sst xmlns="http://schemas.openxmlformats.org/spreadsheetml/2006/main" count="1443" uniqueCount="358">
  <si>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</si>
  <si>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</si>
  <si>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</si>
  <si>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</si>
  <si>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</si>
  <si>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</si>
  <si>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</si>
  <si>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</si>
  <si>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</si>
  <si>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</si>
  <si>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</si>
  <si>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</si>
  <si>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</si>
  <si>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</si>
  <si>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</si>
  <si>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</si>
  <si>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</si>
  <si>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</si>
  <si>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</si>
  <si>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</si>
  <si>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</si>
  <si>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</si>
  <si>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</si>
  <si>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</si>
  <si>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</si>
  <si>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</si>
  <si>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</si>
  <si>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</si>
  <si>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</si>
  <si>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</si>
  <si>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</si>
  <si>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</si>
  <si>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</si>
  <si>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</si>
  <si>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</si>
  <si>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</si>
  <si>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</si>
  <si>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</si>
  <si>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</si>
  <si>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</si>
  <si>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</si>
  <si>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</si>
  <si>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</si>
  <si>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</si>
  <si>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</si>
  <si>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</si>
  <si>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</si>
  <si>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</si>
  <si>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</si>
  <si>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</si>
  <si>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</si>
  <si>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</si>
  <si>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</si>
  <si>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</si>
  <si>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</si>
  <si>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</si>
  <si>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</si>
  <si>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</si>
  <si>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</si>
  <si>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</si>
  <si>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</si>
  <si>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</si>
  <si>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</si>
  <si>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</si>
  <si>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</si>
  <si>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</si>
  <si>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</si>
  <si>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</si>
  <si>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</si>
  <si>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</si>
  <si>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</si>
  <si>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</si>
  <si>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</si>
  <si>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</si>
  <si>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</si>
  <si>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</si>
  <si>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</si>
  <si>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</si>
  <si>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</si>
  <si>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</si>
  <si>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</si>
  <si>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</si>
  <si>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</si>
  <si>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</si>
  <si>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</si>
  <si>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</si>
  <si>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</si>
  <si>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</si>
  <si>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</si>
  <si>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</si>
  <si>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</si>
  <si>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</si>
  <si>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</si>
  <si>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</si>
  <si>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</si>
  <si>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</si>
  <si>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</si>
  <si>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</si>
  <si>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</si>
  <si>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</si>
  <si>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</si>
  <si>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</si>
  <si>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t>Reporte ejecución programática (Anual)</t>
  </si>
  <si>
    <t>Reporte ejecución presupuestaria (Anual)</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</si>
  <si>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</si>
  <si>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</si>
  <si>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</si>
  <si>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</si>
  <si>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</si>
  <si>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</si>
  <si>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</si>
  <si>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</si>
  <si>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</si>
  <si>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</si>
  <si>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</si>
  <si>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</si>
  <si>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</si>
  <si>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</si>
  <si>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</si>
  <si>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</si>
  <si>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</si>
  <si>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</si>
  <si>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</si>
  <si>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</si>
  <si>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</si>
  <si>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</si>
  <si>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</si>
  <si>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</si>
  <si>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</si>
  <si>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</si>
  <si>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</si>
  <si>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</si>
  <si>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</si>
  <si>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</si>
  <si>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</si>
  <si>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</si>
  <si>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</si>
  <si>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</si>
  <si>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</si>
  <si>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</si>
  <si>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</si>
  <si>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</si>
  <si>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</si>
  <si>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</si>
  <si>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</si>
  <si>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</si>
  <si>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</si>
  <si>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</si>
  <si>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</si>
  <si>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</si>
  <si>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</si>
  <si>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</si>
  <si>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</si>
  <si>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</si>
  <si>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</si>
  <si>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</si>
  <si>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</si>
  <si>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</si>
  <si>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</si>
  <si>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SERVICIOS</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</si>
  <si>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</si>
  <si>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</si>
  <si>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</si>
  <si>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</si>
  <si>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</si>
  <si>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</si>
  <si>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</si>
  <si>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presupuesto.desaf@mtss.go.cr</t>
  </si>
  <si>
    <t>Detalle</t>
  </si>
  <si>
    <t>Fecha</t>
  </si>
  <si>
    <t>Observaciones</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</si>
  <si>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</si>
  <si>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</si>
  <si>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</si>
  <si>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</si>
  <si>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</si>
  <si>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</si>
  <si>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</si>
  <si>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</si>
  <si>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</si>
  <si>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</si>
  <si>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</si>
  <si>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</si>
  <si>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Transferencias Corrientes de Órganos Desconcentrado</t>
  </si>
  <si>
    <t>1.4.1.0.00.00.0.0.000</t>
  </si>
  <si>
    <t>1.4.0.0.00.00.0.0.000</t>
  </si>
  <si>
    <t>1.0.0.0.00.00.0.0.000</t>
  </si>
  <si>
    <t>1.4.1.2.00.00.0.0.000</t>
  </si>
  <si>
    <r>
      <t xml:space="preserve">Observaciones: </t>
    </r>
    <r>
      <rPr>
        <sz val="11"/>
        <color theme="1"/>
        <rFont val="Palatino Linotype"/>
        <family val="1"/>
      </rPr>
      <t xml:space="preserve">
En este espacio se ofrece para brindar observaciones y/o justificaciones realcionadas con el presupuesto modificado.</t>
    </r>
  </si>
  <si>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</si>
  <si>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</si>
  <si>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</si>
  <si>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</si>
  <si>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</si>
  <si>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</si>
  <si>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</si>
  <si>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</si>
  <si>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</si>
  <si>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</si>
  <si>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</si>
  <si>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</si>
  <si>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</si>
  <si>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</si>
  <si>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</si>
  <si>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</si>
  <si>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</si>
  <si>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</si>
  <si>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</si>
  <si>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</si>
  <si>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</si>
  <si>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</si>
  <si>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</si>
  <si>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</si>
  <si>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</si>
  <si>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</si>
  <si>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</si>
  <si>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</si>
  <si>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</si>
  <si>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</si>
  <si>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Ciudad de los Niños</t>
  </si>
  <si>
    <t>AyA</t>
  </si>
  <si>
    <t>Banhvi</t>
  </si>
  <si>
    <t>Inamu</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</si>
  <si>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</si>
  <si>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</si>
  <si>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</si>
  <si>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</si>
  <si>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</si>
  <si>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</si>
  <si>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</si>
  <si>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</si>
  <si>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</si>
  <si>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Calendario programático y presupuestario 2024</t>
  </si>
  <si>
    <t xml:space="preserve">Departamento de Presupuesto </t>
  </si>
  <si>
    <t xml:space="preserve">Departamento de Presupuesto 
Unidad de Control y Seguimiento </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</si>
  <si>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</si>
  <si>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</si>
  <si>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</si>
  <si>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</si>
  <si>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</si>
  <si>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</si>
  <si>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</si>
  <si>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</si>
  <si>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</si>
  <si>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</si>
  <si>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¿Se cuenta con la ubicación de los activos adquiridos con recursos Fodesaf?</t>
  </si>
  <si>
    <t>Responsable</t>
  </si>
  <si>
    <t>en los primeros 8 días de cada mes</t>
  </si>
  <si>
    <t>aprox. al 15 de cada mes</t>
  </si>
  <si>
    <t xml:space="preserve">Departamento de Presupuesto  </t>
  </si>
  <si>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</si>
  <si>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</si>
  <si>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</si>
  <si>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</si>
  <si>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Envío de informe para la incorporación de recursos extraordinarios (PE) y modificaciones (ejecutivas y legislativas)</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</si>
  <si>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</si>
  <si>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INGRESOS DE CAPITAL</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</si>
  <si>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</si>
  <si>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 xml:space="preserve">Depto. de Presupuesto, Desaf: </t>
  </si>
  <si>
    <t>2.0.0.0.00.00.0.0.000</t>
  </si>
  <si>
    <t>2.4.0.0.00.00.0.0.000</t>
  </si>
  <si>
    <t>TRANSFERENCIAS DE CAPITAL DEL SECTOR PÚBLICO</t>
  </si>
  <si>
    <t>2.4.1.0.00.00.0.0.000</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</si>
  <si>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</si>
  <si>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</si>
  <si>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</si>
  <si>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rPr>
        <b/>
        <sz val="11"/>
        <color theme="1"/>
        <rFont val="Palatino Linotype"/>
        <family val="1"/>
      </rPr>
      <t>Etapa 2:</t>
    </r>
    <r>
      <rPr>
        <sz val="11"/>
        <color theme="1"/>
        <rFont val="Palatino Linotype"/>
        <family val="1"/>
      </rPr>
      <t xml:space="preserve"> 30 de junio (plazo máximo).</t>
    </r>
  </si>
  <si>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</si>
  <si>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</si>
  <si>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</si>
  <si>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</si>
  <si>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</si>
  <si>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r>
      <t xml:space="preserve">Observaciones: 
</t>
    </r>
    <r>
      <rPr>
        <sz val="1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</si>
  <si>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rFont val="Palatino Linotype"/>
        <family val="1"/>
      </rPr>
      <t xml:space="preserve">En este espacio se ofrece para brindar observaciones y/o justificaciones relacionadas con los ingresos efectivos del </t>
    </r>
    <r>
      <rPr>
        <b/>
        <sz val="11"/>
        <rFont val="Palatino Linotype"/>
        <family val="1"/>
      </rPr>
      <t>I semestre.</t>
    </r>
  </si>
  <si>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</si>
  <si>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</si>
  <si>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</si>
  <si>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</si>
  <si>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</si>
  <si>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</si>
  <si>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t>Atención integral a jóvenes en riesgo social</t>
  </si>
  <si>
    <t>Ciudad de los Niños (CDN)</t>
  </si>
  <si>
    <t>Subsidio para atención integral de jóvenes internos</t>
  </si>
  <si>
    <t xml:space="preserve">Personas </t>
  </si>
  <si>
    <t xml:space="preserve">     Subsidio atención directa</t>
  </si>
  <si>
    <t xml:space="preserve">     Equipamiento</t>
  </si>
  <si>
    <t xml:space="preserve">     Construcciones</t>
  </si>
  <si>
    <t>Jueves 01 de febrero de 2024</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</si>
  <si>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</si>
  <si>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</si>
  <si>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La Columna del total del trimestre se genera automáticamente. Se recomienda verificar que la información coincida con tabla 7.</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</si>
  <si>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</si>
  <si>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</si>
  <si>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</si>
  <si>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Ejecución Presupuestaria:</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</si>
  <si>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</si>
  <si>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r>
      <t xml:space="preserve">Se debe enviar en el formato establecido a los correos electrónicos: </t>
    </r>
    <r>
      <rPr>
        <b/>
        <u/>
        <sz val="11"/>
        <color theme="3" tint="-0.249977111117893"/>
        <rFont val="Palatino Linotype"/>
        <family val="1"/>
      </rPr>
      <t>presupuesto.desaf@mtss.go.cr</t>
    </r>
  </si>
  <si>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</si>
  <si>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</si>
  <si>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</si>
  <si>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</si>
  <si>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</si>
  <si>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</si>
  <si>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</si>
  <si>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Instituciones participantes 
(Programa 737)</t>
  </si>
  <si>
    <t>Datos de la sesión:</t>
  </si>
  <si>
    <t>Fecha:</t>
  </si>
  <si>
    <t>jueves 11 de abril de 2024</t>
  </si>
  <si>
    <t xml:space="preserve">Horario: </t>
  </si>
  <si>
    <t>de 10 a 12 md</t>
  </si>
  <si>
    <t>Modalidad:</t>
  </si>
  <si>
    <t>Virtual</t>
  </si>
  <si>
    <t>Link de la sesión:</t>
  </si>
  <si>
    <t>Google Meet</t>
  </si>
  <si>
    <t>Stephanie Salas / Adriana León</t>
  </si>
  <si>
    <t xml:space="preserve">stephanie.salas@mtss.go.cr / adriana.leon@mtss.go.cr </t>
  </si>
  <si>
    <t>Laura Castro</t>
  </si>
  <si>
    <t>laura.castro@mtss.go.cr</t>
  </si>
  <si>
    <t>X</t>
  </si>
  <si>
    <t>Leonardo Valverde Granados</t>
  </si>
  <si>
    <t>Administrador</t>
  </si>
  <si>
    <t>Administración</t>
  </si>
  <si>
    <t>Maureen Arias Ramírez</t>
  </si>
  <si>
    <t>Contadora</t>
  </si>
  <si>
    <t>Financiero Contable</t>
  </si>
  <si>
    <r>
      <t xml:space="preserve">Observaciones: 
</t>
    </r>
    <r>
      <rPr>
        <sz val="11"/>
        <color theme="1"/>
        <rFont val="Palatino Linotype"/>
        <family val="1"/>
      </rPr>
      <t>La Ciudad de los Niños solicitó autorización para el uso del sistema sin embargo fue denegada por ser una institución privada.</t>
    </r>
  </si>
  <si>
    <r>
      <t xml:space="preserve">Observaciones: 
</t>
    </r>
    <r>
      <rPr>
        <sz val="11"/>
        <color theme="1"/>
        <rFont val="Palatino Linotype"/>
        <family val="1"/>
      </rPr>
      <t>Al ser Ciudad de los Niños una institución privada no le aplica el requisito de incorporar los activos al Sibinet</t>
    </r>
  </si>
  <si>
    <r>
      <t xml:space="preserve">Observaciones: 
</t>
    </r>
    <r>
      <rPr>
        <sz val="11"/>
        <color theme="1"/>
        <rFont val="Palatino Linotype"/>
        <family val="1"/>
      </rPr>
      <t xml:space="preserve"> La cantidad de jóvenes atendidos a disminuido por motivos de deserción, ya sea por la no adaptación de los jóvenes al sistema o por indisciplina.</t>
    </r>
  </si>
  <si>
    <t>DESAF-DP-IAPOUE-14-2023</t>
  </si>
  <si>
    <t>Sesión Extraordinaria 3-2023</t>
  </si>
  <si>
    <t>Ciudad de los Niños - Financiero Contable</t>
  </si>
  <si>
    <t>MTSS-DESAF-DMT-OF-616-2023</t>
  </si>
  <si>
    <t>MTSS-DESAF-OF-883-2023</t>
  </si>
  <si>
    <r>
      <t xml:space="preserve">Observaciones: 
</t>
    </r>
    <r>
      <rPr>
        <sz val="11"/>
        <color theme="1"/>
        <rFont val="Palatino Linotype"/>
        <family val="1"/>
      </rPr>
      <t>Los recursos ingresaron conforme a la programación.</t>
    </r>
  </si>
  <si>
    <t>El superavit del periodo 2023 fue reintegrado el día 19/03/2024 según lo indicado mediante oficio MTSS-DMT-234-2024</t>
  </si>
  <si>
    <t>Sesión Ordinaria 304 del 24/11/2023</t>
  </si>
  <si>
    <r>
      <t xml:space="preserve">Observaciones: 
</t>
    </r>
    <r>
      <rPr>
        <sz val="11"/>
        <color theme="1"/>
        <rFont val="Palatino Linotype"/>
        <family val="1"/>
      </rPr>
      <t>En el cuadro se observa que en el mes de enero casi no hubo ejecución esto se debe a que los jóvenes se encontraban en periodo de vacaciones, en el mes de febrero se retoma la normalidad y por ende la contratación de bienes y servicios para la atención de los jóvenes.</t>
    </r>
  </si>
  <si>
    <r>
      <t>Observaciones: 
E</t>
    </r>
    <r>
      <rPr>
        <sz val="11"/>
        <color theme="1"/>
        <rFont val="Palatino Linotype"/>
        <family val="1"/>
      </rPr>
      <t xml:space="preserve">l porcentaje total de ejecución fue de un 50% en relación a los recursos girados.  En las partidas de servicios y materiales hubo una subjecución debido a que en el mes de enero los jóvenes estaban de vacaciones..  En la partida de bienes duraderos la subejecución se debió a que los plazos de trámites de las compras no permitieron ejecutar dentro del plazo que se había proramado.  </t>
    </r>
  </si>
  <si>
    <t>Como se explicó en la tabla anterior en saldo en caja corresponde al monto no ejecutado en el trimestra por compras que no se lograron concretar por no dar los plazos en el proceso de compra o facturas que no han sido canceladas porque tiene plazo de pago a treinta días.</t>
  </si>
  <si>
    <r>
      <t xml:space="preserve">Observaciones: 
</t>
    </r>
    <r>
      <rPr>
        <sz val="11"/>
        <color theme="1"/>
        <rFont val="Palatino Linotype"/>
        <family val="1"/>
      </rPr>
      <t>En el cuadro se observa que la ejecución del rubro de construcciones fue muy bajo en los meses de abril y mayo, esto se debió a atrasos de la empresa construtora en la contratación de personal.</t>
    </r>
  </si>
  <si>
    <t>La ejecución con respecto a lo girado es del 72%,  los recursos disponibles en la cuenta coresponden al monto pendiente de ejecución.</t>
  </si>
  <si>
    <r>
      <t xml:space="preserve">Observaciones: 
</t>
    </r>
    <r>
      <rPr>
        <sz val="11"/>
        <color theme="1"/>
        <rFont val="Palatino Linotype"/>
        <family val="1"/>
      </rPr>
      <t>Al cierre del primer semestre se logró ejecutar un 72% de los recursos, la sub ejecución se dio debido a procesos de compras que no han finalizado y atrasos en la construcción de la residencia por factores internos del contratista.</t>
    </r>
  </si>
  <si>
    <t>No se cuenta con superavit pendiente de ejecución</t>
  </si>
  <si>
    <t>Subsidio atención directa</t>
  </si>
  <si>
    <t>Saldo Marzo reportado en abril</t>
  </si>
  <si>
    <t>Gasto reclasificado a Equipamiento</t>
  </si>
  <si>
    <t>Transferencia omitidas en informe</t>
  </si>
  <si>
    <t>Saldo Marzo con ajustes</t>
  </si>
  <si>
    <t>Equipamiento</t>
  </si>
  <si>
    <t xml:space="preserve">Gasto reclasificado </t>
  </si>
  <si>
    <r>
      <t xml:space="preserve">Observaciones: 
</t>
    </r>
    <r>
      <rPr>
        <sz val="11"/>
        <color theme="1"/>
        <rFont val="Palatino Linotype"/>
        <family val="1"/>
      </rPr>
      <t>En el tercer trimestre se logró un avance importante en la ejecución de la residencia.</t>
    </r>
  </si>
  <si>
    <t>La ejecución con respecto a lo girado es del 87%,  los recursos disponibles en la cuenta coresponden al monto pendiente de ejecución.</t>
  </si>
  <si>
    <r>
      <t xml:space="preserve">Observaciones: 
</t>
    </r>
    <r>
      <rPr>
        <sz val="11"/>
        <color theme="1"/>
        <rFont val="Palatino Linotype"/>
        <family val="1"/>
      </rPr>
      <t>Al cierre del tercer semestre se logró ejecutar un 87% de los recursos girados, la sub ejecución se dio debido por atrasos en procesos de compras y atrasos en la construcción de la residencia por factores internos del contratista.</t>
    </r>
  </si>
  <si>
    <r>
      <t xml:space="preserve">Fuente: </t>
    </r>
    <r>
      <rPr>
        <sz val="9"/>
        <rFont val="Palatino Linotype"/>
        <family val="1"/>
      </rPr>
      <t>Ciudad de los Niños - Area Administrativa</t>
    </r>
  </si>
  <si>
    <t>Ciudad de los Niños - Area Administrativa</t>
  </si>
  <si>
    <t>x</t>
  </si>
  <si>
    <t>Se logró una ejecución total de un 99,84%, las metas que se subejecutaron corresponde a diferencias en los precios de los productos con respecto a lo presupuestado.</t>
  </si>
  <si>
    <t>El saldo disponible en la cuenta corresponde al superavit 2024 por partidas subejecutadas, estos recursos deben ser reintegrados a FODESAF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</si>
</sst>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66"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sz val="11"/>
      <color rgb="FF00B050"/>
      <name val="Cambria"/>
      <family val="1"/>
      <scheme val="major"/>
    </font>
    <font>
      <sz val="10"/>
      <color theme="0"/>
      <name val="Palatino Linotype"/>
      <family val="1"/>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s>
  <fills count="11">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556">
    <xf numFmtId="0" fontId="0" fillId="0" borderId="0" xfId="0"/>
    <xf numFmtId="0" fontId="2" fillId="0" borderId="0" xfId="0" applyFont="1" applyAlignment="1"/>
    <xf numFmtId="0" fontId="2" fillId="0" borderId="0" xfId="0"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0" fontId="3" fillId="0" borderId="0" xfId="0" applyFont="1"/>
    <xf numFmtId="165" fontId="7" fillId="0" borderId="0" xfId="1" applyNumberFormat="1" applyFont="1" applyFill="1" applyBorder="1" applyAlignment="1">
      <alignment horizontal="left" vertical="center" wrapText="1"/>
    </xf>
    <xf numFmtId="165" fontId="8" fillId="2"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4" fontId="12" fillId="0" borderId="0" xfId="0" applyNumberFormat="1" applyFont="1" applyFill="1" applyAlignment="1">
      <alignment horizontal="right" vertical="center"/>
    </xf>
    <xf numFmtId="4" fontId="12" fillId="0" borderId="1" xfId="1" applyNumberFormat="1" applyFont="1" applyFill="1" applyBorder="1" applyAlignment="1">
      <alignment horizontal="right" vertical="center" wrapText="1"/>
    </xf>
    <xf numFmtId="0" fontId="12" fillId="2" borderId="18" xfId="0" applyFont="1" applyFill="1" applyBorder="1" applyAlignment="1">
      <alignment horizontal="center" vertical="center"/>
    </xf>
    <xf numFmtId="0" fontId="12" fillId="2" borderId="17" xfId="0" applyFont="1" applyFill="1" applyBorder="1" applyAlignment="1">
      <alignment vertical="center"/>
    </xf>
    <xf numFmtId="0" fontId="12" fillId="2" borderId="19" xfId="0" applyFont="1" applyFill="1" applyBorder="1" applyAlignment="1">
      <alignment vertical="center"/>
    </xf>
    <xf numFmtId="0" fontId="12" fillId="2" borderId="1" xfId="0" applyFont="1" applyFill="1" applyBorder="1" applyAlignment="1">
      <alignment vertical="center"/>
    </xf>
    <xf numFmtId="0" fontId="12" fillId="2" borderId="21" xfId="0" applyFont="1" applyFill="1" applyBorder="1" applyAlignment="1">
      <alignment horizontal="center" vertical="center"/>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4" fontId="13" fillId="2" borderId="0" xfId="1" applyNumberFormat="1" applyFont="1" applyFill="1" applyBorder="1" applyAlignment="1">
      <alignment horizontal="right" vertical="center" wrapText="1"/>
    </xf>
    <xf numFmtId="165" fontId="13" fillId="2" borderId="1" xfId="1" applyNumberFormat="1"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165" fontId="3" fillId="0" borderId="0" xfId="1" applyNumberFormat="1" applyFont="1" applyFill="1" applyAlignment="1">
      <alignment vertical="center"/>
    </xf>
    <xf numFmtId="4" fontId="7" fillId="0" borderId="0" xfId="0" applyNumberFormat="1" applyFont="1" applyBorder="1" applyAlignment="1">
      <alignment vertical="center"/>
    </xf>
    <xf numFmtId="0" fontId="3" fillId="0" borderId="0" xfId="0" applyFont="1" applyBorder="1" applyAlignment="1">
      <alignment vertical="center"/>
    </xf>
    <xf numFmtId="0" fontId="6"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Border="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5" fontId="1" fillId="0" borderId="0" xfId="1" applyNumberFormat="1" applyFont="1" applyFill="1" applyAlignment="1">
      <alignment horizontal="center"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0" fontId="5" fillId="0" borderId="12" xfId="0" applyFont="1" applyFill="1" applyBorder="1" applyAlignment="1">
      <alignment horizontal="left" vertical="center"/>
    </xf>
    <xf numFmtId="0" fontId="5" fillId="0" borderId="12" xfId="0" applyFont="1" applyFill="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Alignment="1">
      <alignment horizontal="left" vertical="center"/>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4" xfId="1" applyNumberFormat="1" applyFont="1" applyBorder="1" applyAlignment="1">
      <alignment vertical="center"/>
    </xf>
    <xf numFmtId="4" fontId="3" fillId="0" borderId="44" xfId="1" applyNumberFormat="1" applyFont="1" applyBorder="1" applyAlignment="1">
      <alignment vertical="center"/>
    </xf>
    <xf numFmtId="4" fontId="3" fillId="0" borderId="0"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4" fontId="2" fillId="0" borderId="0" xfId="0" applyNumberFormat="1" applyFont="1" applyAlignment="1">
      <alignment vertical="center"/>
    </xf>
    <xf numFmtId="0" fontId="12" fillId="0" borderId="0" xfId="0" applyFont="1" applyAlignment="1">
      <alignment horizontal="left" vertical="center" wrapText="1"/>
    </xf>
    <xf numFmtId="0" fontId="4" fillId="0" borderId="0" xfId="0" applyFont="1" applyAlignment="1">
      <alignment horizontal="center" vertical="center"/>
    </xf>
    <xf numFmtId="0" fontId="6" fillId="0"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3" fillId="0" borderId="0" xfId="0" applyFont="1" applyBorder="1" applyAlignment="1">
      <alignment horizontal="center" vertical="center"/>
    </xf>
    <xf numFmtId="4" fontId="14" fillId="0" borderId="15" xfId="0" applyNumberFormat="1" applyFont="1" applyBorder="1" applyAlignment="1">
      <alignment vertical="center"/>
    </xf>
    <xf numFmtId="0" fontId="4" fillId="0" borderId="0" xfId="0" applyFont="1" applyAlignment="1">
      <alignment horizontal="center" vertical="center"/>
    </xf>
    <xf numFmtId="4" fontId="14" fillId="0" borderId="0" xfId="0" applyNumberFormat="1" applyFont="1" applyBorder="1" applyAlignment="1">
      <alignment horizontal="left" vertical="center"/>
    </xf>
    <xf numFmtId="0" fontId="6" fillId="0" borderId="0" xfId="1" applyNumberFormat="1" applyFont="1" applyFill="1" applyBorder="1" applyAlignment="1">
      <alignment horizontal="left" vertical="center" wrapText="1"/>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2" fontId="11" fillId="4"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10" fillId="5" borderId="0" xfId="1" applyNumberFormat="1" applyFont="1" applyFill="1" applyBorder="1" applyAlignment="1">
      <alignment horizontal="center" vertical="center" wrapText="1"/>
    </xf>
    <xf numFmtId="165" fontId="10" fillId="5" borderId="14" xfId="1" applyNumberFormat="1" applyFont="1" applyFill="1" applyBorder="1" applyAlignment="1">
      <alignment horizontal="center"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20" xfId="1" applyNumberFormat="1" applyFont="1" applyFill="1" applyBorder="1" applyAlignment="1">
      <alignment horizontal="center" vertical="center" wrapText="1"/>
    </xf>
    <xf numFmtId="165" fontId="10" fillId="5" borderId="20" xfId="1"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165" fontId="11" fillId="4" borderId="0" xfId="1" applyNumberFormat="1" applyFont="1" applyFill="1" applyBorder="1" applyAlignment="1">
      <alignment horizontal="lef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4" fontId="3" fillId="0" borderId="0" xfId="0" applyNumberFormat="1" applyFont="1" applyBorder="1" applyAlignment="1">
      <alignment vertical="center"/>
    </xf>
    <xf numFmtId="0" fontId="6" fillId="0" borderId="47" xfId="0" applyFont="1" applyBorder="1" applyAlignment="1">
      <alignment vertical="center"/>
    </xf>
    <xf numFmtId="0" fontId="3" fillId="0" borderId="48" xfId="0" applyFont="1" applyBorder="1" applyAlignment="1">
      <alignment vertical="center"/>
    </xf>
    <xf numFmtId="0" fontId="3" fillId="0" borderId="47"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Fill="1" applyAlignment="1">
      <alignment vertical="center"/>
    </xf>
    <xf numFmtId="4" fontId="6" fillId="0" borderId="0" xfId="0" applyNumberFormat="1" applyFont="1" applyFill="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4" fontId="3" fillId="0" borderId="0" xfId="0" applyNumberFormat="1" applyFont="1" applyFill="1" applyAlignment="1">
      <alignment horizontal="right" vertical="center"/>
    </xf>
    <xf numFmtId="0" fontId="5" fillId="4" borderId="25" xfId="1" applyNumberFormat="1" applyFont="1" applyFill="1" applyBorder="1" applyAlignment="1">
      <alignment vertical="center" wrapText="1"/>
    </xf>
    <xf numFmtId="165" fontId="5" fillId="5" borderId="13"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0" fontId="34" fillId="0" borderId="0" xfId="0" applyFont="1" applyBorder="1" applyAlignment="1">
      <alignment horizontal="center" vertical="center"/>
    </xf>
    <xf numFmtId="0" fontId="6" fillId="0" borderId="0" xfId="0" applyFont="1" applyBorder="1" applyAlignment="1">
      <alignment horizontal="center" vertical="center"/>
    </xf>
    <xf numFmtId="4" fontId="6" fillId="3" borderId="1" xfId="0" applyNumberFormat="1" applyFont="1" applyFill="1" applyBorder="1" applyAlignment="1">
      <alignment horizontal="right" vertical="center"/>
    </xf>
    <xf numFmtId="165" fontId="37" fillId="5" borderId="14" xfId="4" applyNumberFormat="1" applyFont="1" applyFill="1" applyBorder="1" applyAlignment="1">
      <alignment horizontal="center" vertical="center" wrapText="1"/>
    </xf>
    <xf numFmtId="4" fontId="13" fillId="0" borderId="0" xfId="0" applyNumberFormat="1" applyFont="1" applyBorder="1" applyAlignment="1">
      <alignment vertical="center"/>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Border="1" applyAlignment="1">
      <alignment horizontal="right" vertical="center"/>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13" fillId="0" borderId="0" xfId="0" applyFont="1" applyFill="1" applyAlignment="1">
      <alignment vertical="center"/>
    </xf>
    <xf numFmtId="0" fontId="5" fillId="5" borderId="51" xfId="0" applyFont="1" applyFill="1" applyBorder="1" applyAlignment="1">
      <alignment horizontal="left" vertical="center"/>
    </xf>
    <xf numFmtId="0" fontId="6" fillId="0" borderId="0" xfId="0" applyFont="1" applyBorder="1" applyAlignment="1">
      <alignment vertical="center"/>
    </xf>
    <xf numFmtId="0" fontId="5" fillId="5" borderId="52"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3" xfId="0" applyFont="1" applyFill="1" applyBorder="1" applyAlignment="1">
      <alignment horizontal="lef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wrapText="1"/>
    </xf>
    <xf numFmtId="0" fontId="6" fillId="0" borderId="60" xfId="0" applyFont="1" applyBorder="1" applyAlignment="1">
      <alignment vertical="center" wrapText="1"/>
    </xf>
    <xf numFmtId="4" fontId="6" fillId="0" borderId="62" xfId="0" applyNumberFormat="1" applyFont="1" applyBorder="1" applyAlignment="1">
      <alignment vertical="center"/>
    </xf>
    <xf numFmtId="4" fontId="3" fillId="0" borderId="62" xfId="0" applyNumberFormat="1" applyFont="1" applyBorder="1" applyAlignment="1">
      <alignment vertical="center"/>
    </xf>
    <xf numFmtId="4" fontId="3" fillId="0" borderId="48" xfId="0" applyNumberFormat="1" applyFont="1" applyBorder="1" applyAlignment="1">
      <alignment vertical="center"/>
    </xf>
    <xf numFmtId="4" fontId="3" fillId="0" borderId="61" xfId="0" applyNumberFormat="1" applyFont="1" applyBorder="1" applyAlignment="1">
      <alignment vertical="center"/>
    </xf>
    <xf numFmtId="9" fontId="6" fillId="0" borderId="63" xfId="6"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2" xfId="0" applyFont="1" applyBorder="1" applyAlignment="1">
      <alignment vertical="center"/>
    </xf>
    <xf numFmtId="0" fontId="21" fillId="5" borderId="2" xfId="0" applyFont="1" applyFill="1" applyBorder="1" applyAlignment="1">
      <alignment horizontal="center" vertical="center"/>
    </xf>
    <xf numFmtId="165" fontId="5" fillId="5" borderId="0" xfId="1" applyNumberFormat="1" applyFont="1" applyFill="1" applyBorder="1" applyAlignment="1">
      <alignment horizontal="center" vertical="center" wrapText="1"/>
    </xf>
    <xf numFmtId="4" fontId="14" fillId="0" borderId="1" xfId="0" applyNumberFormat="1" applyFont="1" applyBorder="1" applyAlignment="1">
      <alignment horizontal="right" vertical="center"/>
    </xf>
    <xf numFmtId="4" fontId="14" fillId="0" borderId="1" xfId="0" applyNumberFormat="1" applyFont="1" applyBorder="1" applyAlignment="1">
      <alignment horizontal="left" vertical="center"/>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40" fillId="0" borderId="0" xfId="0" applyNumberFormat="1" applyFont="1" applyFill="1" applyAlignment="1">
      <alignment horizontal="right" vertical="center"/>
    </xf>
    <xf numFmtId="0" fontId="19" fillId="0" borderId="0" xfId="0" applyFont="1" applyAlignment="1">
      <alignment horizontal="left" vertical="center"/>
    </xf>
    <xf numFmtId="0" fontId="42" fillId="0" borderId="0" xfId="0" applyFont="1" applyAlignment="1">
      <alignment vertical="center"/>
    </xf>
    <xf numFmtId="0" fontId="19" fillId="0" borderId="1" xfId="0" applyFont="1" applyBorder="1" applyAlignment="1">
      <alignment horizontal="center" vertical="center"/>
    </xf>
    <xf numFmtId="165" fontId="5" fillId="5" borderId="0" xfId="1" applyNumberFormat="1" applyFont="1" applyFill="1" applyBorder="1" applyAlignment="1">
      <alignment horizontal="left" vertical="center"/>
    </xf>
    <xf numFmtId="4" fontId="14" fillId="0" borderId="0" xfId="0" applyNumberFormat="1" applyFont="1" applyBorder="1" applyAlignment="1">
      <alignment vertical="center"/>
    </xf>
    <xf numFmtId="4" fontId="6" fillId="0" borderId="0" xfId="0" applyNumberFormat="1" applyFont="1" applyFill="1" applyBorder="1" applyAlignment="1">
      <alignment horizontal="righ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4" fillId="0" borderId="15" xfId="0" applyNumberFormat="1" applyFont="1" applyBorder="1" applyAlignment="1">
      <alignment horizontal="left" vertical="center"/>
    </xf>
    <xf numFmtId="4" fontId="36" fillId="0" borderId="64" xfId="1" applyNumberFormat="1" applyFont="1" applyBorder="1" applyAlignment="1">
      <alignment horizontal="center" vertical="center"/>
    </xf>
    <xf numFmtId="0" fontId="6" fillId="0" borderId="47"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0" fontId="42" fillId="0" borderId="0" xfId="0" applyFont="1" applyAlignment="1">
      <alignment horizontal="left" vertical="center"/>
    </xf>
    <xf numFmtId="165" fontId="13" fillId="2" borderId="0" xfId="1" applyNumberFormat="1" applyFont="1" applyFill="1" applyBorder="1" applyAlignment="1">
      <alignment horizontal="left" vertical="center"/>
    </xf>
    <xf numFmtId="4" fontId="13" fillId="2" borderId="0" xfId="1" applyNumberFormat="1" applyFont="1" applyFill="1" applyBorder="1" applyAlignment="1">
      <alignment horizontal="right" vertical="center"/>
    </xf>
    <xf numFmtId="165" fontId="13" fillId="2" borderId="1" xfId="1" applyNumberFormat="1" applyFont="1" applyFill="1" applyBorder="1" applyAlignment="1">
      <alignment horizontal="left" vertical="center"/>
    </xf>
    <xf numFmtId="4" fontId="13" fillId="2" borderId="1" xfId="1" applyNumberFormat="1" applyFont="1" applyFill="1" applyBorder="1" applyAlignment="1">
      <alignment horizontal="right" vertical="center"/>
    </xf>
    <xf numFmtId="0" fontId="13" fillId="2" borderId="0" xfId="1" applyNumberFormat="1" applyFont="1" applyFill="1" applyBorder="1" applyAlignment="1">
      <alignment horizontal="left" vertical="center"/>
    </xf>
    <xf numFmtId="0" fontId="15" fillId="2" borderId="0" xfId="1" applyNumberFormat="1" applyFont="1" applyFill="1" applyBorder="1" applyAlignment="1">
      <alignment horizontal="left" vertical="center"/>
    </xf>
    <xf numFmtId="0" fontId="3" fillId="0" borderId="1" xfId="0" applyNumberFormat="1" applyFont="1" applyBorder="1" applyAlignment="1">
      <alignment horizontal="left" vertical="center"/>
    </xf>
    <xf numFmtId="0" fontId="3" fillId="0" borderId="0" xfId="0" applyNumberFormat="1" applyFont="1" applyAlignment="1">
      <alignment horizontal="left"/>
    </xf>
    <xf numFmtId="0" fontId="12" fillId="0" borderId="1" xfId="0" applyNumberFormat="1" applyFont="1" applyBorder="1" applyAlignment="1">
      <alignment horizontal="left" vertical="center"/>
    </xf>
    <xf numFmtId="165" fontId="13" fillId="2" borderId="65" xfId="1" applyNumberFormat="1" applyFont="1" applyFill="1" applyBorder="1" applyAlignment="1">
      <alignment horizontal="left" vertical="center"/>
    </xf>
    <xf numFmtId="4" fontId="13" fillId="2" borderId="65" xfId="1" applyNumberFormat="1" applyFont="1" applyFill="1" applyBorder="1" applyAlignment="1">
      <alignment horizontal="right" vertical="center"/>
    </xf>
    <xf numFmtId="0" fontId="13" fillId="2" borderId="65"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44" xfId="1" applyNumberFormat="1" applyFont="1" applyFill="1" applyBorder="1" applyAlignment="1">
      <alignment horizontal="left" vertical="center" wrapText="1"/>
    </xf>
    <xf numFmtId="0" fontId="12" fillId="0" borderId="44"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40"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5" fontId="5" fillId="5" borderId="67" xfId="1" applyNumberFormat="1" applyFont="1" applyFill="1" applyBorder="1" applyAlignment="1">
      <alignment horizontal="center" vertical="center" wrapText="1"/>
    </xf>
    <xf numFmtId="4" fontId="44" fillId="0" borderId="0" xfId="0" applyNumberFormat="1" applyFont="1" applyBorder="1" applyAlignment="1">
      <alignment horizontal="left" vertical="center"/>
    </xf>
    <xf numFmtId="4" fontId="15" fillId="0" borderId="0" xfId="0" applyNumberFormat="1" applyFont="1" applyBorder="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2" fillId="0" borderId="1" xfId="0" applyFont="1" applyBorder="1" applyAlignment="1">
      <alignment vertical="center"/>
    </xf>
    <xf numFmtId="4" fontId="3" fillId="2" borderId="1" xfId="1" applyNumberFormat="1" applyFont="1" applyFill="1" applyBorder="1" applyAlignment="1">
      <alignment horizontal="right" vertical="center"/>
    </xf>
    <xf numFmtId="4" fontId="14" fillId="0" borderId="16" xfId="0" applyNumberFormat="1" applyFont="1" applyBorder="1" applyAlignment="1">
      <alignment horizontal="left" vertical="center"/>
    </xf>
    <xf numFmtId="4" fontId="14" fillId="0" borderId="15" xfId="0" applyNumberFormat="1" applyFont="1" applyBorder="1" applyAlignment="1">
      <alignment vertical="center"/>
    </xf>
    <xf numFmtId="0" fontId="3" fillId="0" borderId="66" xfId="0" applyFont="1" applyBorder="1" applyAlignment="1">
      <alignment vertical="center" wrapText="1"/>
    </xf>
    <xf numFmtId="0" fontId="11" fillId="3" borderId="0" xfId="0" applyFont="1" applyFill="1" applyAlignment="1">
      <alignment horizontal="center" vertical="center"/>
    </xf>
    <xf numFmtId="0" fontId="3" fillId="0" borderId="0" xfId="0" applyFont="1" applyBorder="1" applyAlignment="1">
      <alignment horizontal="left" vertical="center" wrapText="1"/>
    </xf>
    <xf numFmtId="165" fontId="5" fillId="5" borderId="0"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4" fillId="0" borderId="0" xfId="0" applyFont="1" applyAlignment="1">
      <alignment horizontal="center" vertical="center"/>
    </xf>
    <xf numFmtId="165" fontId="10" fillId="5" borderId="0" xfId="1" applyNumberFormat="1" applyFont="1" applyFill="1" applyBorder="1" applyAlignment="1">
      <alignment horizontal="center" vertical="center" wrapText="1"/>
    </xf>
    <xf numFmtId="4" fontId="14" fillId="0" borderId="15" xfId="0" applyNumberFormat="1" applyFont="1" applyBorder="1" applyAlignment="1">
      <alignment vertical="center"/>
    </xf>
    <xf numFmtId="165" fontId="7" fillId="4" borderId="0" xfId="1" applyNumberFormat="1" applyFont="1" applyFill="1" applyBorder="1" applyAlignment="1">
      <alignment horizontal="left" vertical="center" wrapText="1"/>
    </xf>
    <xf numFmtId="4" fontId="14" fillId="0" borderId="0" xfId="0" applyNumberFormat="1" applyFont="1" applyBorder="1" applyAlignment="1">
      <alignment horizontal="left" vertical="center"/>
    </xf>
    <xf numFmtId="0" fontId="6" fillId="0" borderId="0" xfId="1" applyNumberFormat="1" applyFont="1" applyFill="1" applyBorder="1" applyAlignment="1">
      <alignment horizontal="left" vertical="center" wrapText="1"/>
    </xf>
    <xf numFmtId="0" fontId="6" fillId="0" borderId="0" xfId="0" applyFont="1" applyAlignment="1">
      <alignment horizontal="left" vertical="center" wrapText="1"/>
    </xf>
    <xf numFmtId="165" fontId="5" fillId="5" borderId="0" xfId="1" applyNumberFormat="1" applyFont="1" applyFill="1" applyBorder="1" applyAlignment="1">
      <alignment horizontal="center" vertical="center" wrapText="1"/>
    </xf>
    <xf numFmtId="165" fontId="5" fillId="5" borderId="13" xfId="1" applyNumberFormat="1" applyFont="1" applyFill="1" applyBorder="1" applyAlignment="1">
      <alignment horizontal="center" vertical="center" wrapText="1"/>
    </xf>
    <xf numFmtId="4" fontId="14" fillId="0" borderId="15" xfId="0" applyNumberFormat="1" applyFont="1" applyBorder="1" applyAlignment="1">
      <alignment vertical="center"/>
    </xf>
    <xf numFmtId="4" fontId="14" fillId="0" borderId="0" xfId="0" applyNumberFormat="1" applyFont="1" applyBorder="1" applyAlignment="1">
      <alignment horizontal="left" vertical="center"/>
    </xf>
    <xf numFmtId="165" fontId="50" fillId="2" borderId="0" xfId="1" applyNumberFormat="1" applyFont="1" applyFill="1" applyBorder="1" applyAlignment="1">
      <alignment horizontal="left" vertical="center"/>
    </xf>
    <xf numFmtId="0" fontId="52" fillId="0" borderId="0" xfId="0" applyFont="1" applyAlignment="1">
      <alignment vertical="center"/>
    </xf>
    <xf numFmtId="0" fontId="55" fillId="0" borderId="0" xfId="0" applyFont="1"/>
    <xf numFmtId="165" fontId="51" fillId="2" borderId="0" xfId="1" applyNumberFormat="1" applyFont="1" applyFill="1" applyBorder="1" applyAlignment="1">
      <alignment horizontal="left" vertical="center"/>
    </xf>
    <xf numFmtId="0" fontId="40" fillId="0" borderId="0" xfId="0" applyFont="1" applyAlignment="1">
      <alignment vertical="center"/>
    </xf>
    <xf numFmtId="0" fontId="2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39" fillId="0" borderId="0" xfId="0" applyFont="1" applyAlignment="1">
      <alignment vertical="center"/>
    </xf>
    <xf numFmtId="0" fontId="40" fillId="0" borderId="0" xfId="0" applyFont="1" applyFill="1" applyAlignment="1">
      <alignment vertical="center"/>
    </xf>
    <xf numFmtId="165" fontId="40" fillId="0" borderId="0" xfId="1" applyNumberFormat="1" applyFont="1" applyFill="1" applyAlignment="1">
      <alignment horizontal="left" vertical="center" wrapText="1"/>
    </xf>
    <xf numFmtId="165" fontId="40" fillId="0" borderId="0" xfId="1" applyNumberFormat="1" applyFont="1" applyFill="1" applyAlignment="1">
      <alignment horizontal="left" vertical="center"/>
    </xf>
    <xf numFmtId="165" fontId="40" fillId="0" borderId="0" xfId="1" applyNumberFormat="1" applyFont="1" applyFill="1" applyAlignment="1">
      <alignment vertical="center"/>
    </xf>
    <xf numFmtId="4" fontId="40" fillId="0" borderId="0" xfId="0" applyNumberFormat="1" applyFont="1" applyFill="1" applyAlignment="1">
      <alignment vertical="center"/>
    </xf>
    <xf numFmtId="4" fontId="13" fillId="0" borderId="0" xfId="1" applyNumberFormat="1" applyFont="1" applyFill="1" applyBorder="1" applyAlignment="1">
      <alignment horizontal="right" vertical="center"/>
    </xf>
    <xf numFmtId="4" fontId="40" fillId="0" borderId="0" xfId="1" applyNumberFormat="1" applyFont="1" applyFill="1" applyBorder="1" applyAlignment="1">
      <alignment horizontal="right" vertical="center" wrapText="1"/>
    </xf>
    <xf numFmtId="0" fontId="39" fillId="0" borderId="0" xfId="0" applyFont="1"/>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4" fontId="40" fillId="0" borderId="0" xfId="0" applyNumberFormat="1" applyFont="1" applyFill="1" applyBorder="1" applyAlignment="1">
      <alignment vertical="center"/>
    </xf>
    <xf numFmtId="0" fontId="7" fillId="0" borderId="0" xfId="0" applyFont="1" applyAlignment="1">
      <alignment vertical="center"/>
    </xf>
    <xf numFmtId="0" fontId="13" fillId="4" borderId="0" xfId="0" applyFont="1" applyFill="1" applyAlignment="1">
      <alignment vertical="center"/>
    </xf>
    <xf numFmtId="0" fontId="13" fillId="0" borderId="0" xfId="0" applyFont="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4" fontId="40" fillId="0" borderId="0" xfId="0" applyNumberFormat="1" applyFont="1" applyBorder="1" applyAlignment="1">
      <alignment horizontal="right" vertical="center"/>
    </xf>
    <xf numFmtId="0" fontId="40" fillId="0" borderId="0" xfId="0" applyFont="1" applyBorder="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11" fillId="0" borderId="1" xfId="0" applyFont="1" applyBorder="1" applyAlignment="1">
      <alignment horizontal="center" vertical="center"/>
    </xf>
    <xf numFmtId="0" fontId="13" fillId="0" borderId="1" xfId="0" applyFont="1" applyBorder="1" applyAlignment="1">
      <alignment vertical="center"/>
    </xf>
    <xf numFmtId="4" fontId="13" fillId="0" borderId="1" xfId="1" applyNumberFormat="1" applyFont="1" applyBorder="1" applyAlignment="1">
      <alignment vertical="center"/>
    </xf>
    <xf numFmtId="0" fontId="7" fillId="0" borderId="0" xfId="0" applyFont="1" applyAlignment="1">
      <alignment horizontal="center" vertical="center"/>
    </xf>
    <xf numFmtId="0" fontId="57" fillId="0" borderId="0" xfId="0" applyFont="1" applyAlignment="1">
      <alignment vertical="center"/>
    </xf>
    <xf numFmtId="165" fontId="11" fillId="2" borderId="0" xfId="1" applyNumberFormat="1" applyFont="1" applyFill="1" applyBorder="1" applyAlignment="1">
      <alignment horizontal="center" vertical="center" wrapText="1"/>
    </xf>
    <xf numFmtId="4" fontId="7" fillId="0" borderId="0" xfId="0" applyNumberFormat="1" applyFont="1" applyFill="1" applyAlignment="1">
      <alignment horizontal="right" vertical="center"/>
    </xf>
    <xf numFmtId="165" fontId="40" fillId="0" borderId="0" xfId="1" applyNumberFormat="1" applyFont="1" applyFill="1" applyAlignment="1">
      <alignment horizontal="center" vertical="center"/>
    </xf>
    <xf numFmtId="4" fontId="7" fillId="3" borderId="0" xfId="0" applyNumberFormat="1" applyFont="1" applyFill="1" applyAlignment="1">
      <alignment horizontal="right" vertical="center"/>
    </xf>
    <xf numFmtId="165" fontId="7" fillId="2" borderId="0" xfId="1" applyNumberFormat="1" applyFont="1" applyFill="1" applyBorder="1" applyAlignment="1">
      <alignment horizontal="center" vertical="center" wrapText="1"/>
    </xf>
    <xf numFmtId="4" fontId="7" fillId="3" borderId="44" xfId="0" applyNumberFormat="1" applyFont="1" applyFill="1" applyBorder="1" applyAlignment="1">
      <alignment horizontal="right" vertical="center"/>
    </xf>
    <xf numFmtId="0" fontId="59" fillId="0" borderId="0" xfId="0" applyFont="1" applyAlignment="1">
      <alignment vertical="center"/>
    </xf>
    <xf numFmtId="0" fontId="60" fillId="0" borderId="0" xfId="0" applyFont="1" applyAlignment="1">
      <alignment vertical="center"/>
    </xf>
    <xf numFmtId="0" fontId="56" fillId="0" borderId="0" xfId="0" applyFont="1"/>
    <xf numFmtId="165" fontId="5" fillId="5" borderId="12" xfId="1" applyNumberFormat="1" applyFont="1" applyFill="1" applyBorder="1" applyAlignment="1">
      <alignment horizontal="center" vertical="center" wrapText="1"/>
    </xf>
    <xf numFmtId="165" fontId="5" fillId="5" borderId="73" xfId="1" applyNumberFormat="1" applyFont="1" applyFill="1" applyBorder="1" applyAlignment="1">
      <alignment horizontal="center" vertical="center" wrapText="1"/>
    </xf>
    <xf numFmtId="165" fontId="52" fillId="0" borderId="0" xfId="1" applyNumberFormat="1" applyFont="1" applyFill="1" applyAlignment="1">
      <alignment horizontal="left" vertical="center"/>
    </xf>
    <xf numFmtId="165" fontId="53" fillId="2" borderId="0" xfId="1" applyNumberFormat="1" applyFont="1" applyFill="1" applyBorder="1" applyAlignment="1">
      <alignment horizontal="left" vertical="center"/>
    </xf>
    <xf numFmtId="0" fontId="54" fillId="0" borderId="0" xfId="0" applyFont="1" applyAlignment="1">
      <alignmen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0" fontId="3" fillId="0" borderId="0" xfId="0" applyFont="1" applyAlignment="1">
      <alignment horizontal="left" vertical="center" wrapText="1"/>
    </xf>
    <xf numFmtId="165" fontId="5" fillId="5" borderId="0" xfId="1" applyNumberFormat="1" applyFont="1" applyFill="1" applyBorder="1" applyAlignment="1">
      <alignment horizontal="center" vertical="center" wrapText="1"/>
    </xf>
    <xf numFmtId="165" fontId="5" fillId="5" borderId="13" xfId="1" applyNumberFormat="1" applyFont="1" applyFill="1" applyBorder="1" applyAlignment="1">
      <alignment horizontal="center" vertical="center" wrapText="1"/>
    </xf>
    <xf numFmtId="165" fontId="5" fillId="5" borderId="0" xfId="1" applyNumberFormat="1" applyFont="1" applyFill="1" applyBorder="1" applyAlignment="1">
      <alignment horizontal="left" vertical="center"/>
    </xf>
    <xf numFmtId="4" fontId="14" fillId="0" borderId="16" xfId="0" applyNumberFormat="1" applyFont="1" applyBorder="1" applyAlignment="1">
      <alignment horizontal="left" vertical="center"/>
    </xf>
    <xf numFmtId="4" fontId="14" fillId="0" borderId="15" xfId="0" applyNumberFormat="1" applyFont="1" applyBorder="1" applyAlignment="1">
      <alignment vertical="center"/>
    </xf>
    <xf numFmtId="4" fontId="14" fillId="0" borderId="16" xfId="0" applyNumberFormat="1" applyFont="1" applyBorder="1" applyAlignment="1">
      <alignment horizontal="left" vertical="center"/>
    </xf>
    <xf numFmtId="4" fontId="14" fillId="0" borderId="15" xfId="0" applyNumberFormat="1" applyFont="1" applyBorder="1" applyAlignment="1">
      <alignment vertical="center"/>
    </xf>
    <xf numFmtId="0" fontId="12" fillId="0" borderId="26" xfId="0" applyFont="1" applyFill="1" applyBorder="1" applyAlignment="1">
      <alignment horizontal="center" vertical="center"/>
    </xf>
    <xf numFmtId="0" fontId="12" fillId="0" borderId="24" xfId="0" applyFont="1" applyFill="1" applyBorder="1" applyAlignment="1">
      <alignment horizontal="center" vertical="center"/>
    </xf>
    <xf numFmtId="0" fontId="19" fillId="0" borderId="27" xfId="0" applyFont="1" applyFill="1" applyBorder="1" applyAlignment="1">
      <alignment vertical="center"/>
    </xf>
    <xf numFmtId="165" fontId="5" fillId="5" borderId="74"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2" fillId="0" borderId="0" xfId="1" applyNumberFormat="1" applyFont="1" applyFill="1" applyBorder="1" applyAlignment="1">
      <alignment horizontal="center" vertical="center"/>
    </xf>
    <xf numFmtId="3" fontId="19" fillId="4" borderId="0" xfId="1" applyNumberFormat="1" applyFont="1" applyFill="1" applyBorder="1" applyAlignment="1">
      <alignment horizontal="right" vertical="center" wrapText="1"/>
    </xf>
    <xf numFmtId="3" fontId="19"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4" fontId="12" fillId="3" borderId="0"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wrapText="1"/>
    </xf>
    <xf numFmtId="4" fontId="19" fillId="0" borderId="1" xfId="1" applyNumberFormat="1" applyFont="1" applyFill="1" applyBorder="1" applyAlignment="1">
      <alignment horizontal="right" vertical="center" wrapText="1"/>
    </xf>
    <xf numFmtId="3" fontId="11" fillId="4"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3" fillId="0" borderId="0" xfId="1" applyNumberFormat="1" applyFont="1" applyFill="1" applyBorder="1" applyAlignment="1">
      <alignment horizontal="right" vertical="center" wrapText="1"/>
    </xf>
    <xf numFmtId="165" fontId="11" fillId="4" borderId="0" xfId="1" applyNumberFormat="1" applyFont="1" applyFill="1" applyBorder="1" applyAlignment="1">
      <alignment vertical="center" wrapText="1"/>
    </xf>
    <xf numFmtId="165" fontId="13" fillId="0" borderId="0" xfId="1" applyNumberFormat="1" applyFont="1" applyFill="1" applyBorder="1" applyAlignment="1">
      <alignment vertical="center" wrapText="1"/>
    </xf>
    <xf numFmtId="165" fontId="11" fillId="3" borderId="0" xfId="1" applyNumberFormat="1" applyFont="1" applyFill="1" applyBorder="1" applyAlignment="1">
      <alignment vertical="center" wrapText="1"/>
    </xf>
    <xf numFmtId="0" fontId="12" fillId="0" borderId="0" xfId="0" applyFont="1" applyAlignment="1"/>
    <xf numFmtId="4" fontId="13" fillId="3" borderId="0" xfId="1" applyNumberFormat="1" applyFont="1" applyFill="1" applyBorder="1" applyAlignment="1">
      <alignment horizontal="right" vertical="center"/>
    </xf>
    <xf numFmtId="4" fontId="13" fillId="3" borderId="0" xfId="1" applyNumberFormat="1" applyFont="1" applyFill="1" applyBorder="1" applyAlignment="1">
      <alignment horizontal="right" vertical="center" wrapText="1"/>
    </xf>
    <xf numFmtId="4" fontId="11" fillId="3" borderId="0" xfId="1" applyNumberFormat="1" applyFont="1" applyFill="1" applyBorder="1" applyAlignment="1">
      <alignment horizontal="right" vertical="center" wrapText="1"/>
    </xf>
    <xf numFmtId="4" fontId="11" fillId="0" borderId="1" xfId="1" applyNumberFormat="1" applyFont="1" applyFill="1" applyBorder="1" applyAlignment="1">
      <alignment horizontal="right" vertical="center" wrapText="1"/>
    </xf>
    <xf numFmtId="4" fontId="12" fillId="0" borderId="0" xfId="0" applyNumberFormat="1" applyFont="1" applyAlignment="1">
      <alignment horizontal="right"/>
    </xf>
    <xf numFmtId="3" fontId="12" fillId="0" borderId="0" xfId="0" applyNumberFormat="1" applyFont="1" applyAlignment="1">
      <alignment horizontal="right" vertical="center"/>
    </xf>
    <xf numFmtId="3" fontId="19" fillId="0" borderId="1" xfId="1" applyNumberFormat="1" applyFont="1" applyFill="1" applyBorder="1" applyAlignment="1">
      <alignment horizontal="right" vertical="center" wrapText="1"/>
    </xf>
    <xf numFmtId="4" fontId="12" fillId="3" borderId="0" xfId="1" applyNumberFormat="1" applyFont="1" applyFill="1" applyBorder="1" applyAlignment="1">
      <alignment horizontal="right" vertical="center"/>
    </xf>
    <xf numFmtId="4" fontId="12" fillId="3" borderId="0" xfId="0" applyNumberFormat="1" applyFont="1" applyFill="1" applyAlignment="1">
      <alignment horizontal="right" vertical="center"/>
    </xf>
    <xf numFmtId="4" fontId="12" fillId="0" borderId="0" xfId="0" applyNumberFormat="1" applyFont="1" applyAlignment="1">
      <alignment horizontal="right" vertical="center"/>
    </xf>
    <xf numFmtId="4" fontId="61" fillId="0" borderId="0" xfId="1" applyNumberFormat="1" applyFont="1" applyFill="1" applyBorder="1" applyAlignment="1">
      <alignment horizontal="right" vertical="center" wrapText="1"/>
    </xf>
    <xf numFmtId="4" fontId="10" fillId="0" borderId="0" xfId="1" applyNumberFormat="1" applyFont="1" applyFill="1" applyBorder="1" applyAlignment="1">
      <alignment horizontal="right" vertical="center" wrapText="1"/>
    </xf>
    <xf numFmtId="3" fontId="12" fillId="0" borderId="1" xfId="0" applyNumberFormat="1" applyFont="1" applyBorder="1" applyAlignment="1">
      <alignment horizontal="right" vertical="center"/>
    </xf>
    <xf numFmtId="4" fontId="12" fillId="0" borderId="1" xfId="0" applyNumberFormat="1" applyFont="1" applyBorder="1" applyAlignment="1">
      <alignment horizontal="right" vertical="center"/>
    </xf>
    <xf numFmtId="0" fontId="40" fillId="0" borderId="66" xfId="0" applyFont="1" applyBorder="1" applyAlignment="1">
      <alignmen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0" fontId="3" fillId="0" borderId="2" xfId="0" applyFont="1" applyBorder="1" applyAlignment="1">
      <alignment vertical="center" wrapText="1"/>
    </xf>
    <xf numFmtId="0" fontId="40" fillId="0" borderId="2" xfId="0" applyFont="1" applyBorder="1" applyAlignment="1">
      <alignment vertical="center" wrapText="1"/>
    </xf>
    <xf numFmtId="0" fontId="3" fillId="0" borderId="0" xfId="0" applyFont="1" applyAlignment="1">
      <alignment horizontal="lef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64" fillId="2" borderId="0" xfId="0" applyFont="1" applyFill="1" applyAlignment="1">
      <alignment vertical="center"/>
    </xf>
    <xf numFmtId="0" fontId="65" fillId="0" borderId="0" xfId="0" applyFont="1" applyAlignment="1">
      <alignment vertical="center"/>
    </xf>
    <xf numFmtId="0" fontId="65" fillId="0" borderId="3" xfId="0" applyFont="1" applyBorder="1" applyAlignment="1">
      <alignment horizontal="center" vertical="center" wrapText="1"/>
    </xf>
    <xf numFmtId="0" fontId="6" fillId="0" borderId="25"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5" xfId="0" applyFont="1" applyBorder="1" applyAlignment="1">
      <alignment horizontal="center" vertical="center"/>
    </xf>
    <xf numFmtId="0" fontId="3" fillId="0" borderId="6" xfId="0" applyFont="1" applyBorder="1" applyAlignment="1">
      <alignment vertical="center"/>
    </xf>
    <xf numFmtId="0" fontId="3" fillId="0" borderId="49" xfId="0" applyFont="1" applyBorder="1" applyAlignment="1">
      <alignment horizontal="center" vertical="center"/>
    </xf>
    <xf numFmtId="0" fontId="6" fillId="0" borderId="7" xfId="0" applyFont="1" applyBorder="1" applyAlignment="1">
      <alignment vertical="center"/>
    </xf>
    <xf numFmtId="0" fontId="27" fillId="0" borderId="8" xfId="4" applyFont="1" applyFill="1" applyBorder="1"/>
    <xf numFmtId="2" fontId="12" fillId="2" borderId="0" xfId="1" applyNumberFormat="1" applyFont="1" applyFill="1" applyBorder="1" applyAlignment="1">
      <alignment horizontal="center" vertical="center"/>
    </xf>
    <xf numFmtId="2" fontId="12" fillId="2" borderId="65" xfId="1" applyNumberFormat="1" applyFont="1" applyFill="1" applyBorder="1" applyAlignment="1">
      <alignment horizontal="center" vertical="center"/>
    </xf>
    <xf numFmtId="2" fontId="12" fillId="2" borderId="1" xfId="1" applyNumberFormat="1" applyFont="1" applyFill="1" applyBorder="1" applyAlignment="1">
      <alignment horizontal="center" vertical="center"/>
    </xf>
    <xf numFmtId="4" fontId="19" fillId="4" borderId="0" xfId="1" applyNumberFormat="1" applyFont="1" applyFill="1" applyBorder="1" applyAlignment="1">
      <alignment horizontal="right" vertical="center" wrapText="1"/>
    </xf>
    <xf numFmtId="4" fontId="6" fillId="4" borderId="0" xfId="1" applyNumberFormat="1" applyFont="1" applyFill="1" applyBorder="1" applyAlignment="1">
      <alignment horizontal="right" vertical="center" wrapText="1"/>
    </xf>
    <xf numFmtId="4" fontId="6" fillId="3" borderId="0" xfId="1" applyNumberFormat="1" applyFont="1" applyFill="1" applyBorder="1" applyAlignment="1">
      <alignment horizontal="right" vertical="center" wrapText="1"/>
    </xf>
    <xf numFmtId="4" fontId="6" fillId="2" borderId="0" xfId="1" applyNumberFormat="1" applyFont="1" applyFill="1" applyBorder="1" applyAlignment="1">
      <alignment horizontal="right" vertical="center"/>
    </xf>
    <xf numFmtId="4" fontId="6" fillId="0" borderId="0" xfId="0" applyNumberFormat="1" applyFont="1" applyBorder="1" applyAlignment="1">
      <alignment vertical="center"/>
    </xf>
    <xf numFmtId="4" fontId="6" fillId="6" borderId="0" xfId="1" applyNumberFormat="1" applyFont="1" applyFill="1" applyBorder="1" applyAlignment="1">
      <alignment horizontal="right" vertical="center" wrapText="1"/>
    </xf>
    <xf numFmtId="4" fontId="6" fillId="4"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wrapText="1"/>
    </xf>
    <xf numFmtId="164" fontId="6" fillId="3" borderId="0" xfId="1" applyFont="1" applyFill="1" applyBorder="1" applyAlignment="1">
      <alignment horizontal="right" vertical="center"/>
    </xf>
    <xf numFmtId="164" fontId="6" fillId="2" borderId="0" xfId="1" applyFont="1" applyFill="1" applyBorder="1" applyAlignment="1">
      <alignment horizontal="right" vertical="center"/>
    </xf>
    <xf numFmtId="164" fontId="3" fillId="2" borderId="0" xfId="1" applyFont="1" applyFill="1" applyBorder="1" applyAlignment="1">
      <alignment horizontal="right" vertical="center"/>
    </xf>
    <xf numFmtId="4" fontId="19" fillId="0" borderId="0" xfId="1" applyNumberFormat="1" applyFont="1" applyAlignment="1">
      <alignment vertical="center"/>
    </xf>
    <xf numFmtId="164" fontId="6" fillId="0" borderId="0" xfId="1" applyFont="1" applyAlignment="1">
      <alignment vertical="center"/>
    </xf>
    <xf numFmtId="4" fontId="12" fillId="2" borderId="0" xfId="1" applyNumberFormat="1" applyFont="1" applyFill="1" applyBorder="1" applyAlignment="1">
      <alignment horizontal="center" vertical="center"/>
    </xf>
    <xf numFmtId="0" fontId="6" fillId="0" borderId="72" xfId="0" applyFont="1" applyBorder="1" applyAlignment="1">
      <alignment horizontal="center" vertical="center"/>
    </xf>
    <xf numFmtId="0" fontId="19" fillId="8" borderId="0" xfId="1" applyNumberFormat="1" applyFont="1" applyFill="1" applyBorder="1" applyAlignment="1">
      <alignment horizontal="center" vertical="center" wrapText="1"/>
    </xf>
    <xf numFmtId="0" fontId="42" fillId="8" borderId="0" xfId="0" applyFont="1" applyFill="1" applyAlignment="1">
      <alignment vertical="center"/>
    </xf>
    <xf numFmtId="4" fontId="12" fillId="8" borderId="0" xfId="1" applyNumberFormat="1" applyFont="1" applyFill="1" applyBorder="1" applyAlignment="1">
      <alignment horizontal="right" vertical="center" wrapText="1"/>
    </xf>
    <xf numFmtId="4" fontId="3"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2" fillId="8" borderId="1" xfId="1" applyNumberFormat="1" applyFont="1" applyFill="1" applyBorder="1" applyAlignment="1">
      <alignment vertical="center"/>
    </xf>
    <xf numFmtId="4" fontId="3" fillId="8" borderId="1" xfId="0" applyNumberFormat="1" applyFont="1" applyFill="1" applyBorder="1" applyAlignment="1">
      <alignment vertical="center"/>
    </xf>
    <xf numFmtId="165"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0" fontId="42" fillId="8" borderId="0" xfId="0" applyFont="1" applyFill="1" applyAlignment="1">
      <alignment horizontal="left" vertical="center"/>
    </xf>
    <xf numFmtId="4" fontId="12" fillId="8" borderId="0" xfId="1" applyNumberFormat="1" applyFont="1" applyFill="1" applyAlignment="1">
      <alignment vertical="center"/>
    </xf>
    <xf numFmtId="164" fontId="3" fillId="8" borderId="0" xfId="1" applyFont="1" applyFill="1" applyAlignment="1">
      <alignment vertical="center"/>
    </xf>
    <xf numFmtId="0" fontId="13" fillId="2" borderId="0" xfId="1" applyNumberFormat="1" applyFont="1" applyFill="1" applyBorder="1" applyAlignment="1">
      <alignment horizontal="center" vertical="center" wrapText="1"/>
    </xf>
    <xf numFmtId="10" fontId="3" fillId="0" borderId="0" xfId="0" applyNumberFormat="1" applyFont="1" applyAlignment="1">
      <alignment vertical="center"/>
    </xf>
    <xf numFmtId="0" fontId="13" fillId="0" borderId="0" xfId="1" applyNumberFormat="1" applyFont="1" applyFill="1" applyBorder="1" applyAlignment="1">
      <alignment horizontal="center" vertical="center" wrapText="1"/>
    </xf>
    <xf numFmtId="4" fontId="12" fillId="9" borderId="0" xfId="1" applyNumberFormat="1" applyFont="1" applyFill="1" applyBorder="1" applyAlignment="1">
      <alignment horizontal="right" vertical="center" wrapText="1"/>
    </xf>
    <xf numFmtId="4" fontId="12" fillId="0" borderId="0" xfId="1" applyNumberFormat="1" applyFont="1" applyFill="1" applyBorder="1" applyAlignment="1">
      <alignment horizontal="center" vertical="center" wrapText="1"/>
    </xf>
    <xf numFmtId="4" fontId="13" fillId="0" borderId="65" xfId="1" applyNumberFormat="1" applyFont="1" applyFill="1" applyBorder="1" applyAlignment="1">
      <alignment horizontal="right" vertical="center"/>
    </xf>
    <xf numFmtId="2" fontId="12" fillId="0" borderId="65" xfId="1" applyNumberFormat="1" applyFont="1" applyFill="1" applyBorder="1" applyAlignment="1">
      <alignment horizontal="center" vertical="center"/>
    </xf>
    <xf numFmtId="4" fontId="14" fillId="0" borderId="16" xfId="0" applyNumberFormat="1" applyFont="1" applyBorder="1" applyAlignment="1">
      <alignment horizontal="left" vertical="center"/>
    </xf>
    <xf numFmtId="0" fontId="3" fillId="10" borderId="62" xfId="0" applyFont="1" applyFill="1" applyBorder="1" applyAlignment="1">
      <alignment vertical="center"/>
    </xf>
    <xf numFmtId="4" fontId="3" fillId="10" borderId="62" xfId="0" applyNumberFormat="1" applyFont="1" applyFill="1" applyBorder="1" applyAlignment="1">
      <alignment vertical="center"/>
    </xf>
    <xf numFmtId="0" fontId="3" fillId="10" borderId="59" xfId="0" applyFont="1" applyFill="1" applyBorder="1" applyAlignment="1">
      <alignment vertical="center"/>
    </xf>
    <xf numFmtId="165" fontId="13" fillId="0" borderId="0" xfId="1" applyNumberFormat="1" applyFont="1" applyFill="1" applyBorder="1" applyAlignment="1">
      <alignment horizontal="left" vertical="center" wrapText="1"/>
    </xf>
    <xf numFmtId="0" fontId="3" fillId="0" borderId="3" xfId="0" applyFont="1" applyBorder="1" applyAlignment="1">
      <alignment vertical="center" wrapText="1"/>
    </xf>
    <xf numFmtId="0" fontId="3" fillId="0" borderId="34" xfId="0" applyFont="1" applyBorder="1" applyAlignment="1">
      <alignment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40" fillId="0" borderId="2" xfId="0" applyFont="1" applyBorder="1" applyAlignment="1">
      <alignment vertical="center" wrapText="1"/>
    </xf>
    <xf numFmtId="0" fontId="40" fillId="0" borderId="3" xfId="0" applyFont="1" applyBorder="1" applyAlignment="1">
      <alignment vertical="center"/>
    </xf>
    <xf numFmtId="0" fontId="28" fillId="3" borderId="72" xfId="0" applyFont="1" applyFill="1" applyBorder="1" applyAlignment="1">
      <alignment horizontal="left" vertical="center"/>
    </xf>
    <xf numFmtId="0" fontId="28" fillId="3" borderId="49" xfId="0" applyFont="1" applyFill="1" applyBorder="1" applyAlignment="1">
      <alignment horizontal="lef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34" fillId="0" borderId="0" xfId="0" applyFont="1" applyAlignment="1">
      <alignment horizontal="center" vertical="center"/>
    </xf>
    <xf numFmtId="0" fontId="25" fillId="3" borderId="0" xfId="0" applyFont="1" applyFill="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30" fillId="0" borderId="0" xfId="1" applyNumberFormat="1" applyFont="1" applyFill="1" applyBorder="1" applyAlignment="1">
      <alignment horizontal="left" vertical="center" wrapText="1"/>
    </xf>
    <xf numFmtId="0" fontId="25" fillId="3" borderId="0" xfId="0" applyFont="1" applyFill="1" applyAlignment="1">
      <alignment horizontal="left" vertical="center"/>
    </xf>
    <xf numFmtId="0" fontId="23" fillId="0" borderId="0" xfId="0" applyFont="1" applyAlignment="1">
      <alignment horizontal="left" vertical="top" wrapText="1"/>
    </xf>
    <xf numFmtId="0" fontId="3" fillId="0" borderId="0" xfId="0" applyFont="1" applyAlignment="1">
      <alignment horizontal="left" vertical="top" wrapText="1"/>
    </xf>
    <xf numFmtId="0" fontId="33" fillId="4" borderId="0" xfId="0" applyFont="1" applyFill="1" applyAlignment="1">
      <alignment horizontal="center" vertical="center" wrapText="1"/>
    </xf>
    <xf numFmtId="0" fontId="40" fillId="0" borderId="0" xfId="0" applyFont="1" applyAlignment="1">
      <alignment horizontal="left" vertical="center" wrapText="1"/>
    </xf>
    <xf numFmtId="0" fontId="6" fillId="0" borderId="0" xfId="0" applyFont="1" applyBorder="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0" fontId="3" fillId="0" borderId="0" xfId="0" applyFont="1" applyBorder="1" applyAlignment="1">
      <alignment horizontal="left" vertical="center" wrapText="1"/>
    </xf>
    <xf numFmtId="0" fontId="3" fillId="0" borderId="48"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6" xfId="0" applyFont="1" applyFill="1" applyBorder="1" applyAlignment="1">
      <alignment horizontal="center" vertical="center"/>
    </xf>
    <xf numFmtId="0" fontId="3" fillId="0" borderId="2" xfId="1" applyNumberFormat="1" applyFont="1" applyFill="1" applyBorder="1" applyAlignment="1">
      <alignment horizontal="left" vertical="center" wrapText="1"/>
    </xf>
    <xf numFmtId="0" fontId="6" fillId="0" borderId="2" xfId="1" applyNumberFormat="1" applyFont="1" applyFill="1" applyBorder="1" applyAlignment="1">
      <alignment horizontal="left" vertical="center" wrapText="1"/>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34" fillId="0" borderId="50"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5" fillId="0" borderId="10" xfId="0" applyFont="1" applyBorder="1" applyAlignment="1">
      <alignment horizontal="center" vertical="center"/>
    </xf>
    <xf numFmtId="0" fontId="46" fillId="0" borderId="15" xfId="0" applyFont="1" applyBorder="1" applyAlignment="1">
      <alignment horizontal="center" vertical="center"/>
    </xf>
    <xf numFmtId="0" fontId="46" fillId="0" borderId="25"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1" xfId="0" applyFont="1" applyBorder="1" applyAlignment="1">
      <alignment horizontal="center" vertical="center"/>
    </xf>
    <xf numFmtId="0" fontId="46" fillId="0" borderId="8" xfId="0" applyFont="1" applyBorder="1" applyAlignment="1">
      <alignment horizontal="center" vertical="center"/>
    </xf>
    <xf numFmtId="165" fontId="5" fillId="5"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4" fontId="44" fillId="0" borderId="15" xfId="0" applyNumberFormat="1" applyFont="1" applyBorder="1" applyAlignment="1">
      <alignment horizontal="center" vertical="center"/>
    </xf>
    <xf numFmtId="0" fontId="6" fillId="0" borderId="0" xfId="0" applyFont="1" applyAlignment="1">
      <alignment horizontal="center" vertical="center"/>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4" fontId="7" fillId="4" borderId="16" xfId="0" applyNumberFormat="1" applyFont="1" applyFill="1" applyBorder="1" applyAlignment="1">
      <alignment horizontal="left" vertical="center" wrapText="1"/>
    </xf>
    <xf numFmtId="165" fontId="21" fillId="5" borderId="0" xfId="1" applyNumberFormat="1" applyFont="1" applyFill="1" applyBorder="1" applyAlignment="1">
      <alignment horizontal="center" vertical="center" wrapText="1"/>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6" fillId="0" borderId="49" xfId="1" applyNumberFormat="1" applyFont="1" applyFill="1" applyBorder="1" applyAlignment="1">
      <alignment horizontal="left" vertical="center" wrapText="1"/>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0" fontId="12" fillId="0" borderId="17" xfId="0" applyFont="1" applyFill="1" applyBorder="1" applyAlignment="1">
      <alignment horizontal="left" vertical="center"/>
    </xf>
    <xf numFmtId="0" fontId="12" fillId="2" borderId="17" xfId="0" applyFont="1" applyFill="1" applyBorder="1" applyAlignment="1">
      <alignment horizontal="left" vertical="center" wrapText="1"/>
    </xf>
    <xf numFmtId="0" fontId="6" fillId="0" borderId="2" xfId="1" applyNumberFormat="1" applyFont="1" applyFill="1" applyBorder="1" applyAlignment="1">
      <alignment horizontal="left" vertical="top" wrapText="1"/>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0" fontId="16" fillId="0" borderId="0"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16" xfId="0" applyFont="1" applyBorder="1" applyAlignment="1">
      <alignment horizontal="center" vertical="center"/>
    </xf>
    <xf numFmtId="0" fontId="6" fillId="0" borderId="71"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4" fillId="0" borderId="0" xfId="0" applyFont="1" applyAlignment="1">
      <alignment horizontal="center" vertical="center" wrapText="1"/>
    </xf>
    <xf numFmtId="0" fontId="6" fillId="0" borderId="3" xfId="1" applyNumberFormat="1" applyFont="1" applyFill="1" applyBorder="1" applyAlignment="1">
      <alignment horizontal="left" vertical="top" wrapText="1"/>
    </xf>
    <xf numFmtId="0" fontId="6" fillId="0" borderId="16" xfId="1" applyNumberFormat="1" applyFont="1" applyFill="1" applyBorder="1" applyAlignment="1">
      <alignment horizontal="left" vertical="top" wrapText="1"/>
    </xf>
    <xf numFmtId="0" fontId="6" fillId="0" borderId="4" xfId="1" applyNumberFormat="1" applyFont="1" applyFill="1" applyBorder="1" applyAlignment="1">
      <alignment horizontal="left" vertical="top" wrapText="1"/>
    </xf>
    <xf numFmtId="165" fontId="5" fillId="5" borderId="13"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12" fillId="0" borderId="0" xfId="0" applyFont="1" applyAlignment="1">
      <alignment horizontal="left"/>
    </xf>
    <xf numFmtId="0" fontId="4" fillId="0" borderId="0" xfId="0" applyFont="1" applyAlignment="1">
      <alignment horizontal="center" vertical="center"/>
    </xf>
    <xf numFmtId="4" fontId="14" fillId="0" borderId="15" xfId="0" applyNumberFormat="1" applyFont="1" applyBorder="1" applyAlignment="1">
      <alignment horizontal="left" vertical="center"/>
    </xf>
    <xf numFmtId="0" fontId="3" fillId="0" borderId="7" xfId="0" applyFont="1" applyFill="1" applyBorder="1" applyAlignment="1">
      <alignment horizontal="left" vertical="top"/>
    </xf>
    <xf numFmtId="0" fontId="3" fillId="0" borderId="1" xfId="0" applyFont="1" applyFill="1" applyBorder="1" applyAlignment="1">
      <alignment horizontal="left" vertical="top"/>
    </xf>
    <xf numFmtId="0" fontId="3" fillId="0" borderId="8" xfId="0" applyFont="1" applyFill="1" applyBorder="1" applyAlignment="1">
      <alignment horizontal="left" vertical="top"/>
    </xf>
    <xf numFmtId="4" fontId="14" fillId="0" borderId="16" xfId="0" applyNumberFormat="1" applyFont="1" applyBorder="1" applyAlignment="1">
      <alignment horizontal="left" vertical="center"/>
    </xf>
    <xf numFmtId="165" fontId="10" fillId="5" borderId="0" xfId="1" applyNumberFormat="1" applyFont="1" applyFill="1" applyBorder="1" applyAlignment="1">
      <alignment horizontal="center" vertical="center" wrapText="1"/>
    </xf>
    <xf numFmtId="165" fontId="10" fillId="5" borderId="13" xfId="1" applyNumberFormat="1" applyFont="1" applyFill="1" applyBorder="1" applyAlignment="1">
      <alignment horizontal="center" vertical="center" wrapText="1"/>
    </xf>
    <xf numFmtId="0" fontId="12" fillId="2" borderId="17" xfId="0" applyFont="1" applyFill="1" applyBorder="1" applyAlignment="1">
      <alignment horizontal="left" vertical="center"/>
    </xf>
    <xf numFmtId="0" fontId="7" fillId="0" borderId="0" xfId="0" applyFont="1" applyAlignment="1">
      <alignment horizontal="center" vertical="center"/>
    </xf>
    <xf numFmtId="0" fontId="7" fillId="0" borderId="3"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0" fontId="7" fillId="0" borderId="0" xfId="0" applyFont="1" applyAlignment="1">
      <alignment horizontal="center"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58" fillId="0" borderId="0" xfId="0" applyFont="1" applyBorder="1" applyAlignment="1">
      <alignment horizontal="center" vertical="center"/>
    </xf>
    <xf numFmtId="0" fontId="7" fillId="0" borderId="0" xfId="0" applyFont="1" applyBorder="1" applyAlignment="1">
      <alignment horizontal="center" vertical="center"/>
    </xf>
    <xf numFmtId="0" fontId="7" fillId="0" borderId="41" xfId="1" applyNumberFormat="1" applyFont="1" applyFill="1" applyBorder="1" applyAlignment="1">
      <alignment horizontal="left" vertical="center" wrapText="1"/>
    </xf>
    <xf numFmtId="0" fontId="7" fillId="0" borderId="42" xfId="1" applyNumberFormat="1" applyFont="1" applyFill="1" applyBorder="1" applyAlignment="1">
      <alignment horizontal="left" vertical="center" wrapText="1"/>
    </xf>
    <xf numFmtId="0" fontId="7" fillId="0" borderId="43" xfId="1" applyNumberFormat="1" applyFont="1" applyFill="1" applyBorder="1" applyAlignment="1">
      <alignment horizontal="left" vertical="center" wrapText="1"/>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1"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25" fillId="0" borderId="0" xfId="0" applyFont="1" applyAlignment="1">
      <alignment horizontal="center" vertical="center" wrapText="1"/>
    </xf>
    <xf numFmtId="0" fontId="34" fillId="0" borderId="0" xfId="0" applyFont="1" applyBorder="1" applyAlignment="1">
      <alignment horizontal="center" vertical="center"/>
    </xf>
    <xf numFmtId="0" fontId="6" fillId="0" borderId="68" xfId="0" applyNumberFormat="1" applyFont="1" applyBorder="1" applyAlignment="1">
      <alignment horizontal="center" vertical="center"/>
    </xf>
    <xf numFmtId="0" fontId="6" fillId="0" borderId="69" xfId="0" applyNumberFormat="1" applyFont="1" applyBorder="1" applyAlignment="1">
      <alignment horizontal="center" vertical="center"/>
    </xf>
    <xf numFmtId="0" fontId="6" fillId="0" borderId="70"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71" xfId="0" applyNumberFormat="1" applyFont="1" applyBorder="1" applyAlignment="1">
      <alignment horizontal="center" vertical="center"/>
    </xf>
    <xf numFmtId="0" fontId="6" fillId="0" borderId="58" xfId="0" applyNumberFormat="1" applyFont="1" applyBorder="1" applyAlignment="1">
      <alignment horizontal="center" vertical="center"/>
    </xf>
    <xf numFmtId="0" fontId="6" fillId="0" borderId="59" xfId="0" applyNumberFormat="1" applyFont="1" applyBorder="1" applyAlignment="1">
      <alignment horizontal="center" vertical="center"/>
    </xf>
    <xf numFmtId="0" fontId="6" fillId="0" borderId="60" xfId="0" applyNumberFormat="1" applyFont="1" applyBorder="1" applyAlignment="1">
      <alignment horizontal="center" vertical="center"/>
    </xf>
    <xf numFmtId="0" fontId="3" fillId="0" borderId="3" xfId="1" applyNumberFormat="1" applyFont="1" applyFill="1" applyBorder="1" applyAlignment="1">
      <alignment horizontal="left" vertical="center" wrapText="1"/>
    </xf>
    <xf numFmtId="0" fontId="3" fillId="0" borderId="16" xfId="1" applyNumberFormat="1" applyFont="1" applyFill="1" applyBorder="1" applyAlignment="1">
      <alignment horizontal="left" vertical="center" wrapText="1"/>
    </xf>
    <xf numFmtId="0" fontId="3" fillId="0" borderId="4" xfId="1" applyNumberFormat="1" applyFont="1" applyFill="1" applyBorder="1" applyAlignment="1">
      <alignment horizontal="left" vertical="center" wrapText="1"/>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45" fillId="0" borderId="36" xfId="0" applyFont="1" applyBorder="1" applyAlignment="1">
      <alignment horizontal="center" vertical="center"/>
    </xf>
    <xf numFmtId="0" fontId="45" fillId="0" borderId="45" xfId="0" applyFont="1" applyBorder="1" applyAlignment="1">
      <alignment horizontal="center" vertical="center"/>
    </xf>
    <xf numFmtId="0" fontId="45" fillId="0" borderId="37" xfId="0" applyFont="1" applyBorder="1" applyAlignment="1">
      <alignment horizontal="center" vertical="center"/>
    </xf>
    <xf numFmtId="0" fontId="45" fillId="0" borderId="35" xfId="0" applyFont="1" applyBorder="1" applyAlignment="1">
      <alignment horizontal="center" vertical="center"/>
    </xf>
    <xf numFmtId="0" fontId="45" fillId="0" borderId="0" xfId="0" applyFont="1" applyBorder="1" applyAlignment="1">
      <alignment horizontal="center" vertical="center"/>
    </xf>
    <xf numFmtId="0" fontId="45" fillId="0" borderId="38" xfId="0" applyFont="1" applyBorder="1" applyAlignment="1">
      <alignment horizontal="center" vertical="center"/>
    </xf>
    <xf numFmtId="0" fontId="45" fillId="0" borderId="39" xfId="0" applyFont="1" applyBorder="1" applyAlignment="1">
      <alignment horizontal="center" vertical="center"/>
    </xf>
    <xf numFmtId="0" fontId="45" fillId="0" borderId="44" xfId="0" applyFont="1" applyBorder="1" applyAlignment="1">
      <alignment horizontal="center" vertical="center"/>
    </xf>
    <xf numFmtId="0" fontId="45" fillId="0" borderId="40" xfId="0" applyFont="1" applyBorder="1" applyAlignment="1">
      <alignment horizontal="center" vertical="center"/>
    </xf>
    <xf numFmtId="4" fontId="14" fillId="0" borderId="0" xfId="0" applyNumberFormat="1" applyFont="1" applyBorder="1" applyAlignment="1">
      <alignment horizontal="left" vertical="center"/>
    </xf>
    <xf numFmtId="0" fontId="6" fillId="0" borderId="35"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4" fillId="0" borderId="0" xfId="0" applyFont="1" applyAlignment="1">
      <alignment horizontal="center"/>
    </xf>
  </cellXfs>
  <cellStyles count="7">
    <cellStyle name="Hipervínculo" xfId="4" builtinId="8"/>
    <cellStyle name="Millares" xfId="1" builtinId="3"/>
    <cellStyle name="Millares 2" xfId="2" xr:uid="{00000000-0005-0000-0000-000002000000}"/>
    <cellStyle name="Millares 3" xfId="3" xr:uid="{00000000-0005-0000-0000-000003000000}"/>
    <cellStyle name="Normal" xfId="0" builtinId="0"/>
    <cellStyle name="Normal 2 2" xfId="5" xr:uid="{00000000-0005-0000-0000-000005000000}"/>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C1C5C8"/>
      <color rgb="FFCFAC65"/>
      <color rgb="FF979797"/>
      <color rgb="FF182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2</xdr:row>
      <xdr:rowOff>200696</xdr:rowOff>
    </xdr:to>
    <xdr:pic>
      <xdr:nvPicPr>
        <xdr:cNvPr id="2" name="Imagen 1">
          <a:extLst>
            <a:ext uri="{FF2B5EF4-FFF2-40B4-BE49-F238E27FC236}">
              <a16:creationId xmlns:a16="http://schemas.microsoft.com/office/drawing/2014/main" id="{59DE98F1-A491-40A6-B903-9FC64A3FA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931CB62B-A5CE-4C65-A538-D42437E88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CC8BBC78-205F-4A2B-A041-1EA3CC45F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2155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698526</xdr:colOff>
      <xdr:row>2</xdr:row>
      <xdr:rowOff>187036</xdr:rowOff>
    </xdr:to>
    <xdr:pic>
      <xdr:nvPicPr>
        <xdr:cNvPr id="4" name="Imagen 3">
          <a:extLst>
            <a:ext uri="{FF2B5EF4-FFF2-40B4-BE49-F238E27FC236}">
              <a16:creationId xmlns:a16="http://schemas.microsoft.com/office/drawing/2014/main" id="{EFE37E51-96D3-4C1A-AF19-BF7A6A367FB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nidades%20compartidas\Compartida%20Presupuesto%20-%20UyCS\Reporte%20ejec%20trim%202024\Personalizados%20Steph%20Salas\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PAO 2024 aprobado"/>
      <sheetName val="Calendario"/>
      <sheetName val="Instrucciones"/>
      <sheetName val="1T"/>
      <sheetName val="2T"/>
      <sheetName val="I Semestre"/>
      <sheetName val="3T"/>
      <sheetName val="III T Acum"/>
      <sheetName val="4T"/>
      <sheetName val="Anual"/>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meet.google.com/oyq-yvia-jtd"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laura.castro@mtss.go.cr"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4.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7" Type="http://schemas.openxmlformats.org/officeDocument/2006/relationships/comments" Target="../comments6.x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6.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30" customWidth="1"/>
    <col min="2" max="2" width="33.109375" style="30" customWidth="1"/>
    <col min="3" max="3" width="34.6640625" style="30" customWidth="1"/>
    <col min="4" max="4" width="25.6640625" style="30" customWidth="1"/>
    <col min="5" max="5" width="43" style="30" customWidth="1"/>
    <col min="6" max="6" width="24.44140625" style="30" customWidth="1"/>
    <col min="7" max="16384" width="11.44140625" style="30"/>
  </cols>
  <sheetData>
    <row r="5" spans="2:8" ht="19.8" x14ac:dyDescent="0.3">
      <c r="B5" s="399" t="s">
        <v>232</v>
      </c>
      <c r="C5" s="399"/>
      <c r="D5" s="399"/>
      <c r="E5" s="399"/>
      <c r="F5" s="399"/>
    </row>
    <row r="7" spans="2:8" ht="19.8" x14ac:dyDescent="0.3">
      <c r="B7" s="170" t="s">
        <v>168</v>
      </c>
      <c r="C7" s="170" t="s">
        <v>169</v>
      </c>
      <c r="D7" s="400" t="s">
        <v>170</v>
      </c>
      <c r="E7" s="401"/>
      <c r="F7" s="203" t="s">
        <v>246</v>
      </c>
    </row>
    <row r="8" spans="2:8" ht="34.799999999999997" x14ac:dyDescent="0.3">
      <c r="B8" s="204" t="s">
        <v>208</v>
      </c>
      <c r="C8" s="339" t="s">
        <v>287</v>
      </c>
      <c r="D8" s="402" t="s">
        <v>295</v>
      </c>
      <c r="E8" s="397"/>
      <c r="F8" s="225" t="s">
        <v>233</v>
      </c>
    </row>
    <row r="9" spans="2:8" ht="34.799999999999997" x14ac:dyDescent="0.3">
      <c r="B9" s="204" t="s">
        <v>209</v>
      </c>
      <c r="C9" s="339" t="s">
        <v>247</v>
      </c>
      <c r="D9" s="402" t="s">
        <v>296</v>
      </c>
      <c r="E9" s="397"/>
      <c r="F9" s="225" t="s">
        <v>233</v>
      </c>
      <c r="H9"/>
    </row>
    <row r="10" spans="2:8" ht="68.25" customHeight="1" x14ac:dyDescent="0.3">
      <c r="B10" s="204" t="s">
        <v>210</v>
      </c>
      <c r="C10" s="169" t="s">
        <v>248</v>
      </c>
      <c r="D10" s="403" t="s">
        <v>274</v>
      </c>
      <c r="E10" s="404"/>
      <c r="F10" s="225" t="s">
        <v>234</v>
      </c>
    </row>
    <row r="11" spans="2:8" ht="46.8" x14ac:dyDescent="0.3">
      <c r="B11" s="405" t="s">
        <v>211</v>
      </c>
      <c r="C11" s="338" t="s">
        <v>251</v>
      </c>
      <c r="D11" s="402" t="s">
        <v>250</v>
      </c>
      <c r="E11" s="397"/>
      <c r="F11" s="225" t="s">
        <v>249</v>
      </c>
    </row>
    <row r="12" spans="2:8" ht="62.4" x14ac:dyDescent="0.3">
      <c r="B12" s="406"/>
      <c r="C12" s="338" t="s">
        <v>266</v>
      </c>
      <c r="D12" s="407" t="s">
        <v>252</v>
      </c>
      <c r="E12" s="408"/>
      <c r="F12" s="335" t="s">
        <v>234</v>
      </c>
    </row>
    <row r="13" spans="2:8" ht="126" customHeight="1" x14ac:dyDescent="0.3">
      <c r="B13" s="204" t="s">
        <v>254</v>
      </c>
      <c r="C13" s="338" t="s">
        <v>253</v>
      </c>
      <c r="D13" s="397" t="s">
        <v>297</v>
      </c>
      <c r="E13" s="398"/>
      <c r="F13" s="225" t="s">
        <v>234</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1" style="30" customWidth="1"/>
    <col min="2" max="2" width="32" style="30" customWidth="1"/>
    <col min="3" max="6" width="31" style="30" customWidth="1"/>
    <col min="7" max="16384" width="10.88671875" style="30"/>
  </cols>
  <sheetData>
    <row r="1" spans="1:6" ht="15" customHeight="1" x14ac:dyDescent="0.3"/>
    <row r="2" spans="1:6" ht="15" customHeight="1" x14ac:dyDescent="0.3"/>
    <row r="3" spans="1:6" ht="15" customHeight="1" x14ac:dyDescent="0.3"/>
    <row r="4" spans="1:6" ht="15" customHeight="1" x14ac:dyDescent="0.3"/>
    <row r="5" spans="1:6" ht="42.6" customHeight="1" x14ac:dyDescent="0.3">
      <c r="A5" s="399" t="s">
        <v>79</v>
      </c>
      <c r="B5" s="399"/>
      <c r="C5" s="399"/>
      <c r="D5" s="399"/>
      <c r="E5" s="38"/>
      <c r="F5" s="38"/>
    </row>
    <row r="6" spans="1:6" ht="9.9" customHeight="1" x14ac:dyDescent="0.3">
      <c r="A6" s="336"/>
      <c r="B6" s="336"/>
      <c r="C6" s="336"/>
      <c r="D6" s="336"/>
      <c r="E6" s="38"/>
      <c r="F6" s="38"/>
    </row>
    <row r="7" spans="1:6" ht="16.2" customHeight="1" x14ac:dyDescent="0.3">
      <c r="A7" s="337" t="s">
        <v>88</v>
      </c>
      <c r="B7" s="336"/>
      <c r="C7" s="336"/>
      <c r="D7" s="336"/>
      <c r="E7" s="38"/>
      <c r="F7" s="38"/>
    </row>
    <row r="8" spans="1:6" ht="9.9" customHeight="1" x14ac:dyDescent="0.3">
      <c r="A8" s="340"/>
      <c r="B8" s="340"/>
      <c r="C8" s="340"/>
      <c r="D8" s="340"/>
      <c r="E8" s="72"/>
      <c r="F8" s="72"/>
    </row>
    <row r="9" spans="1:6" ht="50.1" customHeight="1" x14ac:dyDescent="0.3">
      <c r="A9" s="413" t="s">
        <v>90</v>
      </c>
      <c r="B9" s="413"/>
      <c r="C9" s="413"/>
      <c r="D9" s="413"/>
      <c r="E9" s="72"/>
      <c r="F9" s="72"/>
    </row>
    <row r="10" spans="1:6" ht="9.9" customHeight="1" x14ac:dyDescent="0.3">
      <c r="A10" s="340"/>
      <c r="B10" s="340"/>
      <c r="C10" s="340"/>
      <c r="D10" s="340"/>
      <c r="E10" s="72"/>
      <c r="F10" s="72"/>
    </row>
    <row r="11" spans="1:6" ht="87.9" customHeight="1" x14ac:dyDescent="0.3">
      <c r="A11" s="417" t="s">
        <v>87</v>
      </c>
      <c r="B11" s="417"/>
      <c r="C11" s="417"/>
      <c r="D11" s="417"/>
      <c r="E11" s="72"/>
      <c r="F11" s="72"/>
    </row>
    <row r="12" spans="1:6" ht="9.9" customHeight="1" x14ac:dyDescent="0.3">
      <c r="A12" s="341"/>
      <c r="B12" s="341"/>
      <c r="C12" s="341"/>
      <c r="D12" s="341"/>
      <c r="E12" s="72"/>
      <c r="F12" s="72"/>
    </row>
    <row r="13" spans="1:6" ht="105" customHeight="1" x14ac:dyDescent="0.3">
      <c r="A13" s="418" t="s">
        <v>267</v>
      </c>
      <c r="B13" s="418"/>
      <c r="C13" s="418"/>
      <c r="D13" s="418"/>
      <c r="E13" s="72"/>
      <c r="F13" s="72"/>
    </row>
    <row r="14" spans="1:6" ht="9.9" customHeight="1" x14ac:dyDescent="0.3">
      <c r="A14" s="342"/>
      <c r="B14" s="342"/>
      <c r="C14" s="342"/>
      <c r="D14" s="342"/>
      <c r="E14" s="72"/>
      <c r="F14" s="72"/>
    </row>
    <row r="15" spans="1:6" ht="80.099999999999994" customHeight="1" x14ac:dyDescent="0.3">
      <c r="A15" s="413" t="s">
        <v>104</v>
      </c>
      <c r="B15" s="413"/>
      <c r="C15" s="413"/>
      <c r="D15" s="413"/>
      <c r="E15" s="72"/>
      <c r="F15" s="72"/>
    </row>
    <row r="16" spans="1:6" ht="9.9" customHeight="1" x14ac:dyDescent="0.3">
      <c r="A16" s="340"/>
      <c r="B16" s="340"/>
      <c r="C16" s="340"/>
      <c r="D16" s="340"/>
      <c r="E16" s="72"/>
      <c r="F16" s="72"/>
    </row>
    <row r="17" spans="1:17" ht="20.399999999999999" customHeight="1" x14ac:dyDescent="0.3">
      <c r="A17" s="419" t="s">
        <v>89</v>
      </c>
      <c r="B17" s="419"/>
      <c r="C17" s="419"/>
      <c r="D17" s="419"/>
      <c r="E17" s="72"/>
      <c r="F17" s="72"/>
    </row>
    <row r="18" spans="1:17" ht="20.100000000000001" customHeight="1" x14ac:dyDescent="0.3">
      <c r="A18" s="60" t="s">
        <v>26</v>
      </c>
    </row>
    <row r="19" spans="1:17" ht="120" customHeight="1" x14ac:dyDescent="0.3">
      <c r="A19" s="420" t="s">
        <v>298</v>
      </c>
      <c r="B19" s="420"/>
      <c r="C19" s="420"/>
      <c r="D19" s="420"/>
      <c r="F19" s="72"/>
    </row>
    <row r="20" spans="1:17" ht="20.100000000000001" customHeight="1" x14ac:dyDescent="0.3">
      <c r="A20" s="60" t="s">
        <v>86</v>
      </c>
    </row>
    <row r="21" spans="1:17" ht="5.0999999999999996" customHeight="1" x14ac:dyDescent="0.3"/>
    <row r="22" spans="1:17" ht="18" customHeight="1" x14ac:dyDescent="0.3">
      <c r="A22" s="413" t="s">
        <v>288</v>
      </c>
      <c r="B22" s="413"/>
      <c r="C22" s="413"/>
      <c r="D22" s="413"/>
      <c r="E22" s="72"/>
      <c r="F22" s="72"/>
      <c r="G22" s="72"/>
      <c r="H22" s="72"/>
      <c r="I22" s="72"/>
      <c r="J22" s="72"/>
      <c r="K22" s="72"/>
      <c r="L22" s="72"/>
      <c r="M22" s="72"/>
      <c r="N22" s="72"/>
      <c r="O22" s="72"/>
      <c r="P22" s="72"/>
      <c r="Q22" s="72"/>
    </row>
    <row r="23" spans="1:17" ht="5.0999999999999996" customHeight="1" x14ac:dyDescent="0.3">
      <c r="A23" s="340"/>
      <c r="B23" s="340"/>
      <c r="C23" s="340"/>
      <c r="D23" s="340"/>
      <c r="E23" s="72"/>
      <c r="F23" s="72"/>
      <c r="G23" s="72"/>
      <c r="H23" s="72"/>
      <c r="I23" s="72"/>
      <c r="J23" s="72"/>
      <c r="K23" s="72"/>
      <c r="L23" s="72"/>
      <c r="M23" s="72"/>
      <c r="N23" s="72"/>
      <c r="O23" s="72"/>
      <c r="P23" s="72"/>
      <c r="Q23" s="72"/>
    </row>
    <row r="24" spans="1:17" ht="34.5" customHeight="1" x14ac:dyDescent="0.3">
      <c r="A24" s="415" t="s">
        <v>289</v>
      </c>
      <c r="B24" s="415"/>
      <c r="C24" s="415"/>
      <c r="D24" s="415"/>
      <c r="E24" s="72"/>
      <c r="F24" s="72"/>
      <c r="G24" s="72"/>
      <c r="H24" s="72"/>
      <c r="I24" s="72"/>
      <c r="J24" s="72"/>
      <c r="K24" s="72"/>
      <c r="L24" s="72"/>
      <c r="M24" s="72"/>
      <c r="N24" s="72"/>
      <c r="O24" s="72"/>
      <c r="P24" s="72"/>
      <c r="Q24" s="72"/>
    </row>
    <row r="25" spans="1:17" ht="9.9" customHeight="1" x14ac:dyDescent="0.3">
      <c r="A25" s="340"/>
      <c r="B25" s="340"/>
      <c r="C25" s="340"/>
      <c r="D25" s="340"/>
      <c r="E25" s="72"/>
      <c r="F25" s="72"/>
      <c r="G25" s="72"/>
      <c r="H25" s="72"/>
      <c r="I25" s="72"/>
      <c r="J25" s="72"/>
      <c r="K25" s="72"/>
      <c r="L25" s="72"/>
      <c r="M25" s="72"/>
      <c r="N25" s="72"/>
      <c r="O25" s="72"/>
      <c r="P25" s="72"/>
      <c r="Q25" s="72"/>
    </row>
    <row r="26" spans="1:17" ht="20.100000000000001" customHeight="1" x14ac:dyDescent="0.3">
      <c r="A26" s="416" t="s">
        <v>235</v>
      </c>
      <c r="B26" s="416"/>
      <c r="C26" s="416"/>
      <c r="D26" s="416"/>
    </row>
    <row r="27" spans="1:17" ht="18" customHeight="1" x14ac:dyDescent="0.3">
      <c r="A27" s="30" t="s">
        <v>236</v>
      </c>
    </row>
    <row r="28" spans="1:17" ht="18" customHeight="1" x14ac:dyDescent="0.3">
      <c r="A28" s="30" t="s">
        <v>105</v>
      </c>
    </row>
    <row r="29" spans="1:17" ht="32.1" customHeight="1" x14ac:dyDescent="0.3">
      <c r="A29" s="413" t="s">
        <v>106</v>
      </c>
      <c r="B29" s="413"/>
      <c r="C29" s="413"/>
      <c r="D29" s="413"/>
    </row>
    <row r="30" spans="1:17" ht="9.9" customHeight="1" x14ac:dyDescent="0.3"/>
    <row r="31" spans="1:17" ht="20.100000000000001" customHeight="1" x14ac:dyDescent="0.3">
      <c r="A31" s="416" t="s">
        <v>237</v>
      </c>
      <c r="B31" s="416"/>
      <c r="C31" s="416"/>
      <c r="D31" s="416"/>
    </row>
    <row r="32" spans="1:17" ht="18" customHeight="1" x14ac:dyDescent="0.3">
      <c r="A32" s="30" t="s">
        <v>290</v>
      </c>
    </row>
    <row r="33" spans="1:6" ht="18" customHeight="1" x14ac:dyDescent="0.3">
      <c r="A33" s="30" t="s">
        <v>105</v>
      </c>
    </row>
    <row r="34" spans="1:6" ht="32.1" customHeight="1" x14ac:dyDescent="0.3">
      <c r="A34" s="413" t="s">
        <v>106</v>
      </c>
      <c r="B34" s="413"/>
      <c r="C34" s="413"/>
      <c r="D34" s="413"/>
    </row>
    <row r="35" spans="1:6" ht="9.9" customHeight="1" x14ac:dyDescent="0.3"/>
    <row r="36" spans="1:6" ht="35.1" customHeight="1" x14ac:dyDescent="0.3">
      <c r="A36" s="412" t="s">
        <v>238</v>
      </c>
      <c r="B36" s="412"/>
      <c r="C36" s="412"/>
      <c r="D36" s="412"/>
    </row>
    <row r="37" spans="1:6" ht="18" customHeight="1" x14ac:dyDescent="0.3">
      <c r="A37" s="30" t="s">
        <v>107</v>
      </c>
    </row>
    <row r="38" spans="1:6" ht="18" customHeight="1" x14ac:dyDescent="0.3">
      <c r="A38" s="413" t="s">
        <v>108</v>
      </c>
      <c r="B38" s="413"/>
      <c r="C38" s="413"/>
      <c r="D38" s="413"/>
    </row>
    <row r="39" spans="1:6" ht="9.9" customHeight="1" x14ac:dyDescent="0.3">
      <c r="A39" s="30" t="s">
        <v>85</v>
      </c>
    </row>
    <row r="40" spans="1:6" ht="20.100000000000001" customHeight="1" x14ac:dyDescent="0.3">
      <c r="A40" s="412" t="s">
        <v>239</v>
      </c>
      <c r="B40" s="412"/>
      <c r="C40" s="412"/>
      <c r="D40" s="412"/>
    </row>
    <row r="41" spans="1:6" ht="18" customHeight="1" x14ac:dyDescent="0.3">
      <c r="A41" s="30" t="s">
        <v>107</v>
      </c>
    </row>
    <row r="42" spans="1:6" ht="32.1" customHeight="1" x14ac:dyDescent="0.3">
      <c r="A42" s="413" t="s">
        <v>299</v>
      </c>
      <c r="B42" s="413"/>
      <c r="C42" s="413"/>
      <c r="D42" s="413"/>
    </row>
    <row r="43" spans="1:6" ht="9.9" customHeight="1" x14ac:dyDescent="0.3"/>
    <row r="44" spans="1:6" ht="33" customHeight="1" x14ac:dyDescent="0.3">
      <c r="A44" s="415" t="s">
        <v>291</v>
      </c>
      <c r="B44" s="415"/>
      <c r="C44" s="415"/>
      <c r="D44" s="415"/>
    </row>
    <row r="45" spans="1:6" ht="9.9" customHeight="1" x14ac:dyDescent="0.3"/>
    <row r="46" spans="1:6" ht="20.100000000000001" customHeight="1" x14ac:dyDescent="0.35">
      <c r="A46" s="412" t="s">
        <v>240</v>
      </c>
      <c r="B46" s="412"/>
      <c r="C46" s="412"/>
      <c r="D46" s="412"/>
      <c r="E46" s="9"/>
      <c r="F46" s="38"/>
    </row>
    <row r="47" spans="1:6" ht="18" customHeight="1" x14ac:dyDescent="0.3">
      <c r="A47" s="30" t="s">
        <v>213</v>
      </c>
    </row>
    <row r="48" spans="1:6" ht="18" customHeight="1" x14ac:dyDescent="0.3">
      <c r="A48" s="30" t="s">
        <v>109</v>
      </c>
    </row>
    <row r="49" spans="1:6" ht="9.9" customHeight="1" x14ac:dyDescent="0.3"/>
    <row r="50" spans="1:6" ht="35.1" customHeight="1" x14ac:dyDescent="0.3">
      <c r="A50" s="412" t="s">
        <v>241</v>
      </c>
      <c r="B50" s="412"/>
      <c r="C50" s="412"/>
      <c r="D50" s="412"/>
    </row>
    <row r="51" spans="1:6" ht="48" customHeight="1" x14ac:dyDescent="0.3">
      <c r="A51" s="413" t="s">
        <v>214</v>
      </c>
      <c r="B51" s="413"/>
      <c r="C51" s="413"/>
      <c r="D51" s="413"/>
    </row>
    <row r="52" spans="1:6" ht="18" customHeight="1" x14ac:dyDescent="0.3">
      <c r="A52" s="30" t="s">
        <v>110</v>
      </c>
    </row>
    <row r="53" spans="1:6" ht="9.9" customHeight="1" x14ac:dyDescent="0.3"/>
    <row r="54" spans="1:6" ht="35.1" customHeight="1" x14ac:dyDescent="0.3">
      <c r="A54" s="412" t="s">
        <v>242</v>
      </c>
      <c r="B54" s="412"/>
      <c r="C54" s="412"/>
      <c r="D54" s="412"/>
      <c r="E54" s="6"/>
      <c r="F54" s="6"/>
    </row>
    <row r="55" spans="1:6" ht="48" customHeight="1" x14ac:dyDescent="0.3">
      <c r="A55" s="413" t="s">
        <v>215</v>
      </c>
      <c r="B55" s="413"/>
      <c r="C55" s="413"/>
      <c r="D55" s="413"/>
    </row>
    <row r="56" spans="1:6" ht="30" customHeight="1" x14ac:dyDescent="0.3">
      <c r="A56" s="413" t="s">
        <v>216</v>
      </c>
      <c r="B56" s="413"/>
      <c r="C56" s="413"/>
      <c r="D56" s="413"/>
    </row>
    <row r="57" spans="1:6" ht="9.9" customHeight="1" x14ac:dyDescent="0.3"/>
    <row r="58" spans="1:6" ht="20.100000000000001" customHeight="1" x14ac:dyDescent="0.3">
      <c r="A58" s="412" t="s">
        <v>243</v>
      </c>
      <c r="B58" s="412"/>
      <c r="C58" s="412"/>
      <c r="D58" s="412"/>
      <c r="E58" s="38"/>
      <c r="F58" s="38"/>
    </row>
    <row r="59" spans="1:6" ht="18" customHeight="1" x14ac:dyDescent="0.3">
      <c r="A59" s="30" t="s">
        <v>217</v>
      </c>
    </row>
    <row r="60" spans="1:6" ht="18" customHeight="1" x14ac:dyDescent="0.3">
      <c r="A60" s="30" t="s">
        <v>111</v>
      </c>
    </row>
    <row r="61" spans="1:6" ht="9.9" customHeight="1" x14ac:dyDescent="0.3"/>
    <row r="62" spans="1:6" ht="17.399999999999999" x14ac:dyDescent="0.3">
      <c r="A62" s="412" t="s">
        <v>244</v>
      </c>
      <c r="B62" s="412"/>
      <c r="C62" s="412"/>
      <c r="D62" s="412"/>
    </row>
    <row r="63" spans="1:6" ht="18" customHeight="1" x14ac:dyDescent="0.3">
      <c r="A63" s="30" t="s">
        <v>155</v>
      </c>
    </row>
    <row r="64" spans="1:6" ht="18" customHeight="1" x14ac:dyDescent="0.3">
      <c r="A64" s="30" t="s">
        <v>156</v>
      </c>
    </row>
    <row r="65" spans="1:4" ht="9.9" customHeight="1" x14ac:dyDescent="0.3"/>
    <row r="66" spans="1:4" ht="19.8" x14ac:dyDescent="0.3">
      <c r="A66" s="73" t="s">
        <v>91</v>
      </c>
    </row>
    <row r="67" spans="1:4" ht="84.9" customHeight="1" x14ac:dyDescent="0.3">
      <c r="A67" s="413" t="s">
        <v>279</v>
      </c>
      <c r="B67" s="413"/>
      <c r="C67" s="413"/>
      <c r="D67" s="413"/>
    </row>
    <row r="68" spans="1:4" ht="9.9" customHeight="1" x14ac:dyDescent="0.3">
      <c r="A68" s="340"/>
      <c r="B68" s="340"/>
      <c r="C68" s="340"/>
      <c r="D68" s="340"/>
    </row>
    <row r="69" spans="1:4" ht="35.1" customHeight="1" x14ac:dyDescent="0.3">
      <c r="A69" s="413" t="s">
        <v>94</v>
      </c>
      <c r="B69" s="413"/>
      <c r="C69" s="413"/>
      <c r="D69" s="413"/>
    </row>
    <row r="70" spans="1:4" ht="18" customHeight="1" x14ac:dyDescent="0.3">
      <c r="A70" s="38" t="s">
        <v>92</v>
      </c>
      <c r="C70" s="74" t="s">
        <v>93</v>
      </c>
      <c r="D70" s="75"/>
    </row>
    <row r="71" spans="1:4" ht="18" customHeight="1" x14ac:dyDescent="0.3">
      <c r="A71" s="38" t="s">
        <v>101</v>
      </c>
      <c r="C71" s="74" t="s">
        <v>100</v>
      </c>
      <c r="D71" s="75"/>
    </row>
    <row r="72" spans="1:4" ht="18" customHeight="1" x14ac:dyDescent="0.3">
      <c r="A72" s="38" t="s">
        <v>258</v>
      </c>
      <c r="C72" s="74" t="s">
        <v>167</v>
      </c>
    </row>
    <row r="73" spans="1:4" ht="9.9" customHeight="1" x14ac:dyDescent="0.3">
      <c r="A73" s="38"/>
      <c r="C73" s="74"/>
    </row>
    <row r="74" spans="1:4" ht="18" customHeight="1" x14ac:dyDescent="0.3">
      <c r="A74" s="30" t="s">
        <v>300</v>
      </c>
    </row>
    <row r="75" spans="1:4" ht="18" customHeight="1" x14ac:dyDescent="0.3">
      <c r="A75" s="30" t="s">
        <v>268</v>
      </c>
      <c r="B75" s="209"/>
    </row>
    <row r="76" spans="1:4" ht="18" customHeight="1" x14ac:dyDescent="0.3">
      <c r="A76" s="30" t="s">
        <v>269</v>
      </c>
      <c r="B76" s="209"/>
    </row>
    <row r="77" spans="1:4" ht="18" customHeight="1" x14ac:dyDescent="0.3">
      <c r="A77" s="30" t="s">
        <v>270</v>
      </c>
      <c r="B77" s="209"/>
    </row>
    <row r="78" spans="1:4" ht="18" customHeight="1" x14ac:dyDescent="0.3">
      <c r="A78" s="30" t="s">
        <v>271</v>
      </c>
      <c r="B78" s="209"/>
    </row>
    <row r="79" spans="1:4" ht="9.9" customHeight="1" x14ac:dyDescent="0.3">
      <c r="B79" s="209"/>
    </row>
    <row r="80" spans="1:4" ht="18" customHeight="1" x14ac:dyDescent="0.3">
      <c r="A80" s="30" t="s">
        <v>292</v>
      </c>
      <c r="B80" s="209"/>
    </row>
    <row r="81" spans="1:4" ht="18" customHeight="1" x14ac:dyDescent="0.3">
      <c r="A81" s="30" t="s">
        <v>293</v>
      </c>
      <c r="B81" s="209" t="s">
        <v>314</v>
      </c>
      <c r="C81" s="74" t="s">
        <v>315</v>
      </c>
    </row>
    <row r="82" spans="1:4" ht="18" customHeight="1" x14ac:dyDescent="0.3">
      <c r="A82" s="209" t="s">
        <v>294</v>
      </c>
      <c r="B82" s="209" t="s">
        <v>316</v>
      </c>
      <c r="C82" s="74" t="s">
        <v>317</v>
      </c>
    </row>
    <row r="83" spans="1:4" ht="9.9" customHeight="1" x14ac:dyDescent="0.3">
      <c r="A83" s="209"/>
      <c r="B83" s="209"/>
      <c r="C83" s="74"/>
    </row>
    <row r="84" spans="1:4" ht="18" customHeight="1" x14ac:dyDescent="0.3">
      <c r="A84" s="343" t="s">
        <v>301</v>
      </c>
      <c r="B84" s="209"/>
    </row>
    <row r="85" spans="1:4" ht="32.1" customHeight="1" x14ac:dyDescent="0.3">
      <c r="A85" s="414" t="s">
        <v>218</v>
      </c>
      <c r="B85" s="414"/>
      <c r="C85" s="414"/>
      <c r="D85" s="414"/>
    </row>
    <row r="86" spans="1:4" ht="32.1" customHeight="1" x14ac:dyDescent="0.3">
      <c r="A86" s="414" t="s">
        <v>302</v>
      </c>
      <c r="B86" s="414"/>
      <c r="C86" s="414"/>
      <c r="D86" s="414"/>
    </row>
    <row r="87" spans="1:4" ht="9.9" customHeight="1" x14ac:dyDescent="0.3"/>
    <row r="88" spans="1:4" ht="17.399999999999999" x14ac:dyDescent="0.3">
      <c r="A88" s="344" t="s">
        <v>303</v>
      </c>
      <c r="B88" s="213"/>
      <c r="C88" s="213"/>
    </row>
    <row r="89" spans="1:4" ht="9.9" customHeight="1" x14ac:dyDescent="0.3">
      <c r="A89" s="213"/>
      <c r="B89" s="213"/>
      <c r="C89" s="213"/>
    </row>
    <row r="90" spans="1:4" ht="55.5" customHeight="1" x14ac:dyDescent="0.3">
      <c r="A90" s="345" t="s">
        <v>304</v>
      </c>
      <c r="B90" s="409" t="s">
        <v>305</v>
      </c>
      <c r="C90" s="410"/>
    </row>
    <row r="91" spans="1:4" x14ac:dyDescent="0.3">
      <c r="A91" s="371" t="s">
        <v>219</v>
      </c>
      <c r="B91" s="152" t="s">
        <v>306</v>
      </c>
      <c r="C91" s="346" t="s">
        <v>307</v>
      </c>
    </row>
    <row r="92" spans="1:4" x14ac:dyDescent="0.3">
      <c r="A92" s="349" t="s">
        <v>220</v>
      </c>
      <c r="B92" s="347" t="s">
        <v>308</v>
      </c>
      <c r="C92" s="348" t="s">
        <v>309</v>
      </c>
    </row>
    <row r="93" spans="1:4" x14ac:dyDescent="0.3">
      <c r="A93" s="349" t="s">
        <v>221</v>
      </c>
      <c r="B93" s="347" t="s">
        <v>310</v>
      </c>
      <c r="C93" s="350" t="s">
        <v>311</v>
      </c>
    </row>
    <row r="94" spans="1:4" x14ac:dyDescent="0.35">
      <c r="A94" s="351" t="s">
        <v>222</v>
      </c>
      <c r="B94" s="352" t="s">
        <v>312</v>
      </c>
      <c r="C94" s="353" t="s">
        <v>313</v>
      </c>
    </row>
    <row r="95" spans="1:4" x14ac:dyDescent="0.3">
      <c r="D95" s="109"/>
    </row>
    <row r="96" spans="1:4" x14ac:dyDescent="0.3">
      <c r="A96" s="411" t="s">
        <v>112</v>
      </c>
      <c r="B96" s="411"/>
      <c r="C96" s="411"/>
      <c r="D96" s="411"/>
    </row>
  </sheetData>
  <mergeCells count="32">
    <mergeCell ref="A31:D31"/>
    <mergeCell ref="A5:D5"/>
    <mergeCell ref="A9:D9"/>
    <mergeCell ref="A11:D11"/>
    <mergeCell ref="A13:D13"/>
    <mergeCell ref="A15:D15"/>
    <mergeCell ref="A17:D17"/>
    <mergeCell ref="A19:D19"/>
    <mergeCell ref="A22:D22"/>
    <mergeCell ref="A24:D24"/>
    <mergeCell ref="A26:D26"/>
    <mergeCell ref="A29:D29"/>
    <mergeCell ref="A56:D56"/>
    <mergeCell ref="A34:D34"/>
    <mergeCell ref="A36:D36"/>
    <mergeCell ref="A38:D38"/>
    <mergeCell ref="A40:D40"/>
    <mergeCell ref="A42:D42"/>
    <mergeCell ref="A44:D44"/>
    <mergeCell ref="A46:D46"/>
    <mergeCell ref="A50:D50"/>
    <mergeCell ref="A51:D51"/>
    <mergeCell ref="A54:D54"/>
    <mergeCell ref="A55:D55"/>
    <mergeCell ref="B90:C90"/>
    <mergeCell ref="A96:D96"/>
    <mergeCell ref="A58:D58"/>
    <mergeCell ref="A62:D62"/>
    <mergeCell ref="A67:D67"/>
    <mergeCell ref="A69:D69"/>
    <mergeCell ref="A85:D85"/>
    <mergeCell ref="A86:D86"/>
  </mergeCells>
  <hyperlinks>
    <hyperlink ref="C71" r:id="rId1" xr:uid="{00000000-0004-0000-0300-000000000000}"/>
    <hyperlink ref="C72" r:id="rId2" xr:uid="{00000000-0004-0000-0300-000001000000}"/>
    <hyperlink ref="C94" r:id="rId3" xr:uid="{00000000-0004-0000-0300-000002000000}"/>
    <hyperlink ref="C82" r:id="rId4" xr:uid="{00000000-0004-0000-0300-000003000000}"/>
  </hyperlinks>
  <printOptions horizontalCentered="1"/>
  <pageMargins left="0.31496062992125984" right="0.31496062992125984" top="0.35433070866141736" bottom="0.35433070866141736" header="0.11811023622047245" footer="0.11811023622047245"/>
  <pageSetup scale="65" orientation="portrait" r:id="rId5"/>
  <headerFooter>
    <oddFooter>&amp;L&amp;"Palatino Linotype,Normal"Ejecución programática y presupuestaria&amp;C&amp;"Palatino Linotype,Negrita"Fodesaf&amp;R&amp;"Palatino Linotype,Normal"&amp;10&amp;P</oddFooter>
  </headerFooter>
  <rowBreaks count="1" manualBreakCount="1">
    <brk id="43" max="3" man="1"/>
  </rowBreaks>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79797"/>
  </sheetPr>
  <dimension ref="A1:R205"/>
  <sheetViews>
    <sheetView showGridLines="0" zoomScale="80" zoomScaleNormal="80" zoomScaleSheetLayoutView="100" workbookViewId="0">
      <selection sqref="A1:F2"/>
    </sheetView>
  </sheetViews>
  <sheetFormatPr baseColWidth="10" defaultColWidth="11.44140625" defaultRowHeight="15.6" x14ac:dyDescent="0.3"/>
  <cols>
    <col min="1" max="1" width="51.88671875" style="37" customWidth="1"/>
    <col min="2" max="2" width="28.6640625" style="37" customWidth="1"/>
    <col min="3" max="5" width="19.6640625" style="37" customWidth="1"/>
    <col min="6" max="6" width="20.6640625" style="37" customWidth="1"/>
    <col min="7" max="7" width="11.44140625" style="30"/>
    <col min="8" max="8" width="15.33203125" style="30" bestFit="1" customWidth="1"/>
    <col min="9" max="9" width="13" style="30" bestFit="1" customWidth="1"/>
    <col min="10" max="12" width="11.44140625" style="30"/>
    <col min="13" max="13" width="14.109375" style="30" bestFit="1" customWidth="1"/>
    <col min="14" max="17" width="11.44140625" style="30"/>
    <col min="18" max="18" width="13" style="30" bestFit="1" customWidth="1"/>
    <col min="19" max="16384" width="11.44140625" style="30"/>
  </cols>
  <sheetData>
    <row r="1" spans="1:6" ht="18" customHeight="1" x14ac:dyDescent="0.3">
      <c r="A1" s="487" t="s">
        <v>113</v>
      </c>
      <c r="B1" s="487"/>
      <c r="C1" s="487"/>
      <c r="D1" s="487"/>
      <c r="E1" s="487"/>
      <c r="F1" s="487"/>
    </row>
    <row r="2" spans="1:6" ht="18" customHeight="1" x14ac:dyDescent="0.3">
      <c r="A2" s="487"/>
      <c r="B2" s="487"/>
      <c r="C2" s="487"/>
      <c r="D2" s="487"/>
      <c r="E2" s="487"/>
      <c r="F2" s="487"/>
    </row>
    <row r="3" spans="1:6" ht="18" customHeight="1" x14ac:dyDescent="0.3">
      <c r="A3" s="496" t="s">
        <v>137</v>
      </c>
      <c r="B3" s="496"/>
      <c r="C3" s="496"/>
      <c r="D3" s="496"/>
      <c r="E3" s="496"/>
      <c r="F3" s="496"/>
    </row>
    <row r="4" spans="1:6" ht="15" customHeight="1" thickBot="1" x14ac:dyDescent="0.35">
      <c r="A4" s="85"/>
      <c r="B4" s="85"/>
      <c r="C4" s="85"/>
      <c r="D4" s="85"/>
      <c r="E4" s="85"/>
      <c r="F4" s="85"/>
    </row>
    <row r="5" spans="1:6" ht="18" customHeight="1" x14ac:dyDescent="0.3">
      <c r="A5" s="58"/>
      <c r="B5" s="149" t="s">
        <v>22</v>
      </c>
      <c r="C5" s="479" t="s">
        <v>280</v>
      </c>
      <c r="D5" s="480"/>
      <c r="E5" s="481"/>
      <c r="F5" s="30"/>
    </row>
    <row r="6" spans="1:6" ht="18" customHeight="1" x14ac:dyDescent="0.3">
      <c r="A6" s="59"/>
      <c r="B6" s="151" t="s">
        <v>33</v>
      </c>
      <c r="C6" s="435" t="s">
        <v>281</v>
      </c>
      <c r="D6" s="482"/>
      <c r="E6" s="483"/>
      <c r="F6" s="6"/>
    </row>
    <row r="7" spans="1:6" ht="18" customHeight="1" thickBot="1" x14ac:dyDescent="0.35">
      <c r="A7" s="59"/>
      <c r="B7" s="154" t="s">
        <v>34</v>
      </c>
      <c r="C7" s="484" t="s">
        <v>281</v>
      </c>
      <c r="D7" s="485"/>
      <c r="E7" s="486"/>
      <c r="F7" s="6"/>
    </row>
    <row r="8" spans="1:6" s="9" customFormat="1" ht="15" customHeight="1" x14ac:dyDescent="0.35"/>
    <row r="9" spans="1:6" ht="21.9" customHeight="1" x14ac:dyDescent="0.3">
      <c r="A9" s="462" t="s">
        <v>35</v>
      </c>
      <c r="B9" s="462"/>
      <c r="C9" s="462"/>
      <c r="D9" s="462"/>
      <c r="E9" s="462"/>
      <c r="F9" s="462"/>
    </row>
    <row r="10" spans="1:6" ht="15" customHeight="1" x14ac:dyDescent="0.3">
      <c r="A10" s="11"/>
      <c r="B10" s="11"/>
      <c r="C10" s="11"/>
      <c r="D10" s="11"/>
      <c r="E10" s="11"/>
      <c r="F10" s="11"/>
    </row>
    <row r="11" spans="1:6" ht="50.25" customHeight="1" x14ac:dyDescent="0.3">
      <c r="A11" s="413" t="s">
        <v>275</v>
      </c>
      <c r="B11" s="413"/>
      <c r="C11" s="413"/>
      <c r="D11" s="413"/>
      <c r="E11" s="413"/>
      <c r="F11" s="413"/>
    </row>
    <row r="12" spans="1:6" ht="15" customHeight="1" x14ac:dyDescent="0.3">
      <c r="A12" s="11"/>
      <c r="B12" s="11"/>
      <c r="C12" s="11"/>
      <c r="D12" s="11"/>
      <c r="E12" s="11"/>
      <c r="F12" s="11"/>
    </row>
    <row r="13" spans="1:6" x14ac:dyDescent="0.3">
      <c r="A13" s="492" t="s">
        <v>36</v>
      </c>
      <c r="B13" s="492"/>
      <c r="C13" s="492"/>
      <c r="D13" s="492"/>
      <c r="E13" s="492"/>
      <c r="F13" s="492"/>
    </row>
    <row r="14" spans="1:6" ht="15" customHeight="1" x14ac:dyDescent="0.3">
      <c r="A14" s="492" t="s">
        <v>19</v>
      </c>
      <c r="B14" s="492"/>
      <c r="C14" s="492"/>
      <c r="D14" s="492"/>
      <c r="E14" s="492"/>
      <c r="F14" s="492"/>
    </row>
    <row r="15" spans="1:6" ht="16.95" customHeight="1" x14ac:dyDescent="0.3">
      <c r="A15" s="98" t="s">
        <v>17</v>
      </c>
      <c r="B15" s="97" t="s">
        <v>18</v>
      </c>
      <c r="C15" s="97" t="s">
        <v>0</v>
      </c>
      <c r="D15" s="97" t="s">
        <v>2</v>
      </c>
      <c r="E15" s="97" t="s">
        <v>1</v>
      </c>
      <c r="F15" s="98" t="s">
        <v>4</v>
      </c>
    </row>
    <row r="16" spans="1:6" ht="16.95" customHeight="1" x14ac:dyDescent="0.3">
      <c r="A16" s="306" t="s">
        <v>16</v>
      </c>
      <c r="B16" s="92"/>
      <c r="C16" s="308">
        <f>+C18</f>
        <v>489</v>
      </c>
      <c r="D16" s="308">
        <f t="shared" ref="D16:F16" si="0">+D18</f>
        <v>471</v>
      </c>
      <c r="E16" s="308">
        <f t="shared" si="0"/>
        <v>451</v>
      </c>
      <c r="F16" s="308">
        <f t="shared" si="0"/>
        <v>470.33333333333331</v>
      </c>
    </row>
    <row r="17" spans="1:18" ht="15" customHeight="1" x14ac:dyDescent="0.3">
      <c r="A17" s="12"/>
      <c r="B17" s="13"/>
      <c r="C17" s="309"/>
      <c r="D17" s="309"/>
      <c r="E17" s="309"/>
      <c r="F17" s="309"/>
    </row>
    <row r="18" spans="1:18" s="63" customFormat="1" ht="16.95" customHeight="1" x14ac:dyDescent="0.3">
      <c r="A18" s="79" t="s">
        <v>282</v>
      </c>
      <c r="B18" s="307" t="s">
        <v>283</v>
      </c>
      <c r="C18" s="310">
        <v>489</v>
      </c>
      <c r="D18" s="310">
        <v>471</v>
      </c>
      <c r="E18" s="310">
        <v>451</v>
      </c>
      <c r="F18" s="310">
        <f>+AVERAGE(C18:E18)</f>
        <v>470.33333333333331</v>
      </c>
    </row>
    <row r="19" spans="1:18" x14ac:dyDescent="0.3">
      <c r="A19" s="144" t="s">
        <v>153</v>
      </c>
      <c r="B19" s="223" t="s">
        <v>154</v>
      </c>
      <c r="C19" s="143"/>
      <c r="D19" s="143"/>
      <c r="E19" s="143"/>
      <c r="F19" s="143"/>
    </row>
    <row r="20" spans="1:18" ht="35.1" customHeight="1" x14ac:dyDescent="0.3">
      <c r="A20" s="472" t="s">
        <v>276</v>
      </c>
      <c r="B20" s="473"/>
      <c r="C20" s="473"/>
      <c r="D20" s="473"/>
      <c r="E20" s="473"/>
      <c r="F20" s="474"/>
    </row>
    <row r="21" spans="1:18" s="120" customFormat="1" ht="50.1" customHeight="1" x14ac:dyDescent="0.3">
      <c r="A21" s="488" t="s">
        <v>327</v>
      </c>
      <c r="B21" s="489"/>
      <c r="C21" s="489"/>
      <c r="D21" s="489"/>
      <c r="E21" s="489"/>
      <c r="F21" s="490"/>
    </row>
    <row r="22" spans="1:18" x14ac:dyDescent="0.3">
      <c r="A22" s="33"/>
      <c r="B22" s="33"/>
      <c r="C22" s="33"/>
      <c r="D22" s="34"/>
      <c r="E22" s="34"/>
      <c r="F22" s="35"/>
    </row>
    <row r="23" spans="1:18" x14ac:dyDescent="0.3">
      <c r="A23" s="492" t="s">
        <v>37</v>
      </c>
      <c r="B23" s="492"/>
      <c r="C23" s="492"/>
      <c r="D23" s="492"/>
      <c r="E23" s="492"/>
      <c r="F23" s="492"/>
    </row>
    <row r="24" spans="1:18" ht="15" customHeight="1" x14ac:dyDescent="0.3">
      <c r="A24" s="492" t="s">
        <v>20</v>
      </c>
      <c r="B24" s="492"/>
      <c r="C24" s="492"/>
      <c r="D24" s="492"/>
      <c r="E24" s="492"/>
      <c r="F24" s="492"/>
    </row>
    <row r="25" spans="1:18" ht="16.95" customHeight="1" x14ac:dyDescent="0.3">
      <c r="A25" s="446" t="s">
        <v>17</v>
      </c>
      <c r="B25" s="491"/>
      <c r="C25" s="97" t="s">
        <v>0</v>
      </c>
      <c r="D25" s="97" t="s">
        <v>2</v>
      </c>
      <c r="E25" s="97" t="s">
        <v>1</v>
      </c>
      <c r="F25" s="98" t="s">
        <v>4</v>
      </c>
    </row>
    <row r="26" spans="1:18" ht="16.95" customHeight="1" x14ac:dyDescent="0.3">
      <c r="A26" s="493" t="s">
        <v>16</v>
      </c>
      <c r="B26" s="493"/>
      <c r="C26" s="104">
        <f>+SUM(C29:C31)</f>
        <v>373195</v>
      </c>
      <c r="D26" s="104">
        <f t="shared" ref="D26:F26" si="1">+SUM(D29:D31)</f>
        <v>15635501.310000001</v>
      </c>
      <c r="E26" s="104">
        <f t="shared" si="1"/>
        <v>91032370.979999989</v>
      </c>
      <c r="F26" s="104">
        <f t="shared" si="1"/>
        <v>107041067.28999999</v>
      </c>
    </row>
    <row r="27" spans="1:18" ht="15" customHeight="1" x14ac:dyDescent="0.3">
      <c r="A27" s="494"/>
      <c r="B27" s="494"/>
      <c r="C27" s="14"/>
      <c r="D27" s="14"/>
      <c r="E27" s="14"/>
      <c r="F27" s="14"/>
    </row>
    <row r="28" spans="1:18" ht="16.95" customHeight="1" thickBot="1" x14ac:dyDescent="0.35">
      <c r="A28" s="458" t="s">
        <v>282</v>
      </c>
      <c r="B28" s="458"/>
      <c r="C28" s="312"/>
      <c r="D28" s="312"/>
      <c r="E28" s="312"/>
      <c r="F28" s="312"/>
      <c r="J28" s="395" t="s">
        <v>343</v>
      </c>
      <c r="K28" s="395"/>
      <c r="L28" s="395"/>
      <c r="M28" s="395"/>
      <c r="O28" s="395" t="s">
        <v>348</v>
      </c>
      <c r="P28" s="395"/>
      <c r="Q28" s="395"/>
      <c r="R28" s="395"/>
    </row>
    <row r="29" spans="1:18" ht="16.95" customHeight="1" x14ac:dyDescent="0.35">
      <c r="A29" s="495" t="s">
        <v>284</v>
      </c>
      <c r="B29" s="495"/>
      <c r="C29" s="15">
        <v>373195</v>
      </c>
      <c r="D29" s="15">
        <v>15466001.310000001</v>
      </c>
      <c r="E29" s="388">
        <f>40179265.48-1225000</f>
        <v>38954265.479999997</v>
      </c>
      <c r="F29" s="207">
        <f>+SUM(C29:E29)</f>
        <v>54793461.789999999</v>
      </c>
      <c r="J29" s="30" t="s">
        <v>344</v>
      </c>
      <c r="M29" s="53">
        <v>39387939.07</v>
      </c>
      <c r="O29" s="30" t="s">
        <v>344</v>
      </c>
      <c r="R29" s="53">
        <v>130094.7</v>
      </c>
    </row>
    <row r="30" spans="1:18" ht="16.95" customHeight="1" x14ac:dyDescent="0.35">
      <c r="A30" s="495" t="s">
        <v>285</v>
      </c>
      <c r="B30" s="495"/>
      <c r="C30" s="16">
        <v>0</v>
      </c>
      <c r="D30" s="15">
        <v>0</v>
      </c>
      <c r="E30" s="388">
        <v>1355094.7</v>
      </c>
      <c r="F30" s="207">
        <f t="shared" ref="F30:F31" si="2">+SUM(C30:E30)</f>
        <v>1355094.7</v>
      </c>
      <c r="I30" s="53"/>
      <c r="J30" s="30" t="s">
        <v>345</v>
      </c>
      <c r="M30" s="53">
        <v>-1225000</v>
      </c>
      <c r="O30" s="30" t="s">
        <v>349</v>
      </c>
      <c r="R30" s="53">
        <v>1225000</v>
      </c>
    </row>
    <row r="31" spans="1:18" ht="16.95" customHeight="1" thickBot="1" x14ac:dyDescent="0.4">
      <c r="A31" s="495" t="s">
        <v>286</v>
      </c>
      <c r="B31" s="495"/>
      <c r="C31" s="17">
        <v>0</v>
      </c>
      <c r="D31" s="17">
        <v>169500</v>
      </c>
      <c r="E31" s="17">
        <v>50723010.799999997</v>
      </c>
      <c r="F31" s="207">
        <f t="shared" si="2"/>
        <v>50892510.799999997</v>
      </c>
      <c r="J31" s="30" t="s">
        <v>346</v>
      </c>
      <c r="M31" s="53">
        <v>791325.68</v>
      </c>
      <c r="O31" s="393" t="s">
        <v>347</v>
      </c>
      <c r="P31" s="393"/>
      <c r="Q31" s="393"/>
      <c r="R31" s="394">
        <f>SUM(R29:R30)</f>
        <v>1355094.7</v>
      </c>
    </row>
    <row r="32" spans="1:18" ht="15" customHeight="1" thickTop="1" thickBot="1" x14ac:dyDescent="0.35">
      <c r="A32" s="144" t="s">
        <v>153</v>
      </c>
      <c r="B32" s="223" t="s">
        <v>154</v>
      </c>
      <c r="C32" s="143"/>
      <c r="D32" s="143"/>
      <c r="E32" s="143"/>
      <c r="F32" s="143"/>
      <c r="J32" s="393" t="s">
        <v>347</v>
      </c>
      <c r="K32" s="393"/>
      <c r="L32" s="393"/>
      <c r="M32" s="394">
        <f>SUM(M29:M31)</f>
        <v>38954264.75</v>
      </c>
    </row>
    <row r="33" spans="1:13" ht="35.1" customHeight="1" thickTop="1" x14ac:dyDescent="0.3">
      <c r="A33" s="472" t="s">
        <v>276</v>
      </c>
      <c r="B33" s="473"/>
      <c r="C33" s="473"/>
      <c r="D33" s="473"/>
      <c r="E33" s="473"/>
      <c r="F33" s="474"/>
      <c r="M33" s="53"/>
    </row>
    <row r="34" spans="1:13" s="120" customFormat="1" ht="50.1" customHeight="1" x14ac:dyDescent="0.3">
      <c r="A34" s="488" t="s">
        <v>336</v>
      </c>
      <c r="B34" s="489"/>
      <c r="C34" s="489"/>
      <c r="D34" s="489"/>
      <c r="E34" s="489"/>
      <c r="F34" s="490"/>
    </row>
    <row r="35" spans="1:13" x14ac:dyDescent="0.3">
      <c r="A35" s="30"/>
      <c r="B35" s="30"/>
      <c r="C35" s="30"/>
      <c r="D35" s="30"/>
      <c r="E35" s="30"/>
    </row>
    <row r="36" spans="1:13" x14ac:dyDescent="0.3">
      <c r="A36" s="449" t="s">
        <v>38</v>
      </c>
      <c r="B36" s="449"/>
      <c r="C36" s="449"/>
      <c r="D36" s="449"/>
      <c r="E36" s="449"/>
      <c r="F36" s="449"/>
    </row>
    <row r="37" spans="1:13" ht="31.5" customHeight="1" x14ac:dyDescent="0.3">
      <c r="A37" s="447" t="s">
        <v>39</v>
      </c>
      <c r="B37" s="447"/>
      <c r="C37" s="447"/>
      <c r="D37" s="447"/>
      <c r="E37" s="447"/>
      <c r="F37" s="447"/>
    </row>
    <row r="38" spans="1:13" ht="35.4" customHeight="1" x14ac:dyDescent="0.3">
      <c r="A38" s="446" t="s">
        <v>23</v>
      </c>
      <c r="B38" s="446"/>
      <c r="C38" s="97" t="s">
        <v>40</v>
      </c>
      <c r="D38" s="98" t="s">
        <v>41</v>
      </c>
      <c r="E38" s="99" t="s">
        <v>43</v>
      </c>
      <c r="F38" s="98" t="s">
        <v>24</v>
      </c>
    </row>
    <row r="39" spans="1:13" ht="27.9" customHeight="1" x14ac:dyDescent="0.3">
      <c r="A39" s="470" t="s">
        <v>28</v>
      </c>
      <c r="B39" s="476"/>
      <c r="C39" s="18"/>
      <c r="D39" s="18" t="s">
        <v>318</v>
      </c>
      <c r="E39" s="22"/>
      <c r="F39" s="19"/>
    </row>
    <row r="40" spans="1:13" ht="27.9" customHeight="1" x14ac:dyDescent="0.3">
      <c r="A40" s="470" t="s">
        <v>29</v>
      </c>
      <c r="B40" s="470"/>
      <c r="C40" s="18"/>
      <c r="D40" s="18" t="s">
        <v>318</v>
      </c>
      <c r="E40" s="18"/>
      <c r="F40" s="20"/>
    </row>
    <row r="41" spans="1:13" ht="27.9" customHeight="1" x14ac:dyDescent="0.3">
      <c r="A41" s="477" t="s">
        <v>27</v>
      </c>
      <c r="B41" s="477"/>
      <c r="C41" s="18"/>
      <c r="D41" s="18" t="s">
        <v>318</v>
      </c>
      <c r="E41" s="18"/>
      <c r="F41" s="20"/>
    </row>
    <row r="42" spans="1:13" ht="27.9" customHeight="1" x14ac:dyDescent="0.3">
      <c r="A42" s="478" t="s">
        <v>30</v>
      </c>
      <c r="B42" s="478"/>
      <c r="C42" s="18" t="s">
        <v>318</v>
      </c>
      <c r="D42" s="18"/>
      <c r="E42" s="18"/>
      <c r="F42" s="21"/>
    </row>
    <row r="43" spans="1:13" ht="16.95" customHeight="1" x14ac:dyDescent="0.3">
      <c r="A43" s="144" t="s">
        <v>153</v>
      </c>
      <c r="B43" s="223" t="s">
        <v>154</v>
      </c>
      <c r="C43" s="224"/>
      <c r="D43" s="224"/>
      <c r="E43" s="224"/>
      <c r="F43" s="224"/>
    </row>
    <row r="44" spans="1:13" ht="35.1" customHeight="1" x14ac:dyDescent="0.3">
      <c r="A44" s="472" t="s">
        <v>277</v>
      </c>
      <c r="B44" s="473"/>
      <c r="C44" s="473"/>
      <c r="D44" s="473"/>
      <c r="E44" s="473"/>
      <c r="F44" s="474"/>
    </row>
    <row r="45" spans="1:13" ht="50.1" customHeight="1" x14ac:dyDescent="0.3">
      <c r="A45" s="471" t="s">
        <v>325</v>
      </c>
      <c r="B45" s="471"/>
      <c r="C45" s="471"/>
      <c r="D45" s="471"/>
      <c r="E45" s="471"/>
      <c r="F45" s="471"/>
    </row>
    <row r="46" spans="1:13" ht="15" customHeight="1" x14ac:dyDescent="0.3">
      <c r="A46" s="87"/>
      <c r="B46" s="87"/>
      <c r="C46" s="87"/>
      <c r="D46" s="87"/>
      <c r="E46" s="87"/>
      <c r="F46" s="87"/>
    </row>
    <row r="47" spans="1:13" x14ac:dyDescent="0.3">
      <c r="A47" s="449" t="s">
        <v>44</v>
      </c>
      <c r="B47" s="449"/>
      <c r="C47" s="449"/>
      <c r="D47" s="449"/>
      <c r="E47" s="449"/>
      <c r="F47" s="449"/>
    </row>
    <row r="48" spans="1:13" x14ac:dyDescent="0.3">
      <c r="A48" s="449" t="s">
        <v>25</v>
      </c>
      <c r="B48" s="449"/>
      <c r="C48" s="449"/>
      <c r="D48" s="449"/>
      <c r="E48" s="449"/>
      <c r="F48" s="449"/>
    </row>
    <row r="49" spans="1:6" ht="32.4" customHeight="1" x14ac:dyDescent="0.3">
      <c r="A49" s="446" t="s">
        <v>23</v>
      </c>
      <c r="B49" s="446"/>
      <c r="C49" s="97" t="s">
        <v>40</v>
      </c>
      <c r="D49" s="98" t="s">
        <v>41</v>
      </c>
      <c r="E49" s="99" t="s">
        <v>75</v>
      </c>
      <c r="F49" s="98" t="s">
        <v>24</v>
      </c>
    </row>
    <row r="50" spans="1:6" s="64" customFormat="1" ht="30" customHeight="1" x14ac:dyDescent="0.3">
      <c r="A50" s="469" t="s">
        <v>31</v>
      </c>
      <c r="B50" s="469"/>
      <c r="C50" s="22"/>
      <c r="D50" s="22"/>
      <c r="E50" s="27" t="s">
        <v>318</v>
      </c>
      <c r="F50" s="39"/>
    </row>
    <row r="51" spans="1:6" s="64" customFormat="1" ht="30" customHeight="1" x14ac:dyDescent="0.3">
      <c r="A51" s="470" t="s">
        <v>32</v>
      </c>
      <c r="B51" s="470"/>
      <c r="C51" s="28" t="s">
        <v>318</v>
      </c>
      <c r="D51" s="28"/>
      <c r="E51" s="29"/>
      <c r="F51" s="40"/>
    </row>
    <row r="52" spans="1:6" s="64" customFormat="1" ht="30" customHeight="1" x14ac:dyDescent="0.3">
      <c r="A52" s="475" t="s">
        <v>245</v>
      </c>
      <c r="B52" s="475"/>
      <c r="C52" s="302" t="s">
        <v>318</v>
      </c>
      <c r="D52" s="302"/>
      <c r="E52" s="303"/>
      <c r="F52" s="304"/>
    </row>
    <row r="53" spans="1:6" x14ac:dyDescent="0.3">
      <c r="A53" s="144" t="s">
        <v>153</v>
      </c>
      <c r="B53" s="223" t="s">
        <v>154</v>
      </c>
      <c r="C53" s="143"/>
      <c r="D53" s="143"/>
      <c r="E53" s="143"/>
      <c r="F53" s="143"/>
    </row>
    <row r="54" spans="1:6" ht="35.1" customHeight="1" x14ac:dyDescent="0.3">
      <c r="A54" s="472" t="s">
        <v>278</v>
      </c>
      <c r="B54" s="473"/>
      <c r="C54" s="473"/>
      <c r="D54" s="473"/>
      <c r="E54" s="473"/>
      <c r="F54" s="474"/>
    </row>
    <row r="55" spans="1:6" ht="50.1" customHeight="1" x14ac:dyDescent="0.3">
      <c r="A55" s="471" t="s">
        <v>326</v>
      </c>
      <c r="B55" s="471"/>
      <c r="C55" s="471"/>
      <c r="D55" s="471"/>
      <c r="E55" s="471"/>
      <c r="F55" s="471"/>
    </row>
    <row r="56" spans="1:6" ht="9.9" customHeight="1" x14ac:dyDescent="0.3">
      <c r="A56" s="30"/>
      <c r="B56" s="30"/>
      <c r="C56" s="30"/>
      <c r="D56" s="30"/>
      <c r="E56" s="41"/>
      <c r="F56" s="30"/>
    </row>
    <row r="57" spans="1:6" ht="30" customHeight="1" x14ac:dyDescent="0.3">
      <c r="A57" s="101" t="s">
        <v>45</v>
      </c>
      <c r="B57" s="435" t="s">
        <v>319</v>
      </c>
      <c r="C57" s="436"/>
      <c r="D57" s="437" t="s">
        <v>48</v>
      </c>
      <c r="E57" s="438"/>
      <c r="F57" s="439"/>
    </row>
    <row r="58" spans="1:6" ht="27.9" customHeight="1" x14ac:dyDescent="0.3">
      <c r="A58" s="101" t="s">
        <v>46</v>
      </c>
      <c r="B58" s="435" t="s">
        <v>320</v>
      </c>
      <c r="C58" s="436"/>
      <c r="D58" s="440"/>
      <c r="E58" s="441"/>
      <c r="F58" s="442"/>
    </row>
    <row r="59" spans="1:6" ht="30.75" customHeight="1" x14ac:dyDescent="0.3">
      <c r="A59" s="101" t="s">
        <v>47</v>
      </c>
      <c r="B59" s="435" t="s">
        <v>321</v>
      </c>
      <c r="C59" s="436"/>
      <c r="D59" s="443"/>
      <c r="E59" s="444"/>
      <c r="F59" s="445"/>
    </row>
    <row r="60" spans="1:6" x14ac:dyDescent="0.35">
      <c r="A60" s="9"/>
      <c r="B60" s="137"/>
      <c r="C60" s="137"/>
      <c r="D60" s="83"/>
      <c r="E60" s="83"/>
      <c r="F60" s="83"/>
    </row>
    <row r="61" spans="1:6" ht="21.9" customHeight="1" x14ac:dyDescent="0.3">
      <c r="A61" s="462" t="s">
        <v>49</v>
      </c>
      <c r="B61" s="462"/>
      <c r="C61" s="462"/>
      <c r="D61" s="462"/>
      <c r="E61" s="462"/>
      <c r="F61" s="462"/>
    </row>
    <row r="62" spans="1:6" ht="9.9" customHeight="1" x14ac:dyDescent="0.3">
      <c r="A62" s="30"/>
      <c r="B62" s="30"/>
      <c r="C62" s="30"/>
      <c r="D62" s="30"/>
      <c r="E62" s="30"/>
      <c r="F62" s="30"/>
    </row>
    <row r="63" spans="1:6" ht="84.9" customHeight="1" x14ac:dyDescent="0.3">
      <c r="A63" s="413" t="s">
        <v>255</v>
      </c>
      <c r="B63" s="413"/>
      <c r="C63" s="413"/>
      <c r="D63" s="413"/>
      <c r="E63" s="413"/>
      <c r="F63" s="413"/>
    </row>
    <row r="64" spans="1:6" ht="9.9" customHeight="1" x14ac:dyDescent="0.3">
      <c r="A64" s="30"/>
      <c r="B64" s="30"/>
      <c r="C64" s="30"/>
      <c r="D64" s="30"/>
      <c r="E64" s="30"/>
      <c r="F64" s="30"/>
    </row>
    <row r="65" spans="1:6" x14ac:dyDescent="0.3">
      <c r="A65" s="449" t="s">
        <v>50</v>
      </c>
      <c r="B65" s="449"/>
      <c r="C65" s="449"/>
      <c r="D65" s="449"/>
      <c r="E65" s="449"/>
      <c r="F65" s="449"/>
    </row>
    <row r="66" spans="1:6" x14ac:dyDescent="0.3">
      <c r="A66" s="449" t="s">
        <v>226</v>
      </c>
      <c r="B66" s="449"/>
      <c r="C66" s="449"/>
      <c r="D66" s="449"/>
      <c r="E66" s="449"/>
      <c r="F66" s="449"/>
    </row>
    <row r="67" spans="1:6" x14ac:dyDescent="0.3">
      <c r="A67" s="449" t="s">
        <v>51</v>
      </c>
      <c r="B67" s="449"/>
      <c r="C67" s="449"/>
      <c r="D67" s="449"/>
      <c r="E67" s="449"/>
      <c r="F67" s="449"/>
    </row>
    <row r="68" spans="1:6" ht="54" customHeight="1" x14ac:dyDescent="0.3">
      <c r="A68" s="102" t="s">
        <v>58</v>
      </c>
      <c r="B68" s="102" t="s">
        <v>180</v>
      </c>
      <c r="C68" s="102" t="s">
        <v>64</v>
      </c>
      <c r="D68" s="102" t="s">
        <v>61</v>
      </c>
      <c r="E68" s="102" t="s">
        <v>62</v>
      </c>
      <c r="F68" s="102" t="s">
        <v>143</v>
      </c>
    </row>
    <row r="69" spans="1:6" ht="18" customHeight="1" x14ac:dyDescent="0.3">
      <c r="A69" s="106" t="s">
        <v>16</v>
      </c>
      <c r="B69" s="90">
        <f>+SUM(B71:B74)</f>
        <v>857288104.23000002</v>
      </c>
      <c r="C69" s="91">
        <f>+SUM(C71:C76)</f>
        <v>100</v>
      </c>
      <c r="D69" s="92"/>
      <c r="E69" s="92"/>
      <c r="F69" s="92"/>
    </row>
    <row r="70" spans="1:6" customFormat="1" ht="9.9" customHeight="1" x14ac:dyDescent="0.3"/>
    <row r="71" spans="1:6" s="65" customFormat="1" ht="36.75" customHeight="1" x14ac:dyDescent="0.3">
      <c r="A71" s="191" t="s">
        <v>59</v>
      </c>
      <c r="B71" s="192">
        <v>835937121.23000002</v>
      </c>
      <c r="C71" s="354">
        <f>+B71/$B$69*100</f>
        <v>97.509474015252195</v>
      </c>
      <c r="D71" s="385" t="s">
        <v>331</v>
      </c>
      <c r="E71" s="385" t="s">
        <v>328</v>
      </c>
      <c r="F71" s="387" t="s">
        <v>329</v>
      </c>
    </row>
    <row r="72" spans="1:6" s="65" customFormat="1" ht="29.25" customHeight="1" x14ac:dyDescent="0.3">
      <c r="A72" s="191" t="s">
        <v>206</v>
      </c>
      <c r="B72" s="192">
        <v>21350983</v>
      </c>
      <c r="C72" s="354">
        <f>+B72/$B$69*100</f>
        <v>2.4905259847478054</v>
      </c>
      <c r="D72" s="385" t="s">
        <v>332</v>
      </c>
      <c r="E72" s="385" t="s">
        <v>328</v>
      </c>
      <c r="F72" s="387" t="s">
        <v>335</v>
      </c>
    </row>
    <row r="73" spans="1:6" s="65" customFormat="1" ht="18" customHeight="1" x14ac:dyDescent="0.3">
      <c r="A73" s="191" t="s">
        <v>132</v>
      </c>
      <c r="B73" s="192">
        <v>0</v>
      </c>
      <c r="C73" s="354">
        <f t="shared" ref="C73:C74" si="3">+B73/$B$69*100</f>
        <v>0</v>
      </c>
      <c r="D73" s="195"/>
      <c r="E73" s="195"/>
      <c r="F73" s="195"/>
    </row>
    <row r="74" spans="1:6" s="65" customFormat="1" ht="18" customHeight="1" x14ac:dyDescent="0.3">
      <c r="A74" s="200" t="s">
        <v>133</v>
      </c>
      <c r="B74" s="201">
        <v>0</v>
      </c>
      <c r="C74" s="355">
        <f t="shared" si="3"/>
        <v>0</v>
      </c>
      <c r="D74" s="202"/>
      <c r="E74" s="202"/>
      <c r="F74" s="202"/>
    </row>
    <row r="75" spans="1:6" s="65" customFormat="1" ht="18" customHeight="1" x14ac:dyDescent="0.3">
      <c r="A75" s="191" t="s">
        <v>134</v>
      </c>
      <c r="B75" s="192">
        <v>0</v>
      </c>
      <c r="C75" s="354">
        <f t="shared" ref="C75:C76" si="4">+B75/$B$69*100</f>
        <v>0</v>
      </c>
      <c r="D75" s="195"/>
      <c r="E75" s="195"/>
      <c r="F75" s="195"/>
    </row>
    <row r="76" spans="1:6" ht="18" customHeight="1" x14ac:dyDescent="0.35">
      <c r="A76" s="191" t="s">
        <v>135</v>
      </c>
      <c r="B76" s="192">
        <v>0</v>
      </c>
      <c r="C76" s="354">
        <f t="shared" si="4"/>
        <v>0</v>
      </c>
      <c r="D76" s="198"/>
      <c r="E76" s="198"/>
      <c r="F76" s="198"/>
    </row>
    <row r="77" spans="1:6" ht="18" customHeight="1" x14ac:dyDescent="0.3">
      <c r="A77" s="193" t="s">
        <v>136</v>
      </c>
      <c r="B77" s="194">
        <v>0</v>
      </c>
      <c r="C77" s="356">
        <f>+B77/$B$69*100</f>
        <v>0</v>
      </c>
      <c r="D77" s="199"/>
      <c r="E77" s="199"/>
      <c r="F77" s="199"/>
    </row>
    <row r="78" spans="1:6" ht="18" customHeight="1" x14ac:dyDescent="0.3">
      <c r="A78" s="145" t="s">
        <v>153</v>
      </c>
      <c r="B78" s="86" t="s">
        <v>330</v>
      </c>
      <c r="C78" s="145"/>
      <c r="D78" s="145"/>
      <c r="E78" s="145"/>
      <c r="F78" s="145"/>
    </row>
    <row r="79" spans="1:6" ht="35.1" customHeight="1" x14ac:dyDescent="0.3">
      <c r="A79" s="467" t="s">
        <v>205</v>
      </c>
      <c r="B79" s="461"/>
      <c r="C79" s="461"/>
      <c r="D79" s="461"/>
      <c r="E79" s="461"/>
      <c r="F79" s="468"/>
    </row>
    <row r="80" spans="1:6" ht="50.1" customHeight="1" x14ac:dyDescent="0.3">
      <c r="A80" s="463" t="s">
        <v>188</v>
      </c>
      <c r="B80" s="464"/>
      <c r="C80" s="464"/>
      <c r="D80" s="464"/>
      <c r="E80" s="464"/>
      <c r="F80" s="465"/>
    </row>
    <row r="81" spans="1:6" ht="15" customHeight="1" x14ac:dyDescent="0.3">
      <c r="A81" s="24"/>
      <c r="B81" s="44"/>
      <c r="C81" s="23"/>
    </row>
    <row r="82" spans="1:6" x14ac:dyDescent="0.3">
      <c r="A82" s="449" t="s">
        <v>65</v>
      </c>
      <c r="B82" s="449"/>
      <c r="C82" s="449"/>
      <c r="D82" s="449"/>
      <c r="E82" s="449"/>
      <c r="F82" s="449"/>
    </row>
    <row r="83" spans="1:6" x14ac:dyDescent="0.3">
      <c r="A83" s="449" t="s">
        <v>138</v>
      </c>
      <c r="B83" s="449"/>
      <c r="C83" s="449"/>
      <c r="D83" s="449"/>
      <c r="E83" s="449"/>
      <c r="F83" s="449"/>
    </row>
    <row r="84" spans="1:6" x14ac:dyDescent="0.3">
      <c r="A84" s="449" t="s">
        <v>51</v>
      </c>
      <c r="B84" s="449"/>
      <c r="C84" s="449"/>
      <c r="D84" s="449"/>
      <c r="E84" s="449"/>
      <c r="F84" s="449"/>
    </row>
    <row r="85" spans="1:6" ht="31.2" x14ac:dyDescent="0.3">
      <c r="A85" s="139" t="s">
        <v>53</v>
      </c>
      <c r="B85" s="139" t="s">
        <v>140</v>
      </c>
      <c r="C85" s="97" t="s">
        <v>0</v>
      </c>
      <c r="D85" s="97" t="s">
        <v>2</v>
      </c>
      <c r="E85" s="97" t="s">
        <v>3</v>
      </c>
      <c r="F85" s="97" t="s">
        <v>4</v>
      </c>
    </row>
    <row r="86" spans="1:6" x14ac:dyDescent="0.3">
      <c r="A86" s="106" t="s">
        <v>16</v>
      </c>
      <c r="B86" s="103"/>
      <c r="C86" s="357">
        <f>+C88</f>
        <v>71440671</v>
      </c>
      <c r="D86" s="357">
        <f>+D88</f>
        <v>71440671</v>
      </c>
      <c r="E86" s="357">
        <f>+E88</f>
        <v>71440672</v>
      </c>
      <c r="F86" s="358">
        <f>+F88</f>
        <v>214322014</v>
      </c>
    </row>
    <row r="87" spans="1:6" ht="9.9" customHeight="1" x14ac:dyDescent="0.3">
      <c r="A87" s="12"/>
      <c r="B87" s="45"/>
      <c r="C87" s="207"/>
      <c r="D87" s="207"/>
      <c r="E87" s="207"/>
      <c r="F87" s="208"/>
    </row>
    <row r="88" spans="1:6" x14ac:dyDescent="0.3">
      <c r="A88" s="458" t="s">
        <v>151</v>
      </c>
      <c r="B88" s="458"/>
      <c r="C88" s="312">
        <f>+C89+C93</f>
        <v>71440671</v>
      </c>
      <c r="D88" s="312">
        <f t="shared" ref="D88:E88" si="5">+D89+D93</f>
        <v>71440671</v>
      </c>
      <c r="E88" s="312">
        <f t="shared" si="5"/>
        <v>71440672</v>
      </c>
      <c r="F88" s="359">
        <f>+F89+F93</f>
        <v>214322014</v>
      </c>
    </row>
    <row r="89" spans="1:6" x14ac:dyDescent="0.3">
      <c r="A89" s="174" t="s">
        <v>186</v>
      </c>
      <c r="B89" s="179" t="s">
        <v>181</v>
      </c>
      <c r="C89" s="207">
        <f>+C90</f>
        <v>71440671</v>
      </c>
      <c r="D89" s="207">
        <f t="shared" ref="D89:E90" si="6">+D90</f>
        <v>71440671</v>
      </c>
      <c r="E89" s="207">
        <f t="shared" si="6"/>
        <v>71440672</v>
      </c>
      <c r="F89" s="360">
        <f t="shared" ref="F89:F96" si="7">+C89+D89+E89</f>
        <v>214322014</v>
      </c>
    </row>
    <row r="90" spans="1:6" x14ac:dyDescent="0.3">
      <c r="A90" s="174" t="s">
        <v>185</v>
      </c>
      <c r="B90" s="179" t="s">
        <v>157</v>
      </c>
      <c r="C90" s="15">
        <f>+C91</f>
        <v>71440671</v>
      </c>
      <c r="D90" s="15">
        <f t="shared" si="6"/>
        <v>71440671</v>
      </c>
      <c r="E90" s="15">
        <f t="shared" si="6"/>
        <v>71440672</v>
      </c>
      <c r="F90" s="48">
        <f t="shared" si="7"/>
        <v>214322014</v>
      </c>
    </row>
    <row r="91" spans="1:6" x14ac:dyDescent="0.3">
      <c r="A91" s="174" t="s">
        <v>184</v>
      </c>
      <c r="B91" s="179" t="s">
        <v>182</v>
      </c>
      <c r="C91" s="15">
        <v>71440671</v>
      </c>
      <c r="D91" s="15">
        <v>71440671</v>
      </c>
      <c r="E91" s="15">
        <v>71440672</v>
      </c>
      <c r="F91" s="48">
        <f t="shared" si="7"/>
        <v>214322014</v>
      </c>
    </row>
    <row r="92" spans="1:6" x14ac:dyDescent="0.3">
      <c r="A92" s="372" t="s">
        <v>187</v>
      </c>
      <c r="B92" s="373" t="s">
        <v>202</v>
      </c>
      <c r="C92" s="374"/>
      <c r="D92" s="374">
        <v>0</v>
      </c>
      <c r="E92" s="374">
        <v>0</v>
      </c>
      <c r="F92" s="375">
        <f t="shared" si="7"/>
        <v>0</v>
      </c>
    </row>
    <row r="93" spans="1:6" x14ac:dyDescent="0.3">
      <c r="A93" s="174" t="s">
        <v>259</v>
      </c>
      <c r="B93" s="179" t="s">
        <v>256</v>
      </c>
      <c r="C93" s="207">
        <f>+C94</f>
        <v>0</v>
      </c>
      <c r="D93" s="207">
        <f t="shared" ref="D93:D95" si="8">+D94</f>
        <v>0</v>
      </c>
      <c r="E93" s="207">
        <f t="shared" ref="E93:E95" si="9">+E94</f>
        <v>0</v>
      </c>
      <c r="F93" s="360">
        <f t="shared" si="7"/>
        <v>0</v>
      </c>
    </row>
    <row r="94" spans="1:6" x14ac:dyDescent="0.3">
      <c r="A94" s="174" t="s">
        <v>260</v>
      </c>
      <c r="B94" s="179" t="s">
        <v>158</v>
      </c>
      <c r="C94" s="15">
        <f>+C95</f>
        <v>0</v>
      </c>
      <c r="D94" s="15">
        <f t="shared" si="8"/>
        <v>0</v>
      </c>
      <c r="E94" s="15">
        <f t="shared" si="9"/>
        <v>0</v>
      </c>
      <c r="F94" s="48">
        <f t="shared" si="7"/>
        <v>0</v>
      </c>
    </row>
    <row r="95" spans="1:6" x14ac:dyDescent="0.3">
      <c r="A95" s="174" t="s">
        <v>262</v>
      </c>
      <c r="B95" s="179" t="s">
        <v>261</v>
      </c>
      <c r="C95" s="15">
        <f>+C96</f>
        <v>0</v>
      </c>
      <c r="D95" s="15">
        <f t="shared" si="8"/>
        <v>0</v>
      </c>
      <c r="E95" s="15">
        <f t="shared" si="9"/>
        <v>0</v>
      </c>
      <c r="F95" s="48">
        <f t="shared" si="7"/>
        <v>0</v>
      </c>
    </row>
    <row r="96" spans="1:6" x14ac:dyDescent="0.3">
      <c r="A96" s="372" t="s">
        <v>263</v>
      </c>
      <c r="B96" s="373" t="s">
        <v>264</v>
      </c>
      <c r="C96" s="374">
        <v>0</v>
      </c>
      <c r="D96" s="374">
        <v>0</v>
      </c>
      <c r="E96" s="374">
        <v>0</v>
      </c>
      <c r="F96" s="375">
        <f t="shared" si="7"/>
        <v>0</v>
      </c>
    </row>
    <row r="97" spans="1:9" ht="9.9" customHeight="1" x14ac:dyDescent="0.3">
      <c r="A97" s="122"/>
      <c r="B97" s="43"/>
      <c r="C97" s="54"/>
      <c r="D97" s="54"/>
      <c r="E97" s="54"/>
      <c r="F97" s="123"/>
    </row>
    <row r="98" spans="1:9" x14ac:dyDescent="0.3">
      <c r="A98" s="172" t="s">
        <v>153</v>
      </c>
      <c r="B98" s="173" t="s">
        <v>154</v>
      </c>
      <c r="C98" s="172"/>
      <c r="D98" s="172"/>
      <c r="E98" s="172"/>
      <c r="F98" s="172"/>
    </row>
    <row r="99" spans="1:9" ht="35.1" customHeight="1" x14ac:dyDescent="0.3">
      <c r="A99" s="461" t="s">
        <v>265</v>
      </c>
      <c r="B99" s="461"/>
      <c r="C99" s="461"/>
      <c r="D99" s="461"/>
      <c r="E99" s="461"/>
      <c r="F99" s="461"/>
    </row>
    <row r="100" spans="1:9" ht="50.1" customHeight="1" x14ac:dyDescent="0.3">
      <c r="A100" s="466" t="s">
        <v>333</v>
      </c>
      <c r="B100" s="466"/>
      <c r="C100" s="466"/>
      <c r="D100" s="466"/>
      <c r="E100" s="466"/>
      <c r="F100" s="466"/>
    </row>
    <row r="101" spans="1:9" ht="9.9" customHeight="1" x14ac:dyDescent="0.3">
      <c r="A101" s="24"/>
      <c r="B101" s="44"/>
      <c r="C101" s="23"/>
    </row>
    <row r="102" spans="1:9" x14ac:dyDescent="0.3">
      <c r="A102" s="449" t="s">
        <v>68</v>
      </c>
      <c r="B102" s="449"/>
      <c r="C102" s="449"/>
      <c r="D102" s="449"/>
      <c r="E102" s="449"/>
      <c r="F102" s="449"/>
    </row>
    <row r="103" spans="1:9" ht="32.25" customHeight="1" x14ac:dyDescent="0.3">
      <c r="A103" s="447" t="s">
        <v>114</v>
      </c>
      <c r="B103" s="447"/>
      <c r="C103" s="447"/>
      <c r="D103" s="447"/>
      <c r="E103" s="447"/>
      <c r="F103" s="447"/>
    </row>
    <row r="104" spans="1:9" x14ac:dyDescent="0.3">
      <c r="A104" s="449" t="s">
        <v>51</v>
      </c>
      <c r="B104" s="449"/>
      <c r="C104" s="449"/>
      <c r="D104" s="449"/>
      <c r="E104" s="449"/>
      <c r="F104" s="449"/>
    </row>
    <row r="105" spans="1:9" ht="33" customHeight="1" x14ac:dyDescent="0.3">
      <c r="A105" s="139" t="s">
        <v>53</v>
      </c>
      <c r="B105" s="139" t="s">
        <v>178</v>
      </c>
      <c r="C105" s="97" t="s">
        <v>0</v>
      </c>
      <c r="D105" s="97" t="s">
        <v>2</v>
      </c>
      <c r="E105" s="97" t="s">
        <v>3</v>
      </c>
      <c r="F105" s="97" t="s">
        <v>4</v>
      </c>
    </row>
    <row r="106" spans="1:9" x14ac:dyDescent="0.3">
      <c r="A106" s="106" t="s">
        <v>16</v>
      </c>
      <c r="B106" s="103"/>
      <c r="C106" s="358">
        <f>+C108+C120</f>
        <v>373195</v>
      </c>
      <c r="D106" s="358">
        <f t="shared" ref="D106:F106" si="10">+D108+D120</f>
        <v>15635501.310000001</v>
      </c>
      <c r="E106" s="358">
        <f t="shared" si="10"/>
        <v>91032370.979999989</v>
      </c>
      <c r="F106" s="358">
        <f t="shared" si="10"/>
        <v>107041067.28999999</v>
      </c>
    </row>
    <row r="107" spans="1:9" ht="9.9" customHeight="1" x14ac:dyDescent="0.3">
      <c r="A107" s="12"/>
      <c r="B107" s="45"/>
      <c r="C107" s="207"/>
      <c r="D107" s="207"/>
      <c r="E107" s="207"/>
      <c r="F107" s="208"/>
    </row>
    <row r="108" spans="1:9" ht="18" customHeight="1" x14ac:dyDescent="0.3">
      <c r="A108" s="458" t="s">
        <v>152</v>
      </c>
      <c r="B108" s="458"/>
      <c r="C108" s="359">
        <f>+SUM(C109:C118)</f>
        <v>373195</v>
      </c>
      <c r="D108" s="359">
        <f>+SUM(D109:D118)</f>
        <v>15635501.310000001</v>
      </c>
      <c r="E108" s="359">
        <f>+SUM(E109:E118)</f>
        <v>91032370.979999989</v>
      </c>
      <c r="F108" s="359">
        <f>+SUM(F109:F118)</f>
        <v>107041067.28999999</v>
      </c>
      <c r="H108" s="53"/>
      <c r="I108" s="386"/>
    </row>
    <row r="109" spans="1:9" ht="15" customHeight="1" x14ac:dyDescent="0.3">
      <c r="A109" s="174">
        <v>0</v>
      </c>
      <c r="B109" s="179" t="s">
        <v>171</v>
      </c>
      <c r="C109" s="15">
        <v>0</v>
      </c>
      <c r="D109" s="15">
        <v>0</v>
      </c>
      <c r="E109" s="15">
        <v>0</v>
      </c>
      <c r="F109" s="48">
        <f>+C109+D109+E109</f>
        <v>0</v>
      </c>
    </row>
    <row r="110" spans="1:9" ht="15" customHeight="1" x14ac:dyDescent="0.3">
      <c r="A110" s="174">
        <v>1</v>
      </c>
      <c r="B110" s="179" t="s">
        <v>159</v>
      </c>
      <c r="C110" s="15">
        <v>373195</v>
      </c>
      <c r="D110" s="52">
        <v>2037766</v>
      </c>
      <c r="E110" s="52">
        <f>5761776.74+605766</f>
        <v>6367542.7400000002</v>
      </c>
      <c r="F110" s="48">
        <f t="shared" ref="F110:F118" si="11">+C110+D110+E110</f>
        <v>8778503.7400000002</v>
      </c>
      <c r="H110" s="53"/>
      <c r="I110" s="386"/>
    </row>
    <row r="111" spans="1:9" ht="15" customHeight="1" x14ac:dyDescent="0.3">
      <c r="A111" s="174">
        <v>2</v>
      </c>
      <c r="B111" s="179" t="s">
        <v>172</v>
      </c>
      <c r="C111" s="15">
        <v>0</v>
      </c>
      <c r="D111" s="15">
        <v>13428235.310000001</v>
      </c>
      <c r="E111" s="15">
        <v>32586722.739999998</v>
      </c>
      <c r="F111" s="48">
        <f t="shared" si="11"/>
        <v>46014958.049999997</v>
      </c>
      <c r="H111" s="53"/>
      <c r="I111" s="386"/>
    </row>
    <row r="112" spans="1:9" ht="15" customHeight="1" x14ac:dyDescent="0.3">
      <c r="A112" s="174">
        <v>3</v>
      </c>
      <c r="B112" s="179" t="s">
        <v>173</v>
      </c>
      <c r="C112" s="15">
        <v>0</v>
      </c>
      <c r="D112" s="15">
        <v>0</v>
      </c>
      <c r="E112" s="15">
        <v>0</v>
      </c>
      <c r="F112" s="48">
        <f t="shared" si="11"/>
        <v>0</v>
      </c>
      <c r="H112" s="53"/>
    </row>
    <row r="113" spans="1:9" ht="15" customHeight="1" x14ac:dyDescent="0.3">
      <c r="A113" s="174">
        <v>4</v>
      </c>
      <c r="B113" s="179" t="s">
        <v>174</v>
      </c>
      <c r="C113" s="15">
        <v>0</v>
      </c>
      <c r="D113" s="15">
        <v>0</v>
      </c>
      <c r="E113" s="15">
        <v>0</v>
      </c>
      <c r="F113" s="48">
        <f t="shared" si="11"/>
        <v>0</v>
      </c>
      <c r="H113" s="53"/>
    </row>
    <row r="114" spans="1:9" ht="15" customHeight="1" x14ac:dyDescent="0.3">
      <c r="A114" s="174">
        <v>5</v>
      </c>
      <c r="B114" s="179" t="s">
        <v>175</v>
      </c>
      <c r="C114" s="15">
        <v>0</v>
      </c>
      <c r="D114" s="15">
        <v>169500</v>
      </c>
      <c r="E114" s="388">
        <v>52078105.5</v>
      </c>
      <c r="F114" s="48">
        <f t="shared" si="11"/>
        <v>52247605.5</v>
      </c>
      <c r="H114" s="53"/>
      <c r="I114" s="386"/>
    </row>
    <row r="115" spans="1:9" ht="15" customHeight="1" x14ac:dyDescent="0.3">
      <c r="A115" s="174">
        <v>6</v>
      </c>
      <c r="B115" s="179" t="s">
        <v>157</v>
      </c>
      <c r="C115" s="15">
        <v>0</v>
      </c>
      <c r="D115" s="15">
        <v>0</v>
      </c>
      <c r="E115" s="15">
        <v>0</v>
      </c>
      <c r="F115" s="48">
        <f t="shared" si="11"/>
        <v>0</v>
      </c>
      <c r="H115" s="53"/>
    </row>
    <row r="116" spans="1:9" ht="15" customHeight="1" x14ac:dyDescent="0.3">
      <c r="A116" s="174">
        <v>7</v>
      </c>
      <c r="B116" s="179" t="s">
        <v>158</v>
      </c>
      <c r="C116" s="15">
        <v>0</v>
      </c>
      <c r="D116" s="15">
        <v>0</v>
      </c>
      <c r="E116" s="15">
        <v>0</v>
      </c>
      <c r="F116" s="48">
        <f t="shared" si="11"/>
        <v>0</v>
      </c>
      <c r="H116" s="53"/>
    </row>
    <row r="117" spans="1:9" ht="15" customHeight="1" x14ac:dyDescent="0.3">
      <c r="A117" s="174">
        <v>8</v>
      </c>
      <c r="B117" s="179" t="s">
        <v>176</v>
      </c>
      <c r="C117" s="15">
        <v>0</v>
      </c>
      <c r="D117" s="15">
        <v>0</v>
      </c>
      <c r="E117" s="15">
        <v>0</v>
      </c>
      <c r="F117" s="48">
        <f t="shared" si="11"/>
        <v>0</v>
      </c>
    </row>
    <row r="118" spans="1:9" ht="15" customHeight="1" x14ac:dyDescent="0.3">
      <c r="A118" s="174">
        <v>9</v>
      </c>
      <c r="B118" s="179" t="s">
        <v>177</v>
      </c>
      <c r="C118" s="15">
        <v>0</v>
      </c>
      <c r="D118" s="15">
        <v>0</v>
      </c>
      <c r="E118" s="15">
        <v>0</v>
      </c>
      <c r="F118" s="48">
        <f t="shared" si="11"/>
        <v>0</v>
      </c>
    </row>
    <row r="119" spans="1:9" ht="9.9" customHeight="1" x14ac:dyDescent="0.3">
      <c r="A119" s="82"/>
      <c r="B119" s="45"/>
      <c r="C119" s="15"/>
      <c r="D119" s="15"/>
      <c r="E119" s="15"/>
      <c r="F119" s="48"/>
    </row>
    <row r="120" spans="1:9" ht="18" customHeight="1" x14ac:dyDescent="0.3">
      <c r="A120" s="458" t="s">
        <v>257</v>
      </c>
      <c r="B120" s="458"/>
      <c r="C120" s="359">
        <f t="shared" ref="C120:E121" si="12">+C121</f>
        <v>0</v>
      </c>
      <c r="D120" s="359">
        <f t="shared" si="12"/>
        <v>0</v>
      </c>
      <c r="E120" s="359">
        <f t="shared" si="12"/>
        <v>0</v>
      </c>
      <c r="F120" s="359">
        <f>+SUM(F121:F122)</f>
        <v>0</v>
      </c>
    </row>
    <row r="121" spans="1:9" ht="15" customHeight="1" x14ac:dyDescent="0.3">
      <c r="A121" s="174">
        <v>6</v>
      </c>
      <c r="B121" s="179" t="s">
        <v>157</v>
      </c>
      <c r="C121" s="49">
        <f t="shared" si="12"/>
        <v>0</v>
      </c>
      <c r="D121" s="49">
        <f t="shared" si="12"/>
        <v>0</v>
      </c>
      <c r="E121" s="49">
        <f t="shared" si="12"/>
        <v>0</v>
      </c>
      <c r="F121" s="53">
        <f>+F122</f>
        <v>0</v>
      </c>
    </row>
    <row r="122" spans="1:9" ht="15" customHeight="1" x14ac:dyDescent="0.3">
      <c r="A122" s="376" t="s">
        <v>190</v>
      </c>
      <c r="B122" s="377" t="s">
        <v>189</v>
      </c>
      <c r="C122" s="378">
        <v>0</v>
      </c>
      <c r="D122" s="378">
        <v>0</v>
      </c>
      <c r="E122" s="378">
        <v>0</v>
      </c>
      <c r="F122" s="379">
        <f>+C122+D122+E122</f>
        <v>0</v>
      </c>
    </row>
    <row r="123" spans="1:9" ht="15" customHeight="1" x14ac:dyDescent="0.3">
      <c r="A123" s="459" t="s">
        <v>56</v>
      </c>
      <c r="B123" s="460"/>
      <c r="C123" s="460"/>
      <c r="D123" s="460"/>
      <c r="E123" s="460"/>
      <c r="F123" s="460"/>
    </row>
    <row r="124" spans="1:9" ht="15" customHeight="1" x14ac:dyDescent="0.3">
      <c r="A124" s="144" t="s">
        <v>153</v>
      </c>
      <c r="B124" s="143" t="s">
        <v>154</v>
      </c>
      <c r="C124" s="143"/>
      <c r="D124" s="143"/>
      <c r="E124" s="143"/>
      <c r="F124" s="143"/>
    </row>
    <row r="125" spans="1:9" ht="75" customHeight="1" x14ac:dyDescent="0.3">
      <c r="A125" s="461" t="s">
        <v>203</v>
      </c>
      <c r="B125" s="461"/>
      <c r="C125" s="461"/>
      <c r="D125" s="461"/>
      <c r="E125" s="461"/>
      <c r="F125" s="461"/>
    </row>
    <row r="126" spans="1:9" ht="69" customHeight="1" x14ac:dyDescent="0.3">
      <c r="A126" s="430" t="s">
        <v>337</v>
      </c>
      <c r="B126" s="430"/>
      <c r="C126" s="430"/>
      <c r="D126" s="430"/>
      <c r="E126" s="430"/>
      <c r="F126" s="430"/>
    </row>
    <row r="127" spans="1:9" x14ac:dyDescent="0.3">
      <c r="A127" s="47"/>
      <c r="B127" s="45"/>
      <c r="C127" s="30"/>
      <c r="D127" s="30"/>
      <c r="E127" s="30"/>
      <c r="F127" s="30"/>
    </row>
    <row r="128" spans="1:9" x14ac:dyDescent="0.3">
      <c r="A128" s="449" t="s">
        <v>70</v>
      </c>
      <c r="B128" s="449"/>
      <c r="C128" s="449"/>
      <c r="D128" s="449"/>
      <c r="E128" s="449"/>
      <c r="F128" s="449"/>
    </row>
    <row r="129" spans="1:6" ht="14.4" customHeight="1" x14ac:dyDescent="0.3">
      <c r="A129" s="449" t="s">
        <v>71</v>
      </c>
      <c r="B129" s="449"/>
      <c r="C129" s="449"/>
      <c r="D129" s="449"/>
      <c r="E129" s="449"/>
      <c r="F129" s="449"/>
    </row>
    <row r="130" spans="1:6" x14ac:dyDescent="0.3">
      <c r="A130" s="449" t="s">
        <v>51</v>
      </c>
      <c r="B130" s="449"/>
      <c r="C130" s="449"/>
      <c r="D130" s="449"/>
      <c r="E130" s="449"/>
      <c r="F130" s="449"/>
    </row>
    <row r="131" spans="1:6" x14ac:dyDescent="0.3">
      <c r="A131" s="97" t="s">
        <v>69</v>
      </c>
      <c r="B131" s="97" t="s">
        <v>0</v>
      </c>
      <c r="C131" s="97" t="s">
        <v>2</v>
      </c>
      <c r="D131" s="97" t="s">
        <v>3</v>
      </c>
      <c r="E131" s="97" t="s">
        <v>4</v>
      </c>
      <c r="F131" s="121"/>
    </row>
    <row r="132" spans="1:6" ht="18" customHeight="1" x14ac:dyDescent="0.3">
      <c r="A132" s="148" t="s">
        <v>72</v>
      </c>
      <c r="B132" s="177">
        <v>0</v>
      </c>
      <c r="C132" s="132">
        <f>+B136</f>
        <v>71067476</v>
      </c>
      <c r="D132" s="132">
        <f>+C136</f>
        <v>126872645.69</v>
      </c>
      <c r="E132" s="125">
        <v>0</v>
      </c>
      <c r="F132" s="243"/>
    </row>
    <row r="133" spans="1:6" ht="18" customHeight="1" x14ac:dyDescent="0.3">
      <c r="A133" s="148" t="s">
        <v>73</v>
      </c>
      <c r="B133" s="132">
        <f>+C88</f>
        <v>71440671</v>
      </c>
      <c r="C133" s="132">
        <f>+D88</f>
        <v>71440671</v>
      </c>
      <c r="D133" s="132">
        <f>+E88</f>
        <v>71440672</v>
      </c>
      <c r="E133" s="125">
        <f>+B133+C133+D133</f>
        <v>214322014</v>
      </c>
      <c r="F133" s="66"/>
    </row>
    <row r="134" spans="1:6" ht="18" customHeight="1" x14ac:dyDescent="0.3">
      <c r="A134" s="107" t="s">
        <v>98</v>
      </c>
      <c r="B134" s="108">
        <f>+B132+B133</f>
        <v>71440671</v>
      </c>
      <c r="C134" s="108">
        <f>+C132+C133</f>
        <v>142508147</v>
      </c>
      <c r="D134" s="108">
        <f>+D132+D133</f>
        <v>198313317.69</v>
      </c>
      <c r="E134" s="108">
        <f>+E132+E133</f>
        <v>214322014</v>
      </c>
      <c r="F134" s="66"/>
    </row>
    <row r="135" spans="1:6" ht="18" customHeight="1" x14ac:dyDescent="0.3">
      <c r="A135" s="148" t="s">
        <v>142</v>
      </c>
      <c r="B135" s="132">
        <f>+C108</f>
        <v>373195</v>
      </c>
      <c r="C135" s="132">
        <f>+D108</f>
        <v>15635501.310000001</v>
      </c>
      <c r="D135" s="132">
        <f>+E108</f>
        <v>91032370.979999989</v>
      </c>
      <c r="E135" s="125">
        <f>+SUM(B135:D135)</f>
        <v>107041067.28999999</v>
      </c>
      <c r="F135" s="66"/>
    </row>
    <row r="136" spans="1:6" ht="18" customHeight="1" x14ac:dyDescent="0.3">
      <c r="A136" s="107" t="s">
        <v>99</v>
      </c>
      <c r="B136" s="138">
        <f>+B134-B135</f>
        <v>71067476</v>
      </c>
      <c r="C136" s="108">
        <f>+C134-C135</f>
        <v>126872645.69</v>
      </c>
      <c r="D136" s="108">
        <f>+D134-D135</f>
        <v>107280946.71000001</v>
      </c>
      <c r="E136" s="108">
        <f>+E134-E135</f>
        <v>107280946.71000001</v>
      </c>
      <c r="F136" s="66"/>
    </row>
    <row r="137" spans="1:6" x14ac:dyDescent="0.3">
      <c r="A137" s="141" t="s">
        <v>153</v>
      </c>
      <c r="B137" s="140" t="s">
        <v>154</v>
      </c>
      <c r="C137" s="84"/>
      <c r="D137" s="84"/>
      <c r="E137" s="84"/>
    </row>
    <row r="138" spans="1:6" ht="18" customHeight="1" x14ac:dyDescent="0.3">
      <c r="A138" s="456" t="s">
        <v>179</v>
      </c>
      <c r="B138" s="457"/>
      <c r="C138" s="457"/>
      <c r="D138" s="457"/>
      <c r="E138" s="457"/>
      <c r="F138" s="133"/>
    </row>
    <row r="139" spans="1:6" ht="39.9" customHeight="1" x14ac:dyDescent="0.3">
      <c r="A139" s="453" t="s">
        <v>204</v>
      </c>
      <c r="B139" s="454"/>
      <c r="C139" s="454"/>
      <c r="D139" s="454"/>
      <c r="E139" s="454"/>
      <c r="F139" s="455"/>
    </row>
    <row r="140" spans="1:6" ht="18" customHeight="1" x14ac:dyDescent="0.3">
      <c r="A140" s="453" t="s">
        <v>115</v>
      </c>
      <c r="B140" s="454"/>
      <c r="C140" s="454"/>
      <c r="D140" s="454"/>
      <c r="E140" s="454"/>
      <c r="F140" s="455"/>
    </row>
    <row r="141" spans="1:6" ht="18" customHeight="1" x14ac:dyDescent="0.3">
      <c r="A141" s="453" t="s">
        <v>145</v>
      </c>
      <c r="B141" s="454"/>
      <c r="C141" s="454"/>
      <c r="D141" s="454"/>
      <c r="E141" s="454"/>
      <c r="F141" s="455"/>
    </row>
    <row r="142" spans="1:6" ht="18" customHeight="1" x14ac:dyDescent="0.3">
      <c r="A142" s="453" t="s">
        <v>118</v>
      </c>
      <c r="B142" s="454"/>
      <c r="C142" s="454"/>
      <c r="D142" s="454"/>
      <c r="E142" s="454"/>
      <c r="F142" s="455"/>
    </row>
    <row r="143" spans="1:6" ht="18" customHeight="1" x14ac:dyDescent="0.3">
      <c r="A143" s="450" t="s">
        <v>144</v>
      </c>
      <c r="B143" s="451"/>
      <c r="C143" s="451"/>
      <c r="D143" s="451"/>
      <c r="E143" s="451"/>
      <c r="F143" s="452"/>
    </row>
    <row r="144" spans="1:6" ht="15" customHeight="1" x14ac:dyDescent="0.3">
      <c r="A144" s="110" t="s">
        <v>116</v>
      </c>
      <c r="B144" s="111"/>
      <c r="C144" s="111"/>
      <c r="D144" s="111"/>
      <c r="E144" s="111"/>
      <c r="F144" s="112"/>
    </row>
    <row r="145" spans="1:6" s="120" customFormat="1" ht="50.1" customHeight="1" x14ac:dyDescent="0.3">
      <c r="A145" s="429" t="s">
        <v>338</v>
      </c>
      <c r="B145" s="430"/>
      <c r="C145" s="430"/>
      <c r="D145" s="430"/>
      <c r="E145" s="430"/>
      <c r="F145" s="430"/>
    </row>
    <row r="146" spans="1:6" ht="15" customHeight="1" x14ac:dyDescent="0.35">
      <c r="A146" s="9"/>
      <c r="B146" s="9"/>
      <c r="C146" s="9"/>
      <c r="D146" s="9"/>
      <c r="E146" s="9"/>
      <c r="F146" s="9"/>
    </row>
    <row r="147" spans="1:6" ht="15" customHeight="1" x14ac:dyDescent="0.3">
      <c r="B147" s="449" t="s">
        <v>119</v>
      </c>
      <c r="C147" s="449"/>
      <c r="D147" s="449"/>
      <c r="E147" s="38"/>
      <c r="F147" s="38"/>
    </row>
    <row r="148" spans="1:6" ht="33" customHeight="1" x14ac:dyDescent="0.3">
      <c r="B148" s="447" t="s">
        <v>120</v>
      </c>
      <c r="C148" s="447"/>
      <c r="D148" s="447"/>
      <c r="E148" s="38"/>
      <c r="F148" s="38"/>
    </row>
    <row r="149" spans="1:6" ht="15" customHeight="1" x14ac:dyDescent="0.3">
      <c r="B149" s="421" t="s">
        <v>51</v>
      </c>
      <c r="C149" s="421"/>
      <c r="D149" s="421"/>
      <c r="E149" s="38"/>
      <c r="F149" s="38"/>
    </row>
    <row r="150" spans="1:6" ht="18" customHeight="1" x14ac:dyDescent="0.3">
      <c r="B150" s="446" t="s">
        <v>69</v>
      </c>
      <c r="C150" s="446"/>
      <c r="D150" s="171" t="s">
        <v>80</v>
      </c>
      <c r="E150"/>
      <c r="F150" s="121"/>
    </row>
    <row r="151" spans="1:6" ht="18" customHeight="1" x14ac:dyDescent="0.3">
      <c r="B151" s="422" t="s">
        <v>192</v>
      </c>
      <c r="C151" s="422"/>
      <c r="D151" s="171"/>
      <c r="E151"/>
      <c r="F151" s="121"/>
    </row>
    <row r="152" spans="1:6" ht="18" customHeight="1" x14ac:dyDescent="0.3">
      <c r="B152" s="124" t="s">
        <v>121</v>
      </c>
      <c r="D152" s="132">
        <v>0</v>
      </c>
      <c r="E152"/>
      <c r="F152" s="121"/>
    </row>
    <row r="153" spans="1:6" ht="18" customHeight="1" x14ac:dyDescent="0.3">
      <c r="B153" s="124" t="s">
        <v>122</v>
      </c>
      <c r="D153" s="132">
        <v>359834371.60000002</v>
      </c>
      <c r="E153"/>
      <c r="F153" s="121"/>
    </row>
    <row r="154" spans="1:6" ht="18" customHeight="1" x14ac:dyDescent="0.3">
      <c r="B154" s="423" t="s">
        <v>16</v>
      </c>
      <c r="C154" s="423"/>
      <c r="D154" s="108">
        <f>+D152+D153</f>
        <v>359834371.60000002</v>
      </c>
      <c r="E154"/>
      <c r="F154" s="121"/>
    </row>
    <row r="155" spans="1:6" ht="18" customHeight="1" x14ac:dyDescent="0.3">
      <c r="B155" s="124"/>
      <c r="D155" s="132"/>
      <c r="E155" s="125"/>
      <c r="F155" s="121"/>
    </row>
    <row r="156" spans="1:6" ht="18" customHeight="1" x14ac:dyDescent="0.3">
      <c r="B156" s="422" t="s">
        <v>193</v>
      </c>
      <c r="C156" s="422"/>
      <c r="D156" s="171" t="s">
        <v>80</v>
      </c>
      <c r="E156" s="125"/>
      <c r="F156" s="121"/>
    </row>
    <row r="157" spans="1:6" ht="18" customHeight="1" x14ac:dyDescent="0.3">
      <c r="B157" s="124" t="s">
        <v>121</v>
      </c>
      <c r="D157" s="132">
        <v>0</v>
      </c>
      <c r="E157" s="125"/>
      <c r="F157" s="121"/>
    </row>
    <row r="158" spans="1:6" ht="18" customHeight="1" x14ac:dyDescent="0.3">
      <c r="B158" s="124" t="s">
        <v>194</v>
      </c>
      <c r="D158" s="132">
        <v>359834371.60000002</v>
      </c>
      <c r="E158" s="125"/>
      <c r="F158" s="121"/>
    </row>
    <row r="159" spans="1:6" ht="18" customHeight="1" x14ac:dyDescent="0.3">
      <c r="B159" s="423" t="s">
        <v>195</v>
      </c>
      <c r="C159" s="423"/>
      <c r="D159" s="108">
        <f>+D157+D158</f>
        <v>359834371.60000002</v>
      </c>
      <c r="E159" s="125"/>
      <c r="F159" s="121"/>
    </row>
    <row r="160" spans="1:6" ht="18" customHeight="1" x14ac:dyDescent="0.3">
      <c r="B160" s="124"/>
      <c r="D160" s="125"/>
      <c r="E160" s="125"/>
      <c r="F160" s="121"/>
    </row>
    <row r="161" spans="1:6" ht="18" customHeight="1" x14ac:dyDescent="0.3">
      <c r="B161" s="422" t="s">
        <v>196</v>
      </c>
      <c r="C161" s="422"/>
      <c r="D161" s="171" t="s">
        <v>80</v>
      </c>
      <c r="E161" s="125"/>
      <c r="F161" s="121"/>
    </row>
    <row r="162" spans="1:6" ht="18" customHeight="1" x14ac:dyDescent="0.3">
      <c r="B162" s="124" t="s">
        <v>121</v>
      </c>
      <c r="D162" s="132">
        <f>+D152-D157</f>
        <v>0</v>
      </c>
      <c r="E162" s="125"/>
      <c r="F162" s="121"/>
    </row>
    <row r="163" spans="1:6" ht="18" customHeight="1" x14ac:dyDescent="0.3">
      <c r="A163" s="30"/>
      <c r="B163" s="124" t="s">
        <v>122</v>
      </c>
      <c r="D163" s="132">
        <f>+D153-D158</f>
        <v>0</v>
      </c>
      <c r="E163" s="125"/>
      <c r="F163" s="121"/>
    </row>
    <row r="164" spans="1:6" ht="18" customHeight="1" x14ac:dyDescent="0.3">
      <c r="A164" s="30"/>
      <c r="B164" s="423" t="s">
        <v>197</v>
      </c>
      <c r="C164" s="423"/>
      <c r="D164" s="185">
        <f>+D162+D163</f>
        <v>0</v>
      </c>
      <c r="E164" s="183"/>
      <c r="F164" s="121"/>
    </row>
    <row r="165" spans="1:6" ht="15" customHeight="1" x14ac:dyDescent="0.3">
      <c r="A165" s="30"/>
      <c r="B165" s="186" t="s">
        <v>198</v>
      </c>
      <c r="C165" s="142"/>
      <c r="D165" s="182"/>
      <c r="E165" s="182"/>
      <c r="F165" s="361">
        <f>+D157-F168</f>
        <v>0</v>
      </c>
    </row>
    <row r="166" spans="1:6" ht="15" customHeight="1" x14ac:dyDescent="0.3">
      <c r="A166" s="30"/>
      <c r="B166" s="215"/>
      <c r="C166" s="216"/>
      <c r="D166" s="182"/>
      <c r="E166" s="182"/>
      <c r="F166" s="36"/>
    </row>
    <row r="167" spans="1:6" ht="15" customHeight="1" x14ac:dyDescent="0.3">
      <c r="A167" s="97" t="s">
        <v>53</v>
      </c>
      <c r="B167" s="97" t="s">
        <v>228</v>
      </c>
      <c r="C167" s="97" t="s">
        <v>0</v>
      </c>
      <c r="D167" s="97" t="s">
        <v>2</v>
      </c>
      <c r="E167" s="97" t="s">
        <v>3</v>
      </c>
      <c r="F167" s="97" t="s">
        <v>4</v>
      </c>
    </row>
    <row r="168" spans="1:6" ht="15" customHeight="1" x14ac:dyDescent="0.3">
      <c r="A168" s="217" t="s">
        <v>227</v>
      </c>
      <c r="B168" s="218"/>
      <c r="C168" s="362">
        <f>+SUM(C169:C178)</f>
        <v>0</v>
      </c>
      <c r="D168" s="362">
        <f>+SUM(D169:D178)</f>
        <v>0</v>
      </c>
      <c r="E168" s="362">
        <f>+SUM(E169:E178)</f>
        <v>0</v>
      </c>
      <c r="F168" s="362">
        <f>+SUM(F169:F178)</f>
        <v>0</v>
      </c>
    </row>
    <row r="169" spans="1:6" ht="15" customHeight="1" x14ac:dyDescent="0.3">
      <c r="A169" s="174">
        <v>0</v>
      </c>
      <c r="B169" s="179" t="s">
        <v>171</v>
      </c>
      <c r="C169" s="15">
        <v>0</v>
      </c>
      <c r="D169" s="15">
        <v>0</v>
      </c>
      <c r="E169" s="15">
        <v>0</v>
      </c>
      <c r="F169" s="48">
        <f>+C169+D169+E169</f>
        <v>0</v>
      </c>
    </row>
    <row r="170" spans="1:6" ht="15" customHeight="1" x14ac:dyDescent="0.3">
      <c r="A170" s="174">
        <v>1</v>
      </c>
      <c r="B170" s="179" t="s">
        <v>159</v>
      </c>
      <c r="C170" s="15">
        <v>0</v>
      </c>
      <c r="D170" s="52">
        <v>0</v>
      </c>
      <c r="E170" s="52">
        <v>0</v>
      </c>
      <c r="F170" s="48">
        <f t="shared" ref="F170:F178" si="13">+C170+D170+E170</f>
        <v>0</v>
      </c>
    </row>
    <row r="171" spans="1:6" ht="15" customHeight="1" x14ac:dyDescent="0.3">
      <c r="A171" s="174">
        <v>2</v>
      </c>
      <c r="B171" s="179" t="s">
        <v>172</v>
      </c>
      <c r="C171" s="15">
        <v>0</v>
      </c>
      <c r="D171" s="15">
        <v>0</v>
      </c>
      <c r="E171" s="15">
        <v>0</v>
      </c>
      <c r="F171" s="48">
        <f t="shared" si="13"/>
        <v>0</v>
      </c>
    </row>
    <row r="172" spans="1:6" ht="15" customHeight="1" x14ac:dyDescent="0.3">
      <c r="A172" s="174">
        <v>3</v>
      </c>
      <c r="B172" s="179" t="s">
        <v>173</v>
      </c>
      <c r="C172" s="15">
        <v>0</v>
      </c>
      <c r="D172" s="15">
        <v>0</v>
      </c>
      <c r="E172" s="15">
        <v>0</v>
      </c>
      <c r="F172" s="48">
        <f t="shared" si="13"/>
        <v>0</v>
      </c>
    </row>
    <row r="173" spans="1:6" ht="15" customHeight="1" x14ac:dyDescent="0.3">
      <c r="A173" s="174">
        <v>4</v>
      </c>
      <c r="B173" s="179" t="s">
        <v>174</v>
      </c>
      <c r="C173" s="15">
        <v>0</v>
      </c>
      <c r="D173" s="15">
        <v>0</v>
      </c>
      <c r="E173" s="15">
        <v>0</v>
      </c>
      <c r="F173" s="48">
        <f t="shared" si="13"/>
        <v>0</v>
      </c>
    </row>
    <row r="174" spans="1:6" ht="15" customHeight="1" x14ac:dyDescent="0.3">
      <c r="A174" s="174">
        <v>5</v>
      </c>
      <c r="B174" s="179" t="s">
        <v>175</v>
      </c>
      <c r="C174" s="15">
        <v>0</v>
      </c>
      <c r="D174" s="15">
        <v>0</v>
      </c>
      <c r="E174" s="15">
        <v>0</v>
      </c>
      <c r="F174" s="48">
        <f t="shared" si="13"/>
        <v>0</v>
      </c>
    </row>
    <row r="175" spans="1:6" ht="15" customHeight="1" x14ac:dyDescent="0.3">
      <c r="A175" s="174">
        <v>6</v>
      </c>
      <c r="B175" s="179" t="s">
        <v>157</v>
      </c>
      <c r="C175" s="15">
        <v>0</v>
      </c>
      <c r="D175" s="15">
        <v>0</v>
      </c>
      <c r="E175" s="15">
        <v>0</v>
      </c>
      <c r="F175" s="48">
        <f t="shared" si="13"/>
        <v>0</v>
      </c>
    </row>
    <row r="176" spans="1:6" ht="15" customHeight="1" x14ac:dyDescent="0.3">
      <c r="A176" s="174">
        <v>7</v>
      </c>
      <c r="B176" s="179" t="s">
        <v>158</v>
      </c>
      <c r="C176" s="15">
        <v>0</v>
      </c>
      <c r="D176" s="15">
        <v>0</v>
      </c>
      <c r="E176" s="15">
        <v>0</v>
      </c>
      <c r="F176" s="48">
        <f t="shared" si="13"/>
        <v>0</v>
      </c>
    </row>
    <row r="177" spans="1:6" ht="15" customHeight="1" x14ac:dyDescent="0.3">
      <c r="A177" s="174">
        <v>8</v>
      </c>
      <c r="B177" s="179" t="s">
        <v>176</v>
      </c>
      <c r="C177" s="15">
        <v>0</v>
      </c>
      <c r="D177" s="15">
        <v>0</v>
      </c>
      <c r="E177" s="15">
        <v>0</v>
      </c>
      <c r="F177" s="48">
        <f t="shared" si="13"/>
        <v>0</v>
      </c>
    </row>
    <row r="178" spans="1:6" ht="15" customHeight="1" x14ac:dyDescent="0.3">
      <c r="A178" s="220">
        <v>9</v>
      </c>
      <c r="B178" s="221" t="s">
        <v>177</v>
      </c>
      <c r="C178" s="17">
        <v>0</v>
      </c>
      <c r="D178" s="17">
        <v>0</v>
      </c>
      <c r="E178" s="17">
        <v>0</v>
      </c>
      <c r="F178" s="222">
        <f t="shared" si="13"/>
        <v>0</v>
      </c>
    </row>
    <row r="179" spans="1:6" ht="15" customHeight="1" x14ac:dyDescent="0.3">
      <c r="A179" s="448" t="s">
        <v>198</v>
      </c>
      <c r="B179" s="448"/>
      <c r="C179" s="448"/>
      <c r="D179" s="448"/>
      <c r="E179" s="448"/>
      <c r="F179" s="448"/>
    </row>
    <row r="180" spans="1:6" ht="15" customHeight="1" x14ac:dyDescent="0.3">
      <c r="A180" s="110" t="s">
        <v>116</v>
      </c>
      <c r="B180" s="111"/>
      <c r="C180" s="111"/>
      <c r="D180" s="111"/>
      <c r="E180" s="111"/>
      <c r="F180" s="112"/>
    </row>
    <row r="181" spans="1:6" ht="50.1" customHeight="1" x14ac:dyDescent="0.3">
      <c r="A181" s="431" t="s">
        <v>334</v>
      </c>
      <c r="B181" s="432"/>
      <c r="C181" s="432"/>
      <c r="D181" s="432"/>
      <c r="E181" s="432"/>
      <c r="F181" s="433"/>
    </row>
    <row r="182" spans="1:6" ht="15" customHeight="1" x14ac:dyDescent="0.35">
      <c r="A182" s="9"/>
      <c r="B182" s="9"/>
      <c r="C182" s="9"/>
      <c r="D182" s="9"/>
      <c r="E182" s="9"/>
      <c r="F182" s="9"/>
    </row>
    <row r="183" spans="1:6" ht="35.1" customHeight="1" x14ac:dyDescent="0.3">
      <c r="A183" s="126" t="s">
        <v>74</v>
      </c>
      <c r="B183" s="435" t="s">
        <v>322</v>
      </c>
      <c r="C183" s="436"/>
      <c r="D183" s="437" t="s">
        <v>48</v>
      </c>
      <c r="E183" s="438"/>
      <c r="F183" s="439"/>
    </row>
    <row r="184" spans="1:6" ht="35.1" customHeight="1" x14ac:dyDescent="0.3">
      <c r="A184" s="127" t="s">
        <v>46</v>
      </c>
      <c r="B184" s="435" t="s">
        <v>323</v>
      </c>
      <c r="C184" s="436"/>
      <c r="D184" s="440"/>
      <c r="E184" s="441"/>
      <c r="F184" s="442"/>
    </row>
    <row r="185" spans="1:6" ht="35.1" customHeight="1" x14ac:dyDescent="0.3">
      <c r="A185" s="128" t="s">
        <v>47</v>
      </c>
      <c r="B185" s="435" t="s">
        <v>324</v>
      </c>
      <c r="C185" s="436"/>
      <c r="D185" s="443"/>
      <c r="E185" s="444"/>
      <c r="F185" s="445"/>
    </row>
    <row r="186" spans="1:6" x14ac:dyDescent="0.3">
      <c r="A186" s="434" t="s">
        <v>112</v>
      </c>
      <c r="B186" s="434"/>
      <c r="C186" s="434"/>
      <c r="D186" s="434"/>
      <c r="E186" s="434"/>
      <c r="F186" s="434"/>
    </row>
    <row r="187" spans="1:6" x14ac:dyDescent="0.3">
      <c r="A187" s="136"/>
      <c r="B187" s="136"/>
      <c r="C187" s="136"/>
      <c r="D187" s="136"/>
      <c r="E187" s="136"/>
      <c r="F187" s="136"/>
    </row>
    <row r="188" spans="1:6" x14ac:dyDescent="0.3">
      <c r="A188" s="426" t="s">
        <v>139</v>
      </c>
      <c r="B188" s="427"/>
      <c r="C188" s="427"/>
      <c r="D188" s="427"/>
      <c r="E188" s="427"/>
      <c r="F188" s="428"/>
    </row>
    <row r="189" spans="1:6" x14ac:dyDescent="0.3">
      <c r="A189" s="114" t="s">
        <v>123</v>
      </c>
      <c r="F189" s="115"/>
    </row>
    <row r="190" spans="1:6" x14ac:dyDescent="0.3">
      <c r="A190" s="116"/>
      <c r="F190" s="115"/>
    </row>
    <row r="191" spans="1:6" ht="33" customHeight="1" thickBot="1" x14ac:dyDescent="0.35">
      <c r="A191" s="188" t="s">
        <v>199</v>
      </c>
      <c r="B191" s="187">
        <v>0</v>
      </c>
      <c r="F191" s="115"/>
    </row>
    <row r="192" spans="1:6" ht="16.2" thickTop="1" x14ac:dyDescent="0.3">
      <c r="A192" s="116"/>
      <c r="F192" s="115"/>
    </row>
    <row r="193" spans="1:6" x14ac:dyDescent="0.3">
      <c r="A193" s="114" t="s">
        <v>130</v>
      </c>
      <c r="D193" s="150" t="s">
        <v>164</v>
      </c>
      <c r="F193" s="115"/>
    </row>
    <row r="194" spans="1:6" x14ac:dyDescent="0.3">
      <c r="A194" s="116" t="s">
        <v>124</v>
      </c>
      <c r="B194" s="113">
        <f>+B69</f>
        <v>857288104.23000002</v>
      </c>
      <c r="D194" s="424" t="s">
        <v>160</v>
      </c>
      <c r="E194" s="424"/>
      <c r="F194" s="425"/>
    </row>
    <row r="195" spans="1:6" x14ac:dyDescent="0.3">
      <c r="A195" s="116" t="s">
        <v>131</v>
      </c>
      <c r="B195" s="55">
        <f>+F88</f>
        <v>214322014</v>
      </c>
      <c r="D195" s="424"/>
      <c r="E195" s="424"/>
      <c r="F195" s="425"/>
    </row>
    <row r="196" spans="1:6" ht="16.2" thickBot="1" x14ac:dyDescent="0.35">
      <c r="A196" s="116" t="s">
        <v>125</v>
      </c>
      <c r="B196" s="162">
        <f>+B194-B195</f>
        <v>642966090.23000002</v>
      </c>
      <c r="D196" s="37" t="s">
        <v>161</v>
      </c>
      <c r="F196" s="164">
        <f>+F88</f>
        <v>214322014</v>
      </c>
    </row>
    <row r="197" spans="1:6" ht="16.2" thickTop="1" x14ac:dyDescent="0.3">
      <c r="A197" s="116"/>
      <c r="D197" s="37" t="s">
        <v>162</v>
      </c>
      <c r="F197" s="165">
        <f>+F108</f>
        <v>107041067.28999999</v>
      </c>
    </row>
    <row r="198" spans="1:6" ht="16.2" thickBot="1" x14ac:dyDescent="0.35">
      <c r="A198" s="114" t="s">
        <v>126</v>
      </c>
      <c r="D198" s="150" t="s">
        <v>163</v>
      </c>
      <c r="E198" s="150"/>
      <c r="F198" s="166">
        <f>+F197/F196</f>
        <v>0.49944037615286685</v>
      </c>
    </row>
    <row r="199" spans="1:6" ht="16.2" thickTop="1" x14ac:dyDescent="0.3">
      <c r="A199" s="116" t="s">
        <v>127</v>
      </c>
      <c r="B199" s="113">
        <f>+F26</f>
        <v>107041067.28999999</v>
      </c>
      <c r="F199" s="115"/>
    </row>
    <row r="200" spans="1:6" x14ac:dyDescent="0.3">
      <c r="A200" s="116" t="s">
        <v>128</v>
      </c>
      <c r="B200" s="55">
        <f>+F108</f>
        <v>107041067.28999999</v>
      </c>
      <c r="D200" s="424" t="s">
        <v>165</v>
      </c>
      <c r="E200" s="424"/>
      <c r="F200" s="425"/>
    </row>
    <row r="201" spans="1:6" ht="16.2" thickBot="1" x14ac:dyDescent="0.35">
      <c r="A201" s="116" t="s">
        <v>129</v>
      </c>
      <c r="B201" s="163">
        <f>+B199-B200</f>
        <v>0</v>
      </c>
      <c r="D201" s="424"/>
      <c r="E201" s="424"/>
      <c r="F201" s="425"/>
    </row>
    <row r="202" spans="1:6" ht="16.2" thickTop="1" x14ac:dyDescent="0.3">
      <c r="A202" s="116"/>
      <c r="B202"/>
      <c r="D202" s="168" t="s">
        <v>166</v>
      </c>
      <c r="E202" s="167"/>
      <c r="F202" s="164">
        <f>+B69</f>
        <v>857288104.23000002</v>
      </c>
    </row>
    <row r="203" spans="1:6" x14ac:dyDescent="0.3">
      <c r="A203" s="116"/>
      <c r="B203"/>
      <c r="D203" s="168" t="s">
        <v>162</v>
      </c>
      <c r="E203" s="167"/>
      <c r="F203" s="165">
        <f>+F108</f>
        <v>107041067.28999999</v>
      </c>
    </row>
    <row r="204" spans="1:6" ht="16.2" thickBot="1" x14ac:dyDescent="0.35">
      <c r="A204" s="116"/>
      <c r="B204"/>
      <c r="D204" s="167"/>
      <c r="E204" s="167"/>
      <c r="F204" s="166">
        <f>+F203/F202</f>
        <v>0.12486008701373764</v>
      </c>
    </row>
    <row r="205" spans="1:6" ht="16.2" thickTop="1" x14ac:dyDescent="0.3">
      <c r="A205" s="117"/>
      <c r="B205" s="118"/>
      <c r="C205" s="118"/>
      <c r="D205" s="118"/>
      <c r="E205" s="118"/>
      <c r="F205" s="119"/>
    </row>
  </sheetData>
  <mergeCells count="94">
    <mergeCell ref="A1:F2"/>
    <mergeCell ref="A34:F34"/>
    <mergeCell ref="A25:B25"/>
    <mergeCell ref="A13:F13"/>
    <mergeCell ref="A14:F14"/>
    <mergeCell ref="A21:F21"/>
    <mergeCell ref="A26:B26"/>
    <mergeCell ref="A27:B27"/>
    <mergeCell ref="A28:B28"/>
    <mergeCell ref="A29:B29"/>
    <mergeCell ref="A30:B30"/>
    <mergeCell ref="A31:B31"/>
    <mergeCell ref="A23:F23"/>
    <mergeCell ref="A24:F24"/>
    <mergeCell ref="A3:F3"/>
    <mergeCell ref="A36:F36"/>
    <mergeCell ref="A9:F9"/>
    <mergeCell ref="C5:E5"/>
    <mergeCell ref="C6:E6"/>
    <mergeCell ref="C7:E7"/>
    <mergeCell ref="A11:F11"/>
    <mergeCell ref="A20:F20"/>
    <mergeCell ref="A33:F33"/>
    <mergeCell ref="A47:F47"/>
    <mergeCell ref="A48:F48"/>
    <mergeCell ref="A37:F37"/>
    <mergeCell ref="A38:B38"/>
    <mergeCell ref="A39:B39"/>
    <mergeCell ref="A40:B40"/>
    <mergeCell ref="A41:B41"/>
    <mergeCell ref="A42:B42"/>
    <mergeCell ref="A45:F45"/>
    <mergeCell ref="A44:F44"/>
    <mergeCell ref="B59:C59"/>
    <mergeCell ref="D57:F59"/>
    <mergeCell ref="A49:B49"/>
    <mergeCell ref="A50:B50"/>
    <mergeCell ref="A51:B51"/>
    <mergeCell ref="A55:F55"/>
    <mergeCell ref="B57:C57"/>
    <mergeCell ref="B58:C58"/>
    <mergeCell ref="A54:F54"/>
    <mergeCell ref="A52:B52"/>
    <mergeCell ref="A61:F61"/>
    <mergeCell ref="A102:F102"/>
    <mergeCell ref="A103:F103"/>
    <mergeCell ref="A104:F104"/>
    <mergeCell ref="A65:F65"/>
    <mergeCell ref="A66:F66"/>
    <mergeCell ref="A67:F67"/>
    <mergeCell ref="A80:F80"/>
    <mergeCell ref="A82:F82"/>
    <mergeCell ref="A83:F83"/>
    <mergeCell ref="A84:F84"/>
    <mergeCell ref="A100:F100"/>
    <mergeCell ref="A88:B88"/>
    <mergeCell ref="A79:F79"/>
    <mergeCell ref="A99:F99"/>
    <mergeCell ref="A63:F63"/>
    <mergeCell ref="A108:B108"/>
    <mergeCell ref="A120:B120"/>
    <mergeCell ref="A123:F123"/>
    <mergeCell ref="A126:F126"/>
    <mergeCell ref="A125:F125"/>
    <mergeCell ref="A143:F143"/>
    <mergeCell ref="A128:F128"/>
    <mergeCell ref="A129:F129"/>
    <mergeCell ref="A130:F130"/>
    <mergeCell ref="A139:F139"/>
    <mergeCell ref="A140:F140"/>
    <mergeCell ref="A141:F141"/>
    <mergeCell ref="A142:F142"/>
    <mergeCell ref="A138:E138"/>
    <mergeCell ref="D200:F201"/>
    <mergeCell ref="A188:F188"/>
    <mergeCell ref="A145:F145"/>
    <mergeCell ref="A181:F181"/>
    <mergeCell ref="A186:F186"/>
    <mergeCell ref="B183:C183"/>
    <mergeCell ref="D183:F185"/>
    <mergeCell ref="B184:C184"/>
    <mergeCell ref="B185:C185"/>
    <mergeCell ref="B151:C151"/>
    <mergeCell ref="B154:C154"/>
    <mergeCell ref="B150:C150"/>
    <mergeCell ref="B164:C164"/>
    <mergeCell ref="B148:D148"/>
    <mergeCell ref="A179:F179"/>
    <mergeCell ref="B147:D147"/>
    <mergeCell ref="B149:D149"/>
    <mergeCell ref="B156:C156"/>
    <mergeCell ref="B159:C159"/>
    <mergeCell ref="B161:C161"/>
    <mergeCell ref="D194:F195"/>
  </mergeCells>
  <phoneticPr fontId="9" type="noConversion"/>
  <conditionalFormatting sqref="B201">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65">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3:F185" xr:uid="{00000000-0002-0000-0400-000000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29:F129" xr:uid="{00000000-0002-0000-0400-000001000000}"/>
    <dataValidation allowBlank="1" showInputMessage="1" showErrorMessage="1" promptTitle="Advertencia" prompt="Se recomienda leer cuidadosamente las indicaciones dispuestas en la parte inferior de esta tabla. " sqref="A132" xr:uid="{00000000-0002-0000-0400-000002000000}"/>
    <dataValidation allowBlank="1" showInputMessage="1" showErrorMessage="1" promptTitle="Advertencia" prompt="Debe coincidir con el monto reportado en la Liquidación Prespuestaria 2023, caso contrario se debe justificar en el espacio de observaciones. " sqref="D152:D156 D160" xr:uid="{00000000-0002-0000-0400-000003000000}"/>
    <dataValidation allowBlank="1" showInputMessage="1" showErrorMessage="1" promptTitle="Advertencia" prompt="Se debe indicar el nombre de la partida de acuerdo al Clasificador de los Ingresos del Sector Público." sqref="B85" xr:uid="{00000000-0002-0000-0400-000004000000}"/>
    <dataValidation allowBlank="1" showInputMessage="1" showErrorMessage="1" promptTitle="Advertencia" prompt="El código debe ser el definido para la partida en particular y debe ser el código establecido en el Clasificador de los Ingresos del Sector Público. " sqref="A85 A105" xr:uid="{00000000-0002-0000-0400-000005000000}"/>
    <dataValidation allowBlank="1" showInputMessage="1" showErrorMessage="1" promptTitle="Advertencia" prompt="En este espacio se debe detallar el código correspondiente a la partida detallada y debe ser el código definido en el Clasificador de los Ingresos del Sector Público. " sqref="A89:A91 A109 A169" xr:uid="{00000000-0002-0000-0400-000006000000}"/>
    <dataValidation allowBlank="1" showInputMessage="1" showErrorMessage="1" promptTitle="Advertencia" prompt="El nombre de la partida debe ser de acuerdo al Clasificador de los Ingresos del Sector Público. " sqref="B89:B91 B109 B169" xr:uid="{00000000-0002-0000-0400-000007000000}"/>
    <dataValidation allowBlank="1" showInputMessage="1" showErrorMessage="1" promptTitle="Recordatorio" prompt="El superávit libre debe ser reintegrado a más tardar el 31 de marzo,_x000a_de acuerdo al  Decreto Nº 43189-MTSS, artículo 66. " sqref="B153:B155 B157:B160 B162:B164" xr:uid="{00000000-0002-0000-0400-000008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3:F103" xr:uid="{00000000-0002-0000-0400-000009000000}"/>
    <dataValidation allowBlank="1" showInputMessage="1" showErrorMessage="1" promptTitle="Advertencia" prompt="NO incluir recursos de vigencias anteriores, para ese fin se completa tabla N°9" sqref="B71" xr:uid="{00000000-0002-0000-0400-00000A000000}"/>
    <dataValidation allowBlank="1" showInputMessage="1" showErrorMessage="1" promptTitle="Advertencia" prompt="En enero no debe haber saldo inicial, si la UE cuenta con superávit, debe consignarse en la tabla 9." sqref="B132" xr:uid="{00000000-0002-0000-0400-00000B000000}"/>
    <dataValidation allowBlank="1" showInputMessage="1" showErrorMessage="1" promptTitle="Instrucción" prompt="En esta tabla únicamente se detallan los Ingresos ordinarios del ejercicio presupuestario 2024. No incluir recursos de vigencias anteriores (estos se deben detallar en tabla 9)" sqref="A83:F83" xr:uid="{00000000-0002-0000-0400-00000C000000}"/>
    <dataValidation allowBlank="1" showInputMessage="1" showErrorMessage="1" promptTitle="Advertencia" prompt="Esta tabla solo la deben completar la unidades ejecutoras que por Ley específica estén facultadas para estimar y re presupuestar superávits." sqref="B148 E148:F148" xr:uid="{00000000-0002-0000-0400-00000D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7:F59" xr:uid="{00000000-0002-0000-0400-00000E000000}"/>
  </dataValidations>
  <hyperlinks>
    <hyperlink ref="B85" r:id="rId1" xr:uid="{00000000-0004-0000-0400-000000000000}"/>
    <hyperlink ref="B105" r:id="rId2" display="Nombre de la Partida presupuestaria" xr:uid="{00000000-0004-0000-0400-000001000000}"/>
    <hyperlink ref="A85" r:id="rId3" xr:uid="{00000000-0004-0000-0400-000002000000}"/>
    <hyperlink ref="A105" r:id="rId4" xr:uid="{00000000-0004-0000-0400-000003000000}"/>
  </hyperlinks>
  <printOptions horizontalCentered="1"/>
  <pageMargins left="0.70866141732283472" right="0.70866141732283472" top="1.1811023622047245" bottom="0.78740157480314965" header="0.78740157480314965" footer="0.78740157480314965"/>
  <pageSetup scale="54"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4" max="5" man="1"/>
    <brk id="59" max="16383" man="1"/>
    <brk id="100" max="5" man="1"/>
    <brk id="145" max="5" man="1"/>
  </rowBreaks>
  <ignoredErrors>
    <ignoredError sqref="F16:F18" evalError="1"/>
  </ignoredError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79797"/>
  </sheetPr>
  <dimension ref="A1:F205"/>
  <sheetViews>
    <sheetView showGridLines="0" zoomScale="80" zoomScaleNormal="80" zoomScaleSheetLayoutView="100" workbookViewId="0">
      <selection sqref="A1:F2"/>
    </sheetView>
  </sheetViews>
  <sheetFormatPr baseColWidth="10" defaultColWidth="11.44140625" defaultRowHeight="15.6" x14ac:dyDescent="0.3"/>
  <cols>
    <col min="1" max="1" width="46" style="37" customWidth="1"/>
    <col min="2" max="2" width="28.6640625" style="37" customWidth="1"/>
    <col min="3" max="5" width="19.6640625" style="37" customWidth="1"/>
    <col min="6" max="6" width="20.6640625" style="37" customWidth="1"/>
    <col min="7" max="16384" width="11.44140625" style="30"/>
  </cols>
  <sheetData>
    <row r="1" spans="1:6" ht="18" customHeight="1" x14ac:dyDescent="0.3">
      <c r="A1" s="487" t="s">
        <v>113</v>
      </c>
      <c r="B1" s="487"/>
      <c r="C1" s="487"/>
      <c r="D1" s="487"/>
      <c r="E1" s="487"/>
      <c r="F1" s="487"/>
    </row>
    <row r="2" spans="1:6" ht="18" customHeight="1" x14ac:dyDescent="0.3">
      <c r="A2" s="487"/>
      <c r="B2" s="487"/>
      <c r="C2" s="487"/>
      <c r="D2" s="487"/>
      <c r="E2" s="487"/>
      <c r="F2" s="487"/>
    </row>
    <row r="3" spans="1:6" ht="18" customHeight="1" x14ac:dyDescent="0.3">
      <c r="A3" s="496" t="s">
        <v>146</v>
      </c>
      <c r="B3" s="496"/>
      <c r="C3" s="496"/>
      <c r="D3" s="496"/>
      <c r="E3" s="496"/>
      <c r="F3" s="496"/>
    </row>
    <row r="4" spans="1:6" ht="15" customHeight="1" thickBot="1" x14ac:dyDescent="0.35">
      <c r="A4" s="80"/>
      <c r="B4" s="80"/>
      <c r="C4" s="80"/>
      <c r="D4" s="80"/>
      <c r="E4" s="80"/>
      <c r="F4" s="80"/>
    </row>
    <row r="5" spans="1:6" ht="18" customHeight="1" x14ac:dyDescent="0.3">
      <c r="A5" s="58"/>
      <c r="B5" s="149" t="s">
        <v>22</v>
      </c>
      <c r="C5" s="479" t="str">
        <f>+'1T'!C5</f>
        <v>Atención integral a jóvenes en riesgo social</v>
      </c>
      <c r="D5" s="480"/>
      <c r="E5" s="481"/>
      <c r="F5" s="30"/>
    </row>
    <row r="6" spans="1:6" ht="18" customHeight="1" x14ac:dyDescent="0.3">
      <c r="A6" s="59"/>
      <c r="B6" s="151" t="s">
        <v>33</v>
      </c>
      <c r="C6" s="435" t="str">
        <f>+'1T'!C6</f>
        <v>Ciudad de los Niños (CDN)</v>
      </c>
      <c r="D6" s="482"/>
      <c r="E6" s="483"/>
      <c r="F6" s="6"/>
    </row>
    <row r="7" spans="1:6" ht="18" customHeight="1" thickBot="1" x14ac:dyDescent="0.35">
      <c r="A7" s="59"/>
      <c r="B7" s="154" t="s">
        <v>34</v>
      </c>
      <c r="C7" s="484" t="str">
        <f>+'1T'!C7</f>
        <v>Ciudad de los Niños (CDN)</v>
      </c>
      <c r="D7" s="485"/>
      <c r="E7" s="486"/>
      <c r="F7" s="6"/>
    </row>
    <row r="8" spans="1:6" ht="15" customHeight="1" x14ac:dyDescent="0.3">
      <c r="A8" s="30"/>
      <c r="B8" s="30"/>
      <c r="C8" s="30"/>
      <c r="D8" s="30"/>
      <c r="E8" s="30"/>
      <c r="F8" s="30"/>
    </row>
    <row r="9" spans="1:6" ht="21.9" customHeight="1" x14ac:dyDescent="0.3">
      <c r="A9" s="462" t="s">
        <v>35</v>
      </c>
      <c r="B9" s="462"/>
      <c r="C9" s="462"/>
      <c r="D9" s="462"/>
      <c r="E9" s="462"/>
      <c r="F9" s="462"/>
    </row>
    <row r="10" spans="1:6" s="63" customFormat="1" ht="17.399999999999999" x14ac:dyDescent="0.3">
      <c r="A10" s="11"/>
      <c r="B10" s="11"/>
      <c r="C10" s="11"/>
      <c r="D10" s="11"/>
      <c r="E10" s="11"/>
      <c r="F10" s="11"/>
    </row>
    <row r="11" spans="1:6" ht="50.25" customHeight="1" x14ac:dyDescent="0.3">
      <c r="A11" s="413" t="s">
        <v>275</v>
      </c>
      <c r="B11" s="413"/>
      <c r="C11" s="413"/>
      <c r="D11" s="413"/>
      <c r="E11" s="413"/>
      <c r="F11" s="413"/>
    </row>
    <row r="12" spans="1:6" x14ac:dyDescent="0.3">
      <c r="A12" s="294"/>
      <c r="B12" s="294"/>
      <c r="C12" s="294"/>
      <c r="D12" s="294"/>
      <c r="E12" s="294"/>
      <c r="F12" s="294"/>
    </row>
    <row r="13" spans="1:6" s="63" customFormat="1" ht="16.95" customHeight="1" x14ac:dyDescent="0.3">
      <c r="A13" s="492" t="s">
        <v>36</v>
      </c>
      <c r="B13" s="492"/>
      <c r="C13" s="492"/>
      <c r="D13" s="492"/>
      <c r="E13" s="492"/>
      <c r="F13" s="492"/>
    </row>
    <row r="14" spans="1:6" s="63" customFormat="1" ht="16.95" customHeight="1" x14ac:dyDescent="0.3">
      <c r="A14" s="492" t="s">
        <v>19</v>
      </c>
      <c r="B14" s="492"/>
      <c r="C14" s="492"/>
      <c r="D14" s="492"/>
      <c r="E14" s="492"/>
      <c r="F14" s="492"/>
    </row>
    <row r="15" spans="1:6" ht="16.95" customHeight="1" x14ac:dyDescent="0.3">
      <c r="A15" s="95" t="s">
        <v>17</v>
      </c>
      <c r="B15" s="96" t="s">
        <v>18</v>
      </c>
      <c r="C15" s="96" t="s">
        <v>5</v>
      </c>
      <c r="D15" s="96" t="s">
        <v>6</v>
      </c>
      <c r="E15" s="96" t="s">
        <v>7</v>
      </c>
      <c r="F15" s="95" t="s">
        <v>8</v>
      </c>
    </row>
    <row r="16" spans="1:6" ht="16.95" customHeight="1" x14ac:dyDescent="0.3">
      <c r="A16" s="306" t="s">
        <v>16</v>
      </c>
      <c r="B16" s="92"/>
      <c r="C16" s="308">
        <f>+C18</f>
        <v>441</v>
      </c>
      <c r="D16" s="308">
        <f t="shared" ref="D16:F16" si="0">+D18</f>
        <v>434</v>
      </c>
      <c r="E16" s="308">
        <f t="shared" si="0"/>
        <v>429</v>
      </c>
      <c r="F16" s="308">
        <f t="shared" si="0"/>
        <v>434.66666666666669</v>
      </c>
    </row>
    <row r="17" spans="1:6" ht="15" customHeight="1" x14ac:dyDescent="0.3">
      <c r="A17" s="12"/>
      <c r="B17" s="13"/>
      <c r="C17" s="309"/>
      <c r="D17" s="309"/>
      <c r="E17" s="309"/>
      <c r="F17" s="309"/>
    </row>
    <row r="18" spans="1:6" s="63" customFormat="1" ht="16.95" customHeight="1" x14ac:dyDescent="0.3">
      <c r="A18" s="79" t="s">
        <v>282</v>
      </c>
      <c r="B18" s="307" t="s">
        <v>283</v>
      </c>
      <c r="C18" s="310">
        <v>441</v>
      </c>
      <c r="D18" s="310">
        <v>434</v>
      </c>
      <c r="E18" s="310">
        <v>429</v>
      </c>
      <c r="F18" s="310">
        <f>+AVERAGE(C18:E18)</f>
        <v>434.66666666666669</v>
      </c>
    </row>
    <row r="19" spans="1:6" x14ac:dyDescent="0.3">
      <c r="A19" s="144" t="s">
        <v>153</v>
      </c>
      <c r="B19" s="298" t="s">
        <v>154</v>
      </c>
      <c r="C19" s="143"/>
      <c r="D19" s="143"/>
      <c r="E19" s="143"/>
      <c r="F19" s="143"/>
    </row>
    <row r="20" spans="1:6" ht="35.1" customHeight="1" x14ac:dyDescent="0.3">
      <c r="A20" s="472" t="s">
        <v>276</v>
      </c>
      <c r="B20" s="473"/>
      <c r="C20" s="473"/>
      <c r="D20" s="473"/>
      <c r="E20" s="473"/>
      <c r="F20" s="474"/>
    </row>
    <row r="21" spans="1:6" ht="49.5" customHeight="1" x14ac:dyDescent="0.3">
      <c r="A21" s="463" t="s">
        <v>327</v>
      </c>
      <c r="B21" s="464"/>
      <c r="C21" s="464"/>
      <c r="D21" s="464"/>
      <c r="E21" s="464"/>
      <c r="F21" s="465"/>
    </row>
    <row r="22" spans="1:6" ht="16.95" customHeight="1" x14ac:dyDescent="0.3">
      <c r="A22" s="33"/>
      <c r="B22" s="33"/>
      <c r="C22" s="33"/>
      <c r="D22" s="34"/>
      <c r="E22" s="34"/>
      <c r="F22" s="35"/>
    </row>
    <row r="23" spans="1:6" ht="16.95" customHeight="1" x14ac:dyDescent="0.3">
      <c r="A23" s="492" t="s">
        <v>37</v>
      </c>
      <c r="B23" s="492"/>
      <c r="C23" s="492"/>
      <c r="D23" s="492"/>
      <c r="E23" s="492"/>
      <c r="F23" s="492"/>
    </row>
    <row r="24" spans="1:6" ht="16.95" customHeight="1" x14ac:dyDescent="0.3">
      <c r="A24" s="492" t="s">
        <v>20</v>
      </c>
      <c r="B24" s="492"/>
      <c r="C24" s="492"/>
      <c r="D24" s="492"/>
      <c r="E24" s="492"/>
      <c r="F24" s="492"/>
    </row>
    <row r="25" spans="1:6" ht="15" customHeight="1" x14ac:dyDescent="0.3">
      <c r="A25" s="502" t="s">
        <v>17</v>
      </c>
      <c r="B25" s="503"/>
      <c r="C25" s="96" t="s">
        <v>5</v>
      </c>
      <c r="D25" s="96" t="s">
        <v>6</v>
      </c>
      <c r="E25" s="96" t="s">
        <v>7</v>
      </c>
      <c r="F25" s="95" t="s">
        <v>8</v>
      </c>
    </row>
    <row r="26" spans="1:6" ht="16.95" customHeight="1" x14ac:dyDescent="0.3">
      <c r="A26" s="493" t="s">
        <v>16</v>
      </c>
      <c r="B26" s="493"/>
      <c r="C26" s="104">
        <f>+SUM(C29:C31)</f>
        <v>35221892.759999998</v>
      </c>
      <c r="D26" s="104">
        <f t="shared" ref="D26:F26" si="1">+SUM(D29:D31)</f>
        <v>40871201.020000003</v>
      </c>
      <c r="E26" s="104">
        <f t="shared" si="1"/>
        <v>126653112.86</v>
      </c>
      <c r="F26" s="104">
        <f t="shared" si="1"/>
        <v>202746206.63999999</v>
      </c>
    </row>
    <row r="27" spans="1:6" ht="15" customHeight="1" x14ac:dyDescent="0.3">
      <c r="A27" s="494"/>
      <c r="B27" s="494"/>
      <c r="C27" s="14"/>
      <c r="D27" s="14"/>
      <c r="E27" s="14"/>
      <c r="F27" s="14"/>
    </row>
    <row r="28" spans="1:6" ht="16.95" customHeight="1" x14ac:dyDescent="0.3">
      <c r="A28" s="458" t="s">
        <v>282</v>
      </c>
      <c r="B28" s="458"/>
      <c r="C28" s="312"/>
      <c r="D28" s="312"/>
      <c r="E28" s="312"/>
      <c r="F28" s="312"/>
    </row>
    <row r="29" spans="1:6" ht="16.95" customHeight="1" x14ac:dyDescent="0.35">
      <c r="A29" s="495" t="s">
        <v>284</v>
      </c>
      <c r="B29" s="495"/>
      <c r="C29" s="15">
        <v>35052392.759999998</v>
      </c>
      <c r="D29" s="15">
        <v>38346121.640000001</v>
      </c>
      <c r="E29" s="15">
        <v>16349310.82</v>
      </c>
      <c r="F29" s="207">
        <f>+SUM(C29:E29)</f>
        <v>89747825.219999999</v>
      </c>
    </row>
    <row r="30" spans="1:6" ht="16.95" customHeight="1" x14ac:dyDescent="0.35">
      <c r="A30" s="495" t="s">
        <v>285</v>
      </c>
      <c r="B30" s="495"/>
      <c r="C30" s="16">
        <v>0</v>
      </c>
      <c r="D30" s="15">
        <v>1640079.38</v>
      </c>
      <c r="E30" s="15">
        <v>14780527.039999999</v>
      </c>
      <c r="F30" s="207">
        <f t="shared" ref="F30:F31" si="2">+SUM(C30:E30)</f>
        <v>16420606.419999998</v>
      </c>
    </row>
    <row r="31" spans="1:6" ht="16.95" customHeight="1" x14ac:dyDescent="0.35">
      <c r="A31" s="495" t="s">
        <v>286</v>
      </c>
      <c r="B31" s="495"/>
      <c r="C31" s="17">
        <v>169500</v>
      </c>
      <c r="D31" s="17">
        <v>885000</v>
      </c>
      <c r="E31" s="17">
        <v>95523275</v>
      </c>
      <c r="F31" s="207">
        <f t="shared" si="2"/>
        <v>96577775</v>
      </c>
    </row>
    <row r="32" spans="1:6" ht="15" customHeight="1" x14ac:dyDescent="0.3">
      <c r="A32" s="144" t="s">
        <v>153</v>
      </c>
      <c r="B32" s="298" t="s">
        <v>154</v>
      </c>
      <c r="C32" s="143"/>
      <c r="D32" s="143"/>
      <c r="E32" s="143"/>
      <c r="F32" s="143"/>
    </row>
    <row r="33" spans="1:6" ht="35.1" customHeight="1" x14ac:dyDescent="0.3">
      <c r="A33" s="472" t="s">
        <v>276</v>
      </c>
      <c r="B33" s="473"/>
      <c r="C33" s="473"/>
      <c r="D33" s="473"/>
      <c r="E33" s="473"/>
      <c r="F33" s="474"/>
    </row>
    <row r="34" spans="1:6" ht="50.1" customHeight="1" x14ac:dyDescent="0.3">
      <c r="A34" s="463" t="s">
        <v>339</v>
      </c>
      <c r="B34" s="464"/>
      <c r="C34" s="464"/>
      <c r="D34" s="464"/>
      <c r="E34" s="464"/>
      <c r="F34" s="465"/>
    </row>
    <row r="35" spans="1:6" ht="15" customHeight="1" x14ac:dyDescent="0.3">
      <c r="A35" s="30"/>
      <c r="B35" s="30"/>
      <c r="C35" s="30"/>
      <c r="D35" s="30"/>
      <c r="E35" s="30"/>
    </row>
    <row r="36" spans="1:6" ht="16.95" customHeight="1" x14ac:dyDescent="0.3">
      <c r="A36" s="449" t="s">
        <v>38</v>
      </c>
      <c r="B36" s="449"/>
      <c r="C36" s="449"/>
      <c r="D36" s="449"/>
      <c r="E36" s="449"/>
      <c r="F36" s="449"/>
    </row>
    <row r="37" spans="1:6" ht="30" customHeight="1" x14ac:dyDescent="0.3">
      <c r="A37" s="447" t="s">
        <v>39</v>
      </c>
      <c r="B37" s="447"/>
      <c r="C37" s="447"/>
      <c r="D37" s="447"/>
      <c r="E37" s="447"/>
      <c r="F37" s="447"/>
    </row>
    <row r="38" spans="1:6" ht="31.2" x14ac:dyDescent="0.3">
      <c r="A38" s="446" t="s">
        <v>23</v>
      </c>
      <c r="B38" s="446"/>
      <c r="C38" s="97" t="s">
        <v>40</v>
      </c>
      <c r="D38" s="98" t="s">
        <v>41</v>
      </c>
      <c r="E38" s="99" t="s">
        <v>43</v>
      </c>
      <c r="F38" s="98" t="s">
        <v>24</v>
      </c>
    </row>
    <row r="39" spans="1:6" ht="30" customHeight="1" x14ac:dyDescent="0.3">
      <c r="A39" s="470" t="s">
        <v>28</v>
      </c>
      <c r="B39" s="476"/>
      <c r="C39" s="18"/>
      <c r="D39" s="18" t="s">
        <v>318</v>
      </c>
      <c r="E39" s="22"/>
      <c r="F39" s="19"/>
    </row>
    <row r="40" spans="1:6" ht="30" customHeight="1" x14ac:dyDescent="0.3">
      <c r="A40" s="470" t="s">
        <v>29</v>
      </c>
      <c r="B40" s="470"/>
      <c r="C40" s="18"/>
      <c r="D40" s="18" t="s">
        <v>318</v>
      </c>
      <c r="E40" s="18"/>
      <c r="F40" s="20"/>
    </row>
    <row r="41" spans="1:6" ht="30" customHeight="1" x14ac:dyDescent="0.3">
      <c r="A41" s="477" t="s">
        <v>27</v>
      </c>
      <c r="B41" s="477"/>
      <c r="C41" s="18"/>
      <c r="D41" s="18" t="s">
        <v>318</v>
      </c>
      <c r="E41" s="18"/>
      <c r="F41" s="20"/>
    </row>
    <row r="42" spans="1:6" ht="30" customHeight="1" x14ac:dyDescent="0.3">
      <c r="A42" s="478" t="s">
        <v>30</v>
      </c>
      <c r="B42" s="478"/>
      <c r="C42" s="18" t="s">
        <v>318</v>
      </c>
      <c r="D42" s="18"/>
      <c r="E42" s="18"/>
      <c r="F42" s="21"/>
    </row>
    <row r="43" spans="1:6" ht="16.95" customHeight="1" x14ac:dyDescent="0.3">
      <c r="A43" s="144" t="s">
        <v>153</v>
      </c>
      <c r="B43" s="298" t="s">
        <v>154</v>
      </c>
      <c r="C43" s="299"/>
      <c r="D43" s="299"/>
      <c r="E43" s="299"/>
      <c r="F43" s="299"/>
    </row>
    <row r="44" spans="1:6" ht="35.1" customHeight="1" x14ac:dyDescent="0.3">
      <c r="A44" s="472" t="s">
        <v>277</v>
      </c>
      <c r="B44" s="473"/>
      <c r="C44" s="473"/>
      <c r="D44" s="473"/>
      <c r="E44" s="473"/>
      <c r="F44" s="474"/>
    </row>
    <row r="45" spans="1:6" s="64" customFormat="1" ht="50.1" customHeight="1" x14ac:dyDescent="0.3">
      <c r="A45" s="430" t="s">
        <v>325</v>
      </c>
      <c r="B45" s="430"/>
      <c r="C45" s="430"/>
      <c r="D45" s="430"/>
      <c r="E45" s="430"/>
      <c r="F45" s="430"/>
    </row>
    <row r="46" spans="1:6" s="64" customFormat="1" ht="15" customHeight="1" x14ac:dyDescent="0.3">
      <c r="A46" s="57"/>
      <c r="B46" s="57"/>
      <c r="C46" s="57"/>
      <c r="D46" s="57"/>
      <c r="E46" s="57"/>
      <c r="F46" s="57"/>
    </row>
    <row r="47" spans="1:6" x14ac:dyDescent="0.3">
      <c r="A47" s="449" t="s">
        <v>44</v>
      </c>
      <c r="B47" s="449"/>
      <c r="C47" s="449"/>
      <c r="D47" s="449"/>
      <c r="E47" s="449"/>
      <c r="F47" s="449"/>
    </row>
    <row r="48" spans="1:6" x14ac:dyDescent="0.3">
      <c r="A48" s="449" t="s">
        <v>25</v>
      </c>
      <c r="B48" s="449"/>
      <c r="C48" s="449"/>
      <c r="D48" s="449"/>
      <c r="E48" s="449"/>
      <c r="F48" s="449"/>
    </row>
    <row r="49" spans="1:6" x14ac:dyDescent="0.3">
      <c r="A49" s="502" t="s">
        <v>23</v>
      </c>
      <c r="B49" s="502"/>
      <c r="C49" s="96" t="s">
        <v>40</v>
      </c>
      <c r="D49" s="95" t="s">
        <v>41</v>
      </c>
      <c r="E49" s="100" t="s">
        <v>75</v>
      </c>
      <c r="F49" s="95" t="s">
        <v>24</v>
      </c>
    </row>
    <row r="50" spans="1:6" ht="30" customHeight="1" x14ac:dyDescent="0.3">
      <c r="A50" s="504" t="s">
        <v>31</v>
      </c>
      <c r="B50" s="504"/>
      <c r="C50" s="22"/>
      <c r="D50" s="22" t="s">
        <v>318</v>
      </c>
      <c r="E50" s="27"/>
      <c r="F50" s="39"/>
    </row>
    <row r="51" spans="1:6" ht="30" customHeight="1" x14ac:dyDescent="0.3">
      <c r="A51" s="470" t="s">
        <v>32</v>
      </c>
      <c r="B51" s="470"/>
      <c r="C51" s="28" t="s">
        <v>318</v>
      </c>
      <c r="D51" s="28"/>
      <c r="E51" s="29"/>
      <c r="F51" s="40"/>
    </row>
    <row r="52" spans="1:6" s="64" customFormat="1" ht="30" customHeight="1" x14ac:dyDescent="0.3">
      <c r="A52" s="475" t="s">
        <v>245</v>
      </c>
      <c r="B52" s="475"/>
      <c r="C52" s="302" t="s">
        <v>318</v>
      </c>
      <c r="D52" s="302"/>
      <c r="E52" s="303"/>
      <c r="F52" s="304"/>
    </row>
    <row r="53" spans="1:6" x14ac:dyDescent="0.3">
      <c r="A53" s="144" t="s">
        <v>153</v>
      </c>
      <c r="B53" s="298" t="s">
        <v>154</v>
      </c>
      <c r="C53" s="143"/>
      <c r="D53" s="143"/>
      <c r="E53" s="143"/>
      <c r="F53" s="143"/>
    </row>
    <row r="54" spans="1:6" ht="35.1" customHeight="1" x14ac:dyDescent="0.3">
      <c r="A54" s="472" t="s">
        <v>278</v>
      </c>
      <c r="B54" s="473"/>
      <c r="C54" s="473"/>
      <c r="D54" s="473"/>
      <c r="E54" s="473"/>
      <c r="F54" s="474"/>
    </row>
    <row r="55" spans="1:6" ht="50.1" customHeight="1" x14ac:dyDescent="0.3">
      <c r="A55" s="430" t="s">
        <v>326</v>
      </c>
      <c r="B55" s="430"/>
      <c r="C55" s="430"/>
      <c r="D55" s="430"/>
      <c r="E55" s="430"/>
      <c r="F55" s="430"/>
    </row>
    <row r="56" spans="1:6" ht="9.9" customHeight="1" x14ac:dyDescent="0.3">
      <c r="A56" s="30"/>
      <c r="B56" s="30"/>
      <c r="C56" s="30"/>
      <c r="D56" s="30"/>
      <c r="E56" s="41"/>
      <c r="F56" s="30"/>
    </row>
    <row r="57" spans="1:6" ht="30" customHeight="1" x14ac:dyDescent="0.3">
      <c r="A57" s="101" t="s">
        <v>45</v>
      </c>
      <c r="B57" s="435" t="s">
        <v>319</v>
      </c>
      <c r="C57" s="436"/>
      <c r="D57" s="437" t="s">
        <v>48</v>
      </c>
      <c r="E57" s="438"/>
      <c r="F57" s="439"/>
    </row>
    <row r="58" spans="1:6" ht="27.9" customHeight="1" x14ac:dyDescent="0.3">
      <c r="A58" s="101" t="s">
        <v>46</v>
      </c>
      <c r="B58" s="435" t="s">
        <v>320</v>
      </c>
      <c r="C58" s="436"/>
      <c r="D58" s="440"/>
      <c r="E58" s="441"/>
      <c r="F58" s="442"/>
    </row>
    <row r="59" spans="1:6" ht="27.9" customHeight="1" x14ac:dyDescent="0.3">
      <c r="A59" s="101" t="s">
        <v>47</v>
      </c>
      <c r="B59" s="435" t="s">
        <v>321</v>
      </c>
      <c r="C59" s="436"/>
      <c r="D59" s="443"/>
      <c r="E59" s="444"/>
      <c r="F59" s="445"/>
    </row>
    <row r="60" spans="1:6" x14ac:dyDescent="0.3">
      <c r="A60" s="30"/>
      <c r="B60" s="30"/>
      <c r="C60" s="30"/>
      <c r="D60" s="30"/>
      <c r="F60" s="30"/>
    </row>
    <row r="61" spans="1:6" ht="21.9" customHeight="1" x14ac:dyDescent="0.3">
      <c r="A61" s="462" t="s">
        <v>49</v>
      </c>
      <c r="B61" s="462"/>
      <c r="C61" s="462"/>
      <c r="D61" s="462"/>
      <c r="E61" s="462"/>
      <c r="F61" s="462"/>
    </row>
    <row r="62" spans="1:6" ht="9.9" customHeight="1" x14ac:dyDescent="0.3">
      <c r="A62" s="30"/>
      <c r="B62" s="30"/>
      <c r="C62" s="30"/>
      <c r="D62" s="30"/>
      <c r="E62" s="30"/>
      <c r="F62" s="30"/>
    </row>
    <row r="63" spans="1:6" ht="84.9" customHeight="1" x14ac:dyDescent="0.3">
      <c r="A63" s="413" t="s">
        <v>231</v>
      </c>
      <c r="B63" s="413"/>
      <c r="C63" s="413"/>
      <c r="D63" s="413"/>
      <c r="E63" s="413"/>
      <c r="F63" s="413"/>
    </row>
    <row r="64" spans="1:6" ht="9.9" customHeight="1" x14ac:dyDescent="0.3">
      <c r="A64" s="30"/>
      <c r="B64" s="30"/>
      <c r="C64" s="30"/>
      <c r="D64" s="30"/>
      <c r="E64" s="30"/>
      <c r="F64" s="30"/>
    </row>
    <row r="65" spans="1:6" x14ac:dyDescent="0.3">
      <c r="A65" s="449" t="s">
        <v>50</v>
      </c>
      <c r="B65" s="449"/>
      <c r="C65" s="449"/>
      <c r="D65" s="449"/>
      <c r="E65" s="449"/>
      <c r="F65" s="449"/>
    </row>
    <row r="66" spans="1:6" x14ac:dyDescent="0.3">
      <c r="A66" s="449" t="s">
        <v>57</v>
      </c>
      <c r="B66" s="449"/>
      <c r="C66" s="449"/>
      <c r="D66" s="449"/>
      <c r="E66" s="449"/>
      <c r="F66" s="449"/>
    </row>
    <row r="67" spans="1:6" x14ac:dyDescent="0.3">
      <c r="A67" s="449" t="s">
        <v>51</v>
      </c>
      <c r="B67" s="449"/>
      <c r="C67" s="449"/>
      <c r="D67" s="449"/>
      <c r="E67" s="449"/>
      <c r="F67" s="449"/>
    </row>
    <row r="68" spans="1:6" ht="31.2" x14ac:dyDescent="0.3">
      <c r="A68" s="102" t="s">
        <v>58</v>
      </c>
      <c r="B68" s="102" t="s">
        <v>60</v>
      </c>
      <c r="C68" s="102" t="s">
        <v>64</v>
      </c>
      <c r="D68" s="102" t="s">
        <v>61</v>
      </c>
      <c r="E68" s="102" t="s">
        <v>62</v>
      </c>
      <c r="F68" s="102" t="s">
        <v>143</v>
      </c>
    </row>
    <row r="69" spans="1:6" ht="18" customHeight="1" x14ac:dyDescent="0.3">
      <c r="A69" s="89" t="s">
        <v>16</v>
      </c>
      <c r="B69" s="90">
        <f>+SUM(B71:B77)</f>
        <v>857288104.23000002</v>
      </c>
      <c r="C69" s="363">
        <f>+SUM(C71:C77)</f>
        <v>100</v>
      </c>
      <c r="D69" s="92"/>
      <c r="E69" s="92"/>
      <c r="F69" s="92"/>
    </row>
    <row r="70" spans="1:6" ht="9.9" customHeight="1" x14ac:dyDescent="0.3">
      <c r="A70" s="24"/>
      <c r="B70" s="25"/>
      <c r="C70" s="364"/>
      <c r="D70" s="23"/>
      <c r="E70" s="23"/>
      <c r="F70" s="23"/>
    </row>
    <row r="71" spans="1:6" ht="18" customHeight="1" x14ac:dyDescent="0.3">
      <c r="A71" s="24" t="s">
        <v>59</v>
      </c>
      <c r="B71" s="76">
        <f>+'1T'!B71</f>
        <v>835937121.23000002</v>
      </c>
      <c r="C71" s="389">
        <f>+B71/$B$69*100</f>
        <v>97.509474015252195</v>
      </c>
      <c r="D71" s="196" t="str">
        <f>+'1T'!D71</f>
        <v>MTSS-DESAF-DMT-OF-616-2023</v>
      </c>
      <c r="E71" s="196" t="str">
        <f>+'1T'!E71</f>
        <v>DESAF-DP-IAPOUE-14-2023</v>
      </c>
      <c r="F71" s="195" t="str">
        <f>+'1T'!F71</f>
        <v>Sesión Extraordinaria 3-2023</v>
      </c>
    </row>
    <row r="72" spans="1:6" ht="15" customHeight="1" x14ac:dyDescent="0.3">
      <c r="A72" s="191" t="s">
        <v>207</v>
      </c>
      <c r="B72" s="76">
        <f>+'1T'!B72</f>
        <v>21350983</v>
      </c>
      <c r="C72" s="389">
        <f>+B72/$B$69*100</f>
        <v>2.4905259847478054</v>
      </c>
      <c r="D72" s="195" t="str">
        <f>+'1T'!D72</f>
        <v>MTSS-DESAF-OF-883-2023</v>
      </c>
      <c r="E72" s="195" t="str">
        <f>+'1T'!E72</f>
        <v>DESAF-DP-IAPOUE-14-2023</v>
      </c>
      <c r="F72" s="195" t="str">
        <f>+'1T'!F72</f>
        <v>Sesión Ordinaria 304 del 24/11/2023</v>
      </c>
    </row>
    <row r="73" spans="1:6" ht="15" customHeight="1" x14ac:dyDescent="0.3">
      <c r="A73" s="191" t="s">
        <v>132</v>
      </c>
      <c r="B73" s="76">
        <v>0</v>
      </c>
      <c r="C73" s="389">
        <f t="shared" ref="C73" si="3">+B73/$B$69*100</f>
        <v>0</v>
      </c>
      <c r="D73" s="195"/>
      <c r="E73" s="195"/>
      <c r="F73" s="195"/>
    </row>
    <row r="74" spans="1:6" ht="15" customHeight="1" x14ac:dyDescent="0.3">
      <c r="A74" s="200" t="s">
        <v>133</v>
      </c>
      <c r="B74" s="390">
        <v>0</v>
      </c>
      <c r="C74" s="391">
        <f>+B74/$B$69*100</f>
        <v>0</v>
      </c>
      <c r="D74" s="202"/>
      <c r="E74" s="202"/>
      <c r="F74" s="202"/>
    </row>
    <row r="75" spans="1:6" ht="15" customHeight="1" x14ac:dyDescent="0.3">
      <c r="A75" s="24" t="s">
        <v>134</v>
      </c>
      <c r="B75" s="76">
        <v>0</v>
      </c>
      <c r="C75" s="389">
        <f t="shared" ref="C75:C77" si="4">+B75/$B$69*100</f>
        <v>0</v>
      </c>
      <c r="D75" s="195"/>
      <c r="E75" s="195"/>
      <c r="F75" s="195"/>
    </row>
    <row r="76" spans="1:6" ht="15" customHeight="1" x14ac:dyDescent="0.3">
      <c r="A76" s="24" t="s">
        <v>135</v>
      </c>
      <c r="B76" s="76">
        <v>0</v>
      </c>
      <c r="C76" s="389">
        <f t="shared" si="4"/>
        <v>0</v>
      </c>
      <c r="D76" s="195"/>
      <c r="E76" s="195"/>
      <c r="F76" s="195"/>
    </row>
    <row r="77" spans="1:6" ht="15" customHeight="1" x14ac:dyDescent="0.3">
      <c r="A77" s="26" t="s">
        <v>136</v>
      </c>
      <c r="B77" s="76">
        <v>0</v>
      </c>
      <c r="C77" s="389">
        <f t="shared" si="4"/>
        <v>0</v>
      </c>
      <c r="D77" s="197"/>
      <c r="E77" s="197"/>
      <c r="F77" s="197"/>
    </row>
    <row r="78" spans="1:6" x14ac:dyDescent="0.3">
      <c r="A78" s="501" t="s">
        <v>42</v>
      </c>
      <c r="B78" s="501"/>
      <c r="C78" s="501"/>
      <c r="D78" s="501"/>
      <c r="E78" s="501"/>
      <c r="F78" s="501"/>
    </row>
    <row r="79" spans="1:6" ht="35.1" customHeight="1" x14ac:dyDescent="0.3">
      <c r="A79" s="467" t="s">
        <v>205</v>
      </c>
      <c r="B79" s="461"/>
      <c r="C79" s="461"/>
      <c r="D79" s="461"/>
      <c r="E79" s="461"/>
      <c r="F79" s="468"/>
    </row>
    <row r="80" spans="1:6" ht="50.1" customHeight="1" x14ac:dyDescent="0.3">
      <c r="A80" s="463" t="s">
        <v>188</v>
      </c>
      <c r="B80" s="464"/>
      <c r="C80" s="464"/>
      <c r="D80" s="464"/>
      <c r="E80" s="464"/>
      <c r="F80" s="465"/>
    </row>
    <row r="81" spans="1:6" ht="9.9" customHeight="1" x14ac:dyDescent="0.3">
      <c r="A81" s="24"/>
      <c r="B81" s="44"/>
      <c r="C81" s="23"/>
    </row>
    <row r="82" spans="1:6" x14ac:dyDescent="0.3">
      <c r="A82" s="449" t="s">
        <v>65</v>
      </c>
      <c r="B82" s="449"/>
      <c r="C82" s="449"/>
      <c r="D82" s="449"/>
      <c r="E82" s="449"/>
      <c r="F82" s="449"/>
    </row>
    <row r="83" spans="1:6" x14ac:dyDescent="0.3">
      <c r="A83" s="449" t="s">
        <v>138</v>
      </c>
      <c r="B83" s="449"/>
      <c r="C83" s="449"/>
      <c r="D83" s="449"/>
      <c r="E83" s="449"/>
      <c r="F83" s="449"/>
    </row>
    <row r="84" spans="1:6" x14ac:dyDescent="0.3">
      <c r="A84" s="449" t="s">
        <v>51</v>
      </c>
      <c r="B84" s="449"/>
      <c r="C84" s="449"/>
      <c r="D84" s="449"/>
      <c r="E84" s="449"/>
      <c r="F84" s="449"/>
    </row>
    <row r="85" spans="1:6" ht="33.75" customHeight="1" x14ac:dyDescent="0.3">
      <c r="A85" s="139" t="s">
        <v>53</v>
      </c>
      <c r="B85" s="139" t="s">
        <v>140</v>
      </c>
      <c r="C85" s="102" t="s">
        <v>5</v>
      </c>
      <c r="D85" s="102" t="s">
        <v>6</v>
      </c>
      <c r="E85" s="102" t="s">
        <v>7</v>
      </c>
      <c r="F85" s="102" t="s">
        <v>8</v>
      </c>
    </row>
    <row r="86" spans="1:6" ht="18" customHeight="1" x14ac:dyDescent="0.3">
      <c r="A86" s="146" t="s">
        <v>16</v>
      </c>
      <c r="B86" s="103"/>
      <c r="C86" s="358">
        <f>+C88</f>
        <v>71440672</v>
      </c>
      <c r="D86" s="358">
        <f>+D88</f>
        <v>71440672</v>
      </c>
      <c r="E86" s="358">
        <f>+E88</f>
        <v>71440669.75</v>
      </c>
      <c r="F86" s="358">
        <f>+F88</f>
        <v>214322013.75</v>
      </c>
    </row>
    <row r="87" spans="1:6" ht="9.9" customHeight="1" x14ac:dyDescent="0.3">
      <c r="A87" s="12"/>
      <c r="B87" s="45"/>
      <c r="C87" s="207"/>
      <c r="D87" s="207"/>
      <c r="E87" s="207"/>
      <c r="F87" s="208"/>
    </row>
    <row r="88" spans="1:6" ht="18" customHeight="1" x14ac:dyDescent="0.3">
      <c r="A88" s="458" t="s">
        <v>151</v>
      </c>
      <c r="B88" s="458"/>
      <c r="C88" s="312">
        <f>C89+C93</f>
        <v>71440672</v>
      </c>
      <c r="D88" s="312">
        <f t="shared" ref="D88:E88" si="5">D89+D93</f>
        <v>71440672</v>
      </c>
      <c r="E88" s="312">
        <f t="shared" si="5"/>
        <v>71440669.75</v>
      </c>
      <c r="F88" s="359">
        <f>+F89+F93</f>
        <v>214322013.75</v>
      </c>
    </row>
    <row r="89" spans="1:6" x14ac:dyDescent="0.3">
      <c r="A89" s="175" t="s">
        <v>186</v>
      </c>
      <c r="B89" s="178" t="s">
        <v>181</v>
      </c>
      <c r="C89" s="207">
        <f>+C90</f>
        <v>71440672</v>
      </c>
      <c r="D89" s="207">
        <f>+D90</f>
        <v>71440672</v>
      </c>
      <c r="E89" s="207">
        <f>+E90</f>
        <v>71440669.75</v>
      </c>
      <c r="F89" s="360">
        <f>+C89+D89+E89</f>
        <v>214322013.75</v>
      </c>
    </row>
    <row r="90" spans="1:6" x14ac:dyDescent="0.3">
      <c r="A90" s="175" t="s">
        <v>185</v>
      </c>
      <c r="B90" s="178" t="s">
        <v>157</v>
      </c>
      <c r="C90" s="15">
        <f>+C91</f>
        <v>71440672</v>
      </c>
      <c r="D90" s="15">
        <f t="shared" ref="D90:E90" si="6">+D91</f>
        <v>71440672</v>
      </c>
      <c r="E90" s="15">
        <f t="shared" si="6"/>
        <v>71440669.75</v>
      </c>
      <c r="F90" s="48">
        <f>+C90+D90+E90</f>
        <v>214322013.75</v>
      </c>
    </row>
    <row r="91" spans="1:6" x14ac:dyDescent="0.3">
      <c r="A91" s="175" t="s">
        <v>184</v>
      </c>
      <c r="B91" s="178" t="s">
        <v>182</v>
      </c>
      <c r="C91" s="15">
        <v>71440672</v>
      </c>
      <c r="D91" s="15">
        <v>71440672</v>
      </c>
      <c r="E91" s="15">
        <v>71440669.75</v>
      </c>
      <c r="F91" s="48">
        <f>+C91+D91+E91</f>
        <v>214322013.75</v>
      </c>
    </row>
    <row r="92" spans="1:6" x14ac:dyDescent="0.3">
      <c r="A92" s="380" t="s">
        <v>187</v>
      </c>
      <c r="B92" s="381" t="s">
        <v>200</v>
      </c>
      <c r="C92" s="374">
        <v>0</v>
      </c>
      <c r="D92" s="374">
        <v>0</v>
      </c>
      <c r="E92" s="374">
        <v>0</v>
      </c>
      <c r="F92" s="375">
        <f t="shared" ref="F92:F96" si="7">+C92+D92+E92</f>
        <v>0</v>
      </c>
    </row>
    <row r="93" spans="1:6" x14ac:dyDescent="0.3">
      <c r="A93" s="174" t="s">
        <v>259</v>
      </c>
      <c r="B93" s="179" t="s">
        <v>256</v>
      </c>
      <c r="C93" s="207">
        <f>+C94</f>
        <v>0</v>
      </c>
      <c r="D93" s="207">
        <f t="shared" ref="D93:E95" si="8">+D94</f>
        <v>0</v>
      </c>
      <c r="E93" s="207">
        <f>+E94</f>
        <v>0</v>
      </c>
      <c r="F93" s="360">
        <f t="shared" si="7"/>
        <v>0</v>
      </c>
    </row>
    <row r="94" spans="1:6" x14ac:dyDescent="0.3">
      <c r="A94" s="174" t="s">
        <v>260</v>
      </c>
      <c r="B94" s="179" t="s">
        <v>158</v>
      </c>
      <c r="C94" s="15">
        <f>+C95</f>
        <v>0</v>
      </c>
      <c r="D94" s="15">
        <f t="shared" si="8"/>
        <v>0</v>
      </c>
      <c r="E94" s="15">
        <f t="shared" si="8"/>
        <v>0</v>
      </c>
      <c r="F94" s="48">
        <f t="shared" si="7"/>
        <v>0</v>
      </c>
    </row>
    <row r="95" spans="1:6" x14ac:dyDescent="0.3">
      <c r="A95" s="174" t="s">
        <v>262</v>
      </c>
      <c r="B95" s="179" t="s">
        <v>261</v>
      </c>
      <c r="C95" s="15">
        <f>+C96</f>
        <v>0</v>
      </c>
      <c r="D95" s="15">
        <f t="shared" si="8"/>
        <v>0</v>
      </c>
      <c r="E95" s="15">
        <f t="shared" si="8"/>
        <v>0</v>
      </c>
      <c r="F95" s="48">
        <f t="shared" si="7"/>
        <v>0</v>
      </c>
    </row>
    <row r="96" spans="1:6" x14ac:dyDescent="0.3">
      <c r="A96" s="372" t="s">
        <v>263</v>
      </c>
      <c r="B96" s="373" t="s">
        <v>264</v>
      </c>
      <c r="C96" s="374">
        <v>0</v>
      </c>
      <c r="D96" s="374">
        <v>0</v>
      </c>
      <c r="E96" s="374">
        <v>0</v>
      </c>
      <c r="F96" s="375">
        <f t="shared" si="7"/>
        <v>0</v>
      </c>
    </row>
    <row r="97" spans="1:6" ht="9.9" customHeight="1" x14ac:dyDescent="0.3">
      <c r="A97" s="147"/>
      <c r="B97" s="45"/>
      <c r="C97" s="15"/>
      <c r="D97" s="15"/>
      <c r="E97" s="15"/>
      <c r="F97" s="48"/>
    </row>
    <row r="98" spans="1:6" x14ac:dyDescent="0.3">
      <c r="A98" s="501" t="s">
        <v>42</v>
      </c>
      <c r="B98" s="501"/>
      <c r="C98" s="501"/>
      <c r="D98" s="501"/>
      <c r="E98" s="501"/>
      <c r="F98" s="501"/>
    </row>
    <row r="99" spans="1:6" ht="35.1" customHeight="1" x14ac:dyDescent="0.3">
      <c r="A99" s="461" t="s">
        <v>201</v>
      </c>
      <c r="B99" s="461"/>
      <c r="C99" s="461"/>
      <c r="D99" s="461"/>
      <c r="E99" s="461"/>
      <c r="F99" s="461"/>
    </row>
    <row r="100" spans="1:6" ht="50.1" customHeight="1" x14ac:dyDescent="0.3">
      <c r="A100" s="466" t="s">
        <v>333</v>
      </c>
      <c r="B100" s="466"/>
      <c r="C100" s="466"/>
      <c r="D100" s="466"/>
      <c r="E100" s="466"/>
      <c r="F100" s="466"/>
    </row>
    <row r="101" spans="1:6" ht="9.9" customHeight="1" x14ac:dyDescent="0.3">
      <c r="A101" s="24"/>
      <c r="B101" s="44"/>
      <c r="C101" s="23"/>
    </row>
    <row r="102" spans="1:6" ht="15.9" customHeight="1" x14ac:dyDescent="0.3">
      <c r="A102" s="449" t="s">
        <v>68</v>
      </c>
      <c r="B102" s="449"/>
      <c r="C102" s="449"/>
      <c r="D102" s="449"/>
      <c r="E102" s="449"/>
      <c r="F102" s="449"/>
    </row>
    <row r="103" spans="1:6" ht="32.25" customHeight="1" x14ac:dyDescent="0.3">
      <c r="A103" s="447" t="s">
        <v>114</v>
      </c>
      <c r="B103" s="447"/>
      <c r="C103" s="447"/>
      <c r="D103" s="447"/>
      <c r="E103" s="447"/>
      <c r="F103" s="447"/>
    </row>
    <row r="104" spans="1:6" ht="15.9" customHeight="1" x14ac:dyDescent="0.3">
      <c r="A104" s="449" t="s">
        <v>51</v>
      </c>
      <c r="B104" s="449"/>
      <c r="C104" s="449"/>
      <c r="D104" s="449"/>
      <c r="E104" s="449"/>
      <c r="F104" s="449"/>
    </row>
    <row r="105" spans="1:6" ht="33" customHeight="1" x14ac:dyDescent="0.3">
      <c r="A105" s="139" t="s">
        <v>53</v>
      </c>
      <c r="B105" s="139" t="s">
        <v>178</v>
      </c>
      <c r="C105" s="102" t="s">
        <v>5</v>
      </c>
      <c r="D105" s="102" t="s">
        <v>6</v>
      </c>
      <c r="E105" s="102" t="s">
        <v>7</v>
      </c>
      <c r="F105" s="102" t="s">
        <v>8</v>
      </c>
    </row>
    <row r="106" spans="1:6" ht="18" customHeight="1" x14ac:dyDescent="0.3">
      <c r="A106" s="89" t="s">
        <v>16</v>
      </c>
      <c r="B106" s="103"/>
      <c r="C106" s="358">
        <f>+C108+C120</f>
        <v>35221892.760000005</v>
      </c>
      <c r="D106" s="358">
        <f>+D108+D120</f>
        <v>40871201.020000003</v>
      </c>
      <c r="E106" s="358">
        <f>+E108+E120</f>
        <v>126653112.86000001</v>
      </c>
      <c r="F106" s="358">
        <f>+F108+F120</f>
        <v>202746206.63999999</v>
      </c>
    </row>
    <row r="107" spans="1:6" ht="9.9" customHeight="1" x14ac:dyDescent="0.3">
      <c r="A107" s="12"/>
      <c r="B107" s="45"/>
      <c r="C107" s="207"/>
      <c r="D107" s="207"/>
      <c r="E107" s="207"/>
      <c r="F107" s="208"/>
    </row>
    <row r="108" spans="1:6" ht="18" customHeight="1" x14ac:dyDescent="0.3">
      <c r="A108" s="458" t="s">
        <v>55</v>
      </c>
      <c r="B108" s="458"/>
      <c r="C108" s="359">
        <f>+SUM(C109:C118)</f>
        <v>35221892.760000005</v>
      </c>
      <c r="D108" s="359">
        <f t="shared" ref="D108:E108" si="9">+SUM(D109:D118)</f>
        <v>40871201.020000003</v>
      </c>
      <c r="E108" s="359">
        <f t="shared" si="9"/>
        <v>126653112.86000001</v>
      </c>
      <c r="F108" s="359">
        <f>+SUM(F109:F118)</f>
        <v>202746206.63999999</v>
      </c>
    </row>
    <row r="109" spans="1:6" x14ac:dyDescent="0.3">
      <c r="A109" s="174">
        <v>0</v>
      </c>
      <c r="B109" s="179" t="s">
        <v>171</v>
      </c>
      <c r="C109" s="15">
        <v>0</v>
      </c>
      <c r="D109" s="15">
        <v>0</v>
      </c>
      <c r="E109" s="15">
        <v>0</v>
      </c>
      <c r="F109" s="48">
        <f>+C109+D109+E109</f>
        <v>0</v>
      </c>
    </row>
    <row r="110" spans="1:6" x14ac:dyDescent="0.3">
      <c r="A110" s="174">
        <v>1</v>
      </c>
      <c r="B110" s="179" t="s">
        <v>159</v>
      </c>
      <c r="C110" s="15">
        <v>2297227</v>
      </c>
      <c r="D110" s="52">
        <v>2334727</v>
      </c>
      <c r="E110" s="52">
        <v>2512227</v>
      </c>
      <c r="F110" s="48">
        <f t="shared" ref="F110:F117" si="10">+C110+D110+E110</f>
        <v>7144181</v>
      </c>
    </row>
    <row r="111" spans="1:6" x14ac:dyDescent="0.3">
      <c r="A111" s="174">
        <v>2</v>
      </c>
      <c r="B111" s="179" t="s">
        <v>172</v>
      </c>
      <c r="C111" s="15">
        <v>32755165.760000002</v>
      </c>
      <c r="D111" s="15">
        <v>36011394.640000001</v>
      </c>
      <c r="E111" s="15">
        <v>13837083.82</v>
      </c>
      <c r="F111" s="48">
        <f t="shared" si="10"/>
        <v>82603644.219999999</v>
      </c>
    </row>
    <row r="112" spans="1:6" x14ac:dyDescent="0.3">
      <c r="A112" s="174">
        <v>3</v>
      </c>
      <c r="B112" s="179" t="s">
        <v>173</v>
      </c>
      <c r="C112" s="15">
        <v>0</v>
      </c>
      <c r="D112" s="15">
        <v>0</v>
      </c>
      <c r="E112" s="15">
        <v>0</v>
      </c>
      <c r="F112" s="48">
        <f t="shared" si="10"/>
        <v>0</v>
      </c>
    </row>
    <row r="113" spans="1:6" x14ac:dyDescent="0.3">
      <c r="A113" s="174">
        <v>4</v>
      </c>
      <c r="B113" s="179" t="s">
        <v>174</v>
      </c>
      <c r="C113" s="15">
        <v>0</v>
      </c>
      <c r="D113" s="15">
        <v>0</v>
      </c>
      <c r="E113" s="15">
        <v>0</v>
      </c>
      <c r="F113" s="48">
        <f t="shared" si="10"/>
        <v>0</v>
      </c>
    </row>
    <row r="114" spans="1:6" x14ac:dyDescent="0.3">
      <c r="A114" s="174">
        <v>5</v>
      </c>
      <c r="B114" s="179" t="s">
        <v>175</v>
      </c>
      <c r="C114" s="15">
        <v>169500</v>
      </c>
      <c r="D114" s="15">
        <v>2525079.38</v>
      </c>
      <c r="E114" s="15">
        <v>110303802.04000001</v>
      </c>
      <c r="F114" s="48">
        <f t="shared" si="10"/>
        <v>112998381.42</v>
      </c>
    </row>
    <row r="115" spans="1:6" x14ac:dyDescent="0.3">
      <c r="A115" s="174">
        <v>6</v>
      </c>
      <c r="B115" s="179" t="s">
        <v>157</v>
      </c>
      <c r="C115" s="15">
        <v>0</v>
      </c>
      <c r="D115" s="15">
        <v>0</v>
      </c>
      <c r="E115" s="15">
        <v>0</v>
      </c>
      <c r="F115" s="48">
        <f t="shared" si="10"/>
        <v>0</v>
      </c>
    </row>
    <row r="116" spans="1:6" x14ac:dyDescent="0.3">
      <c r="A116" s="174">
        <v>7</v>
      </c>
      <c r="B116" s="179" t="s">
        <v>158</v>
      </c>
      <c r="C116" s="15">
        <v>0</v>
      </c>
      <c r="D116" s="15">
        <v>0</v>
      </c>
      <c r="E116" s="15">
        <v>0</v>
      </c>
      <c r="F116" s="48">
        <f t="shared" si="10"/>
        <v>0</v>
      </c>
    </row>
    <row r="117" spans="1:6" x14ac:dyDescent="0.3">
      <c r="A117" s="174">
        <v>8</v>
      </c>
      <c r="B117" s="179" t="s">
        <v>176</v>
      </c>
      <c r="C117" s="15">
        <v>0</v>
      </c>
      <c r="D117" s="15">
        <v>0</v>
      </c>
      <c r="E117" s="15">
        <v>0</v>
      </c>
      <c r="F117" s="48">
        <f t="shared" si="10"/>
        <v>0</v>
      </c>
    </row>
    <row r="118" spans="1:6" ht="15" customHeight="1" x14ac:dyDescent="0.3">
      <c r="A118" s="174">
        <v>9</v>
      </c>
      <c r="B118" s="179" t="s">
        <v>177</v>
      </c>
      <c r="C118" s="15">
        <v>0</v>
      </c>
      <c r="D118" s="15">
        <v>0</v>
      </c>
      <c r="E118" s="15">
        <v>0</v>
      </c>
      <c r="F118" s="48">
        <v>0</v>
      </c>
    </row>
    <row r="119" spans="1:6" ht="9.9" customHeight="1" x14ac:dyDescent="0.3">
      <c r="A119" s="174"/>
      <c r="B119" s="176"/>
      <c r="C119" s="15"/>
      <c r="D119" s="15"/>
      <c r="E119" s="15"/>
      <c r="F119" s="48"/>
    </row>
    <row r="120" spans="1:6" ht="18" customHeight="1" x14ac:dyDescent="0.3">
      <c r="A120" s="458" t="s">
        <v>191</v>
      </c>
      <c r="B120" s="458"/>
      <c r="C120" s="359">
        <f t="shared" ref="C120:F121" si="11">+C121</f>
        <v>0</v>
      </c>
      <c r="D120" s="359">
        <f t="shared" si="11"/>
        <v>0</v>
      </c>
      <c r="E120" s="359">
        <f t="shared" si="11"/>
        <v>0</v>
      </c>
      <c r="F120" s="359">
        <f t="shared" si="11"/>
        <v>0</v>
      </c>
    </row>
    <row r="121" spans="1:6" x14ac:dyDescent="0.3">
      <c r="A121" s="174">
        <v>6</v>
      </c>
      <c r="B121" s="179" t="s">
        <v>157</v>
      </c>
      <c r="C121" s="49">
        <f t="shared" si="11"/>
        <v>0</v>
      </c>
      <c r="D121" s="49">
        <f t="shared" si="11"/>
        <v>0</v>
      </c>
      <c r="E121" s="49">
        <f t="shared" si="11"/>
        <v>0</v>
      </c>
      <c r="F121" s="53">
        <f t="shared" si="11"/>
        <v>0</v>
      </c>
    </row>
    <row r="122" spans="1:6" x14ac:dyDescent="0.3">
      <c r="A122" s="180" t="s">
        <v>190</v>
      </c>
      <c r="B122" s="43" t="s">
        <v>189</v>
      </c>
      <c r="C122" s="54">
        <v>0</v>
      </c>
      <c r="D122" s="54">
        <v>0</v>
      </c>
      <c r="E122" s="54">
        <v>0</v>
      </c>
      <c r="F122" s="55">
        <f>+C122+D122+E122</f>
        <v>0</v>
      </c>
    </row>
    <row r="123" spans="1:6" ht="15" customHeight="1" x14ac:dyDescent="0.3">
      <c r="A123" s="460" t="s">
        <v>56</v>
      </c>
      <c r="B123" s="460"/>
      <c r="C123" s="460"/>
      <c r="D123" s="460"/>
      <c r="E123" s="460"/>
      <c r="F123" s="460"/>
    </row>
    <row r="124" spans="1:6" ht="15" customHeight="1" x14ac:dyDescent="0.3">
      <c r="A124" s="501" t="s">
        <v>42</v>
      </c>
      <c r="B124" s="501"/>
      <c r="C124" s="501"/>
      <c r="D124" s="501"/>
      <c r="E124" s="501"/>
      <c r="F124" s="501"/>
    </row>
    <row r="125" spans="1:6" ht="75" customHeight="1" x14ac:dyDescent="0.3">
      <c r="A125" s="461" t="s">
        <v>203</v>
      </c>
      <c r="B125" s="461"/>
      <c r="C125" s="461"/>
      <c r="D125" s="461"/>
      <c r="E125" s="461"/>
      <c r="F125" s="461"/>
    </row>
    <row r="126" spans="1:6" ht="50.1" customHeight="1" x14ac:dyDescent="0.3">
      <c r="A126" s="430" t="s">
        <v>341</v>
      </c>
      <c r="B126" s="430"/>
      <c r="C126" s="430"/>
      <c r="D126" s="430"/>
      <c r="E126" s="430"/>
      <c r="F126" s="430"/>
    </row>
    <row r="127" spans="1:6" ht="18" customHeight="1" x14ac:dyDescent="0.3">
      <c r="A127" s="47"/>
      <c r="B127" s="45"/>
      <c r="C127" s="30"/>
      <c r="D127" s="30"/>
      <c r="E127" s="30"/>
      <c r="F127" s="30"/>
    </row>
    <row r="128" spans="1:6" x14ac:dyDescent="0.3">
      <c r="A128" s="449" t="s">
        <v>70</v>
      </c>
      <c r="B128" s="449"/>
      <c r="C128" s="449"/>
      <c r="D128" s="449"/>
      <c r="E128" s="449"/>
      <c r="F128" s="449"/>
    </row>
    <row r="129" spans="1:6" x14ac:dyDescent="0.3">
      <c r="A129" s="449" t="s">
        <v>71</v>
      </c>
      <c r="B129" s="449"/>
      <c r="C129" s="449"/>
      <c r="D129" s="449"/>
      <c r="E129" s="449"/>
      <c r="F129" s="449"/>
    </row>
    <row r="130" spans="1:6" x14ac:dyDescent="0.3">
      <c r="A130" s="449" t="s">
        <v>51</v>
      </c>
      <c r="B130" s="449"/>
      <c r="C130" s="449"/>
      <c r="D130" s="449"/>
      <c r="E130" s="449"/>
      <c r="F130" s="449"/>
    </row>
    <row r="131" spans="1:6" ht="18" customHeight="1" x14ac:dyDescent="0.3">
      <c r="A131" s="102" t="s">
        <v>69</v>
      </c>
      <c r="B131" s="102" t="s">
        <v>5</v>
      </c>
      <c r="C131" s="102" t="s">
        <v>6</v>
      </c>
      <c r="D131" s="102" t="s">
        <v>7</v>
      </c>
      <c r="E131" s="102" t="s">
        <v>8</v>
      </c>
      <c r="F131" s="246"/>
    </row>
    <row r="132" spans="1:6" ht="18" customHeight="1" x14ac:dyDescent="0.3">
      <c r="A132" s="148" t="s">
        <v>72</v>
      </c>
      <c r="B132" s="132">
        <f>+'1T'!E136</f>
        <v>107280946.71000001</v>
      </c>
      <c r="C132" s="132">
        <f>+B136</f>
        <v>143499725.94999999</v>
      </c>
      <c r="D132" s="132">
        <f>+C136</f>
        <v>174069196.92999998</v>
      </c>
      <c r="E132" s="125">
        <f>+B132</f>
        <v>107280946.71000001</v>
      </c>
      <c r="F132" s="66"/>
    </row>
    <row r="133" spans="1:6" ht="18" customHeight="1" x14ac:dyDescent="0.3">
      <c r="A133" s="148" t="s">
        <v>73</v>
      </c>
      <c r="B133" s="132">
        <f>+C88</f>
        <v>71440672</v>
      </c>
      <c r="C133" s="132">
        <f>+D88</f>
        <v>71440672</v>
      </c>
      <c r="D133" s="132">
        <f>+E88</f>
        <v>71440669.75</v>
      </c>
      <c r="E133" s="125">
        <f>+SUM(B133:D133)</f>
        <v>214322013.75</v>
      </c>
      <c r="F133" s="66"/>
    </row>
    <row r="134" spans="1:6" ht="18" customHeight="1" x14ac:dyDescent="0.3">
      <c r="A134" s="107" t="s">
        <v>98</v>
      </c>
      <c r="B134" s="108">
        <f>+B132+B133</f>
        <v>178721618.71000001</v>
      </c>
      <c r="C134" s="108">
        <f>+C132+C133</f>
        <v>214940397.94999999</v>
      </c>
      <c r="D134" s="108">
        <f>+D132+D133</f>
        <v>245509866.67999998</v>
      </c>
      <c r="E134" s="108">
        <f>+E132+E133</f>
        <v>321602960.46000004</v>
      </c>
      <c r="F134" s="66"/>
    </row>
    <row r="135" spans="1:6" ht="18" customHeight="1" x14ac:dyDescent="0.3">
      <c r="A135" s="148" t="s">
        <v>142</v>
      </c>
      <c r="B135" s="132">
        <f>+C108</f>
        <v>35221892.760000005</v>
      </c>
      <c r="C135" s="132">
        <f>+D108</f>
        <v>40871201.020000003</v>
      </c>
      <c r="D135" s="132">
        <f>+E108</f>
        <v>126653112.86000001</v>
      </c>
      <c r="E135" s="125">
        <f>+SUM(B135:D135)</f>
        <v>202746206.64000002</v>
      </c>
      <c r="F135" s="66"/>
    </row>
    <row r="136" spans="1:6" ht="18" customHeight="1" x14ac:dyDescent="0.3">
      <c r="A136" s="107" t="s">
        <v>99</v>
      </c>
      <c r="B136" s="138">
        <f>+B134-B135</f>
        <v>143499725.94999999</v>
      </c>
      <c r="C136" s="108">
        <f>+C134-C135</f>
        <v>174069196.92999998</v>
      </c>
      <c r="D136" s="108">
        <f>+D134-D135</f>
        <v>118856753.81999996</v>
      </c>
      <c r="E136" s="108">
        <f>+E134-E135</f>
        <v>118856753.82000002</v>
      </c>
      <c r="F136" s="66"/>
    </row>
    <row r="137" spans="1:6" x14ac:dyDescent="0.3">
      <c r="A137" s="497" t="s">
        <v>42</v>
      </c>
      <c r="B137" s="497"/>
      <c r="C137" s="497"/>
      <c r="D137" s="497"/>
      <c r="E137" s="497"/>
      <c r="F137" s="36"/>
    </row>
    <row r="138" spans="1:6" ht="18" customHeight="1" x14ac:dyDescent="0.3">
      <c r="A138" s="456" t="s">
        <v>179</v>
      </c>
      <c r="B138" s="457"/>
      <c r="C138" s="457"/>
      <c r="D138" s="457"/>
      <c r="E138" s="457"/>
      <c r="F138" s="133"/>
    </row>
    <row r="139" spans="1:6" ht="39.9" customHeight="1" x14ac:dyDescent="0.3">
      <c r="A139" s="453" t="s">
        <v>204</v>
      </c>
      <c r="B139" s="454"/>
      <c r="C139" s="454"/>
      <c r="D139" s="454"/>
      <c r="E139" s="454"/>
      <c r="F139" s="455"/>
    </row>
    <row r="140" spans="1:6" ht="18" customHeight="1" x14ac:dyDescent="0.3">
      <c r="A140" s="453" t="s">
        <v>115</v>
      </c>
      <c r="B140" s="454"/>
      <c r="C140" s="454"/>
      <c r="D140" s="454"/>
      <c r="E140" s="454"/>
      <c r="F140" s="455"/>
    </row>
    <row r="141" spans="1:6" ht="18" customHeight="1" x14ac:dyDescent="0.3">
      <c r="A141" s="453" t="s">
        <v>145</v>
      </c>
      <c r="B141" s="454"/>
      <c r="C141" s="454"/>
      <c r="D141" s="454"/>
      <c r="E141" s="454"/>
      <c r="F141" s="455"/>
    </row>
    <row r="142" spans="1:6" ht="18" customHeight="1" x14ac:dyDescent="0.3">
      <c r="A142" s="453" t="s">
        <v>118</v>
      </c>
      <c r="B142" s="454"/>
      <c r="C142" s="454"/>
      <c r="D142" s="454"/>
      <c r="E142" s="454"/>
      <c r="F142" s="455"/>
    </row>
    <row r="143" spans="1:6" ht="18" customHeight="1" x14ac:dyDescent="0.3">
      <c r="A143" s="450" t="s">
        <v>144</v>
      </c>
      <c r="B143" s="451"/>
      <c r="C143" s="451"/>
      <c r="D143" s="451"/>
      <c r="E143" s="451"/>
      <c r="F143" s="452"/>
    </row>
    <row r="144" spans="1:6" x14ac:dyDescent="0.3">
      <c r="A144" s="110" t="s">
        <v>116</v>
      </c>
      <c r="B144" s="111"/>
      <c r="C144" s="111"/>
      <c r="D144" s="111"/>
      <c r="E144" s="111"/>
      <c r="F144" s="112"/>
    </row>
    <row r="145" spans="1:6" ht="50.1" customHeight="1" x14ac:dyDescent="0.3">
      <c r="A145" s="498" t="s">
        <v>340</v>
      </c>
      <c r="B145" s="499"/>
      <c r="C145" s="499"/>
      <c r="D145" s="499"/>
      <c r="E145" s="499"/>
      <c r="F145" s="500"/>
    </row>
    <row r="146" spans="1:6" x14ac:dyDescent="0.3">
      <c r="A146" s="57"/>
      <c r="B146" s="81"/>
      <c r="C146" s="81"/>
      <c r="D146"/>
      <c r="E146"/>
      <c r="F146" s="56"/>
    </row>
    <row r="147" spans="1:6" x14ac:dyDescent="0.3">
      <c r="A147"/>
      <c r="B147" s="449" t="s">
        <v>119</v>
      </c>
      <c r="C147" s="449"/>
      <c r="D147" s="449"/>
      <c r="E147"/>
      <c r="F147"/>
    </row>
    <row r="148" spans="1:6" ht="33" customHeight="1" x14ac:dyDescent="0.3">
      <c r="A148"/>
      <c r="B148" s="447" t="s">
        <v>120</v>
      </c>
      <c r="C148" s="447"/>
      <c r="D148" s="447"/>
      <c r="E148"/>
      <c r="F148"/>
    </row>
    <row r="149" spans="1:6" x14ac:dyDescent="0.3">
      <c r="A149"/>
      <c r="B149" s="421" t="s">
        <v>51</v>
      </c>
      <c r="C149" s="421"/>
      <c r="D149" s="421"/>
      <c r="E149"/>
      <c r="F149"/>
    </row>
    <row r="150" spans="1:6" ht="18" customHeight="1" x14ac:dyDescent="0.3">
      <c r="A150"/>
      <c r="B150" s="446" t="s">
        <v>69</v>
      </c>
      <c r="C150" s="446"/>
      <c r="D150" s="171" t="s">
        <v>81</v>
      </c>
      <c r="E150"/>
      <c r="F150"/>
    </row>
    <row r="151" spans="1:6" ht="18" customHeight="1" x14ac:dyDescent="0.3">
      <c r="A151"/>
      <c r="B151" s="422" t="s">
        <v>192</v>
      </c>
      <c r="C151" s="422"/>
      <c r="D151" s="171"/>
      <c r="E151"/>
      <c r="F151"/>
    </row>
    <row r="152" spans="1:6" x14ac:dyDescent="0.3">
      <c r="A152"/>
      <c r="B152" s="124" t="s">
        <v>121</v>
      </c>
      <c r="D152" s="132">
        <f>+'1T'!D162</f>
        <v>0</v>
      </c>
      <c r="E152" s="245"/>
      <c r="F152"/>
    </row>
    <row r="153" spans="1:6" x14ac:dyDescent="0.3">
      <c r="A153"/>
      <c r="B153" s="124" t="s">
        <v>122</v>
      </c>
      <c r="D153" s="132">
        <f>+'1T'!D163</f>
        <v>0</v>
      </c>
      <c r="E153" s="245"/>
      <c r="F153"/>
    </row>
    <row r="154" spans="1:6" x14ac:dyDescent="0.3">
      <c r="A154"/>
      <c r="B154" s="423" t="s">
        <v>16</v>
      </c>
      <c r="C154" s="423"/>
      <c r="D154" s="108">
        <f>+D152+D153</f>
        <v>0</v>
      </c>
      <c r="E154" s="245"/>
      <c r="F154"/>
    </row>
    <row r="155" spans="1:6" x14ac:dyDescent="0.3">
      <c r="A155"/>
      <c r="B155" s="124"/>
      <c r="D155" s="132"/>
      <c r="E155"/>
      <c r="F155"/>
    </row>
    <row r="156" spans="1:6" x14ac:dyDescent="0.3">
      <c r="A156"/>
      <c r="B156" s="422" t="s">
        <v>193</v>
      </c>
      <c r="C156" s="422"/>
      <c r="D156" s="171" t="s">
        <v>81</v>
      </c>
      <c r="E156"/>
      <c r="F156"/>
    </row>
    <row r="157" spans="1:6" x14ac:dyDescent="0.3">
      <c r="A157"/>
      <c r="B157" s="124" t="s">
        <v>121</v>
      </c>
      <c r="D157" s="132">
        <v>0</v>
      </c>
      <c r="E157" s="245"/>
      <c r="F157"/>
    </row>
    <row r="158" spans="1:6" x14ac:dyDescent="0.3">
      <c r="A158"/>
      <c r="B158" s="124" t="s">
        <v>194</v>
      </c>
      <c r="D158" s="132">
        <v>0</v>
      </c>
      <c r="E158" s="245"/>
      <c r="F158"/>
    </row>
    <row r="159" spans="1:6" x14ac:dyDescent="0.3">
      <c r="A159"/>
      <c r="B159" s="423" t="s">
        <v>195</v>
      </c>
      <c r="C159" s="423"/>
      <c r="D159" s="108">
        <f>+D157+D158</f>
        <v>0</v>
      </c>
      <c r="E159" s="245"/>
      <c r="F159"/>
    </row>
    <row r="160" spans="1:6" x14ac:dyDescent="0.3">
      <c r="A160"/>
      <c r="B160" s="124"/>
      <c r="D160" s="125"/>
      <c r="E160"/>
      <c r="F160"/>
    </row>
    <row r="161" spans="1:6" ht="18" customHeight="1" x14ac:dyDescent="0.3">
      <c r="A161"/>
      <c r="B161" s="422" t="s">
        <v>196</v>
      </c>
      <c r="C161" s="422"/>
      <c r="D161" s="171" t="s">
        <v>81</v>
      </c>
      <c r="E161"/>
      <c r="F161"/>
    </row>
    <row r="162" spans="1:6" x14ac:dyDescent="0.3">
      <c r="A162"/>
      <c r="B162" s="124" t="s">
        <v>121</v>
      </c>
      <c r="D162" s="132">
        <f>+D152-D157</f>
        <v>0</v>
      </c>
      <c r="E162" s="245"/>
      <c r="F162"/>
    </row>
    <row r="163" spans="1:6" x14ac:dyDescent="0.3">
      <c r="A163"/>
      <c r="B163" s="124" t="s">
        <v>122</v>
      </c>
      <c r="D163" s="132">
        <f>+D153-D158</f>
        <v>0</v>
      </c>
      <c r="E163" s="245"/>
      <c r="F163"/>
    </row>
    <row r="164" spans="1:6" ht="18" customHeight="1" x14ac:dyDescent="0.3">
      <c r="A164"/>
      <c r="B164" s="423" t="s">
        <v>197</v>
      </c>
      <c r="C164" s="423"/>
      <c r="D164" s="185">
        <f>+D162+D163</f>
        <v>0</v>
      </c>
      <c r="E164" s="245"/>
      <c r="F164"/>
    </row>
    <row r="165" spans="1:6" x14ac:dyDescent="0.3">
      <c r="A165"/>
      <c r="B165" s="186" t="s">
        <v>198</v>
      </c>
      <c r="C165" s="142"/>
      <c r="D165" s="182"/>
      <c r="E165"/>
      <c r="F165" s="361">
        <f>+D157-F174</f>
        <v>0</v>
      </c>
    </row>
    <row r="166" spans="1:6" x14ac:dyDescent="0.3">
      <c r="A166"/>
      <c r="B166" s="215"/>
      <c r="C166" s="216"/>
      <c r="D166" s="182"/>
      <c r="E166"/>
      <c r="F166"/>
    </row>
    <row r="167" spans="1:6" x14ac:dyDescent="0.3">
      <c r="A167" s="97" t="s">
        <v>53</v>
      </c>
      <c r="B167" s="97" t="s">
        <v>228</v>
      </c>
      <c r="C167" s="97" t="s">
        <v>5</v>
      </c>
      <c r="D167" s="97" t="s">
        <v>6</v>
      </c>
      <c r="E167" s="97" t="s">
        <v>7</v>
      </c>
      <c r="F167" s="97" t="s">
        <v>8</v>
      </c>
    </row>
    <row r="168" spans="1:6" x14ac:dyDescent="0.3">
      <c r="A168" s="217" t="s">
        <v>227</v>
      </c>
      <c r="B168" s="218"/>
      <c r="C168" s="362">
        <f>+SUM(C169:C178)</f>
        <v>0</v>
      </c>
      <c r="D168" s="362">
        <f>+SUM(D169:D178)</f>
        <v>0</v>
      </c>
      <c r="E168" s="362">
        <f>+SUM(E169:E178)</f>
        <v>0</v>
      </c>
      <c r="F168" s="362">
        <f>+SUM(F169:F178)</f>
        <v>0</v>
      </c>
    </row>
    <row r="169" spans="1:6" x14ac:dyDescent="0.3">
      <c r="A169" s="174">
        <v>0</v>
      </c>
      <c r="B169" s="179" t="s">
        <v>171</v>
      </c>
      <c r="C169" s="15">
        <v>0</v>
      </c>
      <c r="D169" s="15">
        <v>0</v>
      </c>
      <c r="E169" s="15">
        <v>0</v>
      </c>
      <c r="F169" s="48">
        <f>+C169+D169+E169</f>
        <v>0</v>
      </c>
    </row>
    <row r="170" spans="1:6" x14ac:dyDescent="0.3">
      <c r="A170" s="174">
        <v>1</v>
      </c>
      <c r="B170" s="179" t="s">
        <v>159</v>
      </c>
      <c r="C170" s="15">
        <v>0</v>
      </c>
      <c r="D170" s="52">
        <v>0</v>
      </c>
      <c r="E170" s="52">
        <v>0</v>
      </c>
      <c r="F170" s="48">
        <f t="shared" ref="F170:F178" si="12">+C170+D170+E170</f>
        <v>0</v>
      </c>
    </row>
    <row r="171" spans="1:6" x14ac:dyDescent="0.3">
      <c r="A171" s="174">
        <v>2</v>
      </c>
      <c r="B171" s="179" t="s">
        <v>172</v>
      </c>
      <c r="C171" s="15">
        <v>0</v>
      </c>
      <c r="D171" s="15">
        <v>0</v>
      </c>
      <c r="E171" s="15">
        <v>0</v>
      </c>
      <c r="F171" s="48">
        <f t="shared" si="12"/>
        <v>0</v>
      </c>
    </row>
    <row r="172" spans="1:6" x14ac:dyDescent="0.3">
      <c r="A172" s="174">
        <v>3</v>
      </c>
      <c r="B172" s="179" t="s">
        <v>173</v>
      </c>
      <c r="C172" s="15">
        <v>0</v>
      </c>
      <c r="D172" s="15">
        <v>0</v>
      </c>
      <c r="E172" s="15">
        <v>0</v>
      </c>
      <c r="F172" s="48">
        <f t="shared" si="12"/>
        <v>0</v>
      </c>
    </row>
    <row r="173" spans="1:6" x14ac:dyDescent="0.3">
      <c r="A173" s="174">
        <v>4</v>
      </c>
      <c r="B173" s="179" t="s">
        <v>174</v>
      </c>
      <c r="C173" s="15">
        <v>0</v>
      </c>
      <c r="D173" s="15">
        <v>0</v>
      </c>
      <c r="E173" s="15">
        <v>0</v>
      </c>
      <c r="F173" s="48">
        <f t="shared" si="12"/>
        <v>0</v>
      </c>
    </row>
    <row r="174" spans="1:6" x14ac:dyDescent="0.3">
      <c r="A174" s="174">
        <v>5</v>
      </c>
      <c r="B174" s="179" t="s">
        <v>175</v>
      </c>
      <c r="C174" s="15">
        <v>0</v>
      </c>
      <c r="D174" s="15">
        <v>0</v>
      </c>
      <c r="E174" s="15">
        <v>0</v>
      </c>
      <c r="F174" s="48">
        <f t="shared" si="12"/>
        <v>0</v>
      </c>
    </row>
    <row r="175" spans="1:6" x14ac:dyDescent="0.3">
      <c r="A175" s="174">
        <v>6</v>
      </c>
      <c r="B175" s="179" t="s">
        <v>157</v>
      </c>
      <c r="C175" s="15">
        <v>0</v>
      </c>
      <c r="D175" s="15">
        <v>0</v>
      </c>
      <c r="E175" s="15">
        <v>0</v>
      </c>
      <c r="F175" s="48">
        <f t="shared" si="12"/>
        <v>0</v>
      </c>
    </row>
    <row r="176" spans="1:6" x14ac:dyDescent="0.3">
      <c r="A176" s="174">
        <v>7</v>
      </c>
      <c r="B176" s="179" t="s">
        <v>158</v>
      </c>
      <c r="C176" s="15">
        <v>0</v>
      </c>
      <c r="D176" s="15">
        <v>0</v>
      </c>
      <c r="E176" s="15">
        <v>0</v>
      </c>
      <c r="F176" s="48">
        <f t="shared" si="12"/>
        <v>0</v>
      </c>
    </row>
    <row r="177" spans="1:6" x14ac:dyDescent="0.3">
      <c r="A177" s="174">
        <v>8</v>
      </c>
      <c r="B177" s="179" t="s">
        <v>176</v>
      </c>
      <c r="C177" s="15">
        <v>0</v>
      </c>
      <c r="D177" s="15">
        <v>0</v>
      </c>
      <c r="E177" s="15">
        <v>0</v>
      </c>
      <c r="F177" s="48">
        <f t="shared" si="12"/>
        <v>0</v>
      </c>
    </row>
    <row r="178" spans="1:6" x14ac:dyDescent="0.3">
      <c r="A178" s="220">
        <v>9</v>
      </c>
      <c r="B178" s="221" t="s">
        <v>177</v>
      </c>
      <c r="C178" s="17">
        <v>0</v>
      </c>
      <c r="D178" s="17">
        <v>0</v>
      </c>
      <c r="E178" s="17">
        <v>0</v>
      </c>
      <c r="F178" s="222">
        <f t="shared" si="12"/>
        <v>0</v>
      </c>
    </row>
    <row r="179" spans="1:6" x14ac:dyDescent="0.3">
      <c r="A179" s="448" t="s">
        <v>198</v>
      </c>
      <c r="B179" s="448"/>
      <c r="C179" s="448"/>
      <c r="D179" s="448"/>
      <c r="E179" s="448"/>
      <c r="F179" s="448"/>
    </row>
    <row r="180" spans="1:6" x14ac:dyDescent="0.3">
      <c r="A180" s="110" t="s">
        <v>116</v>
      </c>
      <c r="B180" s="111"/>
      <c r="C180" s="111"/>
      <c r="D180" s="111"/>
      <c r="E180" s="111"/>
      <c r="F180" s="112"/>
    </row>
    <row r="181" spans="1:6" ht="50.1" customHeight="1" x14ac:dyDescent="0.3">
      <c r="A181" s="431" t="s">
        <v>342</v>
      </c>
      <c r="B181" s="432"/>
      <c r="C181" s="432"/>
      <c r="D181" s="432"/>
      <c r="E181" s="432"/>
      <c r="F181" s="433"/>
    </row>
    <row r="182" spans="1:6" x14ac:dyDescent="0.3">
      <c r="A182" s="129"/>
      <c r="B182" s="130"/>
      <c r="C182" s="130"/>
      <c r="D182" s="129"/>
      <c r="E182" s="129"/>
      <c r="F182" s="131"/>
    </row>
    <row r="183" spans="1:6" ht="35.1" customHeight="1" x14ac:dyDescent="0.3">
      <c r="A183" s="126" t="s">
        <v>74</v>
      </c>
      <c r="B183" s="435" t="s">
        <v>322</v>
      </c>
      <c r="C183" s="436"/>
      <c r="D183" s="437" t="s">
        <v>48</v>
      </c>
      <c r="E183" s="438"/>
      <c r="F183" s="439"/>
    </row>
    <row r="184" spans="1:6" ht="35.1" customHeight="1" x14ac:dyDescent="0.3">
      <c r="A184" s="127" t="s">
        <v>46</v>
      </c>
      <c r="B184" s="435" t="s">
        <v>323</v>
      </c>
      <c r="C184" s="436"/>
      <c r="D184" s="440"/>
      <c r="E184" s="441"/>
      <c r="F184" s="442"/>
    </row>
    <row r="185" spans="1:6" ht="35.1" customHeight="1" x14ac:dyDescent="0.3">
      <c r="A185" s="128" t="s">
        <v>47</v>
      </c>
      <c r="B185" s="435" t="s">
        <v>324</v>
      </c>
      <c r="C185" s="436"/>
      <c r="D185" s="443"/>
      <c r="E185" s="444"/>
      <c r="F185" s="445"/>
    </row>
    <row r="186" spans="1:6" x14ac:dyDescent="0.3">
      <c r="A186" s="434" t="s">
        <v>112</v>
      </c>
      <c r="B186" s="434"/>
      <c r="C186" s="434"/>
      <c r="D186" s="434"/>
      <c r="E186" s="434"/>
      <c r="F186" s="434"/>
    </row>
    <row r="188" spans="1:6" x14ac:dyDescent="0.3">
      <c r="A188" s="426" t="s">
        <v>139</v>
      </c>
      <c r="B188" s="427"/>
      <c r="C188" s="427"/>
      <c r="D188" s="427"/>
      <c r="E188" s="427"/>
      <c r="F188" s="428"/>
    </row>
    <row r="189" spans="1:6" x14ac:dyDescent="0.3">
      <c r="A189" s="114" t="s">
        <v>123</v>
      </c>
      <c r="F189" s="115"/>
    </row>
    <row r="190" spans="1:6" x14ac:dyDescent="0.3">
      <c r="A190" s="116"/>
      <c r="F190" s="115"/>
    </row>
    <row r="191" spans="1:6" ht="16.2" thickBot="1" x14ac:dyDescent="0.35">
      <c r="A191" s="188" t="s">
        <v>199</v>
      </c>
      <c r="B191" s="187">
        <v>0</v>
      </c>
      <c r="F191" s="115"/>
    </row>
    <row r="192" spans="1:6" ht="16.2" thickTop="1" x14ac:dyDescent="0.3">
      <c r="A192" s="116"/>
      <c r="F192" s="115"/>
    </row>
    <row r="193" spans="1:6" x14ac:dyDescent="0.3">
      <c r="A193" s="114" t="s">
        <v>130</v>
      </c>
      <c r="D193" s="150" t="s">
        <v>164</v>
      </c>
      <c r="F193" s="115"/>
    </row>
    <row r="194" spans="1:6" x14ac:dyDescent="0.3">
      <c r="A194" s="116" t="s">
        <v>124</v>
      </c>
      <c r="B194" s="113">
        <f>+B69</f>
        <v>857288104.23000002</v>
      </c>
      <c r="D194" s="424" t="s">
        <v>160</v>
      </c>
      <c r="E194" s="424"/>
      <c r="F194" s="425"/>
    </row>
    <row r="195" spans="1:6" x14ac:dyDescent="0.3">
      <c r="A195" s="116" t="s">
        <v>131</v>
      </c>
      <c r="B195" s="55">
        <f>+F88</f>
        <v>214322013.75</v>
      </c>
      <c r="D195" s="424"/>
      <c r="E195" s="424"/>
      <c r="F195" s="425"/>
    </row>
    <row r="196" spans="1:6" ht="16.2" thickBot="1" x14ac:dyDescent="0.35">
      <c r="A196" s="116" t="s">
        <v>125</v>
      </c>
      <c r="B196" s="162">
        <f>+B194-B195</f>
        <v>642966090.48000002</v>
      </c>
      <c r="D196" s="37" t="s">
        <v>161</v>
      </c>
      <c r="F196" s="164">
        <f>+F88</f>
        <v>214322013.75</v>
      </c>
    </row>
    <row r="197" spans="1:6" ht="16.2" thickTop="1" x14ac:dyDescent="0.3">
      <c r="A197" s="116"/>
      <c r="D197" s="37" t="s">
        <v>162</v>
      </c>
      <c r="F197" s="165">
        <f>+F108</f>
        <v>202746206.63999999</v>
      </c>
    </row>
    <row r="198" spans="1:6" ht="16.2" thickBot="1" x14ac:dyDescent="0.35">
      <c r="A198" s="114" t="s">
        <v>126</v>
      </c>
      <c r="D198" s="150" t="s">
        <v>163</v>
      </c>
      <c r="E198" s="150"/>
      <c r="F198" s="166">
        <f>+F197/F196</f>
        <v>0.94598871619644809</v>
      </c>
    </row>
    <row r="199" spans="1:6" ht="16.2" thickTop="1" x14ac:dyDescent="0.3">
      <c r="A199" s="116" t="s">
        <v>127</v>
      </c>
      <c r="B199" s="113">
        <f>+F26</f>
        <v>202746206.63999999</v>
      </c>
      <c r="F199" s="115"/>
    </row>
    <row r="200" spans="1:6" x14ac:dyDescent="0.3">
      <c r="A200" s="116" t="s">
        <v>128</v>
      </c>
      <c r="B200" s="55">
        <f>+F108</f>
        <v>202746206.63999999</v>
      </c>
      <c r="D200" s="424" t="s">
        <v>165</v>
      </c>
      <c r="E200" s="424"/>
      <c r="F200" s="425"/>
    </row>
    <row r="201" spans="1:6" ht="16.2" thickBot="1" x14ac:dyDescent="0.35">
      <c r="A201" s="116" t="s">
        <v>129</v>
      </c>
      <c r="B201" s="163">
        <f>+B199-B200</f>
        <v>0</v>
      </c>
      <c r="D201" s="424"/>
      <c r="E201" s="424"/>
      <c r="F201" s="425"/>
    </row>
    <row r="202" spans="1:6" ht="16.2" thickTop="1" x14ac:dyDescent="0.3">
      <c r="A202" s="116"/>
      <c r="B202"/>
      <c r="D202" s="168" t="s">
        <v>166</v>
      </c>
      <c r="E202" s="167"/>
      <c r="F202" s="164">
        <f>+B69</f>
        <v>857288104.23000002</v>
      </c>
    </row>
    <row r="203" spans="1:6" x14ac:dyDescent="0.3">
      <c r="A203" s="116"/>
      <c r="B203"/>
      <c r="D203" s="168" t="s">
        <v>162</v>
      </c>
      <c r="E203" s="167"/>
      <c r="F203" s="165">
        <f>+F108</f>
        <v>202746206.63999999</v>
      </c>
    </row>
    <row r="204" spans="1:6" ht="16.2" thickBot="1" x14ac:dyDescent="0.35">
      <c r="A204" s="116"/>
      <c r="B204"/>
      <c r="D204" s="167"/>
      <c r="E204" s="167"/>
      <c r="F204" s="166">
        <f>+F203/F202</f>
        <v>0.23649716546819788</v>
      </c>
    </row>
    <row r="205" spans="1:6" ht="16.2" thickTop="1" x14ac:dyDescent="0.3">
      <c r="A205" s="117"/>
      <c r="B205" s="118"/>
      <c r="C205" s="118"/>
      <c r="D205" s="118"/>
      <c r="E205" s="118"/>
      <c r="F205" s="119"/>
    </row>
  </sheetData>
  <mergeCells count="98">
    <mergeCell ref="A52:B52"/>
    <mergeCell ref="A54:F54"/>
    <mergeCell ref="A79:F79"/>
    <mergeCell ref="A55:F55"/>
    <mergeCell ref="B57:C57"/>
    <mergeCell ref="D57:F59"/>
    <mergeCell ref="B58:C58"/>
    <mergeCell ref="B59:C59"/>
    <mergeCell ref="A61:F61"/>
    <mergeCell ref="A65:F65"/>
    <mergeCell ref="A66:F66"/>
    <mergeCell ref="A67:F67"/>
    <mergeCell ref="A78:F78"/>
    <mergeCell ref="A63:F63"/>
    <mergeCell ref="A47:F47"/>
    <mergeCell ref="A48:F48"/>
    <mergeCell ref="A49:B49"/>
    <mergeCell ref="A50:B50"/>
    <mergeCell ref="A51:B51"/>
    <mergeCell ref="A40:B40"/>
    <mergeCell ref="A37:F37"/>
    <mergeCell ref="A41:B41"/>
    <mergeCell ref="A42:B42"/>
    <mergeCell ref="A45:F45"/>
    <mergeCell ref="A44:F44"/>
    <mergeCell ref="A31:B31"/>
    <mergeCell ref="A34:F34"/>
    <mergeCell ref="A36:F36"/>
    <mergeCell ref="A38:B38"/>
    <mergeCell ref="A39:B39"/>
    <mergeCell ref="A33:F33"/>
    <mergeCell ref="A26:B26"/>
    <mergeCell ref="A27:B27"/>
    <mergeCell ref="A28:B28"/>
    <mergeCell ref="A29:B29"/>
    <mergeCell ref="A30:B30"/>
    <mergeCell ref="A21:F21"/>
    <mergeCell ref="A23:F23"/>
    <mergeCell ref="A24:F24"/>
    <mergeCell ref="A25:B25"/>
    <mergeCell ref="A20:F20"/>
    <mergeCell ref="A1:F2"/>
    <mergeCell ref="A3:F3"/>
    <mergeCell ref="A9:F9"/>
    <mergeCell ref="A13:F13"/>
    <mergeCell ref="A14:F14"/>
    <mergeCell ref="C5:E5"/>
    <mergeCell ref="C6:E6"/>
    <mergeCell ref="C7:E7"/>
    <mergeCell ref="A11:F11"/>
    <mergeCell ref="A80:F80"/>
    <mergeCell ref="A82:F82"/>
    <mergeCell ref="A83:F83"/>
    <mergeCell ref="A84:F84"/>
    <mergeCell ref="A88:B88"/>
    <mergeCell ref="A98:F98"/>
    <mergeCell ref="A100:F100"/>
    <mergeCell ref="A102:F102"/>
    <mergeCell ref="A103:F103"/>
    <mergeCell ref="A104:F104"/>
    <mergeCell ref="A99:F99"/>
    <mergeCell ref="A108:B108"/>
    <mergeCell ref="A120:B120"/>
    <mergeCell ref="A123:F123"/>
    <mergeCell ref="A124:F124"/>
    <mergeCell ref="A126:F126"/>
    <mergeCell ref="A125:F125"/>
    <mergeCell ref="A128:F128"/>
    <mergeCell ref="A129:F129"/>
    <mergeCell ref="A130:F130"/>
    <mergeCell ref="A137:E137"/>
    <mergeCell ref="B183:C183"/>
    <mergeCell ref="D183:F185"/>
    <mergeCell ref="B184:C184"/>
    <mergeCell ref="B185:C185"/>
    <mergeCell ref="A138:E138"/>
    <mergeCell ref="A139:F139"/>
    <mergeCell ref="A140:F140"/>
    <mergeCell ref="A141:F141"/>
    <mergeCell ref="A142:F142"/>
    <mergeCell ref="A143:F143"/>
    <mergeCell ref="A145:F145"/>
    <mergeCell ref="B154:C154"/>
    <mergeCell ref="D200:F201"/>
    <mergeCell ref="A181:F181"/>
    <mergeCell ref="A188:F188"/>
    <mergeCell ref="A186:F186"/>
    <mergeCell ref="B147:D147"/>
    <mergeCell ref="B148:D148"/>
    <mergeCell ref="B149:D149"/>
    <mergeCell ref="B150:C150"/>
    <mergeCell ref="B151:C151"/>
    <mergeCell ref="A179:F179"/>
    <mergeCell ref="B156:C156"/>
    <mergeCell ref="B159:C159"/>
    <mergeCell ref="B161:C161"/>
    <mergeCell ref="B164:C164"/>
    <mergeCell ref="D194:F195"/>
  </mergeCells>
  <conditionalFormatting sqref="B201">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65">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32" xr:uid="{00000000-0002-0000-0500-000000000000}"/>
    <dataValidation allowBlank="1" showInputMessage="1" showErrorMessage="1" promptTitle="Advertencia" prompt="El código debe ser el definido para la partida en particular y debe ser el código establecido en el Clasificador de los Ingresos del Sector Público. " sqref="A105 A85" xr:uid="{00000000-0002-0000-0500-000001000000}"/>
    <dataValidation allowBlank="1" showInputMessage="1" showErrorMessage="1" promptTitle="Advertencia" prompt="El nombre de la partida debe ser de acuerdo al Clasificador de los Ingresos del Sector Público. " sqref="B89:B91 B109 B169" xr:uid="{00000000-0002-0000-0500-000002000000}"/>
    <dataValidation allowBlank="1" showInputMessage="1" showErrorMessage="1" promptTitle="Advertencia" prompt="En este espacio se debe detallar el código correspondiente a la partida detallada y debe ser el código definido en el Clasificador de los Ingresos del Sector Público. " sqref="A89:A91 A109 A169" xr:uid="{00000000-0002-0000-0500-000003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29:F129" xr:uid="{00000000-0002-0000-0500-000004000000}"/>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3:F185" xr:uid="{00000000-0002-0000-0500-000005000000}"/>
    <dataValidation allowBlank="1" showInputMessage="1" showErrorMessage="1" promptTitle="Advertencia" prompt="Se debe indicar el nombre de la partida de acuerdo al Clasificador de los Ingresos del Sector Público." sqref="B85" xr:uid="{00000000-0002-0000-0500-000006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3:F103" xr:uid="{00000000-0002-0000-0500-000007000000}"/>
    <dataValidation allowBlank="1" showInputMessage="1" showErrorMessage="1" promptTitle="Advertencia" prompt="Esta tabla solo la deben completar la unidades ejecutoras que por Ley específica estén facultadas para estimar y re presupuestar superávits." sqref="B148" xr:uid="{00000000-0002-0000-0500-000008000000}"/>
    <dataValidation allowBlank="1" showInputMessage="1" showErrorMessage="1" promptTitle="Recordatorio" prompt="El superávit libre debe ser reintegrado a más tardar el 31 de marzo,_x000a_de acuerdo al  Decreto Nº 43189-MTSS, artículo 66. " sqref="B153:B155 B157:B160 B162:B164" xr:uid="{00000000-0002-0000-0500-000009000000}"/>
    <dataValidation allowBlank="1" showInputMessage="1" showErrorMessage="1" promptTitle="Advertencia" prompt="Debe coincidir con el monto reportado en la Liquidación Prespuestaria 2023, caso contrario se debe justificar en el espacio de observaciones. " sqref="D160 D152:D153 D155:D156" xr:uid="{00000000-0002-0000-0500-00000A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7:F59" xr:uid="{00000000-0002-0000-0500-00000B000000}"/>
  </dataValidations>
  <hyperlinks>
    <hyperlink ref="A105" r:id="rId1" xr:uid="{00000000-0004-0000-0500-000000000000}"/>
    <hyperlink ref="B85" r:id="rId2" xr:uid="{00000000-0004-0000-0500-000001000000}"/>
    <hyperlink ref="A85" r:id="rId3" xr:uid="{00000000-0004-0000-0500-000002000000}"/>
    <hyperlink ref="B105" r:id="rId4" display="Nombre de la Partida presupuestaria" xr:uid="{00000000-0004-0000-0500-000003000000}"/>
  </hyperlinks>
  <printOptions horizontalCentered="1"/>
  <pageMargins left="0.70866141732283472" right="0.70866141732283472" top="1.1811023622047245" bottom="0.78740157480314965" header="0.78740157480314965" footer="0.78740157480314965"/>
  <pageSetup scale="54" orientation="portrait" r:id="rId5"/>
  <headerFooter>
    <oddFooter>&amp;L&amp;"Palatino Linotype,Normal"&amp;K979797&amp;D&amp;C&amp;"Palatino Linotype,Normal"&amp;K979797Reporte de ejecución programática y presupuestaria (II Trimestre)&amp;R&amp;"Palatino Linotype,Normal"&amp;K979797&amp;P</oddFooter>
  </headerFooter>
  <rowBreaks count="4" manualBreakCount="4">
    <brk id="34" max="6" man="1"/>
    <brk id="59" max="6" man="1"/>
    <brk id="100" max="6" man="1"/>
    <brk id="145" max="6" man="1"/>
  </rowBreaks>
  <ignoredErrors>
    <ignoredError sqref="F16:F18" evalError="1"/>
  </ignoredError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82951"/>
  </sheetPr>
  <dimension ref="A1:F111"/>
  <sheetViews>
    <sheetView showGridLines="0" zoomScale="80" zoomScaleNormal="80" zoomScaleSheetLayoutView="100" workbookViewId="0">
      <selection sqref="A1:F2"/>
    </sheetView>
  </sheetViews>
  <sheetFormatPr baseColWidth="10" defaultColWidth="11.44140625" defaultRowHeight="15.6" x14ac:dyDescent="0.3"/>
  <cols>
    <col min="1" max="1" width="46.33203125" style="247" customWidth="1"/>
    <col min="2" max="2" width="31.6640625" style="247" customWidth="1"/>
    <col min="3" max="5" width="21.6640625" style="247" customWidth="1"/>
    <col min="6" max="6" width="20.6640625" style="247" customWidth="1"/>
    <col min="7" max="16384" width="11.44140625" style="247"/>
  </cols>
  <sheetData>
    <row r="1" spans="1:6" ht="18" customHeight="1" x14ac:dyDescent="0.3">
      <c r="A1" s="526" t="s">
        <v>113</v>
      </c>
      <c r="B1" s="526"/>
      <c r="C1" s="526"/>
      <c r="D1" s="526"/>
      <c r="E1" s="526"/>
      <c r="F1" s="526"/>
    </row>
    <row r="2" spans="1:6" ht="18" customHeight="1" x14ac:dyDescent="0.3">
      <c r="A2" s="526"/>
      <c r="B2" s="526"/>
      <c r="C2" s="526"/>
      <c r="D2" s="526"/>
      <c r="E2" s="526"/>
      <c r="F2" s="526"/>
    </row>
    <row r="3" spans="1:6" ht="18" customHeight="1" x14ac:dyDescent="0.3">
      <c r="A3" s="526" t="s">
        <v>147</v>
      </c>
      <c r="B3" s="526"/>
      <c r="C3" s="526"/>
      <c r="D3" s="526"/>
      <c r="E3" s="526"/>
      <c r="F3" s="248"/>
    </row>
    <row r="4" spans="1:6" ht="15" customHeight="1" thickBot="1" x14ac:dyDescent="0.35"/>
    <row r="5" spans="1:6" ht="18" customHeight="1" x14ac:dyDescent="0.3">
      <c r="B5" s="149" t="s">
        <v>22</v>
      </c>
      <c r="C5" s="517" t="str">
        <f>+'1T'!C5</f>
        <v>Atención integral a jóvenes en riesgo social</v>
      </c>
      <c r="D5" s="518"/>
      <c r="E5" s="519"/>
      <c r="F5" s="249"/>
    </row>
    <row r="6" spans="1:6" ht="18" customHeight="1" x14ac:dyDescent="0.3">
      <c r="B6" s="151" t="s">
        <v>33</v>
      </c>
      <c r="C6" s="520" t="str">
        <f>+'1T'!C6</f>
        <v>Ciudad de los Niños (CDN)</v>
      </c>
      <c r="D6" s="521"/>
      <c r="E6" s="522"/>
      <c r="F6" s="249"/>
    </row>
    <row r="7" spans="1:6" ht="18" customHeight="1" thickBot="1" x14ac:dyDescent="0.35">
      <c r="B7" s="154" t="s">
        <v>34</v>
      </c>
      <c r="C7" s="523" t="str">
        <f>+'1T'!C7</f>
        <v>Ciudad de los Niños (CDN)</v>
      </c>
      <c r="D7" s="524"/>
      <c r="E7" s="525"/>
      <c r="F7" s="249"/>
    </row>
    <row r="8" spans="1:6" ht="15" customHeight="1" x14ac:dyDescent="0.3">
      <c r="A8" s="250"/>
      <c r="B8" s="249"/>
      <c r="C8" s="249"/>
      <c r="D8" s="249"/>
      <c r="E8" s="249"/>
      <c r="F8" s="249"/>
    </row>
    <row r="9" spans="1:6" ht="21.9" customHeight="1" x14ac:dyDescent="0.3">
      <c r="A9" s="462" t="s">
        <v>96</v>
      </c>
      <c r="B9" s="462"/>
      <c r="C9" s="462"/>
      <c r="D9" s="462"/>
      <c r="E9" s="462"/>
      <c r="F9" s="251"/>
    </row>
    <row r="10" spans="1:6" s="251" customFormat="1" ht="15" customHeight="1" x14ac:dyDescent="0.3"/>
    <row r="11" spans="1:6" x14ac:dyDescent="0.3">
      <c r="A11" s="492" t="s">
        <v>36</v>
      </c>
      <c r="B11" s="492"/>
      <c r="C11" s="492"/>
      <c r="D11" s="492"/>
      <c r="E11" s="492"/>
      <c r="F11" s="62"/>
    </row>
    <row r="12" spans="1:6" ht="15" customHeight="1" x14ac:dyDescent="0.3">
      <c r="A12" s="492" t="s">
        <v>19</v>
      </c>
      <c r="B12" s="492"/>
      <c r="C12" s="492"/>
      <c r="D12" s="492"/>
      <c r="E12" s="492"/>
      <c r="F12" s="62"/>
    </row>
    <row r="13" spans="1:6" x14ac:dyDescent="0.3">
      <c r="A13" s="295" t="s">
        <v>17</v>
      </c>
      <c r="B13" s="97" t="s">
        <v>18</v>
      </c>
      <c r="C13" s="295" t="s">
        <v>80</v>
      </c>
      <c r="D13" s="97" t="s">
        <v>81</v>
      </c>
      <c r="E13" s="97" t="s">
        <v>95</v>
      </c>
    </row>
    <row r="14" spans="1:6" s="252" customFormat="1" ht="18" customHeight="1" x14ac:dyDescent="0.3">
      <c r="A14" s="306" t="s">
        <v>16</v>
      </c>
      <c r="B14" s="92"/>
      <c r="C14" s="314">
        <f>+C16</f>
        <v>470.33333333333331</v>
      </c>
      <c r="D14" s="314">
        <f t="shared" ref="D14:E14" si="0">+D16</f>
        <v>434.66666666666669</v>
      </c>
      <c r="E14" s="314">
        <f t="shared" si="0"/>
        <v>452.5</v>
      </c>
      <c r="F14" s="251"/>
    </row>
    <row r="15" spans="1:6" s="252" customFormat="1" ht="15" customHeight="1" x14ac:dyDescent="0.3">
      <c r="A15" s="12"/>
      <c r="B15" s="13"/>
      <c r="C15" s="315"/>
      <c r="D15" s="315"/>
      <c r="E15" s="315"/>
      <c r="F15" s="251"/>
    </row>
    <row r="16" spans="1:6" s="252" customFormat="1" ht="18" customHeight="1" x14ac:dyDescent="0.3">
      <c r="A16" s="79" t="s">
        <v>282</v>
      </c>
      <c r="B16" s="307" t="s">
        <v>283</v>
      </c>
      <c r="C16" s="316">
        <f>+'1T'!F18</f>
        <v>470.33333333333331</v>
      </c>
      <c r="D16" s="316">
        <f>+'2T'!F18</f>
        <v>434.66666666666669</v>
      </c>
      <c r="E16" s="315">
        <f>+AVERAGE(C16:D16)</f>
        <v>452.5</v>
      </c>
      <c r="F16" s="251"/>
    </row>
    <row r="17" spans="1:6" ht="15" customHeight="1" x14ac:dyDescent="0.3">
      <c r="A17" s="144" t="s">
        <v>153</v>
      </c>
      <c r="B17" s="300" t="s">
        <v>154</v>
      </c>
      <c r="C17" s="301"/>
      <c r="D17" s="301"/>
      <c r="E17" s="301"/>
      <c r="F17" s="251"/>
    </row>
    <row r="18" spans="1:6" ht="60" customHeight="1" x14ac:dyDescent="0.3">
      <c r="A18" s="506" t="s">
        <v>272</v>
      </c>
      <c r="B18" s="507"/>
      <c r="C18" s="507"/>
      <c r="D18" s="507"/>
      <c r="E18" s="508"/>
      <c r="F18" s="251"/>
    </row>
    <row r="19" spans="1:6" ht="15" customHeight="1" x14ac:dyDescent="0.3">
      <c r="A19" s="253"/>
      <c r="B19" s="253"/>
      <c r="C19" s="253"/>
      <c r="D19" s="254"/>
      <c r="E19" s="254"/>
      <c r="F19" s="255"/>
    </row>
    <row r="20" spans="1:6" x14ac:dyDescent="0.3">
      <c r="A20" s="492" t="s">
        <v>37</v>
      </c>
      <c r="B20" s="492"/>
      <c r="C20" s="492"/>
      <c r="D20" s="492"/>
      <c r="E20" s="62"/>
      <c r="F20" s="229"/>
    </row>
    <row r="21" spans="1:6" ht="15" customHeight="1" x14ac:dyDescent="0.3">
      <c r="A21" s="492" t="s">
        <v>20</v>
      </c>
      <c r="B21" s="492"/>
      <c r="C21" s="492"/>
      <c r="D21" s="492"/>
      <c r="E21" s="62"/>
      <c r="F21" s="229"/>
    </row>
    <row r="22" spans="1:6" ht="15" customHeight="1" x14ac:dyDescent="0.3">
      <c r="A22" s="253"/>
      <c r="B22" s="253"/>
      <c r="C22" s="254"/>
      <c r="D22" s="254"/>
      <c r="E22" s="254"/>
      <c r="F22" s="256"/>
    </row>
    <row r="23" spans="1:6" ht="16.95" customHeight="1" x14ac:dyDescent="0.3">
      <c r="A23" s="296" t="s">
        <v>21</v>
      </c>
      <c r="B23" s="305" t="s">
        <v>80</v>
      </c>
      <c r="C23" s="97" t="s">
        <v>81</v>
      </c>
      <c r="D23" s="295" t="s">
        <v>9</v>
      </c>
      <c r="E23" s="229"/>
      <c r="F23" s="256"/>
    </row>
    <row r="24" spans="1:6" ht="16.95" customHeight="1" x14ac:dyDescent="0.3">
      <c r="A24" s="317" t="s">
        <v>16</v>
      </c>
      <c r="B24" s="104">
        <f>+SUM(B26:B29)</f>
        <v>107041067.28999999</v>
      </c>
      <c r="C24" s="104">
        <f>+SUM(C26:C29)</f>
        <v>202746206.63999999</v>
      </c>
      <c r="D24" s="104">
        <f>+SUM(D26:D29)</f>
        <v>309787273.93000001</v>
      </c>
      <c r="E24" s="251"/>
      <c r="F24" s="256"/>
    </row>
    <row r="25" spans="1:6" ht="15" customHeight="1" x14ac:dyDescent="0.3">
      <c r="A25" s="318"/>
      <c r="B25" s="76"/>
      <c r="C25" s="14"/>
      <c r="D25" s="14"/>
      <c r="E25" s="229"/>
      <c r="F25" s="256"/>
    </row>
    <row r="26" spans="1:6" ht="18" customHeight="1" x14ac:dyDescent="0.3">
      <c r="A26" s="319" t="s">
        <v>282</v>
      </c>
      <c r="B26" s="322"/>
      <c r="C26" s="321"/>
      <c r="D26" s="323"/>
      <c r="E26" s="229"/>
      <c r="F26" s="256"/>
    </row>
    <row r="27" spans="1:6" ht="18" customHeight="1" x14ac:dyDescent="0.35">
      <c r="A27" s="320" t="s">
        <v>284</v>
      </c>
      <c r="B27" s="325">
        <f>+'1T'!F29</f>
        <v>54793461.789999999</v>
      </c>
      <c r="C27" s="257">
        <f>+'2T'!F29</f>
        <v>89747825.219999999</v>
      </c>
      <c r="D27" s="14">
        <f>+B27+C27</f>
        <v>144541287.00999999</v>
      </c>
      <c r="E27" s="229"/>
      <c r="F27" s="256"/>
    </row>
    <row r="28" spans="1:6" ht="18" customHeight="1" x14ac:dyDescent="0.35">
      <c r="A28" s="320" t="s">
        <v>285</v>
      </c>
      <c r="B28" s="325">
        <f>+'1T'!F30</f>
        <v>1355094.7</v>
      </c>
      <c r="C28" s="257">
        <f>+'2T'!F30</f>
        <v>16420606.419999998</v>
      </c>
      <c r="D28" s="14">
        <f>+B28+C28</f>
        <v>17775701.119999997</v>
      </c>
      <c r="E28" s="259"/>
      <c r="F28" s="256"/>
    </row>
    <row r="29" spans="1:6" ht="18" customHeight="1" x14ac:dyDescent="0.35">
      <c r="A29" s="320" t="s">
        <v>286</v>
      </c>
      <c r="B29" s="325">
        <f>+'1T'!F31</f>
        <v>50892510.799999997</v>
      </c>
      <c r="C29" s="257">
        <f>+'2T'!F31</f>
        <v>96577775</v>
      </c>
      <c r="D29" s="324">
        <f>+B29+C29</f>
        <v>147470285.80000001</v>
      </c>
      <c r="E29" s="259"/>
      <c r="F29" s="256"/>
    </row>
    <row r="30" spans="1:6" ht="15" customHeight="1" x14ac:dyDescent="0.3">
      <c r="A30" s="144" t="s">
        <v>153</v>
      </c>
      <c r="B30" s="300" t="s">
        <v>154</v>
      </c>
      <c r="C30" s="234"/>
      <c r="D30" s="234"/>
      <c r="E30" s="259"/>
      <c r="F30" s="36"/>
    </row>
    <row r="31" spans="1:6" ht="60" customHeight="1" x14ac:dyDescent="0.3">
      <c r="A31" s="506" t="s">
        <v>272</v>
      </c>
      <c r="B31" s="507"/>
      <c r="C31" s="507"/>
      <c r="D31" s="508"/>
      <c r="E31" s="259"/>
      <c r="F31" s="260"/>
    </row>
    <row r="32" spans="1:6" ht="15" customHeight="1" x14ac:dyDescent="0.3">
      <c r="A32" s="261"/>
      <c r="B32" s="261"/>
      <c r="C32" s="261"/>
      <c r="D32" s="261"/>
      <c r="E32" s="262"/>
      <c r="F32" s="260"/>
    </row>
    <row r="33" spans="1:6" ht="15" customHeight="1" x14ac:dyDescent="0.3"/>
    <row r="34" spans="1:6" ht="21.9" customHeight="1" x14ac:dyDescent="0.3">
      <c r="A34" s="462" t="s">
        <v>97</v>
      </c>
      <c r="B34" s="462"/>
      <c r="C34" s="462"/>
      <c r="D34" s="462"/>
      <c r="E34" s="462"/>
      <c r="F34" s="283"/>
    </row>
    <row r="35" spans="1:6" ht="15" customHeight="1" x14ac:dyDescent="0.3"/>
    <row r="36" spans="1:6" x14ac:dyDescent="0.3">
      <c r="A36" s="505" t="s">
        <v>65</v>
      </c>
      <c r="B36" s="505"/>
      <c r="C36" s="505"/>
      <c r="D36" s="505"/>
      <c r="E36" s="505"/>
      <c r="F36" s="263"/>
    </row>
    <row r="37" spans="1:6" ht="31.5" customHeight="1" x14ac:dyDescent="0.3">
      <c r="A37" s="509" t="s">
        <v>66</v>
      </c>
      <c r="B37" s="509"/>
      <c r="C37" s="509"/>
      <c r="D37" s="509"/>
      <c r="E37" s="509"/>
      <c r="F37" s="263"/>
    </row>
    <row r="38" spans="1:6" x14ac:dyDescent="0.3">
      <c r="A38" s="505" t="s">
        <v>51</v>
      </c>
      <c r="B38" s="505"/>
      <c r="C38" s="505"/>
      <c r="D38" s="505"/>
      <c r="E38" s="505"/>
      <c r="F38" s="263"/>
    </row>
    <row r="39" spans="1:6" ht="18" customHeight="1" x14ac:dyDescent="0.3">
      <c r="A39" s="102" t="s">
        <v>53</v>
      </c>
      <c r="B39" s="102" t="s">
        <v>54</v>
      </c>
      <c r="C39" s="102" t="s">
        <v>80</v>
      </c>
      <c r="D39" s="102" t="s">
        <v>81</v>
      </c>
      <c r="E39" s="102" t="s">
        <v>9</v>
      </c>
      <c r="F39" s="251"/>
    </row>
    <row r="40" spans="1:6" x14ac:dyDescent="0.3">
      <c r="A40" s="235" t="s">
        <v>16</v>
      </c>
      <c r="B40" s="264"/>
      <c r="C40" s="90">
        <f>+C42</f>
        <v>0</v>
      </c>
      <c r="D40" s="90">
        <f>+D42</f>
        <v>0</v>
      </c>
      <c r="E40" s="90">
        <f>+E42</f>
        <v>0</v>
      </c>
      <c r="F40" s="251"/>
    </row>
    <row r="41" spans="1:6" ht="15" customHeight="1" x14ac:dyDescent="0.3">
      <c r="A41" s="12"/>
      <c r="B41" s="265"/>
      <c r="C41" s="14"/>
      <c r="D41" s="14"/>
      <c r="E41" s="14"/>
      <c r="F41" s="251"/>
    </row>
    <row r="42" spans="1:6" x14ac:dyDescent="0.3">
      <c r="A42" s="458" t="s">
        <v>67</v>
      </c>
      <c r="B42" s="458"/>
      <c r="C42" s="105">
        <f>+C43+C47</f>
        <v>0</v>
      </c>
      <c r="D42" s="105">
        <f>+D43+D47</f>
        <v>0</v>
      </c>
      <c r="E42" s="105">
        <f>+C42+D42</f>
        <v>0</v>
      </c>
      <c r="F42" s="251"/>
    </row>
    <row r="43" spans="1:6" ht="16.5" customHeight="1" x14ac:dyDescent="0.3">
      <c r="A43" s="266" t="s">
        <v>186</v>
      </c>
      <c r="B43" s="267" t="s">
        <v>181</v>
      </c>
      <c r="C43" s="14">
        <f t="shared" ref="C43:D45" si="1">+C44</f>
        <v>0</v>
      </c>
      <c r="D43" s="14">
        <f t="shared" si="1"/>
        <v>0</v>
      </c>
      <c r="E43" s="14">
        <f>+C43+D43</f>
        <v>0</v>
      </c>
      <c r="F43" s="251"/>
    </row>
    <row r="44" spans="1:6" ht="16.5" customHeight="1" x14ac:dyDescent="0.3">
      <c r="A44" s="266" t="s">
        <v>185</v>
      </c>
      <c r="B44" s="267" t="s">
        <v>157</v>
      </c>
      <c r="C44" s="76">
        <f t="shared" si="1"/>
        <v>0</v>
      </c>
      <c r="D44" s="76">
        <f t="shared" si="1"/>
        <v>0</v>
      </c>
      <c r="E44" s="76">
        <f t="shared" ref="E44:E50" si="2">+C44+D44</f>
        <v>0</v>
      </c>
      <c r="F44" s="251"/>
    </row>
    <row r="45" spans="1:6" ht="16.5" customHeight="1" x14ac:dyDescent="0.3">
      <c r="A45" s="266" t="s">
        <v>184</v>
      </c>
      <c r="B45" s="267" t="s">
        <v>182</v>
      </c>
      <c r="C45" s="76">
        <f t="shared" si="1"/>
        <v>0</v>
      </c>
      <c r="D45" s="76">
        <f t="shared" si="1"/>
        <v>0</v>
      </c>
      <c r="E45" s="76">
        <f t="shared" si="2"/>
        <v>0</v>
      </c>
      <c r="F45" s="251"/>
    </row>
    <row r="46" spans="1:6" ht="16.5" customHeight="1" x14ac:dyDescent="0.3">
      <c r="A46" s="266" t="s">
        <v>187</v>
      </c>
      <c r="B46" s="267" t="s">
        <v>183</v>
      </c>
      <c r="C46" s="76">
        <f>+'1T'!F92</f>
        <v>0</v>
      </c>
      <c r="D46" s="76">
        <f>+'2T'!F92</f>
        <v>0</v>
      </c>
      <c r="E46" s="76">
        <f t="shared" si="2"/>
        <v>0</v>
      </c>
      <c r="F46" s="251"/>
    </row>
    <row r="47" spans="1:6" ht="16.5" customHeight="1" x14ac:dyDescent="0.3">
      <c r="A47" s="266" t="s">
        <v>259</v>
      </c>
      <c r="B47" s="267" t="s">
        <v>256</v>
      </c>
      <c r="C47" s="14">
        <f>+C48</f>
        <v>0</v>
      </c>
      <c r="D47" s="14">
        <f t="shared" ref="D47:D49" si="3">+D48</f>
        <v>0</v>
      </c>
      <c r="E47" s="14">
        <f>+C47+D47</f>
        <v>0</v>
      </c>
      <c r="F47" s="251"/>
    </row>
    <row r="48" spans="1:6" ht="16.5" customHeight="1" x14ac:dyDescent="0.3">
      <c r="A48" s="266" t="s">
        <v>260</v>
      </c>
      <c r="B48" s="267" t="s">
        <v>158</v>
      </c>
      <c r="C48" s="76">
        <f>+C49</f>
        <v>0</v>
      </c>
      <c r="D48" s="76">
        <f t="shared" si="3"/>
        <v>0</v>
      </c>
      <c r="E48" s="76">
        <f t="shared" si="2"/>
        <v>0</v>
      </c>
      <c r="F48" s="251"/>
    </row>
    <row r="49" spans="1:6" ht="16.5" customHeight="1" x14ac:dyDescent="0.3">
      <c r="A49" s="266" t="s">
        <v>262</v>
      </c>
      <c r="B49" s="267" t="s">
        <v>261</v>
      </c>
      <c r="C49" s="76">
        <f>+C50</f>
        <v>0</v>
      </c>
      <c r="D49" s="76">
        <f t="shared" si="3"/>
        <v>0</v>
      </c>
      <c r="E49" s="76">
        <f t="shared" si="2"/>
        <v>0</v>
      </c>
      <c r="F49" s="251"/>
    </row>
    <row r="50" spans="1:6" ht="16.5" customHeight="1" x14ac:dyDescent="0.3">
      <c r="A50" s="266" t="s">
        <v>263</v>
      </c>
      <c r="B50" s="267" t="s">
        <v>264</v>
      </c>
      <c r="C50" s="76">
        <f>+'1T'!F96</f>
        <v>0</v>
      </c>
      <c r="D50" s="76">
        <f>+'2T'!F96</f>
        <v>0</v>
      </c>
      <c r="E50" s="76">
        <f t="shared" si="2"/>
        <v>0</v>
      </c>
      <c r="F50" s="251"/>
    </row>
    <row r="51" spans="1:6" ht="9.9" customHeight="1" x14ac:dyDescent="0.3">
      <c r="A51" s="231"/>
      <c r="B51" s="265"/>
      <c r="C51" s="76"/>
      <c r="D51" s="76"/>
      <c r="E51" s="76"/>
      <c r="F51" s="251"/>
    </row>
    <row r="52" spans="1:6" x14ac:dyDescent="0.3">
      <c r="A52" s="497" t="s">
        <v>42</v>
      </c>
      <c r="B52" s="497"/>
      <c r="C52" s="497"/>
      <c r="D52" s="497"/>
      <c r="E52" s="497"/>
      <c r="F52" s="251"/>
    </row>
    <row r="53" spans="1:6" ht="50.1" customHeight="1" x14ac:dyDescent="0.3">
      <c r="A53" s="514" t="s">
        <v>273</v>
      </c>
      <c r="B53" s="515"/>
      <c r="C53" s="515"/>
      <c r="D53" s="515"/>
      <c r="E53" s="516"/>
      <c r="F53" s="251"/>
    </row>
    <row r="54" spans="1:6" x14ac:dyDescent="0.3">
      <c r="A54" s="24"/>
      <c r="B54" s="268"/>
      <c r="C54" s="23"/>
      <c r="D54" s="269"/>
      <c r="E54" s="269"/>
      <c r="F54" s="269"/>
    </row>
    <row r="55" spans="1:6" x14ac:dyDescent="0.3">
      <c r="A55" s="24"/>
      <c r="B55" s="268"/>
      <c r="C55" s="23"/>
      <c r="D55" s="269"/>
      <c r="E55" s="269"/>
      <c r="F55" s="269"/>
    </row>
    <row r="56" spans="1:6" x14ac:dyDescent="0.3">
      <c r="A56" s="505" t="s">
        <v>68</v>
      </c>
      <c r="B56" s="505"/>
      <c r="C56" s="505"/>
      <c r="D56" s="505"/>
      <c r="E56" s="505"/>
      <c r="F56" s="263"/>
    </row>
    <row r="57" spans="1:6" ht="32.25" customHeight="1" x14ac:dyDescent="0.3">
      <c r="A57" s="509" t="s">
        <v>52</v>
      </c>
      <c r="B57" s="509"/>
      <c r="C57" s="509"/>
      <c r="D57" s="509"/>
      <c r="E57" s="509"/>
      <c r="F57" s="249"/>
    </row>
    <row r="58" spans="1:6" x14ac:dyDescent="0.3">
      <c r="A58" s="505" t="s">
        <v>51</v>
      </c>
      <c r="B58" s="505"/>
      <c r="C58" s="505"/>
      <c r="D58" s="505"/>
      <c r="E58" s="505"/>
      <c r="F58" s="263"/>
    </row>
    <row r="59" spans="1:6" ht="18" customHeight="1" x14ac:dyDescent="0.3">
      <c r="A59" s="102" t="s">
        <v>53</v>
      </c>
      <c r="B59" s="102" t="s">
        <v>54</v>
      </c>
      <c r="C59" s="102" t="s">
        <v>80</v>
      </c>
      <c r="D59" s="102" t="s">
        <v>81</v>
      </c>
      <c r="E59" s="102" t="s">
        <v>9</v>
      </c>
      <c r="F59" s="251"/>
    </row>
    <row r="60" spans="1:6" x14ac:dyDescent="0.3">
      <c r="A60" s="235" t="s">
        <v>16</v>
      </c>
      <c r="B60" s="264"/>
      <c r="C60" s="90">
        <f>+C62+C74</f>
        <v>107041067.28999999</v>
      </c>
      <c r="D60" s="90">
        <f>+D62+D74</f>
        <v>202746206.63999999</v>
      </c>
      <c r="E60" s="90">
        <f>+E62+E74</f>
        <v>309787273.93000001</v>
      </c>
      <c r="F60" s="251"/>
    </row>
    <row r="61" spans="1:6" ht="15" customHeight="1" x14ac:dyDescent="0.3">
      <c r="A61" s="12"/>
      <c r="B61" s="265"/>
      <c r="C61" s="14"/>
      <c r="D61" s="14"/>
      <c r="E61" s="46"/>
      <c r="F61" s="251"/>
    </row>
    <row r="62" spans="1:6" x14ac:dyDescent="0.3">
      <c r="A62" s="458" t="s">
        <v>55</v>
      </c>
      <c r="B62" s="458"/>
      <c r="C62" s="105">
        <f>+SUM(C63:C72)</f>
        <v>107041067.28999999</v>
      </c>
      <c r="D62" s="105">
        <f>+SUM(D63:D72)</f>
        <v>202746206.63999999</v>
      </c>
      <c r="E62" s="105">
        <f>+SUM(E63:E72)</f>
        <v>309787273.93000001</v>
      </c>
      <c r="F62" s="251"/>
    </row>
    <row r="63" spans="1:6" x14ac:dyDescent="0.3">
      <c r="A63" s="270">
        <v>0</v>
      </c>
      <c r="B63" s="267" t="s">
        <v>171</v>
      </c>
      <c r="C63" s="76">
        <f>+'1T'!F109</f>
        <v>0</v>
      </c>
      <c r="D63" s="76">
        <f>+'2T'!F109</f>
        <v>0</v>
      </c>
      <c r="E63" s="258">
        <f>+C63+D63</f>
        <v>0</v>
      </c>
      <c r="F63" s="251"/>
    </row>
    <row r="64" spans="1:6" x14ac:dyDescent="0.3">
      <c r="A64" s="270">
        <v>1</v>
      </c>
      <c r="B64" s="267" t="s">
        <v>159</v>
      </c>
      <c r="C64" s="76">
        <f>+'1T'!F110</f>
        <v>8778503.7400000002</v>
      </c>
      <c r="D64" s="76">
        <f>+'2T'!F110</f>
        <v>7144181</v>
      </c>
      <c r="E64" s="258">
        <f t="shared" ref="E64:E72" si="4">+C64+D64</f>
        <v>15922684.74</v>
      </c>
      <c r="F64" s="251"/>
    </row>
    <row r="65" spans="1:6" x14ac:dyDescent="0.3">
      <c r="A65" s="270">
        <v>2</v>
      </c>
      <c r="B65" s="267" t="s">
        <v>172</v>
      </c>
      <c r="C65" s="76">
        <f>+'1T'!F111</f>
        <v>46014958.049999997</v>
      </c>
      <c r="D65" s="76">
        <f>+'2T'!F111</f>
        <v>82603644.219999999</v>
      </c>
      <c r="E65" s="258">
        <f t="shared" si="4"/>
        <v>128618602.27</v>
      </c>
      <c r="F65" s="251"/>
    </row>
    <row r="66" spans="1:6" x14ac:dyDescent="0.3">
      <c r="A66" s="270">
        <v>3</v>
      </c>
      <c r="B66" s="267" t="s">
        <v>173</v>
      </c>
      <c r="C66" s="76">
        <f>+'1T'!F112</f>
        <v>0</v>
      </c>
      <c r="D66" s="76">
        <f>+'2T'!F112</f>
        <v>0</v>
      </c>
      <c r="E66" s="258">
        <f t="shared" si="4"/>
        <v>0</v>
      </c>
      <c r="F66" s="251"/>
    </row>
    <row r="67" spans="1:6" x14ac:dyDescent="0.3">
      <c r="A67" s="270">
        <v>4</v>
      </c>
      <c r="B67" s="267" t="s">
        <v>174</v>
      </c>
      <c r="C67" s="76">
        <f>+'1T'!F113</f>
        <v>0</v>
      </c>
      <c r="D67" s="76">
        <f>+'2T'!F113</f>
        <v>0</v>
      </c>
      <c r="E67" s="258">
        <f t="shared" si="4"/>
        <v>0</v>
      </c>
      <c r="F67" s="251"/>
    </row>
    <row r="68" spans="1:6" x14ac:dyDescent="0.3">
      <c r="A68" s="270">
        <v>5</v>
      </c>
      <c r="B68" s="267" t="s">
        <v>175</v>
      </c>
      <c r="C68" s="76">
        <f>+'1T'!F114</f>
        <v>52247605.5</v>
      </c>
      <c r="D68" s="76">
        <f>+'2T'!F114</f>
        <v>112998381.42</v>
      </c>
      <c r="E68" s="258">
        <f t="shared" si="4"/>
        <v>165245986.92000002</v>
      </c>
      <c r="F68" s="251"/>
    </row>
    <row r="69" spans="1:6" x14ac:dyDescent="0.3">
      <c r="A69" s="270">
        <v>6</v>
      </c>
      <c r="B69" s="267" t="s">
        <v>157</v>
      </c>
      <c r="C69" s="76">
        <f>+'1T'!F115</f>
        <v>0</v>
      </c>
      <c r="D69" s="76">
        <f>+'2T'!F115</f>
        <v>0</v>
      </c>
      <c r="E69" s="258">
        <f>+C69+D69</f>
        <v>0</v>
      </c>
      <c r="F69" s="251"/>
    </row>
    <row r="70" spans="1:6" x14ac:dyDescent="0.3">
      <c r="A70" s="270">
        <v>7</v>
      </c>
      <c r="B70" s="267" t="s">
        <v>158</v>
      </c>
      <c r="C70" s="76">
        <f>+'1T'!F116</f>
        <v>0</v>
      </c>
      <c r="D70" s="76">
        <f>+'2T'!F116</f>
        <v>0</v>
      </c>
      <c r="E70" s="258">
        <f t="shared" si="4"/>
        <v>0</v>
      </c>
      <c r="F70" s="251"/>
    </row>
    <row r="71" spans="1:6" x14ac:dyDescent="0.3">
      <c r="A71" s="270">
        <v>8</v>
      </c>
      <c r="B71" s="267" t="s">
        <v>176</v>
      </c>
      <c r="C71" s="76">
        <f>+'1T'!F117</f>
        <v>0</v>
      </c>
      <c r="D71" s="76">
        <f>+'2T'!F117</f>
        <v>0</v>
      </c>
      <c r="E71" s="258">
        <f t="shared" si="4"/>
        <v>0</v>
      </c>
      <c r="F71" s="251"/>
    </row>
    <row r="72" spans="1:6" ht="15" customHeight="1" x14ac:dyDescent="0.3">
      <c r="A72" s="270">
        <v>9</v>
      </c>
      <c r="B72" s="267" t="s">
        <v>177</v>
      </c>
      <c r="C72" s="76">
        <f>+'1T'!F118</f>
        <v>0</v>
      </c>
      <c r="D72" s="76">
        <f>+'2T'!F118</f>
        <v>0</v>
      </c>
      <c r="E72" s="258">
        <f t="shared" si="4"/>
        <v>0</v>
      </c>
      <c r="F72" s="251"/>
    </row>
    <row r="73" spans="1:6" ht="9.9" customHeight="1" x14ac:dyDescent="0.3">
      <c r="A73" s="270"/>
      <c r="B73" s="267"/>
      <c r="C73" s="76"/>
      <c r="D73" s="76"/>
      <c r="E73" s="258"/>
      <c r="F73" s="251"/>
    </row>
    <row r="74" spans="1:6" ht="17.25" customHeight="1" x14ac:dyDescent="0.3">
      <c r="A74" s="458" t="s">
        <v>191</v>
      </c>
      <c r="B74" s="458"/>
      <c r="C74" s="105">
        <f t="shared" ref="C74:E75" si="5">+C75</f>
        <v>0</v>
      </c>
      <c r="D74" s="105">
        <f t="shared" si="5"/>
        <v>0</v>
      </c>
      <c r="E74" s="105">
        <f t="shared" si="5"/>
        <v>0</v>
      </c>
      <c r="F74" s="251"/>
    </row>
    <row r="75" spans="1:6" x14ac:dyDescent="0.3">
      <c r="A75" s="270">
        <v>6</v>
      </c>
      <c r="B75" s="267" t="s">
        <v>157</v>
      </c>
      <c r="C75" s="271">
        <f t="shared" si="5"/>
        <v>0</v>
      </c>
      <c r="D75" s="271">
        <f t="shared" si="5"/>
        <v>0</v>
      </c>
      <c r="E75" s="271">
        <f t="shared" si="5"/>
        <v>0</v>
      </c>
      <c r="F75" s="251"/>
    </row>
    <row r="76" spans="1:6" x14ac:dyDescent="0.3">
      <c r="A76" s="272" t="s">
        <v>190</v>
      </c>
      <c r="B76" s="273" t="s">
        <v>189</v>
      </c>
      <c r="C76" s="274">
        <f>+'1T'!F122</f>
        <v>0</v>
      </c>
      <c r="D76" s="274">
        <f>+'2T'!F122</f>
        <v>0</v>
      </c>
      <c r="E76" s="274">
        <f>+C76+D76</f>
        <v>0</v>
      </c>
      <c r="F76" s="251"/>
    </row>
    <row r="77" spans="1:6" ht="16.5" customHeight="1" x14ac:dyDescent="0.3">
      <c r="A77" s="510" t="s">
        <v>56</v>
      </c>
      <c r="B77" s="510"/>
      <c r="C77" s="510"/>
      <c r="D77" s="510"/>
      <c r="E77" s="510"/>
      <c r="F77" s="251"/>
    </row>
    <row r="78" spans="1:6" x14ac:dyDescent="0.3">
      <c r="A78" s="511" t="s">
        <v>42</v>
      </c>
      <c r="B78" s="511"/>
      <c r="C78" s="511"/>
      <c r="D78" s="511"/>
      <c r="E78" s="511"/>
      <c r="F78" s="251"/>
    </row>
    <row r="79" spans="1:6" x14ac:dyDescent="0.3">
      <c r="A79" s="231"/>
      <c r="B79" s="265"/>
    </row>
    <row r="80" spans="1:6" x14ac:dyDescent="0.3">
      <c r="A80" s="505" t="s">
        <v>70</v>
      </c>
      <c r="B80" s="505"/>
      <c r="C80" s="505"/>
      <c r="D80" s="505"/>
      <c r="E80" s="505"/>
      <c r="F80" s="275"/>
    </row>
    <row r="81" spans="1:6" x14ac:dyDescent="0.3">
      <c r="A81" s="505" t="s">
        <v>71</v>
      </c>
      <c r="B81" s="505"/>
      <c r="C81" s="505"/>
      <c r="D81" s="505"/>
      <c r="E81" s="505"/>
      <c r="F81" s="275"/>
    </row>
    <row r="82" spans="1:6" x14ac:dyDescent="0.3">
      <c r="A82" s="505" t="s">
        <v>51</v>
      </c>
      <c r="B82" s="505"/>
      <c r="C82" s="505"/>
      <c r="D82" s="505"/>
      <c r="E82" s="505"/>
      <c r="F82" s="275"/>
    </row>
    <row r="83" spans="1:6" ht="18" customHeight="1" x14ac:dyDescent="0.3">
      <c r="A83" s="102" t="s">
        <v>69</v>
      </c>
      <c r="B83" s="102" t="s">
        <v>80</v>
      </c>
      <c r="C83" s="102" t="s">
        <v>81</v>
      </c>
      <c r="D83" s="102" t="s">
        <v>9</v>
      </c>
      <c r="E83" s="276"/>
      <c r="F83" s="277"/>
    </row>
    <row r="84" spans="1:6" x14ac:dyDescent="0.3">
      <c r="A84" s="124" t="s">
        <v>72</v>
      </c>
      <c r="B84" s="278">
        <v>0</v>
      </c>
      <c r="C84" s="278">
        <f>+B88</f>
        <v>107280946.71000001</v>
      </c>
      <c r="D84" s="278">
        <v>0</v>
      </c>
      <c r="E84" s="276"/>
      <c r="F84" s="279"/>
    </row>
    <row r="85" spans="1:6" x14ac:dyDescent="0.3">
      <c r="A85" s="124" t="s">
        <v>73</v>
      </c>
      <c r="B85" s="278">
        <f>+'1T'!E133</f>
        <v>214322014</v>
      </c>
      <c r="C85" s="278">
        <f>+'2T'!E133</f>
        <v>214322013.75</v>
      </c>
      <c r="D85" s="278">
        <f>+B85+C85</f>
        <v>428644027.75</v>
      </c>
      <c r="E85" s="276"/>
      <c r="F85" s="277"/>
    </row>
    <row r="86" spans="1:6" x14ac:dyDescent="0.3">
      <c r="A86" s="124" t="s">
        <v>98</v>
      </c>
      <c r="B86" s="278">
        <f>+B84+B85</f>
        <v>214322014</v>
      </c>
      <c r="C86" s="278">
        <f>+C84+C85</f>
        <v>321602960.46000004</v>
      </c>
      <c r="D86" s="278">
        <f>+D84+D85</f>
        <v>428644027.75</v>
      </c>
      <c r="E86" s="276"/>
      <c r="F86" s="277"/>
    </row>
    <row r="87" spans="1:6" x14ac:dyDescent="0.3">
      <c r="A87" s="124" t="s">
        <v>142</v>
      </c>
      <c r="B87" s="278">
        <f>+'1T'!E135</f>
        <v>107041067.28999999</v>
      </c>
      <c r="C87" s="278">
        <f>+'2T'!E135</f>
        <v>202746206.64000002</v>
      </c>
      <c r="D87" s="278">
        <f>+B87+C87</f>
        <v>309787273.93000001</v>
      </c>
      <c r="E87" s="276"/>
      <c r="F87" s="279"/>
    </row>
    <row r="88" spans="1:6" x14ac:dyDescent="0.3">
      <c r="A88" s="124" t="s">
        <v>99</v>
      </c>
      <c r="B88" s="278">
        <f>+B86-B87</f>
        <v>107280946.71000001</v>
      </c>
      <c r="C88" s="278">
        <f>+C86-C87</f>
        <v>118856753.82000002</v>
      </c>
      <c r="D88" s="278">
        <f>+D86-D87</f>
        <v>118856753.81999999</v>
      </c>
      <c r="E88" s="276"/>
      <c r="F88" s="279"/>
    </row>
    <row r="89" spans="1:6" ht="18" customHeight="1" x14ac:dyDescent="0.3">
      <c r="A89" s="497" t="s">
        <v>42</v>
      </c>
      <c r="B89" s="497"/>
      <c r="C89" s="497"/>
      <c r="D89" s="497"/>
      <c r="E89" s="251"/>
      <c r="F89" s="36"/>
    </row>
    <row r="90" spans="1:6" x14ac:dyDescent="0.3">
      <c r="A90" s="261"/>
      <c r="B90" s="261"/>
      <c r="C90" s="261"/>
      <c r="D90" s="261"/>
      <c r="E90" s="251"/>
      <c r="F90" s="251"/>
    </row>
    <row r="91" spans="1:6" x14ac:dyDescent="0.3">
      <c r="A91" s="505" t="s">
        <v>119</v>
      </c>
      <c r="B91" s="505"/>
      <c r="C91" s="505"/>
      <c r="D91" s="505"/>
      <c r="F91" s="263"/>
    </row>
    <row r="92" spans="1:6" ht="17.25" customHeight="1" x14ac:dyDescent="0.3">
      <c r="A92" s="509" t="s">
        <v>120</v>
      </c>
      <c r="B92" s="509"/>
      <c r="C92" s="509"/>
      <c r="D92" s="509"/>
      <c r="F92" s="263"/>
    </row>
    <row r="93" spans="1:6" x14ac:dyDescent="0.3">
      <c r="A93" s="513" t="s">
        <v>51</v>
      </c>
      <c r="B93" s="513"/>
      <c r="C93" s="513"/>
      <c r="D93" s="513"/>
      <c r="F93" s="263"/>
    </row>
    <row r="94" spans="1:6" x14ac:dyDescent="0.3">
      <c r="A94" s="189" t="s">
        <v>69</v>
      </c>
      <c r="B94" s="189"/>
      <c r="C94" s="189" t="s">
        <v>80</v>
      </c>
      <c r="D94" s="189" t="s">
        <v>81</v>
      </c>
      <c r="F94" s="263"/>
    </row>
    <row r="95" spans="1:6" x14ac:dyDescent="0.3">
      <c r="A95" s="297" t="s">
        <v>192</v>
      </c>
      <c r="B95" s="297"/>
      <c r="C95" s="295"/>
      <c r="D95" s="295"/>
      <c r="F95" s="263"/>
    </row>
    <row r="96" spans="1:6" x14ac:dyDescent="0.3">
      <c r="A96" s="124" t="s">
        <v>121</v>
      </c>
      <c r="B96" s="269"/>
      <c r="C96" s="177">
        <f>+'1T'!D152</f>
        <v>0</v>
      </c>
      <c r="D96" s="177">
        <f>+'2T'!D152</f>
        <v>0</v>
      </c>
      <c r="F96" s="263"/>
    </row>
    <row r="97" spans="1:6" x14ac:dyDescent="0.3">
      <c r="A97" s="124" t="s">
        <v>122</v>
      </c>
      <c r="B97" s="269"/>
      <c r="C97" s="177">
        <f>+'1T'!D153</f>
        <v>359834371.60000002</v>
      </c>
      <c r="D97" s="177">
        <f>+'2T'!D153</f>
        <v>0</v>
      </c>
      <c r="F97" s="263"/>
    </row>
    <row r="98" spans="1:6" x14ac:dyDescent="0.3">
      <c r="A98" s="226" t="s">
        <v>16</v>
      </c>
      <c r="B98" s="226"/>
      <c r="C98" s="280">
        <f>+C96+C97</f>
        <v>359834371.60000002</v>
      </c>
      <c r="D98" s="280">
        <f>+D96+D97</f>
        <v>0</v>
      </c>
      <c r="F98" s="263"/>
    </row>
    <row r="99" spans="1:6" x14ac:dyDescent="0.3">
      <c r="A99" s="124"/>
      <c r="B99" s="269"/>
      <c r="C99" s="177"/>
      <c r="D99" s="177"/>
      <c r="F99" s="263"/>
    </row>
    <row r="100" spans="1:6" x14ac:dyDescent="0.3">
      <c r="A100" s="297" t="s">
        <v>193</v>
      </c>
      <c r="B100" s="297"/>
      <c r="C100" s="295" t="s">
        <v>80</v>
      </c>
      <c r="D100" s="295" t="s">
        <v>81</v>
      </c>
      <c r="F100" s="263"/>
    </row>
    <row r="101" spans="1:6" x14ac:dyDescent="0.3">
      <c r="A101" s="124" t="s">
        <v>121</v>
      </c>
      <c r="B101" s="269"/>
      <c r="C101" s="177">
        <f>+'1T'!D157</f>
        <v>0</v>
      </c>
      <c r="D101" s="177">
        <f>+'2T'!D157</f>
        <v>0</v>
      </c>
      <c r="F101" s="263"/>
    </row>
    <row r="102" spans="1:6" x14ac:dyDescent="0.3">
      <c r="A102" s="124" t="s">
        <v>194</v>
      </c>
      <c r="B102" s="269"/>
      <c r="C102" s="177">
        <f>+'1T'!D158</f>
        <v>359834371.60000002</v>
      </c>
      <c r="D102" s="177">
        <f>+'2T'!D158</f>
        <v>0</v>
      </c>
      <c r="F102" s="281"/>
    </row>
    <row r="103" spans="1:6" x14ac:dyDescent="0.3">
      <c r="A103" s="226" t="s">
        <v>195</v>
      </c>
      <c r="B103" s="226"/>
      <c r="C103" s="280">
        <f>+C101+C102</f>
        <v>359834371.60000002</v>
      </c>
      <c r="D103" s="280">
        <f>+D101+D102</f>
        <v>0</v>
      </c>
      <c r="F103" s="279"/>
    </row>
    <row r="104" spans="1:6" x14ac:dyDescent="0.3">
      <c r="A104" s="124"/>
      <c r="B104" s="269"/>
      <c r="C104" s="278"/>
      <c r="D104" s="278"/>
      <c r="F104" s="279"/>
    </row>
    <row r="105" spans="1:6" x14ac:dyDescent="0.3">
      <c r="A105" s="297" t="s">
        <v>196</v>
      </c>
      <c r="B105" s="297"/>
      <c r="C105" s="295" t="s">
        <v>80</v>
      </c>
      <c r="D105" s="295" t="s">
        <v>81</v>
      </c>
      <c r="F105" s="279"/>
    </row>
    <row r="106" spans="1:6" x14ac:dyDescent="0.3">
      <c r="A106" s="124" t="s">
        <v>121</v>
      </c>
      <c r="B106" s="269"/>
      <c r="C106" s="177">
        <f>+'1T'!D162</f>
        <v>0</v>
      </c>
      <c r="D106" s="177">
        <f>+'2T'!D162</f>
        <v>0</v>
      </c>
      <c r="F106" s="279"/>
    </row>
    <row r="107" spans="1:6" x14ac:dyDescent="0.3">
      <c r="A107" s="124" t="s">
        <v>122</v>
      </c>
      <c r="B107" s="269"/>
      <c r="C107" s="177">
        <f>+'1T'!D163</f>
        <v>0</v>
      </c>
      <c r="D107" s="177">
        <f>+'2T'!D163</f>
        <v>0</v>
      </c>
      <c r="F107" s="279"/>
    </row>
    <row r="108" spans="1:6" x14ac:dyDescent="0.3">
      <c r="A108" s="226" t="s">
        <v>197</v>
      </c>
      <c r="B108" s="226"/>
      <c r="C108" s="282">
        <f>+C106+C107</f>
        <v>0</v>
      </c>
      <c r="D108" s="282">
        <f>+D106+D107</f>
        <v>0</v>
      </c>
      <c r="F108" s="279"/>
    </row>
    <row r="109" spans="1:6" x14ac:dyDescent="0.3">
      <c r="A109" s="186" t="s">
        <v>198</v>
      </c>
      <c r="B109" s="142"/>
      <c r="C109" s="182"/>
      <c r="D109" s="259"/>
      <c r="F109" s="279"/>
    </row>
    <row r="111" spans="1:6" x14ac:dyDescent="0.3">
      <c r="A111" s="512" t="s">
        <v>112</v>
      </c>
      <c r="B111" s="512"/>
      <c r="C111" s="512"/>
      <c r="D111" s="512"/>
      <c r="E111" s="512"/>
      <c r="F111" s="512"/>
    </row>
  </sheetData>
  <mergeCells count="34">
    <mergeCell ref="C5:E5"/>
    <mergeCell ref="C6:E6"/>
    <mergeCell ref="C7:E7"/>
    <mergeCell ref="A1:F2"/>
    <mergeCell ref="A3:E3"/>
    <mergeCell ref="A11:E11"/>
    <mergeCell ref="A12:E12"/>
    <mergeCell ref="A74:B74"/>
    <mergeCell ref="A9:E9"/>
    <mergeCell ref="A62:B62"/>
    <mergeCell ref="A34:E34"/>
    <mergeCell ref="A52:E52"/>
    <mergeCell ref="A53:E53"/>
    <mergeCell ref="A37:E37"/>
    <mergeCell ref="A36:E36"/>
    <mergeCell ref="A38:E38"/>
    <mergeCell ref="A42:B42"/>
    <mergeCell ref="A111:F111"/>
    <mergeCell ref="A91:D91"/>
    <mergeCell ref="A92:D92"/>
    <mergeCell ref="A93:D93"/>
    <mergeCell ref="A89:D89"/>
    <mergeCell ref="A80:E80"/>
    <mergeCell ref="A81:E81"/>
    <mergeCell ref="A82:E82"/>
    <mergeCell ref="A18:E18"/>
    <mergeCell ref="A31:D31"/>
    <mergeCell ref="A57:E57"/>
    <mergeCell ref="A56:E56"/>
    <mergeCell ref="A58:E58"/>
    <mergeCell ref="A20:D20"/>
    <mergeCell ref="A21:D21"/>
    <mergeCell ref="A77:E77"/>
    <mergeCell ref="A78:E78"/>
  </mergeCells>
  <dataValidations count="7">
    <dataValidation allowBlank="1" showInputMessage="1" showErrorMessage="1" promptTitle="Advertencia" prompt="Se recomienda leer cuidadosamente las indicaciones dispuestas en la parte inferior de esta tabla. " sqref="A84" xr:uid="{00000000-0002-0000-0600-000000000000}"/>
    <dataValidation allowBlank="1" showInputMessage="1" showErrorMessage="1" promptTitle="Advertencia" prompt="En este espacio se debe detallar el código correspondiente a la partida detallada y debe ser el código definido en el Clasificador de los Ingresos del Sector Público. " sqref="A63" xr:uid="{00000000-0002-0000-0600-000001000000}"/>
    <dataValidation allowBlank="1" showInputMessage="1" showErrorMessage="1" promptTitle="Advertencia" prompt="El nombre de la partida debe ser de acuerdo al Clasificador de los Ingresos del Sector Público. " sqref="B63" xr:uid="{00000000-0002-0000-0600-000002000000}"/>
    <dataValidation allowBlank="1" showInputMessage="1" showErrorMessage="1" promptTitle="Advertencia" prompt="Debe coincidir con el monto reportado en la Liquidación Prespuestaria 2023, caso contrario se debe justificar en el espacio de observaciones. " sqref="D104 C100 D99:D100" xr:uid="{00000000-0002-0000-0600-000003000000}"/>
    <dataValidation allowBlank="1" showInputMessage="1" showErrorMessage="1" promptTitle="Recordatorio" prompt="El superávit libre debe ser reintegrado a más tardar el 31 de marzo,_x000a_de acuerdo al  Decreto Nº 43189-MTSS, artículo 66. " sqref="A97:A99 A101:A104 A106:A108" xr:uid="{00000000-0002-0000-0600-000004000000}"/>
    <dataValidation allowBlank="1" showInputMessage="1" showErrorMessage="1" promptTitle="Advertencia" prompt="Esta tabla solo la deben completar la unidades ejecutoras que por Ley específica estén facultadas para estimar y re presupuestar superávits." sqref="A92" xr:uid="{00000000-0002-0000-0600-000005000000}"/>
    <dataValidation allowBlank="1" showInputMessage="1" showErrorMessage="1" promptTitle="Advertencia" prompt="Esta tabla solo la deben completar la unidades ejecutoras que por Ley específica estén facultadas para estimar superávits." sqref="F100 D100" xr:uid="{00000000-0002-0000-0600-000006000000}"/>
  </dataValidations>
  <printOptions horizontalCentered="1"/>
  <pageMargins left="0.70866141732283472" right="0.70866141732283472" top="1.1811023622047245" bottom="0.78740157480314965" header="0.78740157480314965" footer="0.78740157480314965"/>
  <pageSetup scale="47" orientation="portrait" r:id="rId1"/>
  <headerFooter>
    <oddFooter>&amp;L&amp;"Palatino Linotype,Normal"&amp;K979797&amp;D&amp;C&amp;"Palatino Linotype,Normal"&amp;K979797Reporte ejecución programática y presupuestaria (I Semestre)&amp;R&amp;"Palatino Linotype,Normal"&amp;K979797&amp;P</oddFooter>
  </headerFooter>
  <rowBreaks count="1" manualBreakCount="1">
    <brk id="32" max="16383" man="1"/>
  </rowBreaks>
  <ignoredErrors>
    <ignoredError sqref="C14:E16" evalError="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79797"/>
  </sheetPr>
  <dimension ref="A1:I203"/>
  <sheetViews>
    <sheetView showGridLines="0" zoomScale="80" zoomScaleNormal="80" zoomScaleSheetLayoutView="100" workbookViewId="0">
      <selection sqref="A1:F2"/>
    </sheetView>
  </sheetViews>
  <sheetFormatPr baseColWidth="10" defaultColWidth="11.44140625" defaultRowHeight="15.6" x14ac:dyDescent="0.3"/>
  <cols>
    <col min="1" max="1" width="46" style="37" customWidth="1"/>
    <col min="2" max="2" width="27.88671875" style="37" customWidth="1"/>
    <col min="3" max="5" width="19.6640625" style="37" customWidth="1"/>
    <col min="6" max="6" width="20.6640625" style="37" customWidth="1"/>
    <col min="7" max="16384" width="11.44140625" style="3"/>
  </cols>
  <sheetData>
    <row r="1" spans="1:6" s="1" customFormat="1" ht="21.9" customHeight="1" x14ac:dyDescent="0.25">
      <c r="A1" s="487" t="s">
        <v>113</v>
      </c>
      <c r="B1" s="487"/>
      <c r="C1" s="487"/>
      <c r="D1" s="487"/>
      <c r="E1" s="487"/>
      <c r="F1" s="487"/>
    </row>
    <row r="2" spans="1:6" s="1" customFormat="1" ht="21.9" customHeight="1" x14ac:dyDescent="0.25">
      <c r="A2" s="487"/>
      <c r="B2" s="487"/>
      <c r="C2" s="487"/>
      <c r="D2" s="487"/>
      <c r="E2" s="487"/>
      <c r="F2" s="487"/>
    </row>
    <row r="3" spans="1:6" s="1" customFormat="1" ht="17.399999999999999" x14ac:dyDescent="0.25">
      <c r="A3" s="496" t="s">
        <v>148</v>
      </c>
      <c r="B3" s="496"/>
      <c r="C3" s="496"/>
      <c r="D3" s="496"/>
      <c r="E3" s="496"/>
      <c r="F3" s="496"/>
    </row>
    <row r="4" spans="1:6" ht="15" customHeight="1" thickBot="1" x14ac:dyDescent="0.35">
      <c r="A4" s="31"/>
      <c r="B4" s="31"/>
      <c r="C4" s="31"/>
      <c r="D4" s="31"/>
      <c r="E4" s="31"/>
      <c r="F4" s="31"/>
    </row>
    <row r="5" spans="1:6" ht="18" customHeight="1" x14ac:dyDescent="0.3">
      <c r="A5" s="58"/>
      <c r="B5" s="149" t="s">
        <v>22</v>
      </c>
      <c r="C5" s="479" t="str">
        <f>+'1T'!C5</f>
        <v>Atención integral a jóvenes en riesgo social</v>
      </c>
      <c r="D5" s="480"/>
      <c r="E5" s="481"/>
      <c r="F5" s="30"/>
    </row>
    <row r="6" spans="1:6" ht="18" customHeight="1" x14ac:dyDescent="0.3">
      <c r="A6" s="59"/>
      <c r="B6" s="151" t="s">
        <v>33</v>
      </c>
      <c r="C6" s="435" t="str">
        <f>+'1T'!C6</f>
        <v>Ciudad de los Niños (CDN)</v>
      </c>
      <c r="D6" s="482"/>
      <c r="E6" s="483"/>
      <c r="F6" s="6"/>
    </row>
    <row r="7" spans="1:6" ht="18" customHeight="1" thickBot="1" x14ac:dyDescent="0.35">
      <c r="A7" s="59"/>
      <c r="B7" s="154" t="s">
        <v>34</v>
      </c>
      <c r="C7" s="484" t="str">
        <f>+'1T'!C7</f>
        <v>Ciudad de los Niños (CDN)</v>
      </c>
      <c r="D7" s="485"/>
      <c r="E7" s="486"/>
      <c r="F7" s="6"/>
    </row>
    <row r="8" spans="1:6" ht="15" customHeight="1" x14ac:dyDescent="0.3">
      <c r="A8" s="7"/>
      <c r="B8" s="32"/>
      <c r="C8" s="32"/>
      <c r="D8" s="32"/>
      <c r="E8" s="32"/>
      <c r="F8" s="32"/>
    </row>
    <row r="9" spans="1:6" ht="21.9" customHeight="1" x14ac:dyDescent="0.3">
      <c r="A9" s="462" t="s">
        <v>35</v>
      </c>
      <c r="B9" s="462"/>
      <c r="C9" s="462"/>
      <c r="D9" s="462"/>
      <c r="E9" s="462"/>
      <c r="F9" s="462"/>
    </row>
    <row r="10" spans="1:6" s="2" customFormat="1" ht="17.399999999999999" x14ac:dyDescent="0.3">
      <c r="A10" s="11"/>
      <c r="B10" s="11"/>
      <c r="C10" s="11"/>
      <c r="D10" s="11"/>
      <c r="E10" s="11"/>
      <c r="F10" s="11"/>
    </row>
    <row r="11" spans="1:6" s="30" customFormat="1" ht="50.25" customHeight="1" x14ac:dyDescent="0.3">
      <c r="A11" s="413" t="s">
        <v>275</v>
      </c>
      <c r="B11" s="413"/>
      <c r="C11" s="413"/>
      <c r="D11" s="413"/>
      <c r="E11" s="413"/>
      <c r="F11" s="413"/>
    </row>
    <row r="12" spans="1:6" s="2" customFormat="1" ht="17.399999999999999" x14ac:dyDescent="0.3">
      <c r="A12" s="11"/>
      <c r="B12" s="11"/>
      <c r="C12" s="11"/>
      <c r="D12" s="11"/>
      <c r="E12" s="11"/>
      <c r="F12" s="11"/>
    </row>
    <row r="13" spans="1:6" s="2" customFormat="1" ht="16.95" customHeight="1" x14ac:dyDescent="0.3">
      <c r="A13" s="492" t="s">
        <v>36</v>
      </c>
      <c r="B13" s="492"/>
      <c r="C13" s="492"/>
      <c r="D13" s="492"/>
      <c r="E13" s="492"/>
      <c r="F13" s="492"/>
    </row>
    <row r="14" spans="1:6" s="2" customFormat="1" ht="16.95" customHeight="1" x14ac:dyDescent="0.3">
      <c r="A14" s="492" t="s">
        <v>19</v>
      </c>
      <c r="B14" s="492"/>
      <c r="C14" s="492"/>
      <c r="D14" s="492"/>
      <c r="E14" s="492"/>
      <c r="F14" s="492"/>
    </row>
    <row r="15" spans="1:6" ht="16.95" customHeight="1" x14ac:dyDescent="0.3">
      <c r="A15" s="95" t="s">
        <v>17</v>
      </c>
      <c r="B15" s="96" t="s">
        <v>18</v>
      </c>
      <c r="C15" s="96" t="s">
        <v>11</v>
      </c>
      <c r="D15" s="96" t="s">
        <v>76</v>
      </c>
      <c r="E15" s="96" t="s">
        <v>77</v>
      </c>
      <c r="F15" s="95" t="s">
        <v>10</v>
      </c>
    </row>
    <row r="16" spans="1:6" s="30" customFormat="1" ht="16.95" customHeight="1" x14ac:dyDescent="0.3">
      <c r="A16" s="306" t="s">
        <v>16</v>
      </c>
      <c r="B16" s="92"/>
      <c r="C16" s="308">
        <f>+C18</f>
        <v>420</v>
      </c>
      <c r="D16" s="308">
        <f t="shared" ref="D16:F16" si="0">+D18</f>
        <v>418</v>
      </c>
      <c r="E16" s="308">
        <f t="shared" si="0"/>
        <v>414</v>
      </c>
      <c r="F16" s="308">
        <f t="shared" si="0"/>
        <v>417.33333333333331</v>
      </c>
    </row>
    <row r="17" spans="1:7" s="30" customFormat="1" ht="15" customHeight="1" x14ac:dyDescent="0.3">
      <c r="A17" s="12"/>
      <c r="B17" s="13"/>
      <c r="C17" s="309"/>
      <c r="D17" s="309"/>
      <c r="E17" s="309"/>
      <c r="F17" s="309"/>
    </row>
    <row r="18" spans="1:7" s="63" customFormat="1" ht="16.95" customHeight="1" x14ac:dyDescent="0.3">
      <c r="A18" s="79" t="s">
        <v>282</v>
      </c>
      <c r="B18" s="307" t="s">
        <v>283</v>
      </c>
      <c r="C18" s="310">
        <v>420</v>
      </c>
      <c r="D18" s="310">
        <v>418</v>
      </c>
      <c r="E18" s="310">
        <v>414</v>
      </c>
      <c r="F18" s="310">
        <f>+AVERAGE(C18:E18)</f>
        <v>417.33333333333331</v>
      </c>
    </row>
    <row r="19" spans="1:7" s="30" customFormat="1" x14ac:dyDescent="0.3">
      <c r="A19" s="144" t="s">
        <v>153</v>
      </c>
      <c r="B19" s="298" t="s">
        <v>154</v>
      </c>
      <c r="C19" s="143"/>
      <c r="D19" s="143"/>
      <c r="E19" s="143"/>
      <c r="F19" s="143"/>
    </row>
    <row r="20" spans="1:7" s="30" customFormat="1" ht="35.1" customHeight="1" x14ac:dyDescent="0.3">
      <c r="A20" s="472" t="s">
        <v>276</v>
      </c>
      <c r="B20" s="473"/>
      <c r="C20" s="473"/>
      <c r="D20" s="473"/>
      <c r="E20" s="473"/>
      <c r="F20" s="474"/>
      <c r="G20" s="37"/>
    </row>
    <row r="21" spans="1:7" ht="50.1" customHeight="1" x14ac:dyDescent="0.3">
      <c r="A21" s="463" t="s">
        <v>327</v>
      </c>
      <c r="B21" s="464"/>
      <c r="C21" s="464"/>
      <c r="D21" s="464"/>
      <c r="E21" s="464"/>
      <c r="F21" s="465"/>
    </row>
    <row r="22" spans="1:7" x14ac:dyDescent="0.3">
      <c r="A22" s="33"/>
      <c r="B22" s="33"/>
      <c r="C22" s="33"/>
      <c r="D22" s="34"/>
      <c r="E22" s="34"/>
      <c r="F22" s="35"/>
    </row>
    <row r="23" spans="1:7" ht="16.95" customHeight="1" x14ac:dyDescent="0.3">
      <c r="A23" s="492" t="s">
        <v>37</v>
      </c>
      <c r="B23" s="492"/>
      <c r="C23" s="492"/>
      <c r="D23" s="492"/>
      <c r="E23" s="492"/>
      <c r="F23" s="492"/>
    </row>
    <row r="24" spans="1:7" ht="16.95" customHeight="1" x14ac:dyDescent="0.3">
      <c r="A24" s="492" t="s">
        <v>20</v>
      </c>
      <c r="B24" s="492"/>
      <c r="C24" s="492"/>
      <c r="D24" s="492"/>
      <c r="E24" s="492"/>
      <c r="F24" s="492"/>
    </row>
    <row r="25" spans="1:7" ht="15" customHeight="1" x14ac:dyDescent="0.3">
      <c r="A25" s="502" t="s">
        <v>17</v>
      </c>
      <c r="B25" s="503"/>
      <c r="C25" s="96" t="s">
        <v>11</v>
      </c>
      <c r="D25" s="96" t="s">
        <v>76</v>
      </c>
      <c r="E25" s="96" t="s">
        <v>77</v>
      </c>
      <c r="F25" s="95" t="s">
        <v>10</v>
      </c>
    </row>
    <row r="26" spans="1:7" s="30" customFormat="1" ht="16.95" customHeight="1" x14ac:dyDescent="0.3">
      <c r="A26" s="493" t="s">
        <v>16</v>
      </c>
      <c r="B26" s="493"/>
      <c r="C26" s="104">
        <f>+SUM(C29:C31)</f>
        <v>32431145.559999999</v>
      </c>
      <c r="D26" s="104">
        <f t="shared" ref="D26:F26" si="1">+SUM(D29:D31)</f>
        <v>80313390.5</v>
      </c>
      <c r="E26" s="104">
        <f t="shared" si="1"/>
        <v>134211240.61999999</v>
      </c>
      <c r="F26" s="104">
        <f t="shared" si="1"/>
        <v>246955776.68000001</v>
      </c>
    </row>
    <row r="27" spans="1:7" s="30" customFormat="1" ht="15" customHeight="1" x14ac:dyDescent="0.3">
      <c r="A27" s="494"/>
      <c r="B27" s="494"/>
      <c r="C27" s="14"/>
      <c r="D27" s="14"/>
      <c r="E27" s="14"/>
      <c r="F27" s="14"/>
    </row>
    <row r="28" spans="1:7" s="30" customFormat="1" ht="16.95" customHeight="1" x14ac:dyDescent="0.3">
      <c r="A28" s="458" t="s">
        <v>282</v>
      </c>
      <c r="B28" s="458"/>
      <c r="C28" s="312"/>
      <c r="D28" s="312"/>
      <c r="E28" s="312"/>
      <c r="F28" s="312"/>
    </row>
    <row r="29" spans="1:7" s="30" customFormat="1" ht="16.95" customHeight="1" x14ac:dyDescent="0.35">
      <c r="A29" s="495" t="s">
        <v>284</v>
      </c>
      <c r="B29" s="495"/>
      <c r="C29" s="15">
        <v>28567729.859999999</v>
      </c>
      <c r="D29" s="15">
        <v>13016602.539999999</v>
      </c>
      <c r="E29" s="15">
        <v>20623732.050000001</v>
      </c>
      <c r="F29" s="207">
        <f>+SUM(C29:E29)</f>
        <v>62208064.450000003</v>
      </c>
    </row>
    <row r="30" spans="1:7" s="30" customFormat="1" ht="16.95" customHeight="1" x14ac:dyDescent="0.35">
      <c r="A30" s="495" t="s">
        <v>285</v>
      </c>
      <c r="B30" s="495"/>
      <c r="C30" s="16">
        <v>3693915.7</v>
      </c>
      <c r="D30" s="15">
        <v>12573796</v>
      </c>
      <c r="E30" s="15">
        <v>18328456</v>
      </c>
      <c r="F30" s="207">
        <f t="shared" ref="F30:F31" si="2">+SUM(C30:E30)</f>
        <v>34596167.700000003</v>
      </c>
    </row>
    <row r="31" spans="1:7" s="30" customFormat="1" ht="16.95" customHeight="1" x14ac:dyDescent="0.35">
      <c r="A31" s="495" t="s">
        <v>286</v>
      </c>
      <c r="B31" s="495"/>
      <c r="C31" s="17">
        <v>169500</v>
      </c>
      <c r="D31" s="17">
        <v>54722991.960000001</v>
      </c>
      <c r="E31" s="17">
        <v>95259052.569999993</v>
      </c>
      <c r="F31" s="207">
        <f t="shared" si="2"/>
        <v>150151544.53</v>
      </c>
    </row>
    <row r="32" spans="1:7" s="30" customFormat="1" ht="15" customHeight="1" x14ac:dyDescent="0.3">
      <c r="A32" s="144" t="s">
        <v>153</v>
      </c>
      <c r="B32" s="298" t="s">
        <v>154</v>
      </c>
      <c r="C32" s="143"/>
      <c r="D32" s="143"/>
      <c r="E32" s="143"/>
      <c r="F32" s="143"/>
    </row>
    <row r="33" spans="1:7" s="30" customFormat="1" ht="35.1" customHeight="1" x14ac:dyDescent="0.3">
      <c r="A33" s="472" t="s">
        <v>276</v>
      </c>
      <c r="B33" s="473"/>
      <c r="C33" s="473"/>
      <c r="D33" s="473"/>
      <c r="E33" s="473"/>
      <c r="F33" s="474"/>
      <c r="G33" s="37"/>
    </row>
    <row r="34" spans="1:7" ht="50.1" customHeight="1" x14ac:dyDescent="0.3">
      <c r="A34" s="463" t="s">
        <v>350</v>
      </c>
      <c r="B34" s="464"/>
      <c r="C34" s="464"/>
      <c r="D34" s="464"/>
      <c r="E34" s="464"/>
      <c r="F34" s="465"/>
    </row>
    <row r="35" spans="1:7" ht="9.9" customHeight="1" x14ac:dyDescent="0.3">
      <c r="A35" s="30"/>
      <c r="B35" s="30"/>
      <c r="C35" s="30"/>
      <c r="D35" s="30"/>
      <c r="E35" s="30"/>
    </row>
    <row r="36" spans="1:7" ht="16.95" customHeight="1" x14ac:dyDescent="0.3">
      <c r="A36" s="449" t="s">
        <v>38</v>
      </c>
      <c r="B36" s="449"/>
      <c r="C36" s="449"/>
      <c r="D36" s="449"/>
      <c r="E36" s="449"/>
      <c r="F36" s="449"/>
    </row>
    <row r="37" spans="1:7" ht="35.25" customHeight="1" x14ac:dyDescent="0.3">
      <c r="A37" s="447" t="s">
        <v>39</v>
      </c>
      <c r="B37" s="447"/>
      <c r="C37" s="447"/>
      <c r="D37" s="447"/>
      <c r="E37" s="447"/>
      <c r="F37" s="447"/>
    </row>
    <row r="38" spans="1:7" ht="31.2" x14ac:dyDescent="0.3">
      <c r="A38" s="446" t="s">
        <v>23</v>
      </c>
      <c r="B38" s="446"/>
      <c r="C38" s="97" t="s">
        <v>40</v>
      </c>
      <c r="D38" s="98" t="s">
        <v>41</v>
      </c>
      <c r="E38" s="99" t="s">
        <v>43</v>
      </c>
      <c r="F38" s="98" t="s">
        <v>24</v>
      </c>
    </row>
    <row r="39" spans="1:7" ht="27.9" customHeight="1" x14ac:dyDescent="0.3">
      <c r="A39" s="470" t="s">
        <v>28</v>
      </c>
      <c r="B39" s="476"/>
      <c r="C39" s="18"/>
      <c r="D39" s="18" t="s">
        <v>318</v>
      </c>
      <c r="E39" s="22"/>
      <c r="F39" s="19"/>
    </row>
    <row r="40" spans="1:7" ht="27.9" customHeight="1" x14ac:dyDescent="0.3">
      <c r="A40" s="470" t="s">
        <v>29</v>
      </c>
      <c r="B40" s="470"/>
      <c r="C40" s="18"/>
      <c r="D40" s="18" t="s">
        <v>318</v>
      </c>
      <c r="E40" s="18"/>
      <c r="F40" s="20"/>
    </row>
    <row r="41" spans="1:7" ht="27.9" customHeight="1" x14ac:dyDescent="0.3">
      <c r="A41" s="477" t="s">
        <v>27</v>
      </c>
      <c r="B41" s="477"/>
      <c r="C41" s="18"/>
      <c r="D41" s="18" t="s">
        <v>318</v>
      </c>
      <c r="E41" s="18"/>
      <c r="F41" s="20"/>
    </row>
    <row r="42" spans="1:7" ht="27.9" customHeight="1" x14ac:dyDescent="0.3">
      <c r="A42" s="478" t="s">
        <v>30</v>
      </c>
      <c r="B42" s="478"/>
      <c r="C42" s="18" t="s">
        <v>318</v>
      </c>
      <c r="D42" s="18"/>
      <c r="E42" s="18"/>
      <c r="F42" s="21"/>
    </row>
    <row r="43" spans="1:7" s="30" customFormat="1" ht="16.95" customHeight="1" x14ac:dyDescent="0.3">
      <c r="A43" s="144" t="s">
        <v>153</v>
      </c>
      <c r="B43" s="298" t="s">
        <v>154</v>
      </c>
      <c r="C43" s="299"/>
      <c r="D43" s="299"/>
      <c r="E43" s="299"/>
      <c r="F43" s="299"/>
    </row>
    <row r="44" spans="1:7" s="30" customFormat="1" ht="35.1" customHeight="1" x14ac:dyDescent="0.3">
      <c r="A44" s="472" t="s">
        <v>277</v>
      </c>
      <c r="B44" s="473"/>
      <c r="C44" s="473"/>
      <c r="D44" s="473"/>
      <c r="E44" s="473"/>
      <c r="F44" s="474"/>
      <c r="G44" s="37"/>
    </row>
    <row r="45" spans="1:7" s="4" customFormat="1" ht="50.1" customHeight="1" x14ac:dyDescent="0.3">
      <c r="A45" s="430" t="s">
        <v>325</v>
      </c>
      <c r="B45" s="430"/>
      <c r="C45" s="430"/>
      <c r="D45" s="430"/>
      <c r="E45" s="430"/>
      <c r="F45" s="430"/>
    </row>
    <row r="46" spans="1:7" s="4" customFormat="1" ht="15" customHeight="1" x14ac:dyDescent="0.3">
      <c r="A46" s="57"/>
      <c r="B46" s="57"/>
      <c r="C46" s="57"/>
      <c r="D46" s="57"/>
      <c r="E46" s="57"/>
      <c r="F46" s="57"/>
    </row>
    <row r="47" spans="1:7" x14ac:dyDescent="0.3">
      <c r="A47" s="449" t="s">
        <v>44</v>
      </c>
      <c r="B47" s="449"/>
      <c r="C47" s="449"/>
      <c r="D47" s="449"/>
      <c r="E47" s="449"/>
      <c r="F47" s="449"/>
    </row>
    <row r="48" spans="1:7" x14ac:dyDescent="0.3">
      <c r="A48" s="449" t="s">
        <v>25</v>
      </c>
      <c r="B48" s="449"/>
      <c r="C48" s="449"/>
      <c r="D48" s="449"/>
      <c r="E48" s="449"/>
      <c r="F48" s="449"/>
    </row>
    <row r="49" spans="1:7" ht="15" x14ac:dyDescent="0.3">
      <c r="A49" s="502" t="s">
        <v>23</v>
      </c>
      <c r="B49" s="502"/>
      <c r="C49" s="96" t="s">
        <v>40</v>
      </c>
      <c r="D49" s="95" t="s">
        <v>41</v>
      </c>
      <c r="E49" s="100" t="s">
        <v>75</v>
      </c>
      <c r="F49" s="95" t="s">
        <v>24</v>
      </c>
    </row>
    <row r="50" spans="1:7" ht="27.9" customHeight="1" x14ac:dyDescent="0.3">
      <c r="A50" s="504" t="s">
        <v>31</v>
      </c>
      <c r="B50" s="504"/>
      <c r="C50" s="22"/>
      <c r="D50" s="22" t="s">
        <v>318</v>
      </c>
      <c r="E50" s="27"/>
      <c r="F50" s="39"/>
    </row>
    <row r="51" spans="1:7" ht="27.9" customHeight="1" x14ac:dyDescent="0.3">
      <c r="A51" s="470" t="s">
        <v>32</v>
      </c>
      <c r="B51" s="470"/>
      <c r="C51" s="28" t="s">
        <v>318</v>
      </c>
      <c r="D51" s="28"/>
      <c r="E51" s="29"/>
      <c r="F51" s="40"/>
    </row>
    <row r="52" spans="1:7" s="64" customFormat="1" ht="30" customHeight="1" x14ac:dyDescent="0.3">
      <c r="A52" s="475" t="s">
        <v>245</v>
      </c>
      <c r="B52" s="475"/>
      <c r="C52" s="302" t="s">
        <v>318</v>
      </c>
      <c r="D52" s="302"/>
      <c r="E52" s="303"/>
      <c r="F52" s="304"/>
    </row>
    <row r="53" spans="1:7" s="30" customFormat="1" x14ac:dyDescent="0.3">
      <c r="A53" s="144" t="s">
        <v>153</v>
      </c>
      <c r="B53" s="298" t="s">
        <v>154</v>
      </c>
      <c r="C53" s="143"/>
      <c r="D53" s="143"/>
      <c r="E53" s="143"/>
      <c r="F53" s="143"/>
    </row>
    <row r="54" spans="1:7" s="30" customFormat="1" ht="35.1" customHeight="1" x14ac:dyDescent="0.3">
      <c r="A54" s="472" t="s">
        <v>278</v>
      </c>
      <c r="B54" s="473"/>
      <c r="C54" s="473"/>
      <c r="D54" s="473"/>
      <c r="E54" s="473"/>
      <c r="F54" s="474"/>
      <c r="G54" s="37"/>
    </row>
    <row r="55" spans="1:7" ht="50.1" customHeight="1" x14ac:dyDescent="0.3">
      <c r="A55" s="430" t="s">
        <v>326</v>
      </c>
      <c r="B55" s="430"/>
      <c r="C55" s="430"/>
      <c r="D55" s="430"/>
      <c r="E55" s="430"/>
      <c r="F55" s="430"/>
    </row>
    <row r="56" spans="1:7" ht="9.9" customHeight="1" x14ac:dyDescent="0.3">
      <c r="A56" s="30"/>
      <c r="B56" s="30"/>
      <c r="C56" s="30"/>
      <c r="D56" s="30"/>
      <c r="E56" s="41"/>
      <c r="F56" s="30"/>
    </row>
    <row r="57" spans="1:7" ht="30" customHeight="1" x14ac:dyDescent="0.3">
      <c r="A57" s="135" t="s">
        <v>45</v>
      </c>
      <c r="B57" s="435" t="s">
        <v>319</v>
      </c>
      <c r="C57" s="436"/>
      <c r="D57" s="437" t="s">
        <v>48</v>
      </c>
      <c r="E57" s="438"/>
      <c r="F57" s="439"/>
    </row>
    <row r="58" spans="1:7" ht="27.9" customHeight="1" x14ac:dyDescent="0.3">
      <c r="A58" s="93" t="s">
        <v>46</v>
      </c>
      <c r="B58" s="435" t="s">
        <v>320</v>
      </c>
      <c r="C58" s="436"/>
      <c r="D58" s="440"/>
      <c r="E58" s="441"/>
      <c r="F58" s="442"/>
    </row>
    <row r="59" spans="1:7" ht="27.9" customHeight="1" x14ac:dyDescent="0.3">
      <c r="A59" s="94" t="s">
        <v>47</v>
      </c>
      <c r="B59" s="435" t="s">
        <v>321</v>
      </c>
      <c r="C59" s="436"/>
      <c r="D59" s="443"/>
      <c r="E59" s="444"/>
      <c r="F59" s="445"/>
    </row>
    <row r="60" spans="1:7" x14ac:dyDescent="0.3">
      <c r="A60" s="30"/>
      <c r="B60" s="30"/>
      <c r="C60" s="30"/>
      <c r="D60" s="30"/>
      <c r="F60" s="30"/>
    </row>
    <row r="61" spans="1:7" ht="21.9" customHeight="1" x14ac:dyDescent="0.3">
      <c r="A61" s="462" t="s">
        <v>49</v>
      </c>
      <c r="B61" s="462"/>
      <c r="C61" s="462"/>
      <c r="D61" s="462"/>
      <c r="E61" s="462"/>
      <c r="F61" s="462"/>
    </row>
    <row r="62" spans="1:7" ht="9.9" customHeight="1" x14ac:dyDescent="0.3">
      <c r="A62" s="30"/>
      <c r="B62" s="30"/>
      <c r="C62" s="30"/>
      <c r="D62" s="30"/>
      <c r="E62" s="30"/>
      <c r="F62" s="30"/>
    </row>
    <row r="63" spans="1:7" ht="84.9" customHeight="1" x14ac:dyDescent="0.3">
      <c r="A63" s="413" t="s">
        <v>231</v>
      </c>
      <c r="B63" s="413"/>
      <c r="C63" s="413"/>
      <c r="D63" s="413"/>
      <c r="E63" s="413"/>
      <c r="F63" s="413"/>
    </row>
    <row r="64" spans="1:7" ht="9.9" customHeight="1" x14ac:dyDescent="0.3">
      <c r="A64" s="30"/>
      <c r="B64" s="30"/>
      <c r="C64" s="30"/>
      <c r="D64" s="30"/>
      <c r="E64" s="30"/>
      <c r="F64" s="30"/>
    </row>
    <row r="65" spans="1:7" ht="16.5" customHeight="1" x14ac:dyDescent="0.3">
      <c r="A65" s="449" t="s">
        <v>50</v>
      </c>
      <c r="B65" s="449"/>
      <c r="C65" s="449"/>
      <c r="D65" s="449"/>
      <c r="E65" s="449"/>
      <c r="F65" s="449"/>
    </row>
    <row r="66" spans="1:7" x14ac:dyDescent="0.3">
      <c r="A66" s="449" t="s">
        <v>57</v>
      </c>
      <c r="B66" s="449"/>
      <c r="C66" s="449"/>
      <c r="D66" s="449"/>
      <c r="E66" s="449"/>
      <c r="F66" s="449"/>
    </row>
    <row r="67" spans="1:7" x14ac:dyDescent="0.3">
      <c r="A67" s="449" t="s">
        <v>51</v>
      </c>
      <c r="B67" s="449"/>
      <c r="C67" s="449"/>
      <c r="D67" s="449"/>
      <c r="E67" s="449"/>
      <c r="F67" s="449"/>
    </row>
    <row r="68" spans="1:7" ht="30" x14ac:dyDescent="0.3">
      <c r="A68" s="88" t="s">
        <v>58</v>
      </c>
      <c r="B68" s="88" t="s">
        <v>60</v>
      </c>
      <c r="C68" s="88" t="s">
        <v>64</v>
      </c>
      <c r="D68" s="88" t="s">
        <v>61</v>
      </c>
      <c r="E68" s="88" t="s">
        <v>62</v>
      </c>
      <c r="F68" s="88" t="s">
        <v>63</v>
      </c>
    </row>
    <row r="69" spans="1:7" ht="18" customHeight="1" x14ac:dyDescent="0.3">
      <c r="A69" s="89" t="s">
        <v>16</v>
      </c>
      <c r="B69" s="90">
        <f>+SUM(B71:B77)</f>
        <v>857288104.23000002</v>
      </c>
      <c r="C69" s="363">
        <f>+SUM(C71:C77)</f>
        <v>100</v>
      </c>
      <c r="D69" s="92"/>
      <c r="E69" s="92"/>
      <c r="F69" s="92"/>
      <c r="G69" s="284"/>
    </row>
    <row r="70" spans="1:7" ht="9.9" customHeight="1" x14ac:dyDescent="0.3">
      <c r="A70" s="24"/>
      <c r="B70" s="25"/>
      <c r="C70" s="364"/>
      <c r="D70" s="23"/>
      <c r="E70" s="23"/>
      <c r="F70" s="23"/>
      <c r="G70" s="284"/>
    </row>
    <row r="71" spans="1:7" ht="18" customHeight="1" x14ac:dyDescent="0.3">
      <c r="A71" s="24" t="s">
        <v>59</v>
      </c>
      <c r="B71" s="25">
        <f>+'1T'!B71</f>
        <v>835937121.23000002</v>
      </c>
      <c r="C71" s="364">
        <f>+B71/$B$69*100</f>
        <v>97.509474015252195</v>
      </c>
      <c r="D71" s="195" t="str">
        <f>+'1T'!D71</f>
        <v>MTSS-DESAF-DMT-OF-616-2023</v>
      </c>
      <c r="E71" s="195" t="str">
        <f>+'1T'!E71</f>
        <v>DESAF-DP-IAPOUE-14-2023</v>
      </c>
      <c r="F71" s="195" t="str">
        <f>+'1T'!F71</f>
        <v>Sesión Extraordinaria 3-2023</v>
      </c>
      <c r="G71" s="284"/>
    </row>
    <row r="72" spans="1:7" ht="18" customHeight="1" x14ac:dyDescent="0.3">
      <c r="A72" s="191" t="s">
        <v>207</v>
      </c>
      <c r="B72" s="192">
        <f>+'1T'!B72</f>
        <v>21350983</v>
      </c>
      <c r="C72" s="370">
        <f>+B72/$B$69*100</f>
        <v>2.4905259847478054</v>
      </c>
      <c r="D72" s="195" t="str">
        <f>+'1T'!D72</f>
        <v>MTSS-DESAF-OF-883-2023</v>
      </c>
      <c r="E72" s="195" t="str">
        <f>+'1T'!E72</f>
        <v>DESAF-DP-IAPOUE-14-2023</v>
      </c>
      <c r="F72" s="195" t="str">
        <f>+'1T'!F72</f>
        <v>Sesión Ordinaria 304 del 24/11/2023</v>
      </c>
      <c r="G72" s="284"/>
    </row>
    <row r="73" spans="1:7" ht="18" customHeight="1" x14ac:dyDescent="0.3">
      <c r="A73" s="191" t="s">
        <v>132</v>
      </c>
      <c r="B73" s="192">
        <v>0</v>
      </c>
      <c r="C73" s="370">
        <f t="shared" ref="C73:C77" si="3">+B73/$B$69*100</f>
        <v>0</v>
      </c>
      <c r="D73" s="195"/>
      <c r="E73" s="195"/>
      <c r="F73" s="195"/>
      <c r="G73" s="284"/>
    </row>
    <row r="74" spans="1:7" ht="18" customHeight="1" x14ac:dyDescent="0.3">
      <c r="A74" s="200" t="s">
        <v>133</v>
      </c>
      <c r="B74" s="201">
        <v>0</v>
      </c>
      <c r="C74" s="355">
        <f t="shared" si="3"/>
        <v>0</v>
      </c>
      <c r="D74" s="202"/>
      <c r="E74" s="202"/>
      <c r="F74" s="202"/>
      <c r="G74" s="284"/>
    </row>
    <row r="75" spans="1:7" ht="18" customHeight="1" x14ac:dyDescent="0.3">
      <c r="A75" s="191" t="s">
        <v>134</v>
      </c>
      <c r="B75" s="192">
        <v>0</v>
      </c>
      <c r="C75" s="370">
        <f t="shared" si="3"/>
        <v>0</v>
      </c>
      <c r="D75" s="195"/>
      <c r="E75" s="195"/>
      <c r="F75" s="195"/>
      <c r="G75" s="284"/>
    </row>
    <row r="76" spans="1:7" ht="18" customHeight="1" x14ac:dyDescent="0.3">
      <c r="A76" s="191" t="s">
        <v>135</v>
      </c>
      <c r="B76" s="192">
        <v>0</v>
      </c>
      <c r="C76" s="370">
        <f t="shared" si="3"/>
        <v>0</v>
      </c>
      <c r="D76" s="195"/>
      <c r="E76" s="195"/>
      <c r="F76" s="195"/>
      <c r="G76" s="284"/>
    </row>
    <row r="77" spans="1:7" ht="18" customHeight="1" x14ac:dyDescent="0.3">
      <c r="A77" s="193" t="s">
        <v>136</v>
      </c>
      <c r="B77" s="192">
        <v>0</v>
      </c>
      <c r="C77" s="370">
        <f t="shared" si="3"/>
        <v>0</v>
      </c>
      <c r="D77" s="197"/>
      <c r="E77" s="197"/>
      <c r="F77" s="197"/>
      <c r="G77" s="284"/>
    </row>
    <row r="78" spans="1:7" ht="15" customHeight="1" x14ac:dyDescent="0.3">
      <c r="A78" s="501" t="s">
        <v>42</v>
      </c>
      <c r="B78" s="501"/>
      <c r="C78" s="501"/>
      <c r="D78" s="501"/>
      <c r="E78" s="501"/>
      <c r="F78" s="501"/>
    </row>
    <row r="79" spans="1:7" ht="35.1" customHeight="1" x14ac:dyDescent="0.3">
      <c r="A79" s="467" t="s">
        <v>205</v>
      </c>
      <c r="B79" s="461"/>
      <c r="C79" s="461"/>
      <c r="D79" s="461"/>
      <c r="E79" s="461"/>
      <c r="F79" s="468"/>
    </row>
    <row r="80" spans="1:7" ht="50.1" customHeight="1" x14ac:dyDescent="0.3">
      <c r="A80" s="463" t="s">
        <v>188</v>
      </c>
      <c r="B80" s="464"/>
      <c r="C80" s="464"/>
      <c r="D80" s="464"/>
      <c r="E80" s="464"/>
      <c r="F80" s="465"/>
    </row>
    <row r="81" spans="1:7" ht="9.9" customHeight="1" x14ac:dyDescent="0.3">
      <c r="A81" s="24"/>
      <c r="B81" s="44"/>
      <c r="C81" s="23"/>
    </row>
    <row r="82" spans="1:7" x14ac:dyDescent="0.3">
      <c r="A82" s="449" t="s">
        <v>65</v>
      </c>
      <c r="B82" s="449"/>
      <c r="C82" s="449"/>
      <c r="D82" s="449"/>
      <c r="E82" s="449"/>
      <c r="F82" s="449"/>
    </row>
    <row r="83" spans="1:7" x14ac:dyDescent="0.3">
      <c r="A83" s="449" t="s">
        <v>138</v>
      </c>
      <c r="B83" s="449"/>
      <c r="C83" s="449"/>
      <c r="D83" s="449"/>
      <c r="E83" s="449"/>
      <c r="F83" s="449"/>
    </row>
    <row r="84" spans="1:7" x14ac:dyDescent="0.3">
      <c r="A84" s="449" t="s">
        <v>51</v>
      </c>
      <c r="B84" s="449"/>
      <c r="C84" s="449"/>
      <c r="D84" s="449"/>
      <c r="E84" s="449"/>
      <c r="F84" s="449"/>
    </row>
    <row r="85" spans="1:7" ht="36.75" customHeight="1" x14ac:dyDescent="0.3">
      <c r="A85" s="139" t="s">
        <v>53</v>
      </c>
      <c r="B85" s="139" t="s">
        <v>140</v>
      </c>
      <c r="C85" s="102" t="s">
        <v>11</v>
      </c>
      <c r="D85" s="102" t="s">
        <v>76</v>
      </c>
      <c r="E85" s="102" t="s">
        <v>77</v>
      </c>
      <c r="F85" s="102" t="s">
        <v>10</v>
      </c>
    </row>
    <row r="86" spans="1:7" x14ac:dyDescent="0.3">
      <c r="A86" s="146" t="s">
        <v>16</v>
      </c>
      <c r="B86" s="103"/>
      <c r="C86" s="358">
        <f>+C88</f>
        <v>71440669.75</v>
      </c>
      <c r="D86" s="358">
        <f>+D88</f>
        <v>71440672</v>
      </c>
      <c r="E86" s="358">
        <f>+E88</f>
        <v>71440669.75</v>
      </c>
      <c r="F86" s="358">
        <f>+F88</f>
        <v>214322011.5</v>
      </c>
      <c r="G86" s="284"/>
    </row>
    <row r="87" spans="1:7" ht="9.9" customHeight="1" x14ac:dyDescent="0.3">
      <c r="A87" s="12"/>
      <c r="B87" s="45"/>
      <c r="C87" s="207"/>
      <c r="D87" s="207"/>
      <c r="E87" s="207"/>
      <c r="F87" s="208"/>
      <c r="G87" s="284"/>
    </row>
    <row r="88" spans="1:7" x14ac:dyDescent="0.3">
      <c r="A88" s="458" t="s">
        <v>151</v>
      </c>
      <c r="B88" s="458"/>
      <c r="C88" s="359">
        <f>+C89+C93</f>
        <v>71440669.75</v>
      </c>
      <c r="D88" s="359">
        <f t="shared" ref="D88:E88" si="4">+D89+D93</f>
        <v>71440672</v>
      </c>
      <c r="E88" s="359">
        <f t="shared" si="4"/>
        <v>71440669.75</v>
      </c>
      <c r="F88" s="365">
        <f>+F89+F93</f>
        <v>214322011.5</v>
      </c>
      <c r="G88" s="284"/>
    </row>
    <row r="89" spans="1:7" ht="17.100000000000001" customHeight="1" x14ac:dyDescent="0.3">
      <c r="A89" s="175" t="s">
        <v>186</v>
      </c>
      <c r="B89" s="190" t="s">
        <v>181</v>
      </c>
      <c r="C89" s="207">
        <f t="shared" ref="C89:E90" si="5">+C90</f>
        <v>71440669.75</v>
      </c>
      <c r="D89" s="207">
        <f t="shared" si="5"/>
        <v>71440672</v>
      </c>
      <c r="E89" s="207">
        <f t="shared" si="5"/>
        <v>71440669.75</v>
      </c>
      <c r="F89" s="366">
        <f>+C89+D89+E89</f>
        <v>214322011.5</v>
      </c>
      <c r="G89" s="284"/>
    </row>
    <row r="90" spans="1:7" ht="17.100000000000001" customHeight="1" x14ac:dyDescent="0.3">
      <c r="A90" s="175" t="s">
        <v>185</v>
      </c>
      <c r="B90" s="190" t="s">
        <v>157</v>
      </c>
      <c r="C90" s="15">
        <f t="shared" si="5"/>
        <v>71440669.75</v>
      </c>
      <c r="D90" s="15">
        <f t="shared" si="5"/>
        <v>71440672</v>
      </c>
      <c r="E90" s="15">
        <f t="shared" si="5"/>
        <v>71440669.75</v>
      </c>
      <c r="F90" s="367">
        <f>+C90+D90+E90</f>
        <v>214322011.5</v>
      </c>
      <c r="G90" s="284"/>
    </row>
    <row r="91" spans="1:7" ht="17.100000000000001" customHeight="1" x14ac:dyDescent="0.3">
      <c r="A91" s="175" t="s">
        <v>184</v>
      </c>
      <c r="B91" s="190" t="s">
        <v>182</v>
      </c>
      <c r="C91" s="49">
        <v>71440669.75</v>
      </c>
      <c r="D91" s="49">
        <v>71440672</v>
      </c>
      <c r="E91" s="49">
        <v>71440669.75</v>
      </c>
      <c r="F91" s="109">
        <f>+C91+D91+E91</f>
        <v>214322011.5</v>
      </c>
      <c r="G91" s="284"/>
    </row>
    <row r="92" spans="1:7" ht="17.100000000000001" customHeight="1" x14ac:dyDescent="0.3">
      <c r="A92" s="380" t="s">
        <v>187</v>
      </c>
      <c r="B92" s="382" t="s">
        <v>183</v>
      </c>
      <c r="C92" s="383">
        <v>0</v>
      </c>
      <c r="D92" s="383">
        <v>0</v>
      </c>
      <c r="E92" s="383">
        <v>0</v>
      </c>
      <c r="F92" s="384">
        <f t="shared" ref="F92:F96" si="6">+C92+D92+E92</f>
        <v>0</v>
      </c>
      <c r="G92" s="284"/>
    </row>
    <row r="93" spans="1:7" ht="17.100000000000001" customHeight="1" x14ac:dyDescent="0.3">
      <c r="A93" s="174" t="s">
        <v>259</v>
      </c>
      <c r="B93" s="179" t="s">
        <v>256</v>
      </c>
      <c r="C93" s="368">
        <f>+C94</f>
        <v>0</v>
      </c>
      <c r="D93" s="368">
        <f t="shared" ref="D93:E95" si="7">+D94</f>
        <v>0</v>
      </c>
      <c r="E93" s="368">
        <f>+E94</f>
        <v>0</v>
      </c>
      <c r="F93" s="369">
        <f t="shared" si="6"/>
        <v>0</v>
      </c>
      <c r="G93" s="284"/>
    </row>
    <row r="94" spans="1:7" ht="17.100000000000001" customHeight="1" x14ac:dyDescent="0.3">
      <c r="A94" s="174" t="s">
        <v>260</v>
      </c>
      <c r="B94" s="179" t="s">
        <v>158</v>
      </c>
      <c r="C94" s="49">
        <f>+C95</f>
        <v>0</v>
      </c>
      <c r="D94" s="49">
        <f t="shared" si="7"/>
        <v>0</v>
      </c>
      <c r="E94" s="49">
        <f t="shared" si="7"/>
        <v>0</v>
      </c>
      <c r="F94" s="109">
        <f t="shared" si="6"/>
        <v>0</v>
      </c>
      <c r="G94" s="284"/>
    </row>
    <row r="95" spans="1:7" ht="17.100000000000001" customHeight="1" x14ac:dyDescent="0.3">
      <c r="A95" s="174" t="s">
        <v>262</v>
      </c>
      <c r="B95" s="179" t="s">
        <v>261</v>
      </c>
      <c r="C95" s="49">
        <f>+C96</f>
        <v>0</v>
      </c>
      <c r="D95" s="49">
        <f t="shared" si="7"/>
        <v>0</v>
      </c>
      <c r="E95" s="49">
        <f t="shared" si="7"/>
        <v>0</v>
      </c>
      <c r="F95" s="109">
        <f t="shared" si="6"/>
        <v>0</v>
      </c>
      <c r="G95" s="284"/>
    </row>
    <row r="96" spans="1:7" ht="17.100000000000001" customHeight="1" x14ac:dyDescent="0.3">
      <c r="A96" s="372" t="s">
        <v>263</v>
      </c>
      <c r="B96" s="373" t="s">
        <v>264</v>
      </c>
      <c r="C96" s="383">
        <v>0</v>
      </c>
      <c r="D96" s="383">
        <v>0</v>
      </c>
      <c r="E96" s="383">
        <v>0</v>
      </c>
      <c r="F96" s="384">
        <f t="shared" si="6"/>
        <v>0</v>
      </c>
      <c r="G96" s="284"/>
    </row>
    <row r="97" spans="1:7" ht="9.9" customHeight="1" x14ac:dyDescent="0.3">
      <c r="A97" s="122"/>
      <c r="B97" s="43"/>
      <c r="C97" s="49"/>
      <c r="D97" s="49"/>
      <c r="E97" s="49"/>
      <c r="F97" s="50"/>
    </row>
    <row r="98" spans="1:7" ht="13.8" x14ac:dyDescent="0.3">
      <c r="A98" s="501" t="s">
        <v>42</v>
      </c>
      <c r="B98" s="501"/>
      <c r="C98" s="501"/>
      <c r="D98" s="501"/>
      <c r="E98" s="501"/>
      <c r="F98" s="501"/>
    </row>
    <row r="99" spans="1:7" ht="35.1" customHeight="1" x14ac:dyDescent="0.3">
      <c r="A99" s="461" t="s">
        <v>201</v>
      </c>
      <c r="B99" s="461"/>
      <c r="C99" s="461"/>
      <c r="D99" s="461"/>
      <c r="E99" s="461"/>
      <c r="F99" s="461"/>
    </row>
    <row r="100" spans="1:7" ht="50.1" customHeight="1" x14ac:dyDescent="0.3">
      <c r="A100" s="466" t="s">
        <v>333</v>
      </c>
      <c r="B100" s="466"/>
      <c r="C100" s="466"/>
      <c r="D100" s="466"/>
      <c r="E100" s="466"/>
      <c r="F100" s="466"/>
    </row>
    <row r="101" spans="1:7" x14ac:dyDescent="0.3">
      <c r="A101" s="24"/>
      <c r="B101" s="44"/>
      <c r="C101" s="23"/>
    </row>
    <row r="102" spans="1:7" x14ac:dyDescent="0.3">
      <c r="A102" s="449" t="s">
        <v>68</v>
      </c>
      <c r="B102" s="449"/>
      <c r="C102" s="449"/>
      <c r="D102" s="449"/>
      <c r="E102" s="449"/>
      <c r="F102" s="449"/>
    </row>
    <row r="103" spans="1:7" x14ac:dyDescent="0.3">
      <c r="A103" s="447" t="s">
        <v>114</v>
      </c>
      <c r="B103" s="447"/>
      <c r="C103" s="447"/>
      <c r="D103" s="447"/>
      <c r="E103" s="447"/>
      <c r="F103" s="447"/>
    </row>
    <row r="104" spans="1:7" x14ac:dyDescent="0.3">
      <c r="A104" s="449" t="s">
        <v>51</v>
      </c>
      <c r="B104" s="449"/>
      <c r="C104" s="449"/>
      <c r="D104" s="449"/>
      <c r="E104" s="449"/>
      <c r="F104" s="449"/>
    </row>
    <row r="105" spans="1:7" ht="33" customHeight="1" x14ac:dyDescent="0.3">
      <c r="A105" s="139" t="s">
        <v>53</v>
      </c>
      <c r="B105" s="139" t="s">
        <v>178</v>
      </c>
      <c r="C105" s="102" t="s">
        <v>11</v>
      </c>
      <c r="D105" s="102" t="s">
        <v>76</v>
      </c>
      <c r="E105" s="102" t="s">
        <v>77</v>
      </c>
      <c r="F105" s="102" t="s">
        <v>10</v>
      </c>
      <c r="G105" s="284"/>
    </row>
    <row r="106" spans="1:7" ht="15" customHeight="1" x14ac:dyDescent="0.3">
      <c r="A106" s="146" t="s">
        <v>16</v>
      </c>
      <c r="B106" s="103"/>
      <c r="C106" s="358">
        <f>+C108</f>
        <v>32431145.559999999</v>
      </c>
      <c r="D106" s="358">
        <f t="shared" ref="D106:E106" si="8">+D108</f>
        <v>80313390.400000006</v>
      </c>
      <c r="E106" s="358">
        <f t="shared" si="8"/>
        <v>134211240.61999999</v>
      </c>
      <c r="F106" s="358">
        <f>+F108</f>
        <v>246955776.57999998</v>
      </c>
      <c r="G106" s="284"/>
    </row>
    <row r="107" spans="1:7" ht="9.9" customHeight="1" x14ac:dyDescent="0.3">
      <c r="A107" s="12"/>
      <c r="B107" s="45"/>
      <c r="C107" s="207"/>
      <c r="D107" s="207"/>
      <c r="E107" s="207"/>
      <c r="F107" s="208"/>
      <c r="G107" s="284"/>
    </row>
    <row r="108" spans="1:7" x14ac:dyDescent="0.3">
      <c r="A108" s="458" t="s">
        <v>55</v>
      </c>
      <c r="B108" s="458"/>
      <c r="C108" s="359">
        <f>+SUM(C109:C118)</f>
        <v>32431145.559999999</v>
      </c>
      <c r="D108" s="359">
        <f>+SUM(D109:D118)</f>
        <v>80313390.400000006</v>
      </c>
      <c r="E108" s="359">
        <f>+SUM(E109:E118)</f>
        <v>134211240.61999999</v>
      </c>
      <c r="F108" s="359">
        <f>+SUM(F109:F118)</f>
        <v>246955776.57999998</v>
      </c>
      <c r="G108" s="284"/>
    </row>
    <row r="109" spans="1:7" ht="17.100000000000001" customHeight="1" x14ac:dyDescent="0.3">
      <c r="A109" s="174">
        <v>0</v>
      </c>
      <c r="B109" s="179" t="s">
        <v>171</v>
      </c>
      <c r="C109" s="15">
        <v>0</v>
      </c>
      <c r="D109" s="15">
        <v>0</v>
      </c>
      <c r="E109" s="15">
        <v>0</v>
      </c>
      <c r="F109" s="48">
        <f>+C109+D109+E109</f>
        <v>0</v>
      </c>
    </row>
    <row r="110" spans="1:7" ht="17.100000000000001" customHeight="1" x14ac:dyDescent="0.3">
      <c r="A110" s="174">
        <v>1</v>
      </c>
      <c r="B110" s="179" t="s">
        <v>159</v>
      </c>
      <c r="C110" s="15">
        <v>3009727</v>
      </c>
      <c r="D110" s="52">
        <v>2297227</v>
      </c>
      <c r="E110" s="52">
        <v>3122227</v>
      </c>
      <c r="F110" s="48">
        <f t="shared" ref="F110:F118" si="9">+C110+D110+E110</f>
        <v>8429181</v>
      </c>
    </row>
    <row r="111" spans="1:7" ht="17.100000000000001" customHeight="1" x14ac:dyDescent="0.3">
      <c r="A111" s="174">
        <v>2</v>
      </c>
      <c r="B111" s="179" t="s">
        <v>172</v>
      </c>
      <c r="C111" s="15">
        <v>25558002.859999999</v>
      </c>
      <c r="D111" s="15">
        <v>10719375.539999999</v>
      </c>
      <c r="E111" s="15">
        <v>17501505.050000001</v>
      </c>
      <c r="F111" s="48">
        <f t="shared" si="9"/>
        <v>53778883.450000003</v>
      </c>
    </row>
    <row r="112" spans="1:7" ht="17.100000000000001" customHeight="1" x14ac:dyDescent="0.3">
      <c r="A112" s="174">
        <v>3</v>
      </c>
      <c r="B112" s="179" t="s">
        <v>173</v>
      </c>
      <c r="C112" s="15">
        <v>0</v>
      </c>
      <c r="D112" s="15">
        <v>0</v>
      </c>
      <c r="E112" s="15">
        <v>0</v>
      </c>
      <c r="F112" s="48">
        <f t="shared" si="9"/>
        <v>0</v>
      </c>
    </row>
    <row r="113" spans="1:7" ht="17.100000000000001" customHeight="1" x14ac:dyDescent="0.3">
      <c r="A113" s="174">
        <v>4</v>
      </c>
      <c r="B113" s="179" t="s">
        <v>174</v>
      </c>
      <c r="C113" s="15">
        <v>0</v>
      </c>
      <c r="D113" s="15">
        <v>0</v>
      </c>
      <c r="E113" s="15">
        <v>0</v>
      </c>
      <c r="F113" s="48">
        <f t="shared" si="9"/>
        <v>0</v>
      </c>
    </row>
    <row r="114" spans="1:7" ht="17.100000000000001" customHeight="1" x14ac:dyDescent="0.3">
      <c r="A114" s="174">
        <v>5</v>
      </c>
      <c r="B114" s="179" t="s">
        <v>175</v>
      </c>
      <c r="C114" s="49">
        <v>3863415.7</v>
      </c>
      <c r="D114" s="49">
        <v>67296787.859999999</v>
      </c>
      <c r="E114" s="49">
        <v>113587508.56999999</v>
      </c>
      <c r="F114" s="48">
        <f t="shared" si="9"/>
        <v>184747712.13</v>
      </c>
    </row>
    <row r="115" spans="1:7" ht="17.100000000000001" customHeight="1" x14ac:dyDescent="0.3">
      <c r="A115" s="174">
        <v>6</v>
      </c>
      <c r="B115" s="179" t="s">
        <v>157</v>
      </c>
      <c r="C115" s="49">
        <v>0</v>
      </c>
      <c r="D115" s="49">
        <v>0</v>
      </c>
      <c r="E115" s="49">
        <v>0</v>
      </c>
      <c r="F115" s="48">
        <f t="shared" si="9"/>
        <v>0</v>
      </c>
    </row>
    <row r="116" spans="1:7" ht="17.100000000000001" customHeight="1" x14ac:dyDescent="0.3">
      <c r="A116" s="174">
        <v>7</v>
      </c>
      <c r="B116" s="179" t="s">
        <v>158</v>
      </c>
      <c r="C116" s="49">
        <v>0</v>
      </c>
      <c r="D116" s="49">
        <v>0</v>
      </c>
      <c r="E116" s="49">
        <v>0</v>
      </c>
      <c r="F116" s="48">
        <f t="shared" si="9"/>
        <v>0</v>
      </c>
    </row>
    <row r="117" spans="1:7" ht="17.100000000000001" customHeight="1" x14ac:dyDescent="0.3">
      <c r="A117" s="174">
        <v>8</v>
      </c>
      <c r="B117" s="179" t="s">
        <v>176</v>
      </c>
      <c r="C117" s="49">
        <v>0</v>
      </c>
      <c r="D117" s="49">
        <v>0</v>
      </c>
      <c r="E117" s="49">
        <v>0</v>
      </c>
      <c r="F117" s="48">
        <f t="shared" si="9"/>
        <v>0</v>
      </c>
    </row>
    <row r="118" spans="1:7" ht="17.100000000000001" customHeight="1" x14ac:dyDescent="0.3">
      <c r="A118" s="174">
        <v>9</v>
      </c>
      <c r="B118" s="179" t="s">
        <v>177</v>
      </c>
      <c r="C118" s="49">
        <v>0</v>
      </c>
      <c r="D118" s="49">
        <v>0</v>
      </c>
      <c r="E118" s="49">
        <v>0</v>
      </c>
      <c r="F118" s="48">
        <f t="shared" si="9"/>
        <v>0</v>
      </c>
    </row>
    <row r="119" spans="1:7" ht="18" customHeight="1" x14ac:dyDescent="0.3">
      <c r="A119" s="30"/>
      <c r="B119" s="30"/>
      <c r="C119" s="53"/>
      <c r="D119" s="53"/>
      <c r="E119" s="53"/>
      <c r="F119" s="53"/>
    </row>
    <row r="120" spans="1:7" x14ac:dyDescent="0.3">
      <c r="A120" s="458" t="s">
        <v>191</v>
      </c>
      <c r="B120" s="458"/>
      <c r="C120" s="359">
        <f>+C121</f>
        <v>0</v>
      </c>
      <c r="D120" s="359">
        <f>+D121</f>
        <v>0</v>
      </c>
      <c r="E120" s="359">
        <f>+E121</f>
        <v>0</v>
      </c>
      <c r="F120" s="359">
        <f>+F121</f>
        <v>0</v>
      </c>
      <c r="G120" s="284"/>
    </row>
    <row r="121" spans="1:7" ht="17.100000000000001" customHeight="1" x14ac:dyDescent="0.3">
      <c r="A121" s="174">
        <v>6</v>
      </c>
      <c r="B121" s="179" t="s">
        <v>157</v>
      </c>
      <c r="C121" s="49">
        <f>+C122</f>
        <v>0</v>
      </c>
      <c r="D121" s="49">
        <f>+D122</f>
        <v>0</v>
      </c>
      <c r="E121" s="49">
        <f>+E122</f>
        <v>0</v>
      </c>
      <c r="F121" s="53">
        <f>+C121+D121+E121</f>
        <v>0</v>
      </c>
    </row>
    <row r="122" spans="1:7" ht="17.100000000000001" customHeight="1" x14ac:dyDescent="0.3">
      <c r="A122" s="376" t="s">
        <v>190</v>
      </c>
      <c r="B122" s="377" t="s">
        <v>189</v>
      </c>
      <c r="C122" s="378">
        <v>0</v>
      </c>
      <c r="D122" s="378">
        <v>0</v>
      </c>
      <c r="E122" s="378">
        <v>0</v>
      </c>
      <c r="F122" s="379">
        <f>+C122+D122+E122</f>
        <v>0</v>
      </c>
    </row>
    <row r="123" spans="1:7" ht="15" customHeight="1" x14ac:dyDescent="0.3">
      <c r="A123" s="460" t="s">
        <v>56</v>
      </c>
      <c r="B123" s="460"/>
      <c r="C123" s="460"/>
      <c r="D123" s="460"/>
      <c r="E123" s="460"/>
      <c r="F123" s="460"/>
    </row>
    <row r="124" spans="1:7" ht="15" customHeight="1" x14ac:dyDescent="0.3">
      <c r="A124" s="501" t="s">
        <v>42</v>
      </c>
      <c r="B124" s="501"/>
      <c r="C124" s="501"/>
      <c r="D124" s="501"/>
      <c r="E124" s="501"/>
      <c r="F124" s="501"/>
    </row>
    <row r="125" spans="1:7" ht="75" customHeight="1" x14ac:dyDescent="0.3">
      <c r="A125" s="461" t="s">
        <v>203</v>
      </c>
      <c r="B125" s="461"/>
      <c r="C125" s="461"/>
      <c r="D125" s="461"/>
      <c r="E125" s="461"/>
      <c r="F125" s="461"/>
    </row>
    <row r="126" spans="1:7" ht="50.1" customHeight="1" x14ac:dyDescent="0.3">
      <c r="A126" s="430" t="s">
        <v>352</v>
      </c>
      <c r="B126" s="430"/>
      <c r="C126" s="430"/>
      <c r="D126" s="430"/>
      <c r="E126" s="430"/>
      <c r="F126" s="430"/>
    </row>
    <row r="127" spans="1:7" ht="15" customHeight="1" x14ac:dyDescent="0.3">
      <c r="A127" s="47"/>
      <c r="B127" s="45"/>
      <c r="C127" s="30"/>
      <c r="D127" s="30"/>
      <c r="E127" s="30"/>
      <c r="F127" s="30"/>
    </row>
    <row r="128" spans="1:7" x14ac:dyDescent="0.3">
      <c r="A128" s="449" t="s">
        <v>70</v>
      </c>
      <c r="B128" s="449"/>
      <c r="C128" s="449"/>
      <c r="D128" s="449"/>
      <c r="E128" s="449"/>
      <c r="F128" s="449"/>
    </row>
    <row r="129" spans="1:9" x14ac:dyDescent="0.3">
      <c r="A129" s="449" t="s">
        <v>71</v>
      </c>
      <c r="B129" s="449"/>
      <c r="C129" s="449"/>
      <c r="D129" s="449"/>
      <c r="E129" s="449"/>
      <c r="F129" s="449"/>
    </row>
    <row r="130" spans="1:9" x14ac:dyDescent="0.3">
      <c r="A130" s="449" t="s">
        <v>51</v>
      </c>
      <c r="B130" s="449"/>
      <c r="C130" s="449"/>
      <c r="D130" s="449"/>
      <c r="E130" s="449"/>
      <c r="F130" s="449"/>
    </row>
    <row r="131" spans="1:9" x14ac:dyDescent="0.3">
      <c r="A131" s="102" t="s">
        <v>69</v>
      </c>
      <c r="B131" s="102" t="s">
        <v>11</v>
      </c>
      <c r="C131" s="102" t="s">
        <v>76</v>
      </c>
      <c r="D131" s="102" t="s">
        <v>77</v>
      </c>
      <c r="E131" s="102" t="s">
        <v>10</v>
      </c>
      <c r="F131" s="246"/>
    </row>
    <row r="132" spans="1:9" ht="18" customHeight="1" x14ac:dyDescent="0.3">
      <c r="A132" s="148" t="s">
        <v>72</v>
      </c>
      <c r="B132" s="177">
        <f>+'2T'!E136</f>
        <v>118856753.82000002</v>
      </c>
      <c r="C132" s="132">
        <f>+B136</f>
        <v>157866278.01000002</v>
      </c>
      <c r="D132" s="132">
        <f>+C136</f>
        <v>148993559.61000001</v>
      </c>
      <c r="E132" s="125">
        <f>+B132</f>
        <v>118856753.82000002</v>
      </c>
      <c r="F132" s="51"/>
    </row>
    <row r="133" spans="1:9" ht="18" customHeight="1" x14ac:dyDescent="0.3">
      <c r="A133" s="148" t="s">
        <v>73</v>
      </c>
      <c r="B133" s="132">
        <f>+C88</f>
        <v>71440669.75</v>
      </c>
      <c r="C133" s="132">
        <f t="shared" ref="C133:D133" si="10">+D88</f>
        <v>71440672</v>
      </c>
      <c r="D133" s="132">
        <f t="shared" si="10"/>
        <v>71440669.75</v>
      </c>
      <c r="E133" s="125">
        <f>+SUM(B133:D133)</f>
        <v>214322011.5</v>
      </c>
      <c r="F133" s="51"/>
    </row>
    <row r="134" spans="1:9" ht="18" customHeight="1" x14ac:dyDescent="0.3">
      <c r="A134" s="107" t="s">
        <v>98</v>
      </c>
      <c r="B134" s="108">
        <f>+B132+B133</f>
        <v>190297423.57000002</v>
      </c>
      <c r="C134" s="108">
        <f>+C132+C133</f>
        <v>229306950.01000002</v>
      </c>
      <c r="D134" s="108">
        <f>+D132+D133</f>
        <v>220434229.36000001</v>
      </c>
      <c r="E134" s="108">
        <f>+E133+E132</f>
        <v>333178765.32000005</v>
      </c>
      <c r="F134" s="51"/>
      <c r="G134" s="78"/>
      <c r="H134" s="78"/>
    </row>
    <row r="135" spans="1:9" ht="18" customHeight="1" x14ac:dyDescent="0.3">
      <c r="A135" s="148" t="s">
        <v>142</v>
      </c>
      <c r="B135" s="132">
        <f>+C108</f>
        <v>32431145.559999999</v>
      </c>
      <c r="C135" s="132">
        <f>+D108</f>
        <v>80313390.400000006</v>
      </c>
      <c r="D135" s="132">
        <f>+E108</f>
        <v>134211240.61999999</v>
      </c>
      <c r="E135" s="125">
        <f>+SUM(B135:D135)</f>
        <v>246955776.57999998</v>
      </c>
      <c r="F135" s="51"/>
      <c r="G135" s="78"/>
      <c r="H135" s="78"/>
    </row>
    <row r="136" spans="1:9" ht="18" customHeight="1" x14ac:dyDescent="0.3">
      <c r="A136" s="107" t="s">
        <v>99</v>
      </c>
      <c r="B136" s="138">
        <f>+B134-B135</f>
        <v>157866278.01000002</v>
      </c>
      <c r="C136" s="108">
        <f t="shared" ref="C136:D136" si="11">+C134-C135</f>
        <v>148993559.61000001</v>
      </c>
      <c r="D136" s="108">
        <f t="shared" si="11"/>
        <v>86222988.740000024</v>
      </c>
      <c r="E136" s="108">
        <f>+E134-E135</f>
        <v>86222988.740000069</v>
      </c>
      <c r="F136" s="51"/>
      <c r="G136" s="78"/>
      <c r="H136" s="78"/>
    </row>
    <row r="137" spans="1:9" ht="18" customHeight="1" x14ac:dyDescent="0.3">
      <c r="A137" s="501" t="s">
        <v>42</v>
      </c>
      <c r="B137" s="501"/>
      <c r="C137" s="501"/>
      <c r="D137" s="501"/>
      <c r="E137" s="501"/>
      <c r="F137" s="36"/>
      <c r="G137" s="78"/>
      <c r="H137" s="78"/>
      <c r="I137" s="78"/>
    </row>
    <row r="138" spans="1:9" ht="18" customHeight="1" x14ac:dyDescent="0.3">
      <c r="A138" s="456" t="s">
        <v>179</v>
      </c>
      <c r="B138" s="457"/>
      <c r="C138" s="457"/>
      <c r="D138" s="457"/>
      <c r="E138" s="457"/>
      <c r="F138" s="133"/>
    </row>
    <row r="139" spans="1:9" ht="53.1" customHeight="1" x14ac:dyDescent="0.3">
      <c r="A139" s="453" t="s">
        <v>204</v>
      </c>
      <c r="B139" s="454"/>
      <c r="C139" s="454"/>
      <c r="D139" s="454"/>
      <c r="E139" s="454"/>
      <c r="F139" s="455"/>
    </row>
    <row r="140" spans="1:9" ht="18" customHeight="1" x14ac:dyDescent="0.3">
      <c r="A140" s="453" t="s">
        <v>115</v>
      </c>
      <c r="B140" s="454"/>
      <c r="C140" s="454"/>
      <c r="D140" s="454"/>
      <c r="E140" s="454"/>
      <c r="F140" s="455"/>
    </row>
    <row r="141" spans="1:9" ht="18" customHeight="1" x14ac:dyDescent="0.3">
      <c r="A141" s="453" t="s">
        <v>145</v>
      </c>
      <c r="B141" s="454"/>
      <c r="C141" s="454"/>
      <c r="D141" s="454"/>
      <c r="E141" s="454"/>
      <c r="F141" s="455"/>
    </row>
    <row r="142" spans="1:9" ht="18" customHeight="1" x14ac:dyDescent="0.3">
      <c r="A142" s="453" t="s">
        <v>118</v>
      </c>
      <c r="B142" s="454"/>
      <c r="C142" s="454"/>
      <c r="D142" s="454"/>
      <c r="E142" s="454"/>
      <c r="F142" s="455"/>
    </row>
    <row r="143" spans="1:9" ht="18" customHeight="1" x14ac:dyDescent="0.3">
      <c r="A143" s="450" t="s">
        <v>144</v>
      </c>
      <c r="B143" s="451"/>
      <c r="C143" s="451"/>
      <c r="D143" s="451"/>
      <c r="E143" s="451"/>
      <c r="F143" s="452"/>
    </row>
    <row r="144" spans="1:9" ht="18" customHeight="1" x14ac:dyDescent="0.3">
      <c r="A144" s="110" t="s">
        <v>116</v>
      </c>
      <c r="B144" s="111"/>
      <c r="C144" s="111"/>
      <c r="D144" s="111"/>
      <c r="E144" s="111"/>
      <c r="F144" s="112"/>
    </row>
    <row r="145" spans="1:6" ht="45" customHeight="1" x14ac:dyDescent="0.3">
      <c r="A145" s="498" t="s">
        <v>351</v>
      </c>
      <c r="B145" s="499"/>
      <c r="C145" s="499"/>
      <c r="D145" s="499"/>
      <c r="E145" s="499"/>
      <c r="F145" s="500"/>
    </row>
    <row r="146" spans="1:6" ht="18" customHeight="1" x14ac:dyDescent="0.3">
      <c r="A146" s="81"/>
      <c r="B146"/>
      <c r="C146"/>
      <c r="D146"/>
      <c r="E146"/>
      <c r="F146" s="56"/>
    </row>
    <row r="147" spans="1:6" ht="18" customHeight="1" x14ac:dyDescent="0.3">
      <c r="A147"/>
      <c r="B147" s="449" t="s">
        <v>119</v>
      </c>
      <c r="C147" s="449"/>
      <c r="D147" s="449"/>
      <c r="E147"/>
      <c r="F147" s="38"/>
    </row>
    <row r="148" spans="1:6" ht="33" customHeight="1" x14ac:dyDescent="0.3">
      <c r="A148"/>
      <c r="B148" s="447" t="s">
        <v>120</v>
      </c>
      <c r="C148" s="447"/>
      <c r="D148" s="447"/>
      <c r="E148"/>
      <c r="F148" s="38"/>
    </row>
    <row r="149" spans="1:6" ht="18" customHeight="1" x14ac:dyDescent="0.3">
      <c r="A149"/>
      <c r="B149" s="421" t="s">
        <v>51</v>
      </c>
      <c r="C149" s="421"/>
      <c r="D149" s="421"/>
      <c r="E149"/>
      <c r="F149" s="38"/>
    </row>
    <row r="150" spans="1:6" ht="18" customHeight="1" x14ac:dyDescent="0.3">
      <c r="A150"/>
      <c r="B150" s="446" t="s">
        <v>69</v>
      </c>
      <c r="C150" s="446"/>
      <c r="D150" s="171" t="s">
        <v>82</v>
      </c>
      <c r="E150"/>
      <c r="F150" s="121"/>
    </row>
    <row r="151" spans="1:6" ht="18" customHeight="1" x14ac:dyDescent="0.3">
      <c r="A151"/>
      <c r="B151" s="422" t="s">
        <v>192</v>
      </c>
      <c r="C151" s="422"/>
      <c r="D151" s="171"/>
      <c r="E151"/>
      <c r="F151" s="66"/>
    </row>
    <row r="152" spans="1:6" ht="18" customHeight="1" x14ac:dyDescent="0.3">
      <c r="A152"/>
      <c r="B152" s="124" t="s">
        <v>121</v>
      </c>
      <c r="D152" s="132">
        <f>+'2T'!D162</f>
        <v>0</v>
      </c>
      <c r="E152" s="285"/>
      <c r="F152" s="66"/>
    </row>
    <row r="153" spans="1:6" ht="18" customHeight="1" x14ac:dyDescent="0.3">
      <c r="A153"/>
      <c r="B153" s="124" t="s">
        <v>122</v>
      </c>
      <c r="D153" s="132">
        <f>+'2T'!D163</f>
        <v>0</v>
      </c>
      <c r="E153" s="285"/>
      <c r="F153" s="66"/>
    </row>
    <row r="154" spans="1:6" ht="18" customHeight="1" x14ac:dyDescent="0.3">
      <c r="A154"/>
      <c r="B154" s="423" t="s">
        <v>16</v>
      </c>
      <c r="C154" s="423"/>
      <c r="D154" s="108">
        <f>+D152+D153</f>
        <v>0</v>
      </c>
      <c r="E154"/>
      <c r="F154" s="66"/>
    </row>
    <row r="155" spans="1:6" ht="18" customHeight="1" x14ac:dyDescent="0.3">
      <c r="A155"/>
      <c r="B155" s="124"/>
      <c r="D155" s="132"/>
      <c r="E155"/>
      <c r="F155" s="66"/>
    </row>
    <row r="156" spans="1:6" ht="18" customHeight="1" x14ac:dyDescent="0.3">
      <c r="A156"/>
      <c r="B156" s="422" t="s">
        <v>193</v>
      </c>
      <c r="C156" s="422"/>
      <c r="D156" s="171" t="s">
        <v>82</v>
      </c>
      <c r="E156"/>
      <c r="F156" s="66"/>
    </row>
    <row r="157" spans="1:6" ht="18" customHeight="1" x14ac:dyDescent="0.3">
      <c r="A157"/>
      <c r="B157" s="124" t="s">
        <v>121</v>
      </c>
      <c r="D157" s="132">
        <v>0</v>
      </c>
      <c r="E157"/>
      <c r="F157" s="66"/>
    </row>
    <row r="158" spans="1:6" ht="18" customHeight="1" x14ac:dyDescent="0.3">
      <c r="A158"/>
      <c r="B158" s="124" t="s">
        <v>194</v>
      </c>
      <c r="D158" s="132">
        <v>0</v>
      </c>
      <c r="E158"/>
      <c r="F158" s="66"/>
    </row>
    <row r="159" spans="1:6" ht="18" customHeight="1" x14ac:dyDescent="0.3">
      <c r="A159"/>
      <c r="B159" s="423" t="s">
        <v>195</v>
      </c>
      <c r="C159" s="423"/>
      <c r="D159" s="108">
        <f>+D157+D158</f>
        <v>0</v>
      </c>
      <c r="E159"/>
      <c r="F159" s="66"/>
    </row>
    <row r="160" spans="1:6" ht="18" customHeight="1" x14ac:dyDescent="0.3">
      <c r="A160"/>
      <c r="B160" s="124"/>
      <c r="D160" s="125"/>
      <c r="E160"/>
      <c r="F160" s="66"/>
    </row>
    <row r="161" spans="1:8" ht="18" customHeight="1" x14ac:dyDescent="0.3">
      <c r="A161"/>
      <c r="B161" s="422" t="s">
        <v>196</v>
      </c>
      <c r="C161" s="422"/>
      <c r="D161" s="171" t="s">
        <v>82</v>
      </c>
      <c r="E161"/>
      <c r="F161" s="66"/>
    </row>
    <row r="162" spans="1:8" ht="18" customHeight="1" x14ac:dyDescent="0.3">
      <c r="A162"/>
      <c r="B162" s="124" t="s">
        <v>121</v>
      </c>
      <c r="D162" s="132">
        <f>+D152-D157</f>
        <v>0</v>
      </c>
      <c r="E162" s="245"/>
      <c r="F162" s="66"/>
    </row>
    <row r="163" spans="1:8" ht="18" customHeight="1" x14ac:dyDescent="0.3">
      <c r="A163"/>
      <c r="B163" s="124" t="s">
        <v>122</v>
      </c>
      <c r="D163" s="132">
        <f>+D153-D158</f>
        <v>0</v>
      </c>
      <c r="E163" s="245"/>
      <c r="F163" s="66"/>
    </row>
    <row r="164" spans="1:8" ht="18" customHeight="1" x14ac:dyDescent="0.3">
      <c r="A164"/>
      <c r="B164" s="423" t="s">
        <v>197</v>
      </c>
      <c r="C164" s="423"/>
      <c r="D164" s="185">
        <f>+D162+D163</f>
        <v>0</v>
      </c>
      <c r="E164" s="245"/>
      <c r="F164" s="66"/>
    </row>
    <row r="165" spans="1:8" ht="18" customHeight="1" x14ac:dyDescent="0.3">
      <c r="A165"/>
      <c r="B165" s="186" t="s">
        <v>198</v>
      </c>
      <c r="C165" s="142"/>
      <c r="D165" s="182"/>
      <c r="E165"/>
      <c r="F165" s="36">
        <f>+D157-F168</f>
        <v>0</v>
      </c>
    </row>
    <row r="166" spans="1:8" ht="18" customHeight="1" x14ac:dyDescent="0.3">
      <c r="A166"/>
      <c r="B166" s="215"/>
      <c r="C166" s="216"/>
      <c r="D166" s="182"/>
      <c r="E166"/>
      <c r="F166" s="66"/>
    </row>
    <row r="167" spans="1:8" ht="18" customHeight="1" x14ac:dyDescent="0.3">
      <c r="A167" s="97" t="s">
        <v>53</v>
      </c>
      <c r="B167" s="97" t="s">
        <v>228</v>
      </c>
      <c r="C167" s="97" t="s">
        <v>11</v>
      </c>
      <c r="D167" s="97" t="s">
        <v>229</v>
      </c>
      <c r="E167" s="97" t="s">
        <v>230</v>
      </c>
      <c r="F167" s="97" t="s">
        <v>10</v>
      </c>
      <c r="G167" s="30"/>
    </row>
    <row r="168" spans="1:8" ht="18" customHeight="1" x14ac:dyDescent="0.3">
      <c r="A168" s="217" t="s">
        <v>227</v>
      </c>
      <c r="B168" s="218"/>
      <c r="C168" s="362">
        <f>+SUM(C169:C178)</f>
        <v>0</v>
      </c>
      <c r="D168" s="362">
        <f>+SUM(D169:D178)</f>
        <v>0</v>
      </c>
      <c r="E168" s="362">
        <f>+SUM(E169:E178)</f>
        <v>0</v>
      </c>
      <c r="F168" s="362">
        <f>+SUM(F169:F178)</f>
        <v>0</v>
      </c>
      <c r="G168" s="244"/>
      <c r="H168" s="284"/>
    </row>
    <row r="169" spans="1:8" ht="18" customHeight="1" x14ac:dyDescent="0.3">
      <c r="A169" s="174">
        <v>0</v>
      </c>
      <c r="B169" s="179" t="s">
        <v>171</v>
      </c>
      <c r="C169" s="15">
        <v>0</v>
      </c>
      <c r="D169" s="15">
        <v>0</v>
      </c>
      <c r="E169" s="15">
        <v>0</v>
      </c>
      <c r="F169" s="48">
        <f>+C169+D169+E169</f>
        <v>0</v>
      </c>
      <c r="G169" s="244"/>
      <c r="H169" s="284"/>
    </row>
    <row r="170" spans="1:8" ht="18" customHeight="1" x14ac:dyDescent="0.3">
      <c r="A170" s="174">
        <v>1</v>
      </c>
      <c r="B170" s="179" t="s">
        <v>159</v>
      </c>
      <c r="C170" s="15">
        <v>0</v>
      </c>
      <c r="D170" s="52">
        <v>0</v>
      </c>
      <c r="E170" s="52">
        <v>0</v>
      </c>
      <c r="F170" s="48">
        <f t="shared" ref="F170:F178" si="12">+C170+D170+E170</f>
        <v>0</v>
      </c>
      <c r="G170" s="244"/>
      <c r="H170" s="284"/>
    </row>
    <row r="171" spans="1:8" ht="18" customHeight="1" x14ac:dyDescent="0.3">
      <c r="A171" s="174">
        <v>2</v>
      </c>
      <c r="B171" s="179" t="s">
        <v>172</v>
      </c>
      <c r="C171" s="15">
        <v>0</v>
      </c>
      <c r="D171" s="15">
        <v>0</v>
      </c>
      <c r="E171" s="15">
        <v>0</v>
      </c>
      <c r="F171" s="48">
        <f t="shared" si="12"/>
        <v>0</v>
      </c>
      <c r="G171" s="244"/>
      <c r="H171" s="284"/>
    </row>
    <row r="172" spans="1:8" ht="18" customHeight="1" x14ac:dyDescent="0.3">
      <c r="A172" s="174">
        <v>3</v>
      </c>
      <c r="B172" s="179" t="s">
        <v>173</v>
      </c>
      <c r="C172" s="15">
        <v>0</v>
      </c>
      <c r="D172" s="15">
        <v>0</v>
      </c>
      <c r="E172" s="15">
        <v>0</v>
      </c>
      <c r="F172" s="48">
        <f t="shared" si="12"/>
        <v>0</v>
      </c>
      <c r="G172" s="244"/>
      <c r="H172" s="284"/>
    </row>
    <row r="173" spans="1:8" ht="18" customHeight="1" x14ac:dyDescent="0.3">
      <c r="A173" s="174">
        <v>4</v>
      </c>
      <c r="B173" s="179" t="s">
        <v>174</v>
      </c>
      <c r="C173" s="15">
        <v>0</v>
      </c>
      <c r="D173" s="15">
        <v>0</v>
      </c>
      <c r="E173" s="15">
        <v>0</v>
      </c>
      <c r="F173" s="48">
        <f t="shared" si="12"/>
        <v>0</v>
      </c>
      <c r="G173" s="244"/>
      <c r="H173" s="284"/>
    </row>
    <row r="174" spans="1:8" ht="18" customHeight="1" x14ac:dyDescent="0.3">
      <c r="A174" s="174">
        <v>5</v>
      </c>
      <c r="B174" s="179" t="s">
        <v>175</v>
      </c>
      <c r="C174" s="15">
        <v>0</v>
      </c>
      <c r="D174" s="15">
        <v>0</v>
      </c>
      <c r="E174" s="15">
        <v>0</v>
      </c>
      <c r="F174" s="48">
        <f t="shared" si="12"/>
        <v>0</v>
      </c>
      <c r="G174" s="244"/>
      <c r="H174" s="284"/>
    </row>
    <row r="175" spans="1:8" ht="18" customHeight="1" x14ac:dyDescent="0.3">
      <c r="A175" s="174">
        <v>6</v>
      </c>
      <c r="B175" s="179" t="s">
        <v>157</v>
      </c>
      <c r="C175" s="15">
        <v>0</v>
      </c>
      <c r="D175" s="15">
        <v>0</v>
      </c>
      <c r="E175" s="15">
        <v>0</v>
      </c>
      <c r="F175" s="48">
        <f t="shared" si="12"/>
        <v>0</v>
      </c>
      <c r="G175" s="244"/>
      <c r="H175" s="284"/>
    </row>
    <row r="176" spans="1:8" ht="18" customHeight="1" x14ac:dyDescent="0.3">
      <c r="A176" s="174">
        <v>7</v>
      </c>
      <c r="B176" s="179" t="s">
        <v>158</v>
      </c>
      <c r="C176" s="15">
        <v>0</v>
      </c>
      <c r="D176" s="15">
        <v>0</v>
      </c>
      <c r="E176" s="15">
        <v>0</v>
      </c>
      <c r="F176" s="48">
        <f t="shared" si="12"/>
        <v>0</v>
      </c>
      <c r="G176" s="244"/>
      <c r="H176" s="284"/>
    </row>
    <row r="177" spans="1:8" ht="18" customHeight="1" x14ac:dyDescent="0.3">
      <c r="A177" s="174">
        <v>8</v>
      </c>
      <c r="B177" s="179" t="s">
        <v>176</v>
      </c>
      <c r="C177" s="15">
        <v>0</v>
      </c>
      <c r="D177" s="15">
        <v>0</v>
      </c>
      <c r="E177" s="15">
        <v>0</v>
      </c>
      <c r="F177" s="48">
        <f t="shared" si="12"/>
        <v>0</v>
      </c>
      <c r="G177" s="244"/>
      <c r="H177" s="284"/>
    </row>
    <row r="178" spans="1:8" ht="18" customHeight="1" x14ac:dyDescent="0.3">
      <c r="A178" s="220">
        <v>9</v>
      </c>
      <c r="B178" s="221" t="s">
        <v>177</v>
      </c>
      <c r="C178" s="17">
        <v>0</v>
      </c>
      <c r="D178" s="17">
        <v>0</v>
      </c>
      <c r="E178" s="17">
        <v>0</v>
      </c>
      <c r="F178" s="222">
        <f t="shared" si="12"/>
        <v>0</v>
      </c>
      <c r="G178" s="244"/>
      <c r="H178" s="284"/>
    </row>
    <row r="179" spans="1:8" ht="18" customHeight="1" x14ac:dyDescent="0.3">
      <c r="A179" s="448" t="s">
        <v>198</v>
      </c>
      <c r="B179" s="448"/>
      <c r="C179" s="448"/>
      <c r="D179" s="448"/>
      <c r="E179" s="448"/>
      <c r="F179" s="448"/>
      <c r="G179" s="30"/>
    </row>
    <row r="180" spans="1:8" ht="18" customHeight="1" x14ac:dyDescent="0.3">
      <c r="A180" s="110" t="s">
        <v>116</v>
      </c>
      <c r="B180" s="111"/>
      <c r="C180" s="111"/>
      <c r="D180" s="111"/>
      <c r="E180" s="111"/>
      <c r="F180" s="112"/>
      <c r="G180"/>
    </row>
    <row r="181" spans="1:8" ht="45" customHeight="1" x14ac:dyDescent="0.3">
      <c r="A181" s="431" t="s">
        <v>117</v>
      </c>
      <c r="B181" s="432"/>
      <c r="C181" s="432"/>
      <c r="D181" s="432"/>
      <c r="E181" s="432"/>
      <c r="F181" s="433"/>
    </row>
    <row r="182" spans="1:8" ht="30" customHeight="1" x14ac:dyDescent="0.3">
      <c r="A182"/>
      <c r="B182"/>
      <c r="C182"/>
      <c r="D182"/>
      <c r="E182"/>
      <c r="F182"/>
    </row>
    <row r="183" spans="1:8" ht="35.1" customHeight="1" x14ac:dyDescent="0.3">
      <c r="A183" s="135" t="s">
        <v>74</v>
      </c>
      <c r="B183" s="435" t="s">
        <v>322</v>
      </c>
      <c r="C183" s="436"/>
      <c r="D183" s="437" t="s">
        <v>48</v>
      </c>
      <c r="E183" s="438"/>
      <c r="F183" s="439"/>
    </row>
    <row r="184" spans="1:8" ht="35.1" customHeight="1" x14ac:dyDescent="0.3">
      <c r="A184" s="93" t="s">
        <v>46</v>
      </c>
      <c r="B184" s="435" t="s">
        <v>323</v>
      </c>
      <c r="C184" s="436"/>
      <c r="D184" s="440"/>
      <c r="E184" s="441"/>
      <c r="F184" s="442"/>
    </row>
    <row r="185" spans="1:8" ht="35.1" customHeight="1" x14ac:dyDescent="0.3">
      <c r="A185" s="94" t="s">
        <v>47</v>
      </c>
      <c r="B185" s="435" t="s">
        <v>324</v>
      </c>
      <c r="C185" s="436"/>
      <c r="D185" s="443"/>
      <c r="E185" s="444"/>
      <c r="F185" s="445"/>
    </row>
    <row r="186" spans="1:8" ht="13.8" x14ac:dyDescent="0.3">
      <c r="A186" s="527" t="s">
        <v>112</v>
      </c>
      <c r="B186" s="527"/>
      <c r="C186" s="527"/>
      <c r="D186" s="527"/>
      <c r="E186" s="527"/>
      <c r="F186" s="527"/>
    </row>
    <row r="188" spans="1:8" x14ac:dyDescent="0.3">
      <c r="A188" s="426" t="s">
        <v>139</v>
      </c>
      <c r="B188" s="427"/>
      <c r="C188" s="427"/>
      <c r="D188" s="427"/>
      <c r="E188" s="427"/>
      <c r="F188" s="428"/>
    </row>
    <row r="189" spans="1:8" x14ac:dyDescent="0.3">
      <c r="A189" s="114" t="s">
        <v>123</v>
      </c>
      <c r="F189" s="115"/>
    </row>
    <row r="190" spans="1:8" x14ac:dyDescent="0.3">
      <c r="A190" s="116"/>
      <c r="F190" s="115"/>
    </row>
    <row r="191" spans="1:8" x14ac:dyDescent="0.3">
      <c r="A191" s="114" t="s">
        <v>130</v>
      </c>
      <c r="D191" s="150" t="s">
        <v>164</v>
      </c>
      <c r="F191" s="115"/>
    </row>
    <row r="192" spans="1:8" x14ac:dyDescent="0.3">
      <c r="A192" s="116" t="s">
        <v>124</v>
      </c>
      <c r="B192" s="113">
        <f>+B69</f>
        <v>857288104.23000002</v>
      </c>
      <c r="D192" s="424" t="s">
        <v>160</v>
      </c>
      <c r="E192" s="424"/>
      <c r="F192" s="425"/>
    </row>
    <row r="193" spans="1:6" x14ac:dyDescent="0.3">
      <c r="A193" s="116" t="s">
        <v>131</v>
      </c>
      <c r="B193" s="55">
        <f>+F88</f>
        <v>214322011.5</v>
      </c>
      <c r="D193" s="424"/>
      <c r="E193" s="424"/>
      <c r="F193" s="425"/>
    </row>
    <row r="194" spans="1:6" ht="16.2" thickBot="1" x14ac:dyDescent="0.35">
      <c r="A194" s="116" t="s">
        <v>125</v>
      </c>
      <c r="B194" s="162">
        <f>+B192-B193</f>
        <v>642966092.73000002</v>
      </c>
      <c r="D194" s="37" t="s">
        <v>161</v>
      </c>
      <c r="F194" s="164">
        <f>+F88</f>
        <v>214322011.5</v>
      </c>
    </row>
    <row r="195" spans="1:6" ht="16.2" thickTop="1" x14ac:dyDescent="0.3">
      <c r="A195" s="116"/>
      <c r="D195" s="37" t="s">
        <v>162</v>
      </c>
      <c r="F195" s="165">
        <f>+F108</f>
        <v>246955776.57999998</v>
      </c>
    </row>
    <row r="196" spans="1:6" ht="16.2" thickBot="1" x14ac:dyDescent="0.35">
      <c r="A196" s="114" t="s">
        <v>126</v>
      </c>
      <c r="D196" s="150" t="s">
        <v>163</v>
      </c>
      <c r="E196" s="150"/>
      <c r="F196" s="166">
        <f>+F195/F194</f>
        <v>1.1522651119761442</v>
      </c>
    </row>
    <row r="197" spans="1:6" ht="16.2" thickTop="1" x14ac:dyDescent="0.3">
      <c r="A197" s="116" t="s">
        <v>127</v>
      </c>
      <c r="B197" s="113">
        <f>+F26</f>
        <v>246955776.68000001</v>
      </c>
      <c r="F197" s="115"/>
    </row>
    <row r="198" spans="1:6" x14ac:dyDescent="0.3">
      <c r="A198" s="116" t="s">
        <v>128</v>
      </c>
      <c r="B198" s="55">
        <f>+F108</f>
        <v>246955776.57999998</v>
      </c>
      <c r="D198" s="424" t="s">
        <v>165</v>
      </c>
      <c r="E198" s="424"/>
      <c r="F198" s="425"/>
    </row>
    <row r="199" spans="1:6" ht="16.2" thickBot="1" x14ac:dyDescent="0.35">
      <c r="A199" s="116" t="s">
        <v>129</v>
      </c>
      <c r="B199" s="163">
        <f>+B197-B198</f>
        <v>0.10000002384185791</v>
      </c>
      <c r="D199" s="424"/>
      <c r="E199" s="424"/>
      <c r="F199" s="425"/>
    </row>
    <row r="200" spans="1:6" ht="16.2" thickTop="1" x14ac:dyDescent="0.3">
      <c r="A200" s="116"/>
      <c r="B200"/>
      <c r="D200" s="168" t="s">
        <v>166</v>
      </c>
      <c r="E200" s="167"/>
      <c r="F200" s="164">
        <f>+B69</f>
        <v>857288104.23000002</v>
      </c>
    </row>
    <row r="201" spans="1:6" x14ac:dyDescent="0.3">
      <c r="A201" s="116"/>
      <c r="B201"/>
      <c r="D201" s="168" t="s">
        <v>162</v>
      </c>
      <c r="E201" s="167"/>
      <c r="F201" s="165">
        <f>+F108</f>
        <v>246955776.57999998</v>
      </c>
    </row>
    <row r="202" spans="1:6" ht="16.2" thickBot="1" x14ac:dyDescent="0.35">
      <c r="A202" s="116"/>
      <c r="B202"/>
      <c r="D202" s="167"/>
      <c r="E202" s="167"/>
      <c r="F202" s="166">
        <f>+F201/F200</f>
        <v>0.28806625842756911</v>
      </c>
    </row>
    <row r="203" spans="1:6" ht="16.2" thickTop="1" x14ac:dyDescent="0.3">
      <c r="A203" s="117"/>
      <c r="B203" s="118"/>
      <c r="C203" s="118"/>
      <c r="D203" s="118"/>
      <c r="E203" s="118"/>
      <c r="F203" s="119"/>
    </row>
  </sheetData>
  <mergeCells count="98">
    <mergeCell ref="A33:F33"/>
    <mergeCell ref="A44:F44"/>
    <mergeCell ref="A52:B52"/>
    <mergeCell ref="A54:F54"/>
    <mergeCell ref="A41:B41"/>
    <mergeCell ref="A37:F37"/>
    <mergeCell ref="A34:F34"/>
    <mergeCell ref="A36:F36"/>
    <mergeCell ref="A38:B38"/>
    <mergeCell ref="A39:B39"/>
    <mergeCell ref="A40:B40"/>
    <mergeCell ref="A42:B42"/>
    <mergeCell ref="A45:F45"/>
    <mergeCell ref="A47:F47"/>
    <mergeCell ref="A48:F48"/>
    <mergeCell ref="A49:B49"/>
    <mergeCell ref="A31:B31"/>
    <mergeCell ref="A13:F13"/>
    <mergeCell ref="A14:F14"/>
    <mergeCell ref="A21:F21"/>
    <mergeCell ref="A23:F23"/>
    <mergeCell ref="A24:F24"/>
    <mergeCell ref="A25:B25"/>
    <mergeCell ref="A26:B26"/>
    <mergeCell ref="A27:B27"/>
    <mergeCell ref="A28:B28"/>
    <mergeCell ref="A20:F20"/>
    <mergeCell ref="A1:F2"/>
    <mergeCell ref="A3:F3"/>
    <mergeCell ref="A9:F9"/>
    <mergeCell ref="A29:B29"/>
    <mergeCell ref="A30:B30"/>
    <mergeCell ref="C5:E5"/>
    <mergeCell ref="C6:E6"/>
    <mergeCell ref="C7:E7"/>
    <mergeCell ref="A11:F11"/>
    <mergeCell ref="A50:B50"/>
    <mergeCell ref="A51:B51"/>
    <mergeCell ref="A55:F55"/>
    <mergeCell ref="B57:C57"/>
    <mergeCell ref="D57:F59"/>
    <mergeCell ref="B58:C58"/>
    <mergeCell ref="B59:C59"/>
    <mergeCell ref="A61:F61"/>
    <mergeCell ref="A82:F82"/>
    <mergeCell ref="A83:F83"/>
    <mergeCell ref="A84:F84"/>
    <mergeCell ref="A88:B88"/>
    <mergeCell ref="A65:F65"/>
    <mergeCell ref="A66:F66"/>
    <mergeCell ref="A67:F67"/>
    <mergeCell ref="A78:F78"/>
    <mergeCell ref="A80:F80"/>
    <mergeCell ref="A79:F79"/>
    <mergeCell ref="A63:F63"/>
    <mergeCell ref="A130:F130"/>
    <mergeCell ref="A137:E137"/>
    <mergeCell ref="A125:F125"/>
    <mergeCell ref="A108:B108"/>
    <mergeCell ref="A120:B120"/>
    <mergeCell ref="A123:F123"/>
    <mergeCell ref="A124:F124"/>
    <mergeCell ref="A126:F126"/>
    <mergeCell ref="A128:F128"/>
    <mergeCell ref="A129:F129"/>
    <mergeCell ref="D192:F193"/>
    <mergeCell ref="D198:F199"/>
    <mergeCell ref="A186:F186"/>
    <mergeCell ref="A188:F188"/>
    <mergeCell ref="A138:E138"/>
    <mergeCell ref="B183:C183"/>
    <mergeCell ref="D183:F185"/>
    <mergeCell ref="B184:C184"/>
    <mergeCell ref="B185:C185"/>
    <mergeCell ref="A139:F139"/>
    <mergeCell ref="A140:F140"/>
    <mergeCell ref="A141:F141"/>
    <mergeCell ref="A142:F142"/>
    <mergeCell ref="A143:F143"/>
    <mergeCell ref="A145:F145"/>
    <mergeCell ref="B147:D147"/>
    <mergeCell ref="A181:F181"/>
    <mergeCell ref="B156:C156"/>
    <mergeCell ref="B159:C159"/>
    <mergeCell ref="B161:C161"/>
    <mergeCell ref="B164:C164"/>
    <mergeCell ref="A179:F179"/>
    <mergeCell ref="B148:D148"/>
    <mergeCell ref="B149:D149"/>
    <mergeCell ref="B150:C150"/>
    <mergeCell ref="B151:C151"/>
    <mergeCell ref="B154:C154"/>
    <mergeCell ref="A98:F98"/>
    <mergeCell ref="A100:F100"/>
    <mergeCell ref="A102:F102"/>
    <mergeCell ref="A103:F103"/>
    <mergeCell ref="A104:F104"/>
    <mergeCell ref="A99:F99"/>
  </mergeCells>
  <conditionalFormatting sqref="B199">
    <cfRule type="cellIs" dxfId="11" priority="4" operator="equal">
      <formula>0</formula>
    </cfRule>
    <cfRule type="cellIs" dxfId="10" priority="5" operator="lessThan">
      <formula>0</formula>
    </cfRule>
    <cfRule type="cellIs" dxfId="9" priority="6" operator="greaterThan">
      <formula>0</formula>
    </cfRule>
  </conditionalFormatting>
  <conditionalFormatting sqref="F165">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32" xr:uid="{00000000-0002-0000-0700-000000000000}"/>
    <dataValidation allowBlank="1" showInputMessage="1" showErrorMessage="1" promptTitle="Advertencia" prompt="Esta tabla solo la deben completar la unidades ejecutoras que por Ley específica estén facultadas para estimar superávits." sqref="F148" xr:uid="{00000000-0002-0000-0700-000001000000}"/>
    <dataValidation allowBlank="1" showInputMessage="1" showErrorMessage="1" promptTitle="Advertencia" prompt="El nombre de la partida debe ser de acuerdo al Clasificador de los Ingresos del Sector Público. " sqref="B89:B91 B109 B169" xr:uid="{00000000-0002-0000-0700-000002000000}"/>
    <dataValidation allowBlank="1" showInputMessage="1" showErrorMessage="1" promptTitle="Advertencia" prompt="En este espacio se debe detallar el código correspondiente a la partida detallada y debe ser el código definido en el Clasificador de los Ingresos del Sector Público. " sqref="A89:A91 A109 A169" xr:uid="{00000000-0002-0000-0700-000003000000}"/>
    <dataValidation allowBlank="1" showInputMessage="1" showErrorMessage="1" promptTitle="Advertencia" prompt="El código debe ser el definido para la partida en particular y debe ser el código establecido en el Clasificador de los Ingresos del Sector Público. " sqref="A85 A105" xr:uid="{00000000-0002-0000-0700-000004000000}"/>
    <dataValidation allowBlank="1" showInputMessage="1" showErrorMessage="1" promptTitle="Advertencia" prompt="Se debe indicar el nombre de la partida de acuerdo al Clasificador de los Ingresos del Sector Público." sqref="B85" xr:uid="{00000000-0002-0000-0700-000005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29:F129" xr:uid="{00000000-0002-0000-0700-000006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3:F103" xr:uid="{00000000-0002-0000-0700-000007000000}"/>
    <dataValidation allowBlank="1" showInputMessage="1" showErrorMessage="1" promptTitle="Advertencia" prompt="Debe coincidir con el monto reportado en la Liquidación Prespuestaria 2023, caso contrario se debe justificar en el espacio de observaciones. " sqref="D160 D152:D153 D155:D156" xr:uid="{00000000-0002-0000-0700-000008000000}"/>
    <dataValidation allowBlank="1" showInputMessage="1" showErrorMessage="1" promptTitle="Recordatorio" prompt="El superávit libre debe ser reintegrado a más tardar el 31 de marzo,_x000a_de acuerdo al  Decreto Nº 43189-MTSS, artículo 66. " sqref="B153:B155 B157:B160 B162:B164" xr:uid="{00000000-0002-0000-0700-000009000000}"/>
    <dataValidation allowBlank="1" showInputMessage="1" showErrorMessage="1" promptTitle="Advertencia" prompt="Esta tabla solo la deben completar la unidades ejecutoras que por Ley específica estén facultadas para estimar y re presupuestar superávits." sqref="B148" xr:uid="{00000000-0002-0000-0700-00000A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7:F59" xr:uid="{00000000-0002-0000-0700-00000B000000}"/>
  </dataValidations>
  <hyperlinks>
    <hyperlink ref="A85" r:id="rId1" xr:uid="{00000000-0004-0000-0700-000000000000}"/>
    <hyperlink ref="A105" r:id="rId2" xr:uid="{00000000-0004-0000-0700-000001000000}"/>
    <hyperlink ref="B85" r:id="rId3" xr:uid="{00000000-0004-0000-0700-000002000000}"/>
    <hyperlink ref="B105" r:id="rId4" display="Nombre de la Partida presupuestaria" xr:uid="{00000000-0004-0000-0700-000003000000}"/>
  </hyperlinks>
  <printOptions horizontalCentered="1"/>
  <pageMargins left="0.70866141732283472" right="0.70866141732283472" top="1.1811023622047245" bottom="0.78740157480314965" header="0.78740157480314965" footer="0.78740157480314965"/>
  <pageSetup scale="58" orientation="portrait" r:id="rId5"/>
  <headerFooter>
    <oddFooter>&amp;L&amp;"Palatino Linotype,Normal"&amp;K979797&amp;D&amp;C&amp;"Palatino Linotype,Normal"&amp;K979797Reporte de ejecución programática y presupuestaria (III Trimestre)&amp;R&amp;"Palatino Linotype,Normal"&amp;K979797&amp;P</oddFooter>
  </headerFooter>
  <rowBreaks count="4" manualBreakCount="4">
    <brk id="34" max="5" man="1"/>
    <brk id="59" max="16383" man="1"/>
    <brk id="101" max="5" man="1"/>
    <brk id="146" max="5" man="1"/>
  </rowBreaks>
  <ignoredErrors>
    <ignoredError sqref="F16:F18" evalError="1"/>
  </ignoredError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2951"/>
  </sheetPr>
  <dimension ref="A1:F100"/>
  <sheetViews>
    <sheetView showGridLines="0" zoomScale="80" zoomScaleNormal="80" zoomScaleSheetLayoutView="100" workbookViewId="0">
      <selection sqref="A1:F2"/>
    </sheetView>
  </sheetViews>
  <sheetFormatPr baseColWidth="10" defaultColWidth="11.44140625" defaultRowHeight="15.6" x14ac:dyDescent="0.3"/>
  <cols>
    <col min="1" max="1" width="46.44140625" style="30" customWidth="1"/>
    <col min="2" max="2" width="26.6640625" style="30" customWidth="1"/>
    <col min="3" max="6" width="20.6640625" style="30" customWidth="1"/>
    <col min="7" max="16384" width="11.44140625" style="30"/>
  </cols>
  <sheetData>
    <row r="1" spans="1:6" ht="18" customHeight="1" x14ac:dyDescent="0.3">
      <c r="A1" s="487" t="s">
        <v>113</v>
      </c>
      <c r="B1" s="487"/>
      <c r="C1" s="487"/>
      <c r="D1" s="487"/>
      <c r="E1" s="487"/>
      <c r="F1" s="487"/>
    </row>
    <row r="2" spans="1:6" ht="18" customHeight="1" x14ac:dyDescent="0.3">
      <c r="A2" s="487"/>
      <c r="B2" s="487"/>
      <c r="C2" s="487"/>
      <c r="D2" s="487"/>
      <c r="E2" s="487"/>
      <c r="F2" s="487"/>
    </row>
    <row r="3" spans="1:6" ht="18" customHeight="1" x14ac:dyDescent="0.3">
      <c r="A3" s="496" t="s">
        <v>223</v>
      </c>
      <c r="B3" s="496"/>
      <c r="C3" s="496"/>
      <c r="D3" s="496"/>
      <c r="E3" s="496"/>
      <c r="F3" s="496"/>
    </row>
    <row r="4" spans="1:6" ht="18" customHeight="1" thickBot="1" x14ac:dyDescent="0.35"/>
    <row r="5" spans="1:6" ht="18" customHeight="1" x14ac:dyDescent="0.3">
      <c r="A5" s="238"/>
      <c r="B5" s="149" t="s">
        <v>22</v>
      </c>
      <c r="C5" s="528" t="str">
        <f>+'1T'!C5</f>
        <v>Atención integral a jóvenes en riesgo social</v>
      </c>
      <c r="D5" s="529"/>
      <c r="E5" s="530"/>
    </row>
    <row r="6" spans="1:6" x14ac:dyDescent="0.3">
      <c r="A6" s="238"/>
      <c r="B6" s="151" t="s">
        <v>33</v>
      </c>
      <c r="C6" s="531" t="str">
        <f>+'1T'!C6</f>
        <v>Ciudad de los Niños (CDN)</v>
      </c>
      <c r="D6" s="532"/>
      <c r="E6" s="533"/>
    </row>
    <row r="7" spans="1:6" ht="21" customHeight="1" thickBot="1" x14ac:dyDescent="0.35">
      <c r="A7" s="238"/>
      <c r="B7" s="154" t="s">
        <v>34</v>
      </c>
      <c r="C7" s="534" t="str">
        <f>+'1T'!C7</f>
        <v>Ciudad de los Niños (CDN)</v>
      </c>
      <c r="D7" s="535"/>
      <c r="E7" s="536"/>
    </row>
    <row r="8" spans="1:6" x14ac:dyDescent="0.3">
      <c r="A8" s="238"/>
      <c r="B8" s="6"/>
      <c r="C8" s="6"/>
      <c r="D8" s="6"/>
      <c r="E8" s="6"/>
      <c r="F8" s="6"/>
    </row>
    <row r="9" spans="1:6" ht="19.8" x14ac:dyDescent="0.3">
      <c r="A9" s="462" t="s">
        <v>224</v>
      </c>
      <c r="B9" s="462"/>
      <c r="C9" s="462"/>
      <c r="D9" s="462"/>
      <c r="E9" s="462"/>
      <c r="F9" s="462"/>
    </row>
    <row r="10" spans="1:6" ht="15" customHeight="1" x14ac:dyDescent="0.3"/>
    <row r="11" spans="1:6" x14ac:dyDescent="0.3">
      <c r="A11" s="492" t="s">
        <v>36</v>
      </c>
      <c r="B11" s="492"/>
      <c r="C11" s="492"/>
      <c r="D11" s="492"/>
      <c r="E11" s="492"/>
      <c r="F11" s="492"/>
    </row>
    <row r="12" spans="1:6" x14ac:dyDescent="0.3">
      <c r="A12" s="492" t="s">
        <v>19</v>
      </c>
      <c r="B12" s="492"/>
      <c r="C12" s="492"/>
      <c r="D12" s="492"/>
      <c r="E12" s="492"/>
      <c r="F12" s="492"/>
    </row>
    <row r="13" spans="1:6" ht="35.1" customHeight="1" x14ac:dyDescent="0.3">
      <c r="A13" s="239" t="s">
        <v>17</v>
      </c>
      <c r="B13" s="97" t="s">
        <v>18</v>
      </c>
      <c r="C13" s="239" t="s">
        <v>80</v>
      </c>
      <c r="D13" s="97" t="s">
        <v>81</v>
      </c>
      <c r="E13" s="97" t="s">
        <v>82</v>
      </c>
      <c r="F13" s="240" t="s">
        <v>225</v>
      </c>
    </row>
    <row r="14" spans="1:6" ht="18" customHeight="1" x14ac:dyDescent="0.3">
      <c r="A14" s="306" t="s">
        <v>16</v>
      </c>
      <c r="B14" s="92"/>
      <c r="C14" s="308">
        <f>+C16</f>
        <v>470.33333333333331</v>
      </c>
      <c r="D14" s="308">
        <f t="shared" ref="D14:F14" si="0">+D16</f>
        <v>434.66666666666669</v>
      </c>
      <c r="E14" s="308">
        <f t="shared" si="0"/>
        <v>417.33333333333331</v>
      </c>
      <c r="F14" s="308">
        <f t="shared" si="0"/>
        <v>440.77777777777777</v>
      </c>
    </row>
    <row r="15" spans="1:6" ht="15" customHeight="1" x14ac:dyDescent="0.3">
      <c r="A15" s="12"/>
      <c r="B15" s="13"/>
      <c r="C15" s="310"/>
      <c r="D15" s="310"/>
      <c r="E15" s="326"/>
      <c r="F15" s="310"/>
    </row>
    <row r="16" spans="1:6" ht="18" customHeight="1" x14ac:dyDescent="0.3">
      <c r="A16" s="79" t="s">
        <v>282</v>
      </c>
      <c r="B16" s="307" t="s">
        <v>283</v>
      </c>
      <c r="C16" s="310">
        <f>+'1T'!F18</f>
        <v>470.33333333333331</v>
      </c>
      <c r="D16" s="310">
        <f>+'2T'!F18</f>
        <v>434.66666666666669</v>
      </c>
      <c r="E16" s="326">
        <f>+'3T'!F18</f>
        <v>417.33333333333331</v>
      </c>
      <c r="F16" s="327">
        <f>+AVERAGE(C16:E16)</f>
        <v>440.77777777777777</v>
      </c>
    </row>
    <row r="17" spans="1:6" x14ac:dyDescent="0.3">
      <c r="A17" s="144" t="s">
        <v>153</v>
      </c>
      <c r="B17" s="300" t="s">
        <v>354</v>
      </c>
      <c r="C17" s="143"/>
      <c r="D17" s="143"/>
      <c r="E17" s="143"/>
    </row>
    <row r="18" spans="1:6" ht="50.1" customHeight="1" x14ac:dyDescent="0.3">
      <c r="A18" s="463" t="s">
        <v>327</v>
      </c>
      <c r="B18" s="464"/>
      <c r="C18" s="464"/>
      <c r="D18" s="464"/>
      <c r="E18" s="464"/>
      <c r="F18" s="465"/>
    </row>
    <row r="19" spans="1:6" ht="17.25" customHeight="1" x14ac:dyDescent="0.3">
      <c r="A19" s="33"/>
      <c r="B19" s="33"/>
      <c r="C19" s="33"/>
      <c r="D19" s="34"/>
      <c r="E19" s="34"/>
    </row>
    <row r="20" spans="1:6" ht="18" customHeight="1" x14ac:dyDescent="0.3">
      <c r="A20" s="492" t="s">
        <v>37</v>
      </c>
      <c r="B20" s="492"/>
      <c r="C20" s="492"/>
      <c r="D20" s="492"/>
      <c r="E20" s="492"/>
    </row>
    <row r="21" spans="1:6" ht="18" customHeight="1" x14ac:dyDescent="0.3">
      <c r="A21" s="492" t="s">
        <v>20</v>
      </c>
      <c r="B21" s="492"/>
      <c r="C21" s="492"/>
      <c r="D21" s="492"/>
      <c r="E21" s="492"/>
    </row>
    <row r="22" spans="1:6" ht="35.1" customHeight="1" x14ac:dyDescent="0.3">
      <c r="A22" s="239" t="s">
        <v>21</v>
      </c>
      <c r="B22" s="214" t="s">
        <v>80</v>
      </c>
      <c r="C22" s="214" t="s">
        <v>81</v>
      </c>
      <c r="D22" s="214" t="s">
        <v>82</v>
      </c>
      <c r="E22" s="214" t="s">
        <v>225</v>
      </c>
    </row>
    <row r="23" spans="1:6" ht="18" customHeight="1" x14ac:dyDescent="0.3">
      <c r="A23" s="317" t="s">
        <v>16</v>
      </c>
      <c r="B23" s="104">
        <f>+SUM(B26:B28)</f>
        <v>107041067.28999999</v>
      </c>
      <c r="C23" s="104">
        <f t="shared" ref="C23:D23" si="1">+SUM(C26:C28)</f>
        <v>202746206.63999999</v>
      </c>
      <c r="D23" s="104">
        <f t="shared" si="1"/>
        <v>246955776.68000001</v>
      </c>
      <c r="E23" s="104">
        <f>+SUM(E26:E28)</f>
        <v>556743050.61000001</v>
      </c>
    </row>
    <row r="24" spans="1:6" ht="15" customHeight="1" x14ac:dyDescent="0.3">
      <c r="A24" s="318"/>
      <c r="B24" s="331"/>
      <c r="C24" s="331"/>
      <c r="D24" s="330"/>
      <c r="E24" s="332"/>
    </row>
    <row r="25" spans="1:6" ht="18" customHeight="1" x14ac:dyDescent="0.3">
      <c r="A25" s="319" t="s">
        <v>282</v>
      </c>
      <c r="B25" s="322"/>
      <c r="C25" s="328"/>
      <c r="D25" s="329"/>
      <c r="E25" s="312"/>
    </row>
    <row r="26" spans="1:6" ht="18" customHeight="1" x14ac:dyDescent="0.35">
      <c r="A26" s="320" t="s">
        <v>284</v>
      </c>
      <c r="B26" s="76">
        <f>+'1T'!F29</f>
        <v>54793461.789999999</v>
      </c>
      <c r="C26" s="52">
        <f>+'2T'!F29</f>
        <v>89747825.219999999</v>
      </c>
      <c r="D26" s="330">
        <f>+'3T'!F29</f>
        <v>62208064.450000003</v>
      </c>
      <c r="E26" s="207">
        <f>+SUM(B26:D26)</f>
        <v>206749351.45999998</v>
      </c>
    </row>
    <row r="27" spans="1:6" ht="18" customHeight="1" x14ac:dyDescent="0.35">
      <c r="A27" s="320" t="s">
        <v>285</v>
      </c>
      <c r="B27" s="76">
        <f>+'1T'!F30</f>
        <v>1355094.7</v>
      </c>
      <c r="C27" s="52">
        <f>+'2T'!F30</f>
        <v>16420606.419999998</v>
      </c>
      <c r="D27" s="330">
        <f>+'3T'!F30</f>
        <v>34596167.700000003</v>
      </c>
      <c r="E27" s="207">
        <f t="shared" ref="E27:E28" si="2">+SUM(B27:D27)</f>
        <v>52371868.82</v>
      </c>
    </row>
    <row r="28" spans="1:6" ht="18" customHeight="1" x14ac:dyDescent="0.35">
      <c r="A28" s="320" t="s">
        <v>286</v>
      </c>
      <c r="B28" s="76">
        <f>+'1T'!F31</f>
        <v>50892510.799999997</v>
      </c>
      <c r="C28" s="52">
        <f>+'2T'!F31</f>
        <v>96577775</v>
      </c>
      <c r="D28" s="330">
        <f>+'3T'!F31</f>
        <v>150151544.53</v>
      </c>
      <c r="E28" s="313">
        <f t="shared" si="2"/>
        <v>297621830.33000004</v>
      </c>
    </row>
    <row r="29" spans="1:6" ht="15" customHeight="1" x14ac:dyDescent="0.3">
      <c r="A29" s="144" t="s">
        <v>153</v>
      </c>
      <c r="B29" s="392" t="s">
        <v>354</v>
      </c>
      <c r="C29" s="241"/>
      <c r="D29" s="241"/>
    </row>
    <row r="30" spans="1:6" ht="50.1" customHeight="1" x14ac:dyDescent="0.3">
      <c r="A30" s="463" t="s">
        <v>350</v>
      </c>
      <c r="B30" s="464"/>
      <c r="C30" s="464"/>
      <c r="D30" s="464"/>
      <c r="E30" s="465"/>
    </row>
    <row r="31" spans="1:6" ht="21" customHeight="1" x14ac:dyDescent="0.3"/>
    <row r="32" spans="1:6" ht="21" customHeight="1" x14ac:dyDescent="0.3">
      <c r="A32" s="449" t="s">
        <v>70</v>
      </c>
      <c r="B32" s="449"/>
      <c r="C32" s="449"/>
      <c r="D32" s="449"/>
      <c r="E32" s="449"/>
      <c r="F32" s="290"/>
    </row>
    <row r="33" spans="1:6" ht="21" customHeight="1" x14ac:dyDescent="0.3">
      <c r="A33" s="449" t="s">
        <v>71</v>
      </c>
      <c r="B33" s="449"/>
      <c r="C33" s="449"/>
      <c r="D33" s="449"/>
      <c r="E33" s="449"/>
    </row>
    <row r="34" spans="1:6" ht="21" customHeight="1" x14ac:dyDescent="0.3">
      <c r="A34" s="449" t="s">
        <v>51</v>
      </c>
      <c r="B34" s="449"/>
      <c r="C34" s="449"/>
      <c r="D34" s="449"/>
      <c r="E34" s="449"/>
    </row>
    <row r="35" spans="1:6" ht="34.5" customHeight="1" x14ac:dyDescent="0.3">
      <c r="A35" s="102" t="s">
        <v>69</v>
      </c>
      <c r="B35" s="102" t="s">
        <v>80</v>
      </c>
      <c r="C35" s="102" t="s">
        <v>81</v>
      </c>
      <c r="D35" s="286" t="s">
        <v>82</v>
      </c>
      <c r="E35" s="287" t="s">
        <v>225</v>
      </c>
      <c r="F35" s="244"/>
    </row>
    <row r="36" spans="1:6" ht="21" customHeight="1" x14ac:dyDescent="0.3">
      <c r="A36" s="124" t="s">
        <v>72</v>
      </c>
      <c r="B36" s="125">
        <v>0</v>
      </c>
      <c r="C36" s="125">
        <f>+B40</f>
        <v>107280946.71000001</v>
      </c>
      <c r="D36" s="125">
        <f>+C40</f>
        <v>118856753.82000005</v>
      </c>
      <c r="E36" s="291">
        <v>0</v>
      </c>
      <c r="F36" s="244"/>
    </row>
    <row r="37" spans="1:6" ht="21" customHeight="1" x14ac:dyDescent="0.3">
      <c r="A37" s="124" t="s">
        <v>73</v>
      </c>
      <c r="B37" s="125">
        <f>+'1T'!F88</f>
        <v>214322014</v>
      </c>
      <c r="C37" s="125">
        <f>+'2T'!F88</f>
        <v>214322013.75</v>
      </c>
      <c r="D37" s="125">
        <f>+'3T'!F88</f>
        <v>214322011.5</v>
      </c>
      <c r="E37" s="291">
        <f>+B37+C37+D37</f>
        <v>642966039.25</v>
      </c>
      <c r="F37" s="244"/>
    </row>
    <row r="38" spans="1:6" ht="21" customHeight="1" x14ac:dyDescent="0.3">
      <c r="A38" s="124" t="s">
        <v>98</v>
      </c>
      <c r="B38" s="125">
        <f>+B36+B37</f>
        <v>214322014</v>
      </c>
      <c r="C38" s="125">
        <f>+C36+C37</f>
        <v>321602960.46000004</v>
      </c>
      <c r="D38" s="125">
        <f>+D36+D37</f>
        <v>333178765.32000005</v>
      </c>
      <c r="E38" s="292">
        <f>+D38</f>
        <v>333178765.32000005</v>
      </c>
      <c r="F38" s="244"/>
    </row>
    <row r="39" spans="1:6" ht="21" customHeight="1" x14ac:dyDescent="0.3">
      <c r="A39" s="124" t="s">
        <v>142</v>
      </c>
      <c r="B39" s="125">
        <f>+'1T'!F108</f>
        <v>107041067.28999999</v>
      </c>
      <c r="C39" s="125">
        <f>+'2T'!F108</f>
        <v>202746206.63999999</v>
      </c>
      <c r="D39" s="125">
        <f>+'3T'!F108</f>
        <v>246955776.57999998</v>
      </c>
      <c r="E39" s="292">
        <f>+D39</f>
        <v>246955776.57999998</v>
      </c>
      <c r="F39" s="244"/>
    </row>
    <row r="40" spans="1:6" ht="21" customHeight="1" x14ac:dyDescent="0.3">
      <c r="A40" s="124" t="s">
        <v>99</v>
      </c>
      <c r="B40" s="125">
        <f>+B38-B39</f>
        <v>107280946.71000001</v>
      </c>
      <c r="C40" s="125">
        <f>+C38-C39</f>
        <v>118856753.82000005</v>
      </c>
      <c r="D40" s="125">
        <f>+D38-D39</f>
        <v>86222988.740000069</v>
      </c>
      <c r="E40" s="293">
        <f>+E38-E39</f>
        <v>86222988.740000069</v>
      </c>
      <c r="F40" s="244"/>
    </row>
    <row r="41" spans="1:6" ht="9.9" customHeight="1" x14ac:dyDescent="0.3">
      <c r="A41" s="497" t="s">
        <v>353</v>
      </c>
      <c r="B41" s="497"/>
      <c r="C41" s="497"/>
      <c r="D41" s="497"/>
    </row>
    <row r="42" spans="1:6" ht="9.9" customHeight="1" x14ac:dyDescent="0.3">
      <c r="A42" s="242"/>
      <c r="B42" s="242"/>
      <c r="C42" s="242"/>
      <c r="D42" s="242"/>
    </row>
    <row r="43" spans="1:6" ht="9.9" customHeight="1" x14ac:dyDescent="0.3">
      <c r="A43" s="242"/>
      <c r="B43" s="242"/>
      <c r="C43" s="242"/>
      <c r="D43" s="242"/>
    </row>
    <row r="44" spans="1:6" ht="9.9" customHeight="1" x14ac:dyDescent="0.3">
      <c r="A44" s="242"/>
      <c r="B44" s="242"/>
      <c r="C44" s="242"/>
      <c r="D44" s="242"/>
    </row>
    <row r="45" spans="1:6" x14ac:dyDescent="0.3">
      <c r="A45" s="411" t="s">
        <v>112</v>
      </c>
      <c r="B45" s="411"/>
      <c r="C45" s="411"/>
      <c r="D45" s="411"/>
      <c r="E45" s="411"/>
      <c r="F45" s="411"/>
    </row>
    <row r="100" spans="1:1" x14ac:dyDescent="0.3"/>
  </sheetData>
  <mergeCells count="17">
    <mergeCell ref="A45:F45"/>
    <mergeCell ref="A12:F12"/>
    <mergeCell ref="A11:F11"/>
    <mergeCell ref="A18:F18"/>
    <mergeCell ref="A20:E20"/>
    <mergeCell ref="A21:E21"/>
    <mergeCell ref="A30:E30"/>
    <mergeCell ref="A32:E32"/>
    <mergeCell ref="A33:E33"/>
    <mergeCell ref="A34:E34"/>
    <mergeCell ref="A41:D41"/>
    <mergeCell ref="A1:F2"/>
    <mergeCell ref="A3:F3"/>
    <mergeCell ref="A9:F9"/>
    <mergeCell ref="C5:E5"/>
    <mergeCell ref="C6:E6"/>
    <mergeCell ref="C7:E7"/>
  </mergeCells>
  <dataValidations disablePrompts="1" count="1">
    <dataValidation allowBlank="1" showInputMessage="1" showErrorMessage="1" promptTitle="Advertencia" prompt="Se recomienda leer cuidadosamente las indicaciones dispuestas en la parte inferior de esta tabla. " sqref="A36" xr:uid="{00000000-0002-0000-0800-000000000000}"/>
  </dataValidations>
  <printOptions horizontalCentered="1"/>
  <pageMargins left="0.70866141732283472" right="0.70866141732283472" top="1.1811023622047245" bottom="0.78740157480314965" header="0.78740157480314965" footer="0.78740157480314965"/>
  <pageSetup scale="53" orientation="portrait" r:id="rId1"/>
  <headerFooter>
    <oddFooter>&amp;L&amp;"Palatino Linotype,Normal"&amp;K979797&amp;D&amp;C&amp;"Palatino Linotype,Normal"&amp;K979797Reporte ejecución programática y presupuestaria (III trimestre acumulado)&amp;R&amp;"Palatino Linotype,Normal"&amp;K979797&amp;P</oddFooter>
  </headerFooter>
  <ignoredErrors>
    <ignoredError sqref="C14:F16" evalError="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79797"/>
  </sheetPr>
  <dimension ref="A1:I203"/>
  <sheetViews>
    <sheetView showGridLines="0" zoomScale="80" zoomScaleNormal="80" zoomScaleSheetLayoutView="100" workbookViewId="0">
      <selection sqref="A1:F2"/>
    </sheetView>
  </sheetViews>
  <sheetFormatPr baseColWidth="10" defaultColWidth="11.44140625" defaultRowHeight="15.6" x14ac:dyDescent="0.3"/>
  <cols>
    <col min="1" max="1" width="46.33203125" style="37" customWidth="1"/>
    <col min="2" max="2" width="28.109375" style="37" customWidth="1"/>
    <col min="3" max="5" width="19.6640625" style="37" customWidth="1"/>
    <col min="6" max="6" width="20.6640625" style="37" customWidth="1"/>
    <col min="7" max="7" width="11.44140625" style="37"/>
    <col min="8" max="16384" width="11.44140625" style="30"/>
  </cols>
  <sheetData>
    <row r="1" spans="1:7" ht="26.4" customHeight="1" x14ac:dyDescent="0.3">
      <c r="A1" s="487" t="s">
        <v>113</v>
      </c>
      <c r="B1" s="487"/>
      <c r="C1" s="487"/>
      <c r="D1" s="487"/>
      <c r="E1" s="487"/>
      <c r="F1" s="487"/>
      <c r="G1" s="30"/>
    </row>
    <row r="2" spans="1:7" ht="19.2" customHeight="1" x14ac:dyDescent="0.3">
      <c r="A2" s="487"/>
      <c r="B2" s="487"/>
      <c r="C2" s="487"/>
      <c r="D2" s="487"/>
      <c r="E2" s="487"/>
      <c r="F2" s="487"/>
      <c r="G2" s="30"/>
    </row>
    <row r="3" spans="1:7" ht="17.399999999999999" x14ac:dyDescent="0.3">
      <c r="A3" s="496" t="s">
        <v>149</v>
      </c>
      <c r="B3" s="496"/>
      <c r="C3" s="496"/>
      <c r="D3" s="496"/>
      <c r="E3" s="496"/>
      <c r="F3" s="496"/>
      <c r="G3" s="30"/>
    </row>
    <row r="4" spans="1:7" ht="9.9" customHeight="1" thickBot="1" x14ac:dyDescent="0.35">
      <c r="A4" s="232"/>
      <c r="B4" s="232"/>
      <c r="C4" s="232"/>
      <c r="D4" s="232"/>
      <c r="E4" s="232"/>
      <c r="F4" s="232"/>
      <c r="G4" s="30"/>
    </row>
    <row r="5" spans="1:7" ht="18" customHeight="1" x14ac:dyDescent="0.3">
      <c r="A5" s="58"/>
      <c r="B5" s="149" t="s">
        <v>22</v>
      </c>
      <c r="C5" s="479" t="str">
        <f>+'1T'!C5</f>
        <v>Atención integral a jóvenes en riesgo social</v>
      </c>
      <c r="D5" s="480"/>
      <c r="E5" s="481"/>
      <c r="F5" s="30"/>
      <c r="G5" s="30"/>
    </row>
    <row r="6" spans="1:7" ht="18" customHeight="1" x14ac:dyDescent="0.3">
      <c r="A6" s="59"/>
      <c r="B6" s="151" t="s">
        <v>33</v>
      </c>
      <c r="C6" s="435" t="str">
        <f>+'1T'!C6</f>
        <v>Ciudad de los Niños (CDN)</v>
      </c>
      <c r="D6" s="482"/>
      <c r="E6" s="483"/>
      <c r="F6" s="6"/>
      <c r="G6" s="30"/>
    </row>
    <row r="7" spans="1:7" ht="18" customHeight="1" thickBot="1" x14ac:dyDescent="0.35">
      <c r="A7" s="59"/>
      <c r="B7" s="154" t="s">
        <v>34</v>
      </c>
      <c r="C7" s="484" t="str">
        <f>+'1T'!C7</f>
        <v>Ciudad de los Niños (CDN)</v>
      </c>
      <c r="D7" s="485"/>
      <c r="E7" s="486"/>
      <c r="F7" s="6"/>
      <c r="G7" s="30"/>
    </row>
    <row r="8" spans="1:7" ht="9.9" customHeight="1" x14ac:dyDescent="0.3">
      <c r="A8" s="7"/>
      <c r="B8" s="229"/>
      <c r="C8" s="229"/>
      <c r="D8" s="229"/>
      <c r="E8" s="229"/>
      <c r="F8" s="229"/>
      <c r="G8" s="30"/>
    </row>
    <row r="9" spans="1:7" ht="21.9" customHeight="1" x14ac:dyDescent="0.3">
      <c r="A9" s="462" t="s">
        <v>35</v>
      </c>
      <c r="B9" s="462"/>
      <c r="C9" s="462"/>
      <c r="D9" s="462"/>
      <c r="E9" s="462"/>
      <c r="F9" s="462"/>
      <c r="G9" s="30"/>
    </row>
    <row r="10" spans="1:7" s="63" customFormat="1" ht="17.399999999999999" x14ac:dyDescent="0.3">
      <c r="A10" s="11"/>
      <c r="B10" s="11"/>
      <c r="C10" s="11"/>
      <c r="D10" s="11"/>
      <c r="E10" s="11"/>
      <c r="F10" s="11"/>
      <c r="G10" s="30"/>
    </row>
    <row r="11" spans="1:7" ht="50.25" customHeight="1" x14ac:dyDescent="0.3">
      <c r="A11" s="413" t="s">
        <v>275</v>
      </c>
      <c r="B11" s="413"/>
      <c r="C11" s="413"/>
      <c r="D11" s="413"/>
      <c r="E11" s="413"/>
      <c r="F11" s="413"/>
      <c r="G11" s="30"/>
    </row>
    <row r="12" spans="1:7" s="63" customFormat="1" ht="17.399999999999999" x14ac:dyDescent="0.3">
      <c r="A12" s="11"/>
      <c r="B12" s="11"/>
      <c r="C12" s="11"/>
      <c r="D12" s="11"/>
      <c r="E12" s="11"/>
      <c r="F12" s="11"/>
      <c r="G12" s="30"/>
    </row>
    <row r="13" spans="1:7" s="63" customFormat="1" ht="16.95" customHeight="1" x14ac:dyDescent="0.3">
      <c r="A13" s="492" t="s">
        <v>36</v>
      </c>
      <c r="B13" s="492"/>
      <c r="C13" s="492"/>
      <c r="D13" s="492"/>
      <c r="E13" s="492"/>
      <c r="F13" s="492"/>
      <c r="G13" s="30"/>
    </row>
    <row r="14" spans="1:7" s="63" customFormat="1" ht="16.95" customHeight="1" x14ac:dyDescent="0.3">
      <c r="A14" s="492" t="s">
        <v>19</v>
      </c>
      <c r="B14" s="492"/>
      <c r="C14" s="492"/>
      <c r="D14" s="492"/>
      <c r="E14" s="492"/>
      <c r="F14" s="492"/>
      <c r="G14" s="30"/>
    </row>
    <row r="15" spans="1:7" ht="18" customHeight="1" x14ac:dyDescent="0.3">
      <c r="A15" s="228" t="s">
        <v>17</v>
      </c>
      <c r="B15" s="97" t="s">
        <v>18</v>
      </c>
      <c r="C15" s="97" t="s">
        <v>14</v>
      </c>
      <c r="D15" s="97" t="s">
        <v>15</v>
      </c>
      <c r="E15" s="97" t="s">
        <v>78</v>
      </c>
      <c r="F15" s="228" t="s">
        <v>12</v>
      </c>
      <c r="G15" s="30"/>
    </row>
    <row r="16" spans="1:7" ht="16.95" customHeight="1" x14ac:dyDescent="0.3">
      <c r="A16" s="306" t="s">
        <v>16</v>
      </c>
      <c r="B16" s="92"/>
      <c r="C16" s="308">
        <f>+C18</f>
        <v>414</v>
      </c>
      <c r="D16" s="308">
        <f t="shared" ref="D16:F16" si="0">+D18</f>
        <v>414</v>
      </c>
      <c r="E16" s="308">
        <f t="shared" si="0"/>
        <v>414</v>
      </c>
      <c r="F16" s="308">
        <f t="shared" si="0"/>
        <v>414</v>
      </c>
      <c r="G16" s="30"/>
    </row>
    <row r="17" spans="1:7" ht="15" customHeight="1" x14ac:dyDescent="0.3">
      <c r="A17" s="12"/>
      <c r="B17" s="13"/>
      <c r="C17" s="309"/>
      <c r="D17" s="309"/>
      <c r="E17" s="309"/>
      <c r="F17" s="309"/>
      <c r="G17" s="30"/>
    </row>
    <row r="18" spans="1:7" s="63" customFormat="1" ht="16.95" customHeight="1" x14ac:dyDescent="0.3">
      <c r="A18" s="79" t="s">
        <v>282</v>
      </c>
      <c r="B18" s="307" t="s">
        <v>283</v>
      </c>
      <c r="C18" s="310">
        <v>414</v>
      </c>
      <c r="D18" s="310">
        <v>414</v>
      </c>
      <c r="E18" s="310">
        <v>414</v>
      </c>
      <c r="F18" s="310">
        <f>+AVERAGE(C18:E18)</f>
        <v>414</v>
      </c>
    </row>
    <row r="19" spans="1:7" x14ac:dyDescent="0.3">
      <c r="A19" s="144" t="s">
        <v>153</v>
      </c>
      <c r="B19" s="298" t="s">
        <v>154</v>
      </c>
      <c r="C19" s="143"/>
      <c r="D19" s="143"/>
      <c r="E19" s="143"/>
      <c r="F19" s="143"/>
      <c r="G19" s="30"/>
    </row>
    <row r="20" spans="1:7" ht="35.1" customHeight="1" x14ac:dyDescent="0.3">
      <c r="A20" s="472" t="s">
        <v>276</v>
      </c>
      <c r="B20" s="473"/>
      <c r="C20" s="473"/>
      <c r="D20" s="473"/>
      <c r="E20" s="473"/>
      <c r="F20" s="474"/>
    </row>
    <row r="21" spans="1:7" ht="50.1" customHeight="1" x14ac:dyDescent="0.3">
      <c r="A21" s="463" t="s">
        <v>327</v>
      </c>
      <c r="B21" s="464"/>
      <c r="C21" s="464"/>
      <c r="D21" s="464"/>
      <c r="E21" s="464"/>
      <c r="F21" s="465"/>
      <c r="G21" s="30"/>
    </row>
    <row r="22" spans="1:7" ht="16.95" customHeight="1" x14ac:dyDescent="0.3">
      <c r="A22" s="33"/>
      <c r="B22" s="33"/>
      <c r="C22" s="33"/>
      <c r="D22" s="34"/>
      <c r="E22" s="34"/>
      <c r="F22" s="35"/>
      <c r="G22" s="30"/>
    </row>
    <row r="23" spans="1:7" ht="16.95" customHeight="1" x14ac:dyDescent="0.3">
      <c r="A23" s="492" t="s">
        <v>37</v>
      </c>
      <c r="B23" s="492"/>
      <c r="C23" s="492"/>
      <c r="D23" s="492"/>
      <c r="E23" s="492"/>
      <c r="F23" s="492"/>
      <c r="G23" s="30"/>
    </row>
    <row r="24" spans="1:7" ht="16.95" customHeight="1" x14ac:dyDescent="0.3">
      <c r="A24" s="492" t="s">
        <v>20</v>
      </c>
      <c r="B24" s="492"/>
      <c r="C24" s="492"/>
      <c r="D24" s="492"/>
      <c r="E24" s="492"/>
      <c r="F24" s="492"/>
      <c r="G24" s="30"/>
    </row>
    <row r="25" spans="1:7" ht="18" customHeight="1" x14ac:dyDescent="0.3">
      <c r="A25" s="446" t="s">
        <v>17</v>
      </c>
      <c r="B25" s="491"/>
      <c r="C25" s="97" t="s">
        <v>14</v>
      </c>
      <c r="D25" s="97" t="s">
        <v>15</v>
      </c>
      <c r="E25" s="97" t="s">
        <v>78</v>
      </c>
      <c r="F25" s="228" t="s">
        <v>12</v>
      </c>
      <c r="G25" s="30"/>
    </row>
    <row r="26" spans="1:7" ht="16.95" customHeight="1" x14ac:dyDescent="0.3">
      <c r="A26" s="493" t="s">
        <v>16</v>
      </c>
      <c r="B26" s="493"/>
      <c r="C26" s="104">
        <f>+SUM(C29:C31)</f>
        <v>12552815.02</v>
      </c>
      <c r="D26" s="104">
        <f t="shared" ref="D26:F26" si="1">+SUM(D29:D31)</f>
        <v>130307443.7</v>
      </c>
      <c r="E26" s="104">
        <f t="shared" si="1"/>
        <v>156326157.35000002</v>
      </c>
      <c r="F26" s="104">
        <f t="shared" si="1"/>
        <v>299186416.06999999</v>
      </c>
      <c r="G26" s="30"/>
    </row>
    <row r="27" spans="1:7" ht="15" customHeight="1" x14ac:dyDescent="0.3">
      <c r="A27" s="494"/>
      <c r="B27" s="494"/>
      <c r="C27" s="14"/>
      <c r="D27" s="14"/>
      <c r="E27" s="14"/>
      <c r="F27" s="14"/>
      <c r="G27" s="30"/>
    </row>
    <row r="28" spans="1:7" ht="16.95" customHeight="1" x14ac:dyDescent="0.3">
      <c r="A28" s="458" t="s">
        <v>282</v>
      </c>
      <c r="B28" s="458"/>
      <c r="C28" s="312"/>
      <c r="D28" s="312"/>
      <c r="E28" s="312"/>
      <c r="F28" s="312"/>
      <c r="G28" s="30"/>
    </row>
    <row r="29" spans="1:7" ht="16.95" customHeight="1" x14ac:dyDescent="0.35">
      <c r="A29" s="495" t="s">
        <v>284</v>
      </c>
      <c r="B29" s="495"/>
      <c r="C29" s="15">
        <v>12383315.02</v>
      </c>
      <c r="D29" s="15">
        <v>47133636.299999997</v>
      </c>
      <c r="E29" s="15">
        <v>36626552.32</v>
      </c>
      <c r="F29" s="207">
        <f>+SUM(C29:E29)</f>
        <v>96143503.639999986</v>
      </c>
      <c r="G29" s="30"/>
    </row>
    <row r="30" spans="1:7" ht="16.95" customHeight="1" x14ac:dyDescent="0.35">
      <c r="A30" s="495" t="s">
        <v>285</v>
      </c>
      <c r="B30" s="495"/>
      <c r="C30" s="16">
        <v>0</v>
      </c>
      <c r="D30" s="15">
        <v>0</v>
      </c>
      <c r="E30" s="15">
        <v>1330955.3799999999</v>
      </c>
      <c r="F30" s="207">
        <f t="shared" ref="F30:F31" si="2">+SUM(C30:E30)</f>
        <v>1330955.3799999999</v>
      </c>
      <c r="G30" s="30"/>
    </row>
    <row r="31" spans="1:7" ht="16.95" customHeight="1" x14ac:dyDescent="0.35">
      <c r="A31" s="495" t="s">
        <v>286</v>
      </c>
      <c r="B31" s="495"/>
      <c r="C31" s="17">
        <v>169500</v>
      </c>
      <c r="D31" s="17">
        <v>83173807.400000006</v>
      </c>
      <c r="E31" s="17">
        <v>118368649.65000001</v>
      </c>
      <c r="F31" s="207">
        <f t="shared" si="2"/>
        <v>201711957.05000001</v>
      </c>
      <c r="G31" s="30"/>
    </row>
    <row r="32" spans="1:7" ht="15" customHeight="1" x14ac:dyDescent="0.3">
      <c r="A32" s="144" t="s">
        <v>153</v>
      </c>
      <c r="B32" s="298" t="s">
        <v>154</v>
      </c>
      <c r="C32" s="143"/>
      <c r="D32" s="143"/>
      <c r="E32" s="143"/>
      <c r="F32" s="143"/>
      <c r="G32" s="30"/>
    </row>
    <row r="33" spans="1:7" ht="35.1" customHeight="1" x14ac:dyDescent="0.3">
      <c r="A33" s="472" t="s">
        <v>276</v>
      </c>
      <c r="B33" s="473"/>
      <c r="C33" s="473"/>
      <c r="D33" s="473"/>
      <c r="E33" s="473"/>
      <c r="F33" s="474"/>
    </row>
    <row r="34" spans="1:7" ht="50.1" customHeight="1" x14ac:dyDescent="0.3">
      <c r="A34" s="537" t="s">
        <v>356</v>
      </c>
      <c r="B34" s="538"/>
      <c r="C34" s="538"/>
      <c r="D34" s="538"/>
      <c r="E34" s="538"/>
      <c r="F34" s="539"/>
      <c r="G34" s="30"/>
    </row>
    <row r="35" spans="1:7" ht="16.95" customHeight="1" x14ac:dyDescent="0.3">
      <c r="A35" s="30"/>
      <c r="B35" s="30"/>
      <c r="C35" s="30"/>
      <c r="D35" s="30"/>
      <c r="E35" s="30"/>
      <c r="G35" s="30"/>
    </row>
    <row r="36" spans="1:7" ht="16.95" customHeight="1" x14ac:dyDescent="0.3">
      <c r="A36" s="449" t="s">
        <v>38</v>
      </c>
      <c r="B36" s="449"/>
      <c r="C36" s="449"/>
      <c r="D36" s="449"/>
      <c r="E36" s="449"/>
      <c r="F36" s="449"/>
      <c r="G36" s="30"/>
    </row>
    <row r="37" spans="1:7" ht="33" customHeight="1" x14ac:dyDescent="0.3">
      <c r="A37" s="447" t="s">
        <v>39</v>
      </c>
      <c r="B37" s="447"/>
      <c r="C37" s="447"/>
      <c r="D37" s="447"/>
      <c r="E37" s="447"/>
      <c r="F37" s="447"/>
      <c r="G37" s="30"/>
    </row>
    <row r="38" spans="1:7" ht="31.2" x14ac:dyDescent="0.3">
      <c r="A38" s="446" t="s">
        <v>23</v>
      </c>
      <c r="B38" s="446"/>
      <c r="C38" s="97" t="s">
        <v>40</v>
      </c>
      <c r="D38" s="228" t="s">
        <v>41</v>
      </c>
      <c r="E38" s="99" t="s">
        <v>43</v>
      </c>
      <c r="F38" s="228" t="s">
        <v>24</v>
      </c>
      <c r="G38" s="30"/>
    </row>
    <row r="39" spans="1:7" ht="30" customHeight="1" x14ac:dyDescent="0.3">
      <c r="A39" s="470" t="s">
        <v>28</v>
      </c>
      <c r="B39" s="476"/>
      <c r="C39" s="18"/>
      <c r="D39" s="18" t="s">
        <v>355</v>
      </c>
      <c r="E39" s="22"/>
      <c r="F39" s="19"/>
      <c r="G39" s="30"/>
    </row>
    <row r="40" spans="1:7" ht="30" customHeight="1" x14ac:dyDescent="0.3">
      <c r="A40" s="470" t="s">
        <v>29</v>
      </c>
      <c r="B40" s="470"/>
      <c r="C40" s="18"/>
      <c r="D40" s="18" t="s">
        <v>355</v>
      </c>
      <c r="E40" s="18"/>
      <c r="F40" s="20"/>
      <c r="G40" s="30"/>
    </row>
    <row r="41" spans="1:7" ht="30" customHeight="1" x14ac:dyDescent="0.3">
      <c r="A41" s="477" t="s">
        <v>27</v>
      </c>
      <c r="B41" s="477"/>
      <c r="C41" s="18"/>
      <c r="D41" s="18" t="s">
        <v>355</v>
      </c>
      <c r="E41" s="18"/>
      <c r="F41" s="20"/>
      <c r="G41" s="30"/>
    </row>
    <row r="42" spans="1:7" ht="30" customHeight="1" x14ac:dyDescent="0.3">
      <c r="A42" s="478" t="s">
        <v>30</v>
      </c>
      <c r="B42" s="478"/>
      <c r="C42" s="18" t="s">
        <v>355</v>
      </c>
      <c r="D42" s="18"/>
      <c r="E42" s="18"/>
      <c r="F42" s="21"/>
      <c r="G42" s="30"/>
    </row>
    <row r="43" spans="1:7" ht="16.95" customHeight="1" x14ac:dyDescent="0.3">
      <c r="A43" s="144" t="s">
        <v>153</v>
      </c>
      <c r="B43" s="298" t="s">
        <v>154</v>
      </c>
      <c r="C43" s="299"/>
      <c r="D43" s="299"/>
      <c r="E43" s="299"/>
      <c r="F43" s="299"/>
      <c r="G43" s="30"/>
    </row>
    <row r="44" spans="1:7" ht="35.1" customHeight="1" x14ac:dyDescent="0.3">
      <c r="A44" s="472" t="s">
        <v>277</v>
      </c>
      <c r="B44" s="473"/>
      <c r="C44" s="473"/>
      <c r="D44" s="473"/>
      <c r="E44" s="473"/>
      <c r="F44" s="474"/>
    </row>
    <row r="45" spans="1:7" s="64" customFormat="1" ht="50.1" customHeight="1" x14ac:dyDescent="0.3">
      <c r="A45" s="430" t="s">
        <v>325</v>
      </c>
      <c r="B45" s="430"/>
      <c r="C45" s="430"/>
      <c r="D45" s="430"/>
      <c r="E45" s="430"/>
      <c r="F45" s="430"/>
      <c r="G45" s="30"/>
    </row>
    <row r="46" spans="1:7" x14ac:dyDescent="0.3">
      <c r="A46" s="30"/>
      <c r="B46" s="30"/>
      <c r="C46" s="30"/>
      <c r="D46" s="30"/>
      <c r="E46" s="30"/>
      <c r="F46" s="30"/>
      <c r="G46" s="30"/>
    </row>
    <row r="47" spans="1:7" x14ac:dyDescent="0.3">
      <c r="A47" s="449" t="s">
        <v>44</v>
      </c>
      <c r="B47" s="449"/>
      <c r="C47" s="449"/>
      <c r="D47" s="449"/>
      <c r="E47" s="449"/>
      <c r="F47" s="449"/>
      <c r="G47" s="30"/>
    </row>
    <row r="48" spans="1:7" x14ac:dyDescent="0.3">
      <c r="A48" s="449" t="s">
        <v>25</v>
      </c>
      <c r="B48" s="449"/>
      <c r="C48" s="449"/>
      <c r="D48" s="449"/>
      <c r="E48" s="449"/>
      <c r="F48" s="449"/>
      <c r="G48" s="30"/>
    </row>
    <row r="49" spans="1:7" x14ac:dyDescent="0.3">
      <c r="A49" s="502" t="s">
        <v>23</v>
      </c>
      <c r="B49" s="502"/>
      <c r="C49" s="96" t="s">
        <v>40</v>
      </c>
      <c r="D49" s="233" t="s">
        <v>41</v>
      </c>
      <c r="E49" s="100" t="s">
        <v>75</v>
      </c>
      <c r="F49" s="233" t="s">
        <v>24</v>
      </c>
      <c r="G49" s="30"/>
    </row>
    <row r="50" spans="1:7" ht="30" customHeight="1" x14ac:dyDescent="0.3">
      <c r="A50" s="504" t="s">
        <v>31</v>
      </c>
      <c r="B50" s="504"/>
      <c r="C50" s="22"/>
      <c r="D50" s="22" t="s">
        <v>318</v>
      </c>
      <c r="E50" s="27"/>
      <c r="F50" s="39"/>
      <c r="G50" s="64"/>
    </row>
    <row r="51" spans="1:7" ht="30" customHeight="1" x14ac:dyDescent="0.3">
      <c r="A51" s="470" t="s">
        <v>32</v>
      </c>
      <c r="B51" s="470"/>
      <c r="C51" s="28" t="s">
        <v>318</v>
      </c>
      <c r="D51" s="28"/>
      <c r="E51" s="29"/>
      <c r="F51" s="40"/>
      <c r="G51" s="64"/>
    </row>
    <row r="52" spans="1:7" s="64" customFormat="1" ht="30" customHeight="1" x14ac:dyDescent="0.3">
      <c r="A52" s="475" t="s">
        <v>245</v>
      </c>
      <c r="B52" s="475"/>
      <c r="C52" s="302" t="s">
        <v>318</v>
      </c>
      <c r="D52" s="302"/>
      <c r="E52" s="303"/>
      <c r="F52" s="304"/>
    </row>
    <row r="53" spans="1:7" x14ac:dyDescent="0.3">
      <c r="A53" s="144" t="s">
        <v>153</v>
      </c>
      <c r="B53" s="298" t="s">
        <v>154</v>
      </c>
      <c r="C53" s="143"/>
      <c r="D53" s="143"/>
      <c r="E53" s="143"/>
      <c r="F53" s="143"/>
      <c r="G53" s="30"/>
    </row>
    <row r="54" spans="1:7" ht="35.1" customHeight="1" x14ac:dyDescent="0.3">
      <c r="A54" s="472" t="s">
        <v>278</v>
      </c>
      <c r="B54" s="473"/>
      <c r="C54" s="473"/>
      <c r="D54" s="473"/>
      <c r="E54" s="473"/>
      <c r="F54" s="474"/>
    </row>
    <row r="55" spans="1:7" ht="50.1" customHeight="1" x14ac:dyDescent="0.3">
      <c r="A55" s="430" t="s">
        <v>326</v>
      </c>
      <c r="B55" s="430"/>
      <c r="C55" s="430"/>
      <c r="D55" s="430"/>
      <c r="E55" s="430"/>
      <c r="F55" s="430"/>
      <c r="G55" s="30"/>
    </row>
    <row r="56" spans="1:7" ht="9.9" customHeight="1" x14ac:dyDescent="0.3">
      <c r="A56" s="30"/>
      <c r="B56" s="30"/>
      <c r="C56" s="30"/>
      <c r="D56" s="30"/>
      <c r="E56" s="41"/>
      <c r="F56" s="30"/>
    </row>
    <row r="57" spans="1:7" ht="30" customHeight="1" x14ac:dyDescent="0.3">
      <c r="A57" s="101" t="s">
        <v>45</v>
      </c>
      <c r="B57" s="435" t="s">
        <v>319</v>
      </c>
      <c r="C57" s="436"/>
      <c r="D57" s="437" t="s">
        <v>48</v>
      </c>
      <c r="E57" s="438"/>
      <c r="F57" s="439"/>
      <c r="G57" s="30"/>
    </row>
    <row r="58" spans="1:7" ht="30" customHeight="1" x14ac:dyDescent="0.3">
      <c r="A58" s="101" t="s">
        <v>46</v>
      </c>
      <c r="B58" s="435" t="s">
        <v>320</v>
      </c>
      <c r="C58" s="436"/>
      <c r="D58" s="440"/>
      <c r="E58" s="441"/>
      <c r="F58" s="442"/>
      <c r="G58" s="30"/>
    </row>
    <row r="59" spans="1:7" ht="30" customHeight="1" x14ac:dyDescent="0.3">
      <c r="A59" s="101" t="s">
        <v>47</v>
      </c>
      <c r="B59" s="435" t="s">
        <v>321</v>
      </c>
      <c r="C59" s="436"/>
      <c r="D59" s="443"/>
      <c r="E59" s="444"/>
      <c r="F59" s="445"/>
      <c r="G59" s="30"/>
    </row>
    <row r="60" spans="1:7" x14ac:dyDescent="0.3">
      <c r="A60" s="30"/>
      <c r="B60" s="30"/>
      <c r="C60" s="30"/>
      <c r="D60" s="30"/>
      <c r="E60" s="30"/>
      <c r="F60" s="30"/>
      <c r="G60" s="30"/>
    </row>
    <row r="61" spans="1:7" ht="21.9" customHeight="1" x14ac:dyDescent="0.3">
      <c r="A61" s="462" t="s">
        <v>49</v>
      </c>
      <c r="B61" s="462"/>
      <c r="C61" s="462"/>
      <c r="D61" s="462"/>
      <c r="E61" s="462"/>
      <c r="F61" s="462"/>
      <c r="G61" s="30"/>
    </row>
    <row r="62" spans="1:7" ht="9.9" customHeight="1" x14ac:dyDescent="0.3">
      <c r="A62" s="30"/>
      <c r="B62" s="30"/>
      <c r="C62" s="30"/>
      <c r="D62" s="30"/>
      <c r="E62" s="30"/>
      <c r="F62" s="30"/>
      <c r="G62" s="30"/>
    </row>
    <row r="63" spans="1:7" ht="84.9" customHeight="1" x14ac:dyDescent="0.3">
      <c r="A63" s="413" t="s">
        <v>231</v>
      </c>
      <c r="B63" s="413"/>
      <c r="C63" s="413"/>
      <c r="D63" s="413"/>
      <c r="E63" s="413"/>
      <c r="F63" s="413"/>
      <c r="G63" s="30"/>
    </row>
    <row r="64" spans="1:7" ht="9.9" customHeight="1" x14ac:dyDescent="0.3">
      <c r="A64" s="30"/>
      <c r="B64" s="30"/>
      <c r="C64" s="30"/>
      <c r="D64" s="30"/>
      <c r="E64" s="30"/>
      <c r="F64" s="30"/>
      <c r="G64" s="30"/>
    </row>
    <row r="65" spans="1:7" x14ac:dyDescent="0.3">
      <c r="A65" s="449" t="s">
        <v>50</v>
      </c>
      <c r="B65" s="449"/>
      <c r="C65" s="449"/>
      <c r="D65" s="449"/>
      <c r="E65" s="449"/>
      <c r="F65" s="449"/>
      <c r="G65" s="30"/>
    </row>
    <row r="66" spans="1:7" x14ac:dyDescent="0.3">
      <c r="A66" s="449" t="s">
        <v>57</v>
      </c>
      <c r="B66" s="449"/>
      <c r="C66" s="449"/>
      <c r="D66" s="449"/>
      <c r="E66" s="449"/>
      <c r="F66" s="449"/>
      <c r="G66" s="30"/>
    </row>
    <row r="67" spans="1:7" x14ac:dyDescent="0.3">
      <c r="A67" s="449" t="s">
        <v>51</v>
      </c>
      <c r="B67" s="449"/>
      <c r="C67" s="449"/>
      <c r="D67" s="449"/>
      <c r="E67" s="449"/>
      <c r="F67" s="449"/>
      <c r="G67" s="30"/>
    </row>
    <row r="68" spans="1:7" ht="45" customHeight="1" x14ac:dyDescent="0.3">
      <c r="A68" s="88" t="s">
        <v>58</v>
      </c>
      <c r="B68" s="88" t="s">
        <v>60</v>
      </c>
      <c r="C68" s="88" t="s">
        <v>64</v>
      </c>
      <c r="D68" s="88" t="s">
        <v>61</v>
      </c>
      <c r="E68" s="88" t="s">
        <v>62</v>
      </c>
      <c r="F68" s="88" t="s">
        <v>63</v>
      </c>
      <c r="G68" s="30"/>
    </row>
    <row r="69" spans="1:7" x14ac:dyDescent="0.3">
      <c r="A69" s="230" t="s">
        <v>16</v>
      </c>
      <c r="B69" s="90">
        <f>+SUM(B71:B77)</f>
        <v>857288104.23000002</v>
      </c>
      <c r="C69" s="363">
        <f>+SUM(C71:C77)</f>
        <v>100</v>
      </c>
      <c r="D69" s="92"/>
      <c r="E69" s="92"/>
      <c r="F69" s="92"/>
      <c r="G69" s="244"/>
    </row>
    <row r="70" spans="1:7" ht="9.9" customHeight="1" x14ac:dyDescent="0.3">
      <c r="A70" s="24"/>
      <c r="B70" s="25"/>
      <c r="C70" s="364"/>
      <c r="D70" s="23"/>
      <c r="E70" s="23"/>
      <c r="F70" s="23"/>
      <c r="G70" s="244"/>
    </row>
    <row r="71" spans="1:7" ht="17.100000000000001" customHeight="1" x14ac:dyDescent="0.3">
      <c r="A71" s="24" t="s">
        <v>59</v>
      </c>
      <c r="B71" s="25">
        <f>+'1T'!B71</f>
        <v>835937121.23000002</v>
      </c>
      <c r="C71" s="364">
        <f>+B71/$B$69*100</f>
        <v>97.509474015252195</v>
      </c>
      <c r="D71" s="195" t="str">
        <f>+'1T'!D71</f>
        <v>MTSS-DESAF-DMT-OF-616-2023</v>
      </c>
      <c r="E71" s="195" t="str">
        <f>+'1T'!E71</f>
        <v>DESAF-DP-IAPOUE-14-2023</v>
      </c>
      <c r="F71" s="195" t="str">
        <f>+'1T'!F71</f>
        <v>Sesión Extraordinaria 3-2023</v>
      </c>
      <c r="G71" s="244"/>
    </row>
    <row r="72" spans="1:7" ht="17.100000000000001" customHeight="1" x14ac:dyDescent="0.3">
      <c r="A72" s="191" t="s">
        <v>206</v>
      </c>
      <c r="B72" s="25">
        <f>+'1T'!B72</f>
        <v>21350983</v>
      </c>
      <c r="C72" s="364">
        <f>+B72/$B$69*100</f>
        <v>2.4905259847478054</v>
      </c>
      <c r="D72" s="195" t="str">
        <f>+'1T'!D72</f>
        <v>MTSS-DESAF-OF-883-2023</v>
      </c>
      <c r="E72" s="195" t="str">
        <f>+'1T'!E72</f>
        <v>DESAF-DP-IAPOUE-14-2023</v>
      </c>
      <c r="F72" s="195" t="str">
        <f>+'1T'!F72</f>
        <v>Sesión Ordinaria 304 del 24/11/2023</v>
      </c>
      <c r="G72" s="244"/>
    </row>
    <row r="73" spans="1:7" ht="17.100000000000001" customHeight="1" x14ac:dyDescent="0.3">
      <c r="A73" s="24" t="s">
        <v>132</v>
      </c>
      <c r="B73" s="25">
        <v>0</v>
      </c>
      <c r="C73" s="364">
        <f t="shared" ref="C73:C77" si="3">+B73/$B$69*100</f>
        <v>0</v>
      </c>
      <c r="D73" s="195"/>
      <c r="E73" s="195"/>
      <c r="F73" s="195"/>
      <c r="G73" s="244"/>
    </row>
    <row r="74" spans="1:7" ht="17.100000000000001" customHeight="1" x14ac:dyDescent="0.3">
      <c r="A74" s="200" t="s">
        <v>133</v>
      </c>
      <c r="B74" s="201">
        <v>0</v>
      </c>
      <c r="C74" s="355">
        <f t="shared" si="3"/>
        <v>0</v>
      </c>
      <c r="D74" s="202"/>
      <c r="E74" s="202"/>
      <c r="F74" s="202"/>
      <c r="G74" s="244"/>
    </row>
    <row r="75" spans="1:7" ht="17.100000000000001" customHeight="1" x14ac:dyDescent="0.3">
      <c r="A75" s="396" t="s">
        <v>134</v>
      </c>
      <c r="B75" s="76">
        <v>0</v>
      </c>
      <c r="C75" s="389">
        <f t="shared" si="3"/>
        <v>0</v>
      </c>
      <c r="D75" s="195"/>
      <c r="E75" s="195"/>
      <c r="F75" s="195"/>
      <c r="G75" s="244"/>
    </row>
    <row r="76" spans="1:7" ht="17.100000000000001" customHeight="1" x14ac:dyDescent="0.3">
      <c r="A76" s="24" t="s">
        <v>135</v>
      </c>
      <c r="B76" s="25">
        <v>0</v>
      </c>
      <c r="C76" s="364">
        <f t="shared" si="3"/>
        <v>0</v>
      </c>
      <c r="D76" s="195"/>
      <c r="E76" s="195"/>
      <c r="F76" s="195"/>
      <c r="G76" s="244"/>
    </row>
    <row r="77" spans="1:7" ht="17.100000000000001" customHeight="1" x14ac:dyDescent="0.3">
      <c r="A77" s="26" t="s">
        <v>136</v>
      </c>
      <c r="B77" s="25">
        <v>0</v>
      </c>
      <c r="C77" s="364">
        <f t="shared" si="3"/>
        <v>0</v>
      </c>
      <c r="D77" s="197"/>
      <c r="E77" s="197"/>
      <c r="F77" s="197"/>
      <c r="G77" s="244"/>
    </row>
    <row r="78" spans="1:7" ht="14.4" customHeight="1" x14ac:dyDescent="0.3">
      <c r="A78" s="501" t="s">
        <v>42</v>
      </c>
      <c r="B78" s="501"/>
      <c r="C78" s="501"/>
      <c r="D78" s="501"/>
      <c r="E78" s="501"/>
      <c r="F78" s="501"/>
      <c r="G78" s="30"/>
    </row>
    <row r="79" spans="1:7" ht="35.1" customHeight="1" x14ac:dyDescent="0.3">
      <c r="A79" s="467" t="s">
        <v>205</v>
      </c>
      <c r="B79" s="461"/>
      <c r="C79" s="461"/>
      <c r="D79" s="461"/>
      <c r="E79" s="461"/>
      <c r="F79" s="468"/>
      <c r="G79" s="30"/>
    </row>
    <row r="80" spans="1:7" ht="50.1" customHeight="1" x14ac:dyDescent="0.3">
      <c r="A80" s="463" t="s">
        <v>188</v>
      </c>
      <c r="B80" s="464"/>
      <c r="C80" s="464"/>
      <c r="D80" s="464"/>
      <c r="E80" s="464"/>
      <c r="F80" s="465"/>
      <c r="G80" s="30"/>
    </row>
    <row r="81" spans="1:7" ht="9.9" customHeight="1" x14ac:dyDescent="0.3">
      <c r="A81" s="24"/>
      <c r="B81" s="44"/>
      <c r="C81" s="23"/>
      <c r="G81" s="30"/>
    </row>
    <row r="82" spans="1:7" x14ac:dyDescent="0.3">
      <c r="A82" s="449" t="s">
        <v>65</v>
      </c>
      <c r="B82" s="449"/>
      <c r="C82" s="449"/>
      <c r="D82" s="449"/>
      <c r="E82" s="449"/>
      <c r="F82" s="449"/>
      <c r="G82" s="30"/>
    </row>
    <row r="83" spans="1:7" x14ac:dyDescent="0.3">
      <c r="A83" s="449" t="s">
        <v>138</v>
      </c>
      <c r="B83" s="449"/>
      <c r="C83" s="449"/>
      <c r="D83" s="449"/>
      <c r="E83" s="449"/>
      <c r="F83" s="449"/>
      <c r="G83" s="30"/>
    </row>
    <row r="84" spans="1:7" x14ac:dyDescent="0.3">
      <c r="A84" s="449" t="s">
        <v>51</v>
      </c>
      <c r="B84" s="449"/>
      <c r="C84" s="449"/>
      <c r="D84" s="449"/>
      <c r="E84" s="449"/>
      <c r="F84" s="449"/>
      <c r="G84" s="30"/>
    </row>
    <row r="85" spans="1:7" ht="34.5" customHeight="1" x14ac:dyDescent="0.3">
      <c r="A85" s="139" t="s">
        <v>53</v>
      </c>
      <c r="B85" s="139" t="s">
        <v>140</v>
      </c>
      <c r="C85" s="102" t="s">
        <v>14</v>
      </c>
      <c r="D85" s="102" t="s">
        <v>15</v>
      </c>
      <c r="E85" s="102" t="s">
        <v>78</v>
      </c>
      <c r="F85" s="102" t="s">
        <v>12</v>
      </c>
      <c r="G85" s="30"/>
    </row>
    <row r="86" spans="1:7" ht="18" customHeight="1" x14ac:dyDescent="0.3">
      <c r="A86" s="230" t="s">
        <v>16</v>
      </c>
      <c r="B86" s="103"/>
      <c r="C86" s="358">
        <f>+C88</f>
        <v>71440671</v>
      </c>
      <c r="D86" s="358">
        <f>+D88</f>
        <v>71440672</v>
      </c>
      <c r="E86" s="358">
        <f>+E88</f>
        <v>71440674.900000006</v>
      </c>
      <c r="F86" s="358">
        <f>+F88</f>
        <v>214322017.90000001</v>
      </c>
      <c r="G86" s="244"/>
    </row>
    <row r="87" spans="1:7" ht="9.9" customHeight="1" x14ac:dyDescent="0.3">
      <c r="A87" s="12"/>
      <c r="B87" s="45"/>
      <c r="C87" s="207"/>
      <c r="D87" s="207"/>
      <c r="E87" s="207"/>
      <c r="F87" s="208"/>
      <c r="G87" s="30"/>
    </row>
    <row r="88" spans="1:7" x14ac:dyDescent="0.3">
      <c r="A88" s="458" t="s">
        <v>151</v>
      </c>
      <c r="B88" s="458"/>
      <c r="C88" s="359">
        <f>+C89+C93</f>
        <v>71440671</v>
      </c>
      <c r="D88" s="359">
        <f t="shared" ref="D88:E88" si="4">+D89+D93</f>
        <v>71440672</v>
      </c>
      <c r="E88" s="359">
        <f t="shared" si="4"/>
        <v>71440674.900000006</v>
      </c>
      <c r="F88" s="359">
        <f>+F89+F93</f>
        <v>214322017.90000001</v>
      </c>
      <c r="G88" s="244"/>
    </row>
    <row r="89" spans="1:7" x14ac:dyDescent="0.3">
      <c r="A89" s="174" t="s">
        <v>186</v>
      </c>
      <c r="B89" s="179" t="s">
        <v>181</v>
      </c>
      <c r="C89" s="207">
        <f>+C90</f>
        <v>71440671</v>
      </c>
      <c r="D89" s="207">
        <f t="shared" ref="D89:E89" si="5">+D90</f>
        <v>71440672</v>
      </c>
      <c r="E89" s="207">
        <f t="shared" si="5"/>
        <v>71440674.900000006</v>
      </c>
      <c r="F89" s="360">
        <f>+C89+D89+E89</f>
        <v>214322017.90000001</v>
      </c>
      <c r="G89" s="244"/>
    </row>
    <row r="90" spans="1:7" x14ac:dyDescent="0.3">
      <c r="A90" s="174" t="s">
        <v>185</v>
      </c>
      <c r="B90" s="179" t="s">
        <v>157</v>
      </c>
      <c r="C90" s="15">
        <f>+C91</f>
        <v>71440671</v>
      </c>
      <c r="D90" s="15">
        <f t="shared" ref="D90:E90" si="6">+D91</f>
        <v>71440672</v>
      </c>
      <c r="E90" s="15">
        <f t="shared" si="6"/>
        <v>71440674.900000006</v>
      </c>
      <c r="F90" s="48">
        <f t="shared" ref="F90" si="7">+C90+D90+E90</f>
        <v>214322017.90000001</v>
      </c>
      <c r="G90" s="244"/>
    </row>
    <row r="91" spans="1:7" x14ac:dyDescent="0.3">
      <c r="A91" s="174" t="s">
        <v>184</v>
      </c>
      <c r="B91" s="179" t="s">
        <v>182</v>
      </c>
      <c r="C91" s="49">
        <v>71440671</v>
      </c>
      <c r="D91" s="49">
        <v>71440672</v>
      </c>
      <c r="E91" s="49">
        <f>71440672.25+2.65</f>
        <v>71440674.900000006</v>
      </c>
      <c r="F91" s="48">
        <f t="shared" ref="F91:F96" si="8">+C91+D91+E91</f>
        <v>214322017.90000001</v>
      </c>
      <c r="G91" s="244"/>
    </row>
    <row r="92" spans="1:7" x14ac:dyDescent="0.3">
      <c r="A92" s="372" t="s">
        <v>187</v>
      </c>
      <c r="B92" s="373" t="s">
        <v>202</v>
      </c>
      <c r="C92" s="383">
        <v>0</v>
      </c>
      <c r="D92" s="383">
        <v>0</v>
      </c>
      <c r="E92" s="383">
        <v>0</v>
      </c>
      <c r="F92" s="375">
        <f t="shared" si="8"/>
        <v>0</v>
      </c>
      <c r="G92" s="244"/>
    </row>
    <row r="93" spans="1:7" x14ac:dyDescent="0.3">
      <c r="A93" s="174" t="s">
        <v>259</v>
      </c>
      <c r="B93" s="179" t="s">
        <v>256</v>
      </c>
      <c r="C93" s="368">
        <f>+C94</f>
        <v>0</v>
      </c>
      <c r="D93" s="368">
        <f t="shared" ref="D93:E95" si="9">+D94</f>
        <v>0</v>
      </c>
      <c r="E93" s="368">
        <f>+E94</f>
        <v>0</v>
      </c>
      <c r="F93" s="360">
        <f t="shared" si="8"/>
        <v>0</v>
      </c>
      <c r="G93" s="244"/>
    </row>
    <row r="94" spans="1:7" x14ac:dyDescent="0.3">
      <c r="A94" s="174" t="s">
        <v>260</v>
      </c>
      <c r="B94" s="179" t="s">
        <v>158</v>
      </c>
      <c r="C94" s="49">
        <f>+C95</f>
        <v>0</v>
      </c>
      <c r="D94" s="49">
        <f t="shared" si="9"/>
        <v>0</v>
      </c>
      <c r="E94" s="49">
        <f t="shared" si="9"/>
        <v>0</v>
      </c>
      <c r="F94" s="48">
        <f t="shared" si="8"/>
        <v>0</v>
      </c>
      <c r="G94" s="244"/>
    </row>
    <row r="95" spans="1:7" x14ac:dyDescent="0.3">
      <c r="A95" s="174" t="s">
        <v>262</v>
      </c>
      <c r="B95" s="179" t="s">
        <v>261</v>
      </c>
      <c r="C95" s="49">
        <f>+C96</f>
        <v>0</v>
      </c>
      <c r="D95" s="49">
        <f t="shared" si="9"/>
        <v>0</v>
      </c>
      <c r="E95" s="49">
        <f t="shared" si="9"/>
        <v>0</v>
      </c>
      <c r="F95" s="48">
        <f t="shared" si="8"/>
        <v>0</v>
      </c>
      <c r="G95" s="244"/>
    </row>
    <row r="96" spans="1:7" x14ac:dyDescent="0.3">
      <c r="A96" s="372" t="s">
        <v>263</v>
      </c>
      <c r="B96" s="373" t="s">
        <v>264</v>
      </c>
      <c r="C96" s="383">
        <v>0</v>
      </c>
      <c r="D96" s="383">
        <v>0</v>
      </c>
      <c r="E96" s="383">
        <v>0</v>
      </c>
      <c r="F96" s="375">
        <f t="shared" si="8"/>
        <v>0</v>
      </c>
      <c r="G96" s="244"/>
    </row>
    <row r="97" spans="1:7" ht="9.9" customHeight="1" x14ac:dyDescent="0.3">
      <c r="A97" s="122"/>
      <c r="B97" s="43"/>
      <c r="C97" s="49"/>
      <c r="D97" s="49"/>
      <c r="E97" s="49"/>
      <c r="F97" s="50"/>
      <c r="G97" s="30"/>
    </row>
    <row r="98" spans="1:7" x14ac:dyDescent="0.3">
      <c r="A98" s="501" t="s">
        <v>42</v>
      </c>
      <c r="B98" s="501"/>
      <c r="C98" s="501"/>
      <c r="D98" s="501"/>
      <c r="E98" s="501"/>
      <c r="F98" s="501"/>
      <c r="G98" s="30"/>
    </row>
    <row r="99" spans="1:7" ht="35.1" customHeight="1" x14ac:dyDescent="0.3">
      <c r="A99" s="461" t="s">
        <v>201</v>
      </c>
      <c r="B99" s="461"/>
      <c r="C99" s="461"/>
      <c r="D99" s="461"/>
      <c r="E99" s="461"/>
      <c r="F99" s="461"/>
      <c r="G99" s="30"/>
    </row>
    <row r="100" spans="1:7" ht="50.1" customHeight="1" x14ac:dyDescent="0.3">
      <c r="A100" s="466" t="s">
        <v>333</v>
      </c>
      <c r="B100" s="466"/>
      <c r="C100" s="466"/>
      <c r="D100" s="466"/>
      <c r="E100" s="466"/>
      <c r="F100" s="466"/>
      <c r="G100" s="30"/>
    </row>
    <row r="101" spans="1:7" ht="9.9" customHeight="1" x14ac:dyDescent="0.3">
      <c r="A101" s="24"/>
      <c r="B101" s="44"/>
      <c r="C101" s="23"/>
      <c r="G101" s="30"/>
    </row>
    <row r="102" spans="1:7" x14ac:dyDescent="0.3">
      <c r="A102" s="449" t="s">
        <v>68</v>
      </c>
      <c r="B102" s="449"/>
      <c r="C102" s="449"/>
      <c r="D102" s="449"/>
      <c r="E102" s="449"/>
      <c r="F102" s="449"/>
      <c r="G102" s="30"/>
    </row>
    <row r="103" spans="1:7" ht="33" customHeight="1" x14ac:dyDescent="0.3">
      <c r="A103" s="447" t="s">
        <v>114</v>
      </c>
      <c r="B103" s="447"/>
      <c r="C103" s="447"/>
      <c r="D103" s="447"/>
      <c r="E103" s="447"/>
      <c r="F103" s="447"/>
      <c r="G103" s="30"/>
    </row>
    <row r="104" spans="1:7" x14ac:dyDescent="0.3">
      <c r="A104" s="449" t="s">
        <v>51</v>
      </c>
      <c r="B104" s="449"/>
      <c r="C104" s="449"/>
      <c r="D104" s="449"/>
      <c r="E104" s="449"/>
      <c r="F104" s="449"/>
      <c r="G104" s="30"/>
    </row>
    <row r="105" spans="1:7" ht="33" customHeight="1" x14ac:dyDescent="0.3">
      <c r="A105" s="102" t="s">
        <v>53</v>
      </c>
      <c r="B105" s="139" t="s">
        <v>178</v>
      </c>
      <c r="C105" s="102" t="s">
        <v>14</v>
      </c>
      <c r="D105" s="102" t="s">
        <v>15</v>
      </c>
      <c r="E105" s="102" t="s">
        <v>78</v>
      </c>
      <c r="F105" s="102" t="s">
        <v>12</v>
      </c>
      <c r="G105" s="30"/>
    </row>
    <row r="106" spans="1:7" ht="18" customHeight="1" x14ac:dyDescent="0.3">
      <c r="A106" s="230" t="s">
        <v>16</v>
      </c>
      <c r="B106" s="103"/>
      <c r="C106" s="358">
        <f>+C108+C120</f>
        <v>12552815.02</v>
      </c>
      <c r="D106" s="358">
        <f>+D108+D120</f>
        <v>130307443.7</v>
      </c>
      <c r="E106" s="358">
        <f>+E108+E120</f>
        <v>156326157.34999999</v>
      </c>
      <c r="F106" s="358">
        <f>+F108</f>
        <v>299186416.06999999</v>
      </c>
      <c r="G106" s="244"/>
    </row>
    <row r="107" spans="1:7" ht="9.9" customHeight="1" x14ac:dyDescent="0.3">
      <c r="A107" s="12"/>
      <c r="B107" s="45"/>
      <c r="C107" s="207"/>
      <c r="D107" s="207"/>
      <c r="E107" s="207"/>
      <c r="F107" s="208"/>
      <c r="G107" s="30"/>
    </row>
    <row r="108" spans="1:7" ht="18" customHeight="1" x14ac:dyDescent="0.3">
      <c r="A108" s="458" t="s">
        <v>55</v>
      </c>
      <c r="B108" s="458"/>
      <c r="C108" s="359">
        <f>+SUM(C109:C118)</f>
        <v>12552815.02</v>
      </c>
      <c r="D108" s="359">
        <f t="shared" ref="D108:E108" si="10">+SUM(D109:D118)</f>
        <v>130307443.7</v>
      </c>
      <c r="E108" s="359">
        <f t="shared" si="10"/>
        <v>156326157.34999999</v>
      </c>
      <c r="F108" s="359">
        <f>+SUM(F109:F118)</f>
        <v>299186416.06999999</v>
      </c>
      <c r="G108" s="244"/>
    </row>
    <row r="109" spans="1:7" x14ac:dyDescent="0.3">
      <c r="A109" s="174">
        <v>0</v>
      </c>
      <c r="B109" s="179" t="s">
        <v>171</v>
      </c>
      <c r="C109" s="15">
        <v>0</v>
      </c>
      <c r="D109" s="15">
        <v>0</v>
      </c>
      <c r="E109" s="15">
        <v>0</v>
      </c>
      <c r="F109" s="48">
        <f>+C109+D109+E109</f>
        <v>0</v>
      </c>
      <c r="G109" s="244"/>
    </row>
    <row r="110" spans="1:7" x14ac:dyDescent="0.3">
      <c r="A110" s="174">
        <v>1</v>
      </c>
      <c r="B110" s="179" t="s">
        <v>159</v>
      </c>
      <c r="C110" s="15">
        <v>2435226.91</v>
      </c>
      <c r="D110" s="52">
        <v>2297227</v>
      </c>
      <c r="E110" s="52">
        <v>5900255.4000000004</v>
      </c>
      <c r="F110" s="48">
        <f t="shared" ref="F110:F118" si="11">+C110+D110+E110</f>
        <v>10632709.310000001</v>
      </c>
      <c r="G110" s="244"/>
    </row>
    <row r="111" spans="1:7" x14ac:dyDescent="0.3">
      <c r="A111" s="174">
        <v>2</v>
      </c>
      <c r="B111" s="179" t="s">
        <v>172</v>
      </c>
      <c r="C111" s="15">
        <v>9948088.1099999994</v>
      </c>
      <c r="D111" s="15">
        <v>44836409.299999997</v>
      </c>
      <c r="E111" s="15">
        <v>30726296.920000002</v>
      </c>
      <c r="F111" s="48">
        <f t="shared" si="11"/>
        <v>85510794.329999998</v>
      </c>
      <c r="G111" s="244"/>
    </row>
    <row r="112" spans="1:7" x14ac:dyDescent="0.3">
      <c r="A112" s="174">
        <v>3</v>
      </c>
      <c r="B112" s="179" t="s">
        <v>173</v>
      </c>
      <c r="C112" s="15">
        <v>0</v>
      </c>
      <c r="D112" s="15">
        <v>0</v>
      </c>
      <c r="E112" s="15">
        <v>0</v>
      </c>
      <c r="F112" s="48">
        <f t="shared" si="11"/>
        <v>0</v>
      </c>
      <c r="G112" s="244"/>
    </row>
    <row r="113" spans="1:7" x14ac:dyDescent="0.3">
      <c r="A113" s="174">
        <v>4</v>
      </c>
      <c r="B113" s="179" t="s">
        <v>174</v>
      </c>
      <c r="C113" s="15">
        <v>0</v>
      </c>
      <c r="D113" s="15">
        <v>0</v>
      </c>
      <c r="E113" s="15">
        <v>0</v>
      </c>
      <c r="F113" s="48">
        <f t="shared" si="11"/>
        <v>0</v>
      </c>
      <c r="G113" s="244"/>
    </row>
    <row r="114" spans="1:7" x14ac:dyDescent="0.3">
      <c r="A114" s="174">
        <v>5</v>
      </c>
      <c r="B114" s="179" t="s">
        <v>175</v>
      </c>
      <c r="C114" s="49">
        <v>169500</v>
      </c>
      <c r="D114" s="49">
        <v>83173807.400000006</v>
      </c>
      <c r="E114" s="49">
        <v>119699605.03</v>
      </c>
      <c r="F114" s="48">
        <f t="shared" si="11"/>
        <v>203042912.43000001</v>
      </c>
      <c r="G114" s="244"/>
    </row>
    <row r="115" spans="1:7" x14ac:dyDescent="0.3">
      <c r="A115" s="174">
        <v>6</v>
      </c>
      <c r="B115" s="179" t="s">
        <v>157</v>
      </c>
      <c r="C115" s="49">
        <v>0</v>
      </c>
      <c r="D115" s="49">
        <v>0</v>
      </c>
      <c r="E115" s="49">
        <v>0</v>
      </c>
      <c r="F115" s="48">
        <f t="shared" si="11"/>
        <v>0</v>
      </c>
      <c r="G115" s="244"/>
    </row>
    <row r="116" spans="1:7" x14ac:dyDescent="0.3">
      <c r="A116" s="174">
        <v>7</v>
      </c>
      <c r="B116" s="179" t="s">
        <v>158</v>
      </c>
      <c r="C116" s="49">
        <v>0</v>
      </c>
      <c r="D116" s="49">
        <v>0</v>
      </c>
      <c r="E116" s="49">
        <v>0</v>
      </c>
      <c r="F116" s="48">
        <f t="shared" si="11"/>
        <v>0</v>
      </c>
      <c r="G116" s="244"/>
    </row>
    <row r="117" spans="1:7" x14ac:dyDescent="0.3">
      <c r="A117" s="174">
        <v>8</v>
      </c>
      <c r="B117" s="179" t="s">
        <v>176</v>
      </c>
      <c r="C117" s="49">
        <v>0</v>
      </c>
      <c r="D117" s="49">
        <v>0</v>
      </c>
      <c r="E117" s="49">
        <v>0</v>
      </c>
      <c r="F117" s="48">
        <f t="shared" si="11"/>
        <v>0</v>
      </c>
      <c r="G117" s="244"/>
    </row>
    <row r="118" spans="1:7" x14ac:dyDescent="0.3">
      <c r="A118" s="174">
        <v>9</v>
      </c>
      <c r="B118" s="179" t="s">
        <v>177</v>
      </c>
      <c r="C118" s="49">
        <v>0</v>
      </c>
      <c r="D118" s="49">
        <v>0</v>
      </c>
      <c r="E118" s="49">
        <v>0</v>
      </c>
      <c r="F118" s="48">
        <f t="shared" si="11"/>
        <v>0</v>
      </c>
      <c r="G118" s="244"/>
    </row>
    <row r="119" spans="1:7" ht="9.9" customHeight="1" x14ac:dyDescent="0.3">
      <c r="A119" s="30"/>
      <c r="B119" s="30"/>
      <c r="C119" s="53"/>
      <c r="D119" s="53"/>
      <c r="E119" s="53"/>
      <c r="F119" s="53"/>
      <c r="G119" s="30"/>
    </row>
    <row r="120" spans="1:7" ht="18" customHeight="1" x14ac:dyDescent="0.3">
      <c r="A120" s="458" t="s">
        <v>191</v>
      </c>
      <c r="B120" s="458"/>
      <c r="C120" s="359">
        <f>+C121</f>
        <v>0</v>
      </c>
      <c r="D120" s="359">
        <f>+D121</f>
        <v>0</v>
      </c>
      <c r="E120" s="359">
        <f>+E121</f>
        <v>0</v>
      </c>
      <c r="F120" s="359">
        <f>+F121</f>
        <v>0</v>
      </c>
      <c r="G120" s="244"/>
    </row>
    <row r="121" spans="1:7" x14ac:dyDescent="0.3">
      <c r="A121" s="174">
        <v>6</v>
      </c>
      <c r="B121" s="179" t="s">
        <v>157</v>
      </c>
      <c r="C121" s="49">
        <f>+C122</f>
        <v>0</v>
      </c>
      <c r="D121" s="49">
        <f>+D122</f>
        <v>0</v>
      </c>
      <c r="E121" s="49">
        <f>+E122</f>
        <v>0</v>
      </c>
      <c r="F121" s="53">
        <f>+C121+D121+E121</f>
        <v>0</v>
      </c>
      <c r="G121" s="244"/>
    </row>
    <row r="122" spans="1:7" x14ac:dyDescent="0.3">
      <c r="A122" s="180" t="s">
        <v>190</v>
      </c>
      <c r="B122" s="43" t="s">
        <v>189</v>
      </c>
      <c r="C122" s="54">
        <v>0</v>
      </c>
      <c r="D122" s="54">
        <v>0</v>
      </c>
      <c r="E122" s="54">
        <v>0</v>
      </c>
      <c r="F122" s="55">
        <f>+C122+D122+E122</f>
        <v>0</v>
      </c>
      <c r="G122" s="30"/>
    </row>
    <row r="123" spans="1:7" ht="15.75" customHeight="1" x14ac:dyDescent="0.3">
      <c r="A123" s="460" t="s">
        <v>56</v>
      </c>
      <c r="B123" s="460"/>
      <c r="C123" s="460"/>
      <c r="D123" s="460"/>
      <c r="E123" s="460"/>
      <c r="F123" s="460"/>
      <c r="G123" s="30"/>
    </row>
    <row r="124" spans="1:7" ht="15.6" customHeight="1" x14ac:dyDescent="0.3">
      <c r="A124" s="501" t="s">
        <v>42</v>
      </c>
      <c r="B124" s="501"/>
      <c r="C124" s="501"/>
      <c r="D124" s="501"/>
      <c r="E124" s="501"/>
      <c r="F124" s="501"/>
      <c r="G124" s="30"/>
    </row>
    <row r="125" spans="1:7" ht="75" customHeight="1" x14ac:dyDescent="0.3">
      <c r="A125" s="461" t="s">
        <v>203</v>
      </c>
      <c r="B125" s="461"/>
      <c r="C125" s="461"/>
      <c r="D125" s="461"/>
      <c r="E125" s="461"/>
      <c r="F125" s="461"/>
      <c r="G125" s="30"/>
    </row>
    <row r="126" spans="1:7" ht="50.1" customHeight="1" x14ac:dyDescent="0.3">
      <c r="A126" s="537" t="s">
        <v>356</v>
      </c>
      <c r="B126" s="538"/>
      <c r="C126" s="538"/>
      <c r="D126" s="538"/>
      <c r="E126" s="538"/>
      <c r="F126" s="539"/>
      <c r="G126" s="30"/>
    </row>
    <row r="127" spans="1:7" ht="15" customHeight="1" x14ac:dyDescent="0.3">
      <c r="A127" s="237"/>
      <c r="B127" s="237"/>
      <c r="C127" s="237"/>
      <c r="D127" s="237"/>
      <c r="E127" s="237"/>
      <c r="F127" s="237"/>
      <c r="G127" s="30"/>
    </row>
    <row r="128" spans="1:7" x14ac:dyDescent="0.3">
      <c r="A128" s="449" t="s">
        <v>70</v>
      </c>
      <c r="B128" s="449"/>
      <c r="C128" s="449"/>
      <c r="D128" s="449"/>
      <c r="E128" s="449"/>
      <c r="F128" s="449"/>
      <c r="G128" s="30"/>
    </row>
    <row r="129" spans="1:9" x14ac:dyDescent="0.3">
      <c r="A129" s="449" t="s">
        <v>71</v>
      </c>
      <c r="B129" s="449"/>
      <c r="C129" s="449"/>
      <c r="D129" s="449"/>
      <c r="E129" s="449"/>
      <c r="F129" s="449"/>
      <c r="G129" s="30"/>
    </row>
    <row r="130" spans="1:9" x14ac:dyDescent="0.3">
      <c r="A130" s="449" t="s">
        <v>51</v>
      </c>
      <c r="B130" s="449"/>
      <c r="C130" s="449"/>
      <c r="D130" s="449"/>
      <c r="E130" s="449"/>
      <c r="F130" s="449"/>
      <c r="G130" s="30"/>
    </row>
    <row r="131" spans="1:9" ht="17.399999999999999" x14ac:dyDescent="0.3">
      <c r="A131" s="102" t="s">
        <v>69</v>
      </c>
      <c r="B131" s="102" t="s">
        <v>14</v>
      </c>
      <c r="C131" s="102" t="s">
        <v>15</v>
      </c>
      <c r="D131" s="102" t="s">
        <v>78</v>
      </c>
      <c r="E131" s="102" t="s">
        <v>12</v>
      </c>
      <c r="F131" s="289"/>
      <c r="G131" s="30"/>
    </row>
    <row r="132" spans="1:9" x14ac:dyDescent="0.3">
      <c r="A132" s="148" t="s">
        <v>72</v>
      </c>
      <c r="B132" s="132">
        <f>+'3T'!D136</f>
        <v>86222988.740000024</v>
      </c>
      <c r="C132" s="132">
        <f>+B136</f>
        <v>145110844.72</v>
      </c>
      <c r="D132" s="132">
        <f>+C136</f>
        <v>86244073.019999996</v>
      </c>
      <c r="E132" s="125">
        <f>+B132</f>
        <v>86222988.740000024</v>
      </c>
      <c r="F132" s="288"/>
      <c r="G132" s="30"/>
    </row>
    <row r="133" spans="1:9" x14ac:dyDescent="0.3">
      <c r="A133" s="148" t="s">
        <v>73</v>
      </c>
      <c r="B133" s="132">
        <f>+C88</f>
        <v>71440671</v>
      </c>
      <c r="C133" s="132">
        <f>+D88</f>
        <v>71440672</v>
      </c>
      <c r="D133" s="132">
        <f>+E88</f>
        <v>71440674.900000006</v>
      </c>
      <c r="E133" s="125">
        <f>+SUM(B133:D133)</f>
        <v>214322017.90000001</v>
      </c>
      <c r="F133" s="288"/>
      <c r="G133" s="53"/>
      <c r="H133" s="53"/>
    </row>
    <row r="134" spans="1:9" x14ac:dyDescent="0.3">
      <c r="A134" s="107" t="s">
        <v>98</v>
      </c>
      <c r="B134" s="108">
        <f>+B132+B133</f>
        <v>157663659.74000001</v>
      </c>
      <c r="C134" s="108">
        <f t="shared" ref="C134:D134" si="12">+C132+C133</f>
        <v>216551516.72</v>
      </c>
      <c r="D134" s="108">
        <f t="shared" si="12"/>
        <v>157684747.92000002</v>
      </c>
      <c r="E134" s="108">
        <f>+E132+E133</f>
        <v>300545006.64000005</v>
      </c>
      <c r="F134" s="288"/>
      <c r="G134" s="53"/>
      <c r="H134" s="53"/>
    </row>
    <row r="135" spans="1:9" x14ac:dyDescent="0.3">
      <c r="A135" s="148" t="s">
        <v>142</v>
      </c>
      <c r="B135" s="132">
        <f>+C108</f>
        <v>12552815.02</v>
      </c>
      <c r="C135" s="132">
        <f>+D108</f>
        <v>130307443.7</v>
      </c>
      <c r="D135" s="132">
        <f>+E108</f>
        <v>156326157.34999999</v>
      </c>
      <c r="E135" s="125">
        <f>+SUM(B135:D135)</f>
        <v>299186416.06999999</v>
      </c>
      <c r="F135" s="288"/>
      <c r="G135" s="53"/>
      <c r="H135" s="53"/>
    </row>
    <row r="136" spans="1:9" x14ac:dyDescent="0.3">
      <c r="A136" s="107" t="s">
        <v>99</v>
      </c>
      <c r="B136" s="108">
        <f>+B134-B135</f>
        <v>145110844.72</v>
      </c>
      <c r="C136" s="108">
        <f t="shared" ref="C136:D136" si="13">+C134-C135</f>
        <v>86244073.019999996</v>
      </c>
      <c r="D136" s="108">
        <f t="shared" si="13"/>
        <v>1358590.5700000226</v>
      </c>
      <c r="E136" s="108">
        <f>+E134-E135</f>
        <v>1358590.5700000525</v>
      </c>
      <c r="F136" s="288"/>
      <c r="G136" s="53"/>
      <c r="H136" s="53"/>
    </row>
    <row r="137" spans="1:9" x14ac:dyDescent="0.3">
      <c r="A137" s="501" t="s">
        <v>42</v>
      </c>
      <c r="B137" s="501"/>
      <c r="C137" s="501"/>
      <c r="D137" s="501"/>
      <c r="E137" s="501"/>
      <c r="F137" s="36"/>
      <c r="G137" s="53"/>
      <c r="H137" s="53"/>
      <c r="I137" s="53"/>
    </row>
    <row r="138" spans="1:9" ht="18" customHeight="1" x14ac:dyDescent="0.3">
      <c r="A138" s="456" t="s">
        <v>179</v>
      </c>
      <c r="B138" s="457"/>
      <c r="C138" s="457"/>
      <c r="D138" s="457"/>
      <c r="E138" s="457"/>
      <c r="F138" s="133"/>
      <c r="G138" s="30"/>
    </row>
    <row r="139" spans="1:9" ht="53.1" customHeight="1" x14ac:dyDescent="0.3">
      <c r="A139" s="453" t="s">
        <v>141</v>
      </c>
      <c r="B139" s="454"/>
      <c r="C139" s="454"/>
      <c r="D139" s="454"/>
      <c r="E139" s="454"/>
      <c r="F139" s="455"/>
      <c r="G139" s="30"/>
    </row>
    <row r="140" spans="1:9" ht="18" customHeight="1" x14ac:dyDescent="0.3">
      <c r="A140" s="453" t="s">
        <v>115</v>
      </c>
      <c r="B140" s="454"/>
      <c r="C140" s="454"/>
      <c r="D140" s="454"/>
      <c r="E140" s="454"/>
      <c r="F140" s="455"/>
      <c r="G140" s="30"/>
    </row>
    <row r="141" spans="1:9" ht="18" customHeight="1" x14ac:dyDescent="0.3">
      <c r="A141" s="453" t="s">
        <v>145</v>
      </c>
      <c r="B141" s="454"/>
      <c r="C141" s="454"/>
      <c r="D141" s="454"/>
      <c r="E141" s="454"/>
      <c r="F141" s="455"/>
      <c r="G141" s="30"/>
    </row>
    <row r="142" spans="1:9" ht="18" customHeight="1" x14ac:dyDescent="0.3">
      <c r="A142" s="453" t="s">
        <v>118</v>
      </c>
      <c r="B142" s="454"/>
      <c r="C142" s="454"/>
      <c r="D142" s="454"/>
      <c r="E142" s="454"/>
      <c r="F142" s="455"/>
      <c r="G142" s="30"/>
    </row>
    <row r="143" spans="1:9" ht="18" customHeight="1" x14ac:dyDescent="0.3">
      <c r="A143" s="450" t="s">
        <v>144</v>
      </c>
      <c r="B143" s="451"/>
      <c r="C143" s="451"/>
      <c r="D143" s="451"/>
      <c r="E143" s="451"/>
      <c r="F143" s="452"/>
      <c r="G143" s="30"/>
    </row>
    <row r="144" spans="1:9" x14ac:dyDescent="0.3">
      <c r="A144" s="110" t="s">
        <v>116</v>
      </c>
      <c r="B144" s="111"/>
      <c r="C144" s="111"/>
      <c r="D144" s="111"/>
      <c r="E144" s="111"/>
      <c r="F144" s="112"/>
      <c r="G144" s="30"/>
    </row>
    <row r="145" spans="1:7" ht="45" customHeight="1" x14ac:dyDescent="0.3">
      <c r="A145" s="537" t="s">
        <v>357</v>
      </c>
      <c r="B145" s="538"/>
      <c r="C145" s="538"/>
      <c r="D145" s="538"/>
      <c r="E145" s="538"/>
      <c r="F145" s="539"/>
      <c r="G145" s="30"/>
    </row>
    <row r="146" spans="1:7" x14ac:dyDescent="0.3">
      <c r="A146" s="236"/>
      <c r="B146" s="236"/>
      <c r="C146" s="236"/>
      <c r="D146" s="236"/>
      <c r="E146" s="236"/>
      <c r="F146" s="36"/>
      <c r="G146" s="30"/>
    </row>
    <row r="147" spans="1:7" x14ac:dyDescent="0.3">
      <c r="A147" s="236"/>
      <c r="B147" s="449" t="s">
        <v>119</v>
      </c>
      <c r="C147" s="449"/>
      <c r="D147" s="449"/>
      <c r="E147" s="30"/>
      <c r="F147" s="36"/>
      <c r="G147" s="30"/>
    </row>
    <row r="148" spans="1:7" x14ac:dyDescent="0.3">
      <c r="A148" s="236"/>
      <c r="B148" s="447" t="s">
        <v>120</v>
      </c>
      <c r="C148" s="447"/>
      <c r="D148" s="447"/>
      <c r="E148" s="30"/>
      <c r="F148" s="36"/>
      <c r="G148" s="30"/>
    </row>
    <row r="149" spans="1:7" x14ac:dyDescent="0.3">
      <c r="A149" s="236"/>
      <c r="B149" s="421" t="s">
        <v>51</v>
      </c>
      <c r="C149" s="421"/>
      <c r="D149" s="421"/>
      <c r="E149" s="30"/>
      <c r="F149" s="36"/>
      <c r="G149" s="30"/>
    </row>
    <row r="150" spans="1:7" x14ac:dyDescent="0.3">
      <c r="A150" s="236"/>
      <c r="B150" s="446" t="s">
        <v>69</v>
      </c>
      <c r="C150" s="446"/>
      <c r="D150" s="228" t="s">
        <v>84</v>
      </c>
      <c r="E150" s="30"/>
      <c r="F150" s="36"/>
      <c r="G150" s="30"/>
    </row>
    <row r="151" spans="1:7" x14ac:dyDescent="0.3">
      <c r="A151" s="236"/>
      <c r="B151" s="422" t="s">
        <v>192</v>
      </c>
      <c r="C151" s="422"/>
      <c r="D151" s="228"/>
      <c r="E151" s="30"/>
      <c r="F151" s="36"/>
      <c r="G151" s="30"/>
    </row>
    <row r="152" spans="1:7" x14ac:dyDescent="0.3">
      <c r="A152" s="236"/>
      <c r="B152" s="124" t="s">
        <v>121</v>
      </c>
      <c r="D152" s="132">
        <f>+'2T'!D162</f>
        <v>0</v>
      </c>
      <c r="E152" s="30"/>
      <c r="F152" s="36"/>
      <c r="G152" s="30"/>
    </row>
    <row r="153" spans="1:7" x14ac:dyDescent="0.3">
      <c r="A153" s="236"/>
      <c r="B153" s="124" t="s">
        <v>122</v>
      </c>
      <c r="D153" s="132">
        <f>+'2T'!D163</f>
        <v>0</v>
      </c>
      <c r="E153" s="30"/>
      <c r="F153" s="36"/>
      <c r="G153" s="30"/>
    </row>
    <row r="154" spans="1:7" x14ac:dyDescent="0.3">
      <c r="A154" s="236"/>
      <c r="B154" s="423" t="s">
        <v>16</v>
      </c>
      <c r="C154" s="423"/>
      <c r="D154" s="108">
        <f>+D152+D153</f>
        <v>0</v>
      </c>
      <c r="E154" s="30"/>
      <c r="F154" s="36"/>
      <c r="G154" s="30"/>
    </row>
    <row r="155" spans="1:7" x14ac:dyDescent="0.3">
      <c r="A155" s="236"/>
      <c r="B155" s="124"/>
      <c r="D155" s="132"/>
      <c r="E155" s="30"/>
      <c r="F155" s="36"/>
      <c r="G155" s="30"/>
    </row>
    <row r="156" spans="1:7" x14ac:dyDescent="0.3">
      <c r="A156" s="236"/>
      <c r="B156" s="422" t="s">
        <v>193</v>
      </c>
      <c r="C156" s="422"/>
      <c r="D156" s="228" t="s">
        <v>84</v>
      </c>
      <c r="E156" s="30"/>
      <c r="F156" s="36"/>
      <c r="G156" s="30"/>
    </row>
    <row r="157" spans="1:7" x14ac:dyDescent="0.3">
      <c r="A157" s="236"/>
      <c r="B157" s="124" t="s">
        <v>121</v>
      </c>
      <c r="D157" s="132">
        <v>0</v>
      </c>
      <c r="E157" s="30"/>
      <c r="F157" s="36"/>
      <c r="G157" s="30"/>
    </row>
    <row r="158" spans="1:7" x14ac:dyDescent="0.3">
      <c r="A158" s="30"/>
      <c r="B158" s="124" t="s">
        <v>194</v>
      </c>
      <c r="D158" s="132">
        <v>0</v>
      </c>
      <c r="E158" s="30"/>
      <c r="F158" s="30"/>
      <c r="G158" s="30"/>
    </row>
    <row r="159" spans="1:7" x14ac:dyDescent="0.3">
      <c r="A159" s="30"/>
      <c r="B159" s="423" t="s">
        <v>195</v>
      </c>
      <c r="C159" s="423"/>
      <c r="D159" s="108">
        <f>+D157+D158</f>
        <v>0</v>
      </c>
      <c r="E159" s="30"/>
      <c r="F159" s="30"/>
      <c r="G159" s="30"/>
    </row>
    <row r="160" spans="1:7" x14ac:dyDescent="0.3">
      <c r="A160" s="30"/>
      <c r="B160" s="124"/>
      <c r="D160" s="125"/>
      <c r="E160" s="30"/>
      <c r="F160" s="30"/>
      <c r="G160" s="30"/>
    </row>
    <row r="161" spans="1:7" x14ac:dyDescent="0.3">
      <c r="A161" s="30"/>
      <c r="B161" s="422" t="s">
        <v>196</v>
      </c>
      <c r="C161" s="422"/>
      <c r="D161" s="228" t="s">
        <v>84</v>
      </c>
      <c r="E161" s="30"/>
      <c r="F161" s="30"/>
      <c r="G161" s="30"/>
    </row>
    <row r="162" spans="1:7" x14ac:dyDescent="0.3">
      <c r="A162" s="30"/>
      <c r="B162" s="124" t="s">
        <v>121</v>
      </c>
      <c r="D162" s="132">
        <f>+D152-D157</f>
        <v>0</v>
      </c>
      <c r="E162" s="30"/>
      <c r="F162" s="30"/>
      <c r="G162" s="30"/>
    </row>
    <row r="163" spans="1:7" x14ac:dyDescent="0.3">
      <c r="A163" s="30"/>
      <c r="B163" s="124" t="s">
        <v>122</v>
      </c>
      <c r="D163" s="132">
        <f>+D153-D158</f>
        <v>0</v>
      </c>
      <c r="E163" s="30"/>
      <c r="F163" s="30"/>
      <c r="G163" s="30"/>
    </row>
    <row r="164" spans="1:7" x14ac:dyDescent="0.3">
      <c r="A164" s="30"/>
      <c r="B164" s="423" t="s">
        <v>197</v>
      </c>
      <c r="C164" s="423"/>
      <c r="D164" s="185">
        <f>+D162+D163</f>
        <v>0</v>
      </c>
      <c r="E164" s="30"/>
      <c r="F164" s="30"/>
      <c r="G164" s="30"/>
    </row>
    <row r="165" spans="1:7" x14ac:dyDescent="0.3">
      <c r="A165" s="30"/>
      <c r="B165" s="186" t="s">
        <v>198</v>
      </c>
      <c r="C165" s="142"/>
      <c r="D165" s="182"/>
      <c r="E165" s="30"/>
      <c r="F165" s="36">
        <f>+D157-F168</f>
        <v>0</v>
      </c>
      <c r="G165" s="30"/>
    </row>
    <row r="166" spans="1:7" x14ac:dyDescent="0.3">
      <c r="A166" s="30"/>
      <c r="B166" s="215"/>
      <c r="C166" s="216"/>
      <c r="D166" s="182"/>
      <c r="E166" s="30"/>
      <c r="F166" s="30"/>
      <c r="G166" s="30"/>
    </row>
    <row r="167" spans="1:7" x14ac:dyDescent="0.3">
      <c r="A167" s="97" t="s">
        <v>53</v>
      </c>
      <c r="B167" s="97" t="s">
        <v>228</v>
      </c>
      <c r="C167" s="97" t="s">
        <v>14</v>
      </c>
      <c r="D167" s="97" t="s">
        <v>15</v>
      </c>
      <c r="E167" s="97" t="s">
        <v>78</v>
      </c>
      <c r="F167" s="97" t="s">
        <v>12</v>
      </c>
      <c r="G167" s="30"/>
    </row>
    <row r="168" spans="1:7" x14ac:dyDescent="0.3">
      <c r="A168" s="217" t="s">
        <v>227</v>
      </c>
      <c r="B168" s="218"/>
      <c r="C168" s="219">
        <f>+SUM(C169:C178)</f>
        <v>0</v>
      </c>
      <c r="D168" s="219">
        <f>+SUM(D169:D178)</f>
        <v>0</v>
      </c>
      <c r="E168" s="219">
        <f>+SUM(E169:E178)</f>
        <v>0</v>
      </c>
      <c r="F168" s="219">
        <f>+SUM(F169:F178)</f>
        <v>0</v>
      </c>
      <c r="G168" s="30"/>
    </row>
    <row r="169" spans="1:7" x14ac:dyDescent="0.3">
      <c r="A169" s="174">
        <v>0</v>
      </c>
      <c r="B169" s="179" t="s">
        <v>171</v>
      </c>
      <c r="C169" s="15">
        <v>0</v>
      </c>
      <c r="D169" s="15">
        <v>0</v>
      </c>
      <c r="E169" s="15">
        <v>0</v>
      </c>
      <c r="F169" s="48">
        <f>+C169+D169+E169</f>
        <v>0</v>
      </c>
      <c r="G169" s="30"/>
    </row>
    <row r="170" spans="1:7" x14ac:dyDescent="0.3">
      <c r="A170" s="174">
        <v>1</v>
      </c>
      <c r="B170" s="179" t="s">
        <v>159</v>
      </c>
      <c r="C170" s="15">
        <v>0</v>
      </c>
      <c r="D170" s="52">
        <v>0</v>
      </c>
      <c r="E170" s="52">
        <v>0</v>
      </c>
      <c r="F170" s="48">
        <f t="shared" ref="F170:F178" si="14">+C170+D170+E170</f>
        <v>0</v>
      </c>
      <c r="G170" s="30"/>
    </row>
    <row r="171" spans="1:7" x14ac:dyDescent="0.3">
      <c r="A171" s="174">
        <v>2</v>
      </c>
      <c r="B171" s="179" t="s">
        <v>172</v>
      </c>
      <c r="C171" s="15">
        <v>0</v>
      </c>
      <c r="D171" s="15">
        <v>0</v>
      </c>
      <c r="E171" s="15">
        <v>0</v>
      </c>
      <c r="F171" s="48">
        <f t="shared" si="14"/>
        <v>0</v>
      </c>
      <c r="G171" s="30"/>
    </row>
    <row r="172" spans="1:7" x14ac:dyDescent="0.3">
      <c r="A172" s="174">
        <v>3</v>
      </c>
      <c r="B172" s="179" t="s">
        <v>173</v>
      </c>
      <c r="C172" s="15">
        <v>0</v>
      </c>
      <c r="D172" s="15">
        <v>0</v>
      </c>
      <c r="E172" s="15">
        <v>0</v>
      </c>
      <c r="F172" s="48">
        <f t="shared" si="14"/>
        <v>0</v>
      </c>
      <c r="G172" s="30"/>
    </row>
    <row r="173" spans="1:7" x14ac:dyDescent="0.3">
      <c r="A173" s="174">
        <v>4</v>
      </c>
      <c r="B173" s="179" t="s">
        <v>174</v>
      </c>
      <c r="C173" s="15">
        <v>0</v>
      </c>
      <c r="D173" s="15">
        <v>0</v>
      </c>
      <c r="E173" s="15">
        <v>0</v>
      </c>
      <c r="F173" s="48">
        <f t="shared" si="14"/>
        <v>0</v>
      </c>
      <c r="G173" s="30"/>
    </row>
    <row r="174" spans="1:7" x14ac:dyDescent="0.3">
      <c r="A174" s="174">
        <v>5</v>
      </c>
      <c r="B174" s="179" t="s">
        <v>175</v>
      </c>
      <c r="C174" s="15">
        <v>0</v>
      </c>
      <c r="D174" s="15">
        <v>0</v>
      </c>
      <c r="E174" s="15">
        <v>0</v>
      </c>
      <c r="F174" s="48">
        <f t="shared" si="14"/>
        <v>0</v>
      </c>
      <c r="G174" s="30"/>
    </row>
    <row r="175" spans="1:7" x14ac:dyDescent="0.3">
      <c r="A175" s="174">
        <v>6</v>
      </c>
      <c r="B175" s="179" t="s">
        <v>157</v>
      </c>
      <c r="C175" s="15">
        <v>0</v>
      </c>
      <c r="D175" s="15">
        <v>0</v>
      </c>
      <c r="E175" s="15">
        <v>0</v>
      </c>
      <c r="F175" s="48">
        <f t="shared" si="14"/>
        <v>0</v>
      </c>
      <c r="G175" s="30"/>
    </row>
    <row r="176" spans="1:7" x14ac:dyDescent="0.3">
      <c r="A176" s="174">
        <v>7</v>
      </c>
      <c r="B176" s="179" t="s">
        <v>158</v>
      </c>
      <c r="C176" s="15">
        <v>0</v>
      </c>
      <c r="D176" s="15">
        <v>0</v>
      </c>
      <c r="E176" s="15">
        <v>0</v>
      </c>
      <c r="F176" s="48">
        <f t="shared" si="14"/>
        <v>0</v>
      </c>
      <c r="G176" s="30"/>
    </row>
    <row r="177" spans="1:7" x14ac:dyDescent="0.3">
      <c r="A177" s="174">
        <v>8</v>
      </c>
      <c r="B177" s="179" t="s">
        <v>176</v>
      </c>
      <c r="C177" s="15">
        <v>0</v>
      </c>
      <c r="D177" s="15">
        <v>0</v>
      </c>
      <c r="E177" s="15">
        <v>0</v>
      </c>
      <c r="F177" s="48">
        <f t="shared" si="14"/>
        <v>0</v>
      </c>
      <c r="G177" s="30"/>
    </row>
    <row r="178" spans="1:7" x14ac:dyDescent="0.3">
      <c r="A178" s="220">
        <v>9</v>
      </c>
      <c r="B178" s="221" t="s">
        <v>177</v>
      </c>
      <c r="C178" s="17">
        <v>0</v>
      </c>
      <c r="D178" s="17">
        <v>0</v>
      </c>
      <c r="E178" s="17">
        <v>0</v>
      </c>
      <c r="F178" s="222">
        <f t="shared" si="14"/>
        <v>0</v>
      </c>
      <c r="G178" s="30"/>
    </row>
    <row r="179" spans="1:7" x14ac:dyDescent="0.3">
      <c r="A179" s="448" t="s">
        <v>198</v>
      </c>
      <c r="B179" s="448"/>
      <c r="C179" s="448"/>
      <c r="D179" s="448"/>
      <c r="E179" s="448"/>
      <c r="F179" s="448"/>
      <c r="G179" s="30"/>
    </row>
    <row r="180" spans="1:7" x14ac:dyDescent="0.3">
      <c r="A180" s="110" t="s">
        <v>116</v>
      </c>
      <c r="B180" s="111"/>
      <c r="C180" s="111"/>
      <c r="D180" s="111"/>
      <c r="E180" s="111"/>
      <c r="F180" s="112"/>
      <c r="G180" s="30"/>
    </row>
    <row r="181" spans="1:7" ht="45" customHeight="1" x14ac:dyDescent="0.3">
      <c r="A181" s="540" t="s">
        <v>117</v>
      </c>
      <c r="B181" s="541"/>
      <c r="C181" s="541"/>
      <c r="D181" s="541"/>
      <c r="E181" s="541"/>
      <c r="F181" s="542"/>
      <c r="G181" s="30"/>
    </row>
    <row r="182" spans="1:7" ht="18" customHeight="1" x14ac:dyDescent="0.3">
      <c r="A182" s="30"/>
      <c r="B182" s="30"/>
      <c r="C182" s="30"/>
      <c r="D182" s="30"/>
      <c r="E182" s="30"/>
      <c r="F182" s="30"/>
      <c r="G182" s="30"/>
    </row>
    <row r="183" spans="1:7" ht="35.1" customHeight="1" x14ac:dyDescent="0.3">
      <c r="A183" s="135" t="s">
        <v>74</v>
      </c>
      <c r="B183" s="435" t="s">
        <v>322</v>
      </c>
      <c r="C183" s="436"/>
      <c r="D183" s="543" t="s">
        <v>48</v>
      </c>
      <c r="E183" s="544"/>
      <c r="F183" s="545"/>
      <c r="G183" s="30"/>
    </row>
    <row r="184" spans="1:7" ht="35.1" customHeight="1" x14ac:dyDescent="0.3">
      <c r="A184" s="93" t="s">
        <v>46</v>
      </c>
      <c r="B184" s="435" t="s">
        <v>323</v>
      </c>
      <c r="C184" s="436"/>
      <c r="D184" s="546"/>
      <c r="E184" s="547"/>
      <c r="F184" s="548"/>
      <c r="G184" s="30"/>
    </row>
    <row r="185" spans="1:7" ht="35.1" customHeight="1" x14ac:dyDescent="0.3">
      <c r="A185" s="94" t="s">
        <v>47</v>
      </c>
      <c r="B185" s="435" t="s">
        <v>324</v>
      </c>
      <c r="C185" s="436"/>
      <c r="D185" s="549"/>
      <c r="E185" s="550"/>
      <c r="F185" s="551"/>
      <c r="G185" s="30"/>
    </row>
    <row r="186" spans="1:7" x14ac:dyDescent="0.3">
      <c r="A186" s="527" t="s">
        <v>112</v>
      </c>
      <c r="B186" s="527"/>
      <c r="C186" s="527"/>
      <c r="D186" s="527"/>
      <c r="E186" s="527"/>
      <c r="F186" s="527"/>
    </row>
    <row r="188" spans="1:7" x14ac:dyDescent="0.3">
      <c r="A188" s="426" t="s">
        <v>139</v>
      </c>
      <c r="B188" s="427"/>
      <c r="C188" s="427"/>
      <c r="D188" s="427"/>
      <c r="E188" s="427"/>
      <c r="F188" s="428"/>
    </row>
    <row r="189" spans="1:7" x14ac:dyDescent="0.3">
      <c r="A189" s="114" t="s">
        <v>123</v>
      </c>
      <c r="F189" s="115"/>
    </row>
    <row r="190" spans="1:7" x14ac:dyDescent="0.3">
      <c r="A190" s="116"/>
      <c r="F190" s="115"/>
    </row>
    <row r="191" spans="1:7" x14ac:dyDescent="0.3">
      <c r="A191" s="114" t="s">
        <v>130</v>
      </c>
      <c r="D191" s="150" t="s">
        <v>164</v>
      </c>
      <c r="F191" s="115"/>
    </row>
    <row r="192" spans="1:7" x14ac:dyDescent="0.3">
      <c r="A192" s="116" t="s">
        <v>124</v>
      </c>
      <c r="B192" s="113">
        <f>+B69</f>
        <v>857288104.23000002</v>
      </c>
      <c r="D192" s="424" t="s">
        <v>160</v>
      </c>
      <c r="E192" s="424"/>
      <c r="F192" s="425"/>
    </row>
    <row r="193" spans="1:6" x14ac:dyDescent="0.3">
      <c r="A193" s="116" t="s">
        <v>131</v>
      </c>
      <c r="B193" s="55">
        <f>+F88</f>
        <v>214322017.90000001</v>
      </c>
      <c r="D193" s="424"/>
      <c r="E193" s="424"/>
      <c r="F193" s="425"/>
    </row>
    <row r="194" spans="1:6" ht="16.2" thickBot="1" x14ac:dyDescent="0.35">
      <c r="A194" s="116" t="s">
        <v>125</v>
      </c>
      <c r="B194" s="162">
        <f>+B192-B193</f>
        <v>642966086.33000004</v>
      </c>
      <c r="D194" s="37" t="s">
        <v>161</v>
      </c>
      <c r="F194" s="164">
        <f>+F88</f>
        <v>214322017.90000001</v>
      </c>
    </row>
    <row r="195" spans="1:6" ht="16.2" thickTop="1" x14ac:dyDescent="0.3">
      <c r="A195" s="116"/>
      <c r="D195" s="37" t="s">
        <v>162</v>
      </c>
      <c r="F195" s="165">
        <f>+F108</f>
        <v>299186416.06999999</v>
      </c>
    </row>
    <row r="196" spans="1:6" ht="16.2" thickBot="1" x14ac:dyDescent="0.35">
      <c r="A196" s="114" t="s">
        <v>126</v>
      </c>
      <c r="D196" s="150" t="s">
        <v>163</v>
      </c>
      <c r="E196" s="150"/>
      <c r="F196" s="166">
        <f>+F195/F194</f>
        <v>1.3959667746763968</v>
      </c>
    </row>
    <row r="197" spans="1:6" ht="16.2" thickTop="1" x14ac:dyDescent="0.3">
      <c r="A197" s="116" t="s">
        <v>127</v>
      </c>
      <c r="B197" s="113">
        <f>+F26</f>
        <v>299186416.06999999</v>
      </c>
      <c r="F197" s="115"/>
    </row>
    <row r="198" spans="1:6" x14ac:dyDescent="0.3">
      <c r="A198" s="116" t="s">
        <v>128</v>
      </c>
      <c r="B198" s="55">
        <f>+F108</f>
        <v>299186416.06999999</v>
      </c>
      <c r="D198" s="424" t="s">
        <v>165</v>
      </c>
      <c r="E198" s="424"/>
      <c r="F198" s="425"/>
    </row>
    <row r="199" spans="1:6" ht="16.2" thickBot="1" x14ac:dyDescent="0.35">
      <c r="A199" s="116" t="s">
        <v>129</v>
      </c>
      <c r="B199" s="163">
        <f>+B197-B198</f>
        <v>0</v>
      </c>
      <c r="D199" s="424"/>
      <c r="E199" s="424"/>
      <c r="F199" s="425"/>
    </row>
    <row r="200" spans="1:6" ht="16.2" thickTop="1" x14ac:dyDescent="0.3">
      <c r="A200" s="116"/>
      <c r="B200" s="30"/>
      <c r="D200" s="168" t="s">
        <v>166</v>
      </c>
      <c r="E200" s="227"/>
      <c r="F200" s="164">
        <f>+B69</f>
        <v>857288104.23000002</v>
      </c>
    </row>
    <row r="201" spans="1:6" x14ac:dyDescent="0.3">
      <c r="A201" s="116"/>
      <c r="B201" s="30"/>
      <c r="D201" s="168" t="s">
        <v>162</v>
      </c>
      <c r="E201" s="227"/>
      <c r="F201" s="165">
        <f>+F108</f>
        <v>299186416.06999999</v>
      </c>
    </row>
    <row r="202" spans="1:6" ht="16.2" thickBot="1" x14ac:dyDescent="0.35">
      <c r="A202" s="116"/>
      <c r="B202" s="30"/>
      <c r="D202" s="227"/>
      <c r="E202" s="227"/>
      <c r="F202" s="166">
        <f>+F201/F200</f>
        <v>0.34899168038581801</v>
      </c>
    </row>
    <row r="203" spans="1:6" ht="16.2" thickTop="1" x14ac:dyDescent="0.3">
      <c r="A203" s="117"/>
      <c r="B203" s="118"/>
      <c r="C203" s="118"/>
      <c r="D203" s="118"/>
      <c r="E203" s="118"/>
      <c r="F203" s="119"/>
    </row>
  </sheetData>
  <mergeCells count="98">
    <mergeCell ref="A33:F33"/>
    <mergeCell ref="A44:F44"/>
    <mergeCell ref="A52:B52"/>
    <mergeCell ref="A54:F54"/>
    <mergeCell ref="A41:B41"/>
    <mergeCell ref="A34:F34"/>
    <mergeCell ref="A36:F36"/>
    <mergeCell ref="A38:B38"/>
    <mergeCell ref="A39:B39"/>
    <mergeCell ref="A40:B40"/>
    <mergeCell ref="A37:F37"/>
    <mergeCell ref="A42:B42"/>
    <mergeCell ref="A45:F45"/>
    <mergeCell ref="A47:F47"/>
    <mergeCell ref="A48:F48"/>
    <mergeCell ref="A49:B49"/>
    <mergeCell ref="A31:B31"/>
    <mergeCell ref="A13:F13"/>
    <mergeCell ref="A14:F14"/>
    <mergeCell ref="A21:F21"/>
    <mergeCell ref="A23:F23"/>
    <mergeCell ref="A24:F24"/>
    <mergeCell ref="A25:B25"/>
    <mergeCell ref="A26:B26"/>
    <mergeCell ref="A27:B27"/>
    <mergeCell ref="A28:B28"/>
    <mergeCell ref="A20:F20"/>
    <mergeCell ref="A1:F2"/>
    <mergeCell ref="A3:F3"/>
    <mergeCell ref="A9:F9"/>
    <mergeCell ref="A29:B29"/>
    <mergeCell ref="A30:B30"/>
    <mergeCell ref="C5:E5"/>
    <mergeCell ref="C6:E6"/>
    <mergeCell ref="C7:E7"/>
    <mergeCell ref="A11:F11"/>
    <mergeCell ref="A50:B50"/>
    <mergeCell ref="A51:B51"/>
    <mergeCell ref="A55:F55"/>
    <mergeCell ref="B57:C57"/>
    <mergeCell ref="D57:F59"/>
    <mergeCell ref="B58:C58"/>
    <mergeCell ref="B59:C59"/>
    <mergeCell ref="A61:F61"/>
    <mergeCell ref="A82:F82"/>
    <mergeCell ref="A83:F83"/>
    <mergeCell ref="A84:F84"/>
    <mergeCell ref="A88:B88"/>
    <mergeCell ref="A65:F65"/>
    <mergeCell ref="A66:F66"/>
    <mergeCell ref="A67:F67"/>
    <mergeCell ref="A78:F78"/>
    <mergeCell ref="A80:F80"/>
    <mergeCell ref="A79:F79"/>
    <mergeCell ref="A63:F63"/>
    <mergeCell ref="A108:B108"/>
    <mergeCell ref="A120:B120"/>
    <mergeCell ref="A123:F123"/>
    <mergeCell ref="A124:F124"/>
    <mergeCell ref="A129:F129"/>
    <mergeCell ref="A126:F126"/>
    <mergeCell ref="A128:F128"/>
    <mergeCell ref="A98:F98"/>
    <mergeCell ref="A100:F100"/>
    <mergeCell ref="A102:F102"/>
    <mergeCell ref="A103:F103"/>
    <mergeCell ref="A104:F104"/>
    <mergeCell ref="D192:F193"/>
    <mergeCell ref="D198:F199"/>
    <mergeCell ref="A188:F188"/>
    <mergeCell ref="A181:F181"/>
    <mergeCell ref="A186:F186"/>
    <mergeCell ref="B183:C183"/>
    <mergeCell ref="D183:F185"/>
    <mergeCell ref="B184:C184"/>
    <mergeCell ref="B185:C185"/>
    <mergeCell ref="A141:F141"/>
    <mergeCell ref="A142:F142"/>
    <mergeCell ref="A130:F130"/>
    <mergeCell ref="A137:E137"/>
    <mergeCell ref="A138:E138"/>
    <mergeCell ref="A139:F139"/>
    <mergeCell ref="A179:F179"/>
    <mergeCell ref="B164:C164"/>
    <mergeCell ref="A99:F99"/>
    <mergeCell ref="B151:C151"/>
    <mergeCell ref="B154:C154"/>
    <mergeCell ref="B156:C156"/>
    <mergeCell ref="B159:C159"/>
    <mergeCell ref="B161:C161"/>
    <mergeCell ref="A125:F125"/>
    <mergeCell ref="B147:D147"/>
    <mergeCell ref="B148:D148"/>
    <mergeCell ref="B149:D149"/>
    <mergeCell ref="B150:C150"/>
    <mergeCell ref="A143:F143"/>
    <mergeCell ref="A145:F145"/>
    <mergeCell ref="A140:F140"/>
  </mergeCells>
  <conditionalFormatting sqref="B199">
    <cfRule type="cellIs" dxfId="5" priority="4" operator="equal">
      <formula>0</formula>
    </cfRule>
    <cfRule type="cellIs" dxfId="4" priority="5" operator="lessThan">
      <formula>0</formula>
    </cfRule>
    <cfRule type="cellIs" dxfId="3" priority="6" operator="greaterThan">
      <formula>0</formula>
    </cfRule>
  </conditionalFormatting>
  <conditionalFormatting sqref="F165">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32" xr:uid="{00000000-0002-0000-0900-000000000000}"/>
    <dataValidation allowBlank="1" showInputMessage="1" showErrorMessage="1" promptTitle="Advertencia" prompt="El nombre de la partida debe ser de acuerdo al Clasificador de los Ingresos del Sector Público. " sqref="B89:B91 B109 B169" xr:uid="{00000000-0002-0000-0900-000001000000}"/>
    <dataValidation allowBlank="1" showInputMessage="1" showErrorMessage="1" promptTitle="Advertencia" prompt="En este espacio se debe detallar el código correspondiente a la partida detallada y debe ser el código definido en el Clasificador de los Ingresos del Sector Público. " sqref="A89:A91 A109 A169" xr:uid="{00000000-0002-0000-0900-000002000000}"/>
    <dataValidation allowBlank="1" showInputMessage="1" showErrorMessage="1" promptTitle="Advertencia" prompt="El código debe ser el definido para la partida en particular y debe ser el código establecido en el Clasificador de los Ingresos del Sector Público. " sqref="A85" xr:uid="{00000000-0002-0000-0900-000003000000}"/>
    <dataValidation allowBlank="1" showInputMessage="1" showErrorMessage="1" promptTitle="Advertencia" prompt="Se debe indicar el nombre de la partida de acuerdo al Clasificador de los Ingresos del Sector Público." sqref="B85" xr:uid="{00000000-0002-0000-0900-000004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29:F129" xr:uid="{00000000-0002-0000-0900-000005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3:F103" xr:uid="{00000000-0002-0000-0900-000006000000}"/>
    <dataValidation allowBlank="1" showInputMessage="1" showErrorMessage="1" promptTitle="Advertencia" prompt="Esta tabla solo la deben completar la unidades ejecutoras que por Ley específica estén facultadas para estimar y re presupuestar superávits." sqref="B148" xr:uid="{00000000-0002-0000-0900-000007000000}"/>
    <dataValidation allowBlank="1" showInputMessage="1" showErrorMessage="1" promptTitle="Recordatorio" prompt="El superávit libre debe ser reintegrado a más tardar el 31 de marzo,_x000a_de acuerdo al  Decreto Nº 43189-MTSS, artículo 66. " sqref="B153:B155 B157:B160 B162:B164" xr:uid="{00000000-0002-0000-0900-000008000000}"/>
    <dataValidation allowBlank="1" showInputMessage="1" showErrorMessage="1" promptTitle="Advertencia" prompt="Debe coincidir con el monto reportado en la Liquidación Prespuestaria 2023, caso contrario se debe justificar en el espacio de observaciones. " sqref="D160 D152:D153 D155" xr:uid="{00000000-0002-0000-0900-000009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7:F59" xr:uid="{00000000-0002-0000-0900-00000A000000}"/>
  </dataValidations>
  <hyperlinks>
    <hyperlink ref="B85" r:id="rId1" xr:uid="{00000000-0004-0000-0900-000000000000}"/>
    <hyperlink ref="A85" r:id="rId2" xr:uid="{00000000-0004-0000-0900-000001000000}"/>
    <hyperlink ref="B105" r:id="rId3" display="Nombre de la Partida presupuestaria" xr:uid="{00000000-0004-0000-0900-000002000000}"/>
  </hyperlinks>
  <printOptions horizontalCentered="1"/>
  <pageMargins left="0.70866141732283472" right="0.70866141732283472" top="1.1811023622047245" bottom="0.78740157480314965" header="0.78740157480314965" footer="0.78740157480314965"/>
  <pageSetup scale="53" orientation="portrait" r:id="rId4"/>
  <headerFooter>
    <oddFooter>&amp;L&amp;"Palatino Linotype,Normal"&amp;K979797&amp;D&amp;C&amp;"Palatino Linotype,Normal"&amp;K979797Reporte de ejecución programática y presupuestaria (VI Trimestre)&amp;R&amp;"Palatino Linotype,Normal"&amp;K979797&amp;P</oddFooter>
  </headerFooter>
  <rowBreaks count="4" manualBreakCount="4">
    <brk id="34" max="5" man="1"/>
    <brk id="60" max="5" man="1"/>
    <brk id="100" max="5" man="1"/>
    <brk id="145" max="5" man="1"/>
  </rowBreaks>
  <ignoredErrors>
    <ignoredError sqref="F16:F18" evalError="1"/>
  </ignoredError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82951"/>
  </sheetPr>
  <dimension ref="A1:H107"/>
  <sheetViews>
    <sheetView showGridLines="0" zoomScale="80" zoomScaleNormal="80" zoomScaleSheetLayoutView="100" workbookViewId="0">
      <selection sqref="A1:G2"/>
    </sheetView>
  </sheetViews>
  <sheetFormatPr baseColWidth="10" defaultColWidth="11.44140625" defaultRowHeight="15.6" x14ac:dyDescent="0.35"/>
  <cols>
    <col min="1" max="1" width="46.33203125" style="9" customWidth="1"/>
    <col min="2" max="2" width="29" style="9" customWidth="1"/>
    <col min="3" max="7" width="18.6640625" style="9" customWidth="1"/>
    <col min="8" max="16384" width="11.44140625" style="9"/>
  </cols>
  <sheetData>
    <row r="1" spans="1:7" s="5" customFormat="1" ht="18" customHeight="1" x14ac:dyDescent="0.35">
      <c r="A1" s="487" t="s">
        <v>113</v>
      </c>
      <c r="B1" s="487"/>
      <c r="C1" s="487"/>
      <c r="D1" s="487"/>
      <c r="E1" s="487"/>
      <c r="F1" s="487"/>
      <c r="G1" s="487"/>
    </row>
    <row r="2" spans="1:7" s="5" customFormat="1" ht="18" customHeight="1" x14ac:dyDescent="0.35">
      <c r="A2" s="487"/>
      <c r="B2" s="487"/>
      <c r="C2" s="487"/>
      <c r="D2" s="487"/>
      <c r="E2" s="487"/>
      <c r="F2" s="487"/>
      <c r="G2" s="487"/>
    </row>
    <row r="3" spans="1:7" s="5" customFormat="1" ht="18" customHeight="1" x14ac:dyDescent="0.4">
      <c r="A3" s="555" t="s">
        <v>150</v>
      </c>
      <c r="B3" s="555"/>
      <c r="C3" s="555"/>
      <c r="D3" s="555"/>
      <c r="E3" s="555"/>
      <c r="F3" s="555"/>
      <c r="G3" s="555"/>
    </row>
    <row r="4" spans="1:7" s="5" customFormat="1" ht="15" customHeight="1" thickBot="1" x14ac:dyDescent="0.4">
      <c r="A4" s="30"/>
      <c r="B4" s="30"/>
      <c r="C4" s="30"/>
      <c r="D4" s="30"/>
      <c r="E4" s="30"/>
      <c r="F4" s="3"/>
      <c r="G4"/>
    </row>
    <row r="5" spans="1:7" s="5" customFormat="1" ht="18" customHeight="1" x14ac:dyDescent="0.35">
      <c r="A5" s="61"/>
      <c r="B5" s="149" t="s">
        <v>22</v>
      </c>
      <c r="C5" s="155" t="str">
        <f>+'1T'!C5</f>
        <v>Atención integral a jóvenes en riesgo social</v>
      </c>
      <c r="D5" s="156"/>
      <c r="E5" s="157"/>
      <c r="F5" s="3"/>
      <c r="G5"/>
    </row>
    <row r="6" spans="1:7" s="5" customFormat="1" ht="18" customHeight="1" x14ac:dyDescent="0.35">
      <c r="A6" s="61"/>
      <c r="B6" s="151" t="s">
        <v>33</v>
      </c>
      <c r="C6" s="152" t="str">
        <f>+'1T'!C6</f>
        <v>Ciudad de los Niños (CDN)</v>
      </c>
      <c r="D6" s="153"/>
      <c r="E6" s="158"/>
      <c r="F6" s="3"/>
      <c r="G6"/>
    </row>
    <row r="7" spans="1:7" s="5" customFormat="1" ht="18" customHeight="1" thickBot="1" x14ac:dyDescent="0.4">
      <c r="A7" s="61"/>
      <c r="B7" s="154" t="s">
        <v>34</v>
      </c>
      <c r="C7" s="159" t="str">
        <f>+'1T'!C7</f>
        <v>Ciudad de los Niños (CDN)</v>
      </c>
      <c r="D7" s="160"/>
      <c r="E7" s="161"/>
      <c r="F7" s="3"/>
    </row>
    <row r="8" spans="1:7" ht="15" customHeight="1" x14ac:dyDescent="0.35">
      <c r="A8"/>
      <c r="B8" s="6"/>
      <c r="C8" s="6"/>
      <c r="D8" s="6"/>
      <c r="E8" s="6"/>
      <c r="F8" s="6"/>
    </row>
    <row r="9" spans="1:7" ht="21.9" customHeight="1" x14ac:dyDescent="0.35">
      <c r="A9" s="462" t="s">
        <v>102</v>
      </c>
      <c r="B9" s="462"/>
      <c r="C9" s="462"/>
      <c r="D9" s="462"/>
      <c r="E9" s="462"/>
      <c r="F9" s="462"/>
      <c r="G9" s="462"/>
    </row>
    <row r="10" spans="1:7" ht="15" customHeight="1" x14ac:dyDescent="0.35">
      <c r="A10" s="10"/>
      <c r="B10" s="8"/>
      <c r="C10" s="8"/>
      <c r="D10" s="8"/>
      <c r="E10" s="8"/>
      <c r="F10" s="8"/>
    </row>
    <row r="11" spans="1:7" customFormat="1" ht="18" customHeight="1" x14ac:dyDescent="0.3">
      <c r="A11" s="492" t="s">
        <v>36</v>
      </c>
      <c r="B11" s="492"/>
      <c r="C11" s="492"/>
      <c r="D11" s="492"/>
      <c r="E11" s="492"/>
      <c r="F11" s="492"/>
      <c r="G11" s="492"/>
    </row>
    <row r="12" spans="1:7" customFormat="1" ht="18" customHeight="1" x14ac:dyDescent="0.3">
      <c r="A12" s="492" t="s">
        <v>19</v>
      </c>
      <c r="B12" s="492"/>
      <c r="C12" s="492"/>
      <c r="D12" s="492"/>
      <c r="E12" s="492"/>
      <c r="F12" s="492"/>
      <c r="G12" s="492"/>
    </row>
    <row r="13" spans="1:7" customFormat="1" ht="18" customHeight="1" x14ac:dyDescent="0.3">
      <c r="A13" s="98" t="s">
        <v>17</v>
      </c>
      <c r="B13" s="97" t="s">
        <v>18</v>
      </c>
      <c r="C13" s="98" t="s">
        <v>80</v>
      </c>
      <c r="D13" s="97" t="s">
        <v>81</v>
      </c>
      <c r="E13" s="97" t="s">
        <v>82</v>
      </c>
      <c r="F13" s="134" t="s">
        <v>84</v>
      </c>
      <c r="G13" s="134" t="s">
        <v>13</v>
      </c>
    </row>
    <row r="14" spans="1:7" customFormat="1" ht="18" customHeight="1" x14ac:dyDescent="0.3">
      <c r="A14" s="306" t="s">
        <v>16</v>
      </c>
      <c r="B14" s="92"/>
      <c r="C14" s="314">
        <f t="shared" ref="C14:F14" si="0">+C16</f>
        <v>470.33333333333331</v>
      </c>
      <c r="D14" s="314">
        <f t="shared" si="0"/>
        <v>434.66666666666669</v>
      </c>
      <c r="E14" s="314">
        <f t="shared" si="0"/>
        <v>417.33333333333331</v>
      </c>
      <c r="F14" s="314">
        <f t="shared" si="0"/>
        <v>414</v>
      </c>
      <c r="G14" s="314">
        <f>+G16</f>
        <v>434.08333333333331</v>
      </c>
    </row>
    <row r="15" spans="1:7" customFormat="1" ht="15" customHeight="1" x14ac:dyDescent="0.3">
      <c r="A15" s="12"/>
      <c r="B15" s="13"/>
      <c r="C15" s="315"/>
      <c r="D15" s="315"/>
      <c r="E15" s="326"/>
      <c r="F15" s="326"/>
      <c r="G15" s="315"/>
    </row>
    <row r="16" spans="1:7" customFormat="1" ht="18" customHeight="1" x14ac:dyDescent="0.3">
      <c r="A16" s="79" t="s">
        <v>282</v>
      </c>
      <c r="B16" s="307" t="s">
        <v>283</v>
      </c>
      <c r="C16" s="310">
        <f>+'1T'!F18</f>
        <v>470.33333333333331</v>
      </c>
      <c r="D16" s="310">
        <f>+'2T'!F18</f>
        <v>434.66666666666669</v>
      </c>
      <c r="E16" s="326">
        <f>+'3T'!F18</f>
        <v>417.33333333333331</v>
      </c>
      <c r="F16" s="333">
        <f>+'4T'!F18</f>
        <v>414</v>
      </c>
      <c r="G16" s="327">
        <f>+AVERAGE(C16:F16)</f>
        <v>434.08333333333331</v>
      </c>
    </row>
    <row r="17" spans="1:7" customFormat="1" ht="18" customHeight="1" x14ac:dyDescent="0.3">
      <c r="A17" s="144" t="s">
        <v>153</v>
      </c>
      <c r="B17" s="300" t="s">
        <v>154</v>
      </c>
      <c r="C17" s="301"/>
      <c r="D17" s="301"/>
      <c r="E17" s="301"/>
    </row>
    <row r="18" spans="1:7" customFormat="1" ht="50.1" customHeight="1" x14ac:dyDescent="0.3">
      <c r="A18" s="463" t="s">
        <v>327</v>
      </c>
      <c r="B18" s="464"/>
      <c r="C18" s="464"/>
      <c r="D18" s="464"/>
      <c r="E18" s="464"/>
      <c r="F18" s="464"/>
      <c r="G18" s="465"/>
    </row>
    <row r="19" spans="1:7" customFormat="1" ht="15" customHeight="1" x14ac:dyDescent="0.3">
      <c r="A19" s="33"/>
      <c r="B19" s="33"/>
      <c r="C19" s="33"/>
      <c r="D19" s="34"/>
      <c r="E19" s="34"/>
    </row>
    <row r="20" spans="1:7" customFormat="1" ht="18" customHeight="1" x14ac:dyDescent="0.3">
      <c r="A20" s="492" t="s">
        <v>37</v>
      </c>
      <c r="B20" s="492"/>
      <c r="C20" s="492"/>
      <c r="D20" s="492"/>
      <c r="E20" s="492"/>
      <c r="F20" s="492"/>
    </row>
    <row r="21" spans="1:7" customFormat="1" ht="18" customHeight="1" x14ac:dyDescent="0.3">
      <c r="A21" s="492" t="s">
        <v>20</v>
      </c>
      <c r="B21" s="492"/>
      <c r="C21" s="492"/>
      <c r="D21" s="492"/>
      <c r="E21" s="492"/>
      <c r="F21" s="492"/>
    </row>
    <row r="22" spans="1:7" customFormat="1" ht="18" customHeight="1" x14ac:dyDescent="0.3">
      <c r="A22" s="98" t="s">
        <v>21</v>
      </c>
      <c r="B22" s="98" t="s">
        <v>80</v>
      </c>
      <c r="C22" s="98" t="s">
        <v>81</v>
      </c>
      <c r="D22" s="98" t="s">
        <v>82</v>
      </c>
      <c r="E22" s="98" t="s">
        <v>84</v>
      </c>
      <c r="F22" s="98" t="s">
        <v>13</v>
      </c>
    </row>
    <row r="23" spans="1:7" customFormat="1" ht="18" customHeight="1" x14ac:dyDescent="0.3">
      <c r="A23" s="317" t="s">
        <v>16</v>
      </c>
      <c r="B23" s="104">
        <f>+SUM(B26:B28)</f>
        <v>107041067.28999999</v>
      </c>
      <c r="C23" s="104">
        <f t="shared" ref="C23:F23" si="1">+SUM(C26:C28)</f>
        <v>202746206.63999999</v>
      </c>
      <c r="D23" s="104">
        <f t="shared" si="1"/>
        <v>246955776.68000001</v>
      </c>
      <c r="E23" s="104">
        <f t="shared" si="1"/>
        <v>299186416.06999999</v>
      </c>
      <c r="F23" s="104">
        <f t="shared" si="1"/>
        <v>855929466.68000007</v>
      </c>
    </row>
    <row r="24" spans="1:7" customFormat="1" ht="15" customHeight="1" x14ac:dyDescent="0.3">
      <c r="A24" s="318"/>
      <c r="B24" s="332"/>
      <c r="C24" s="332"/>
      <c r="D24" s="330"/>
      <c r="E24" s="330"/>
      <c r="F24" s="332"/>
    </row>
    <row r="25" spans="1:7" customFormat="1" ht="30" customHeight="1" x14ac:dyDescent="0.3">
      <c r="A25" s="319" t="s">
        <v>282</v>
      </c>
      <c r="B25" s="322"/>
      <c r="C25" s="328"/>
      <c r="D25" s="329"/>
      <c r="E25" s="329"/>
      <c r="F25" s="311"/>
    </row>
    <row r="26" spans="1:7" customFormat="1" ht="18" customHeight="1" x14ac:dyDescent="0.35">
      <c r="A26" s="320" t="s">
        <v>284</v>
      </c>
      <c r="B26" s="76">
        <f>+'1T'!F29</f>
        <v>54793461.789999999</v>
      </c>
      <c r="C26" s="52">
        <f>+'2T'!F29</f>
        <v>89747825.219999999</v>
      </c>
      <c r="D26" s="330">
        <f>+'3T'!F29</f>
        <v>62208064.450000003</v>
      </c>
      <c r="E26" s="330">
        <f>+'4T'!F29</f>
        <v>96143503.639999986</v>
      </c>
      <c r="F26" s="207">
        <f>+SUM(B26:E26)</f>
        <v>302892855.09999996</v>
      </c>
    </row>
    <row r="27" spans="1:7" customFormat="1" ht="18" customHeight="1" x14ac:dyDescent="0.35">
      <c r="A27" s="320" t="s">
        <v>285</v>
      </c>
      <c r="B27" s="76">
        <f>+'1T'!F30</f>
        <v>1355094.7</v>
      </c>
      <c r="C27" s="52">
        <f>+'2T'!F30</f>
        <v>16420606.419999998</v>
      </c>
      <c r="D27" s="330">
        <f>+'3T'!F30</f>
        <v>34596167.700000003</v>
      </c>
      <c r="E27" s="330">
        <f>+'4T'!F30</f>
        <v>1330955.3799999999</v>
      </c>
      <c r="F27" s="207">
        <f t="shared" ref="F27:F28" si="2">+SUM(B27:E27)</f>
        <v>53702824.200000003</v>
      </c>
    </row>
    <row r="28" spans="1:7" customFormat="1" ht="18" customHeight="1" x14ac:dyDescent="0.35">
      <c r="A28" s="320" t="s">
        <v>286</v>
      </c>
      <c r="B28" s="76">
        <f>+'1T'!F31</f>
        <v>50892510.799999997</v>
      </c>
      <c r="C28" s="52">
        <f>+'2T'!F31</f>
        <v>96577775</v>
      </c>
      <c r="D28" s="330">
        <f>+'3T'!F31</f>
        <v>150151544.53</v>
      </c>
      <c r="E28" s="334">
        <f>+'4T'!F31</f>
        <v>201711957.05000001</v>
      </c>
      <c r="F28" s="313">
        <f t="shared" si="2"/>
        <v>499333787.38000005</v>
      </c>
    </row>
    <row r="29" spans="1:7" customFormat="1" ht="18" customHeight="1" x14ac:dyDescent="0.3">
      <c r="A29" s="144" t="s">
        <v>153</v>
      </c>
      <c r="B29" s="300" t="s">
        <v>154</v>
      </c>
      <c r="C29" s="77"/>
      <c r="D29" s="77"/>
    </row>
    <row r="30" spans="1:7" customFormat="1" ht="50.1" customHeight="1" x14ac:dyDescent="0.3">
      <c r="A30" s="537" t="s">
        <v>356</v>
      </c>
      <c r="B30" s="538"/>
      <c r="C30" s="538"/>
      <c r="D30" s="538"/>
      <c r="E30" s="538"/>
      <c r="F30" s="539"/>
    </row>
    <row r="31" spans="1:7" customFormat="1" ht="18" customHeight="1" x14ac:dyDescent="0.3"/>
    <row r="33" spans="1:8" ht="21" customHeight="1" x14ac:dyDescent="0.35">
      <c r="A33" s="462" t="s">
        <v>103</v>
      </c>
      <c r="B33" s="462"/>
      <c r="C33" s="462"/>
      <c r="D33" s="462"/>
      <c r="E33" s="462"/>
      <c r="F33" s="462"/>
      <c r="G33" s="462"/>
      <c r="H33" s="283"/>
    </row>
    <row r="34" spans="1:8" ht="9.9" customHeight="1" x14ac:dyDescent="0.35">
      <c r="A34" s="3"/>
      <c r="B34" s="3"/>
      <c r="C34" s="3"/>
      <c r="D34" s="3"/>
      <c r="E34" s="3"/>
      <c r="F34" s="3"/>
    </row>
    <row r="35" spans="1:8" x14ac:dyDescent="0.35">
      <c r="A35" s="449" t="s">
        <v>65</v>
      </c>
      <c r="B35" s="449"/>
      <c r="C35" s="449"/>
      <c r="D35" s="449"/>
      <c r="E35" s="449"/>
      <c r="F35" s="449"/>
      <c r="G35" s="449"/>
    </row>
    <row r="36" spans="1:8" ht="17.25" customHeight="1" x14ac:dyDescent="0.35">
      <c r="A36" s="447" t="s">
        <v>66</v>
      </c>
      <c r="B36" s="447"/>
      <c r="C36" s="447"/>
      <c r="D36" s="447"/>
      <c r="E36" s="447"/>
      <c r="F36" s="447"/>
      <c r="G36" s="447"/>
    </row>
    <row r="37" spans="1:8" x14ac:dyDescent="0.35">
      <c r="A37" s="449" t="s">
        <v>51</v>
      </c>
      <c r="B37" s="449"/>
      <c r="C37" s="449"/>
      <c r="D37" s="449"/>
      <c r="E37" s="449"/>
      <c r="F37" s="449"/>
      <c r="G37" s="449"/>
    </row>
    <row r="38" spans="1:8" ht="35.1" customHeight="1" x14ac:dyDescent="0.35">
      <c r="A38" s="102" t="s">
        <v>53</v>
      </c>
      <c r="B38" s="102" t="s">
        <v>140</v>
      </c>
      <c r="C38" s="102" t="s">
        <v>80</v>
      </c>
      <c r="D38" s="102" t="s">
        <v>81</v>
      </c>
      <c r="E38" s="102" t="s">
        <v>82</v>
      </c>
      <c r="F38" s="102" t="s">
        <v>83</v>
      </c>
      <c r="G38" s="102" t="s">
        <v>13</v>
      </c>
    </row>
    <row r="39" spans="1:8" ht="18" customHeight="1" x14ac:dyDescent="0.35">
      <c r="A39" s="89" t="s">
        <v>16</v>
      </c>
      <c r="B39" s="103"/>
      <c r="C39" s="90">
        <f>+C41</f>
        <v>214322014</v>
      </c>
      <c r="D39" s="90">
        <f t="shared" ref="D39:G39" si="3">+D41</f>
        <v>214322013.75</v>
      </c>
      <c r="E39" s="90">
        <f t="shared" si="3"/>
        <v>214322011.5</v>
      </c>
      <c r="F39" s="90">
        <f t="shared" si="3"/>
        <v>214322017.90000001</v>
      </c>
      <c r="G39" s="90">
        <f t="shared" si="3"/>
        <v>857288057.14999998</v>
      </c>
    </row>
    <row r="40" spans="1:8" ht="9.9" customHeight="1" x14ac:dyDescent="0.35">
      <c r="A40" s="12"/>
      <c r="B40" s="45"/>
      <c r="C40" s="14"/>
      <c r="D40" s="14"/>
      <c r="E40" s="14"/>
      <c r="F40" s="14"/>
      <c r="G40" s="46"/>
    </row>
    <row r="41" spans="1:8" ht="18" customHeight="1" x14ac:dyDescent="0.35">
      <c r="A41" s="458" t="s">
        <v>151</v>
      </c>
      <c r="B41" s="458"/>
      <c r="C41" s="105">
        <f>+C42</f>
        <v>214322014</v>
      </c>
      <c r="D41" s="105">
        <f>+D42</f>
        <v>214322013.75</v>
      </c>
      <c r="E41" s="105">
        <f t="shared" ref="E41:G44" si="4">+E42</f>
        <v>214322011.5</v>
      </c>
      <c r="F41" s="105">
        <f>+F42</f>
        <v>214322017.90000001</v>
      </c>
      <c r="G41" s="105">
        <f t="shared" si="4"/>
        <v>857288057.14999998</v>
      </c>
    </row>
    <row r="42" spans="1:8" x14ac:dyDescent="0.35">
      <c r="A42" s="174" t="s">
        <v>186</v>
      </c>
      <c r="B42" s="179" t="s">
        <v>181</v>
      </c>
      <c r="C42" s="207">
        <f>+C43</f>
        <v>214322014</v>
      </c>
      <c r="D42" s="207">
        <f t="shared" ref="D42:D44" si="5">+D43</f>
        <v>214322013.75</v>
      </c>
      <c r="E42" s="207">
        <f t="shared" si="4"/>
        <v>214322011.5</v>
      </c>
      <c r="F42" s="207">
        <f t="shared" si="4"/>
        <v>214322017.90000001</v>
      </c>
      <c r="G42" s="208">
        <f>+C42+D42+E42+F42</f>
        <v>857288057.14999998</v>
      </c>
    </row>
    <row r="43" spans="1:8" x14ac:dyDescent="0.35">
      <c r="A43" s="174" t="s">
        <v>185</v>
      </c>
      <c r="B43" s="179" t="s">
        <v>157</v>
      </c>
      <c r="C43" s="15">
        <f>+C44</f>
        <v>214322014</v>
      </c>
      <c r="D43" s="15">
        <f t="shared" si="5"/>
        <v>214322013.75</v>
      </c>
      <c r="E43" s="15">
        <f t="shared" si="4"/>
        <v>214322011.5</v>
      </c>
      <c r="F43" s="15">
        <f t="shared" si="4"/>
        <v>214322017.90000001</v>
      </c>
      <c r="G43" s="67">
        <f>+C43+D43+E43+F43</f>
        <v>857288057.14999998</v>
      </c>
    </row>
    <row r="44" spans="1:8" x14ac:dyDescent="0.35">
      <c r="A44" s="174" t="s">
        <v>184</v>
      </c>
      <c r="B44" s="179" t="s">
        <v>182</v>
      </c>
      <c r="C44" s="49">
        <f>+C45</f>
        <v>214322014</v>
      </c>
      <c r="D44" s="49">
        <f t="shared" si="5"/>
        <v>214322013.75</v>
      </c>
      <c r="E44" s="49">
        <f t="shared" si="4"/>
        <v>214322011.5</v>
      </c>
      <c r="F44" s="49">
        <f t="shared" si="4"/>
        <v>214322017.90000001</v>
      </c>
      <c r="G44" s="68">
        <f>+C44+D44+E44+F44</f>
        <v>857288057.14999998</v>
      </c>
    </row>
    <row r="45" spans="1:8" x14ac:dyDescent="0.35">
      <c r="A45" s="174" t="s">
        <v>187</v>
      </c>
      <c r="B45" s="179" t="s">
        <v>202</v>
      </c>
      <c r="C45" s="49">
        <f>+'1T'!F86</f>
        <v>214322014</v>
      </c>
      <c r="D45" s="49">
        <f>+'2T'!F86</f>
        <v>214322013.75</v>
      </c>
      <c r="E45" s="49">
        <f>+'3T'!F86</f>
        <v>214322011.5</v>
      </c>
      <c r="F45" s="49">
        <f>+'4T'!F86</f>
        <v>214322017.90000001</v>
      </c>
      <c r="G45" s="71">
        <f>+C45+D45+E45+F45</f>
        <v>857288057.14999998</v>
      </c>
    </row>
    <row r="46" spans="1:8" ht="9.9" customHeight="1" x14ac:dyDescent="0.35">
      <c r="A46" s="205"/>
      <c r="B46" s="206"/>
      <c r="C46" s="69"/>
      <c r="D46" s="69"/>
      <c r="E46" s="69"/>
      <c r="F46" s="69"/>
      <c r="G46" s="70"/>
    </row>
    <row r="47" spans="1:8" x14ac:dyDescent="0.35">
      <c r="A47" s="552" t="s">
        <v>42</v>
      </c>
      <c r="B47" s="552"/>
      <c r="C47" s="552"/>
      <c r="D47" s="552"/>
      <c r="E47" s="552"/>
      <c r="F47" s="3"/>
    </row>
    <row r="48" spans="1:8" ht="50.1" customHeight="1" x14ac:dyDescent="0.35">
      <c r="A48" s="553" t="s">
        <v>333</v>
      </c>
      <c r="B48" s="554"/>
      <c r="C48" s="554"/>
      <c r="D48" s="554"/>
      <c r="E48" s="554"/>
      <c r="F48" s="554"/>
      <c r="G48" s="554"/>
    </row>
    <row r="49" spans="1:7" ht="9.9" customHeight="1" x14ac:dyDescent="0.35">
      <c r="A49" s="24"/>
      <c r="B49" s="44"/>
      <c r="C49" s="23"/>
      <c r="D49" s="37"/>
      <c r="E49" s="37"/>
      <c r="F49" s="3"/>
    </row>
    <row r="50" spans="1:7" x14ac:dyDescent="0.35">
      <c r="A50" s="449" t="s">
        <v>68</v>
      </c>
      <c r="B50" s="449"/>
      <c r="C50" s="449"/>
      <c r="D50" s="449"/>
      <c r="E50" s="449"/>
      <c r="F50" s="449"/>
      <c r="G50" s="449"/>
    </row>
    <row r="51" spans="1:7" ht="17.25" customHeight="1" x14ac:dyDescent="0.35">
      <c r="A51" s="447" t="s">
        <v>52</v>
      </c>
      <c r="B51" s="447"/>
      <c r="C51" s="447"/>
      <c r="D51" s="447"/>
      <c r="E51" s="447"/>
      <c r="F51" s="447"/>
      <c r="G51" s="447"/>
    </row>
    <row r="52" spans="1:7" x14ac:dyDescent="0.35">
      <c r="A52" s="449" t="s">
        <v>51</v>
      </c>
      <c r="B52" s="449"/>
      <c r="C52" s="449"/>
      <c r="D52" s="449"/>
      <c r="E52" s="449"/>
      <c r="F52" s="449"/>
      <c r="G52" s="449"/>
    </row>
    <row r="53" spans="1:7" ht="35.1" customHeight="1" x14ac:dyDescent="0.35">
      <c r="A53" s="102" t="s">
        <v>53</v>
      </c>
      <c r="B53" s="102" t="s">
        <v>140</v>
      </c>
      <c r="C53" s="102" t="s">
        <v>80</v>
      </c>
      <c r="D53" s="102" t="s">
        <v>81</v>
      </c>
      <c r="E53" s="102" t="s">
        <v>82</v>
      </c>
      <c r="F53" s="102" t="s">
        <v>84</v>
      </c>
      <c r="G53" s="102" t="s">
        <v>13</v>
      </c>
    </row>
    <row r="54" spans="1:7" ht="18" customHeight="1" x14ac:dyDescent="0.35">
      <c r="A54" s="89" t="s">
        <v>16</v>
      </c>
      <c r="B54" s="103"/>
      <c r="C54" s="90">
        <f>+C56</f>
        <v>107041067.28999999</v>
      </c>
      <c r="D54" s="90">
        <f t="shared" ref="D54:G54" si="6">+D56</f>
        <v>202746206.63999999</v>
      </c>
      <c r="E54" s="90">
        <f t="shared" si="6"/>
        <v>246955776.57999998</v>
      </c>
      <c r="F54" s="90">
        <f t="shared" si="6"/>
        <v>299186416.06999999</v>
      </c>
      <c r="G54" s="90">
        <f t="shared" si="6"/>
        <v>855929466.58000004</v>
      </c>
    </row>
    <row r="55" spans="1:7" ht="15" customHeight="1" x14ac:dyDescent="0.35">
      <c r="A55" s="12"/>
      <c r="B55" s="45"/>
      <c r="C55" s="14"/>
      <c r="D55" s="14"/>
      <c r="E55" s="14"/>
      <c r="F55" s="46"/>
      <c r="G55" s="46"/>
    </row>
    <row r="56" spans="1:7" x14ac:dyDescent="0.35">
      <c r="A56" s="458" t="s">
        <v>55</v>
      </c>
      <c r="B56" s="458"/>
      <c r="C56" s="105">
        <f>+SUM(C57:C66)</f>
        <v>107041067.28999999</v>
      </c>
      <c r="D56" s="105">
        <f t="shared" ref="D56:G56" si="7">+SUM(D57:D66)</f>
        <v>202746206.63999999</v>
      </c>
      <c r="E56" s="105">
        <f t="shared" si="7"/>
        <v>246955776.57999998</v>
      </c>
      <c r="F56" s="105">
        <f t="shared" si="7"/>
        <v>299186416.06999999</v>
      </c>
      <c r="G56" s="105">
        <f t="shared" si="7"/>
        <v>855929466.58000004</v>
      </c>
    </row>
    <row r="57" spans="1:7" x14ac:dyDescent="0.35">
      <c r="A57" s="174">
        <v>0</v>
      </c>
      <c r="B57" s="179" t="s">
        <v>171</v>
      </c>
      <c r="C57" s="15">
        <f>+'1T'!F109</f>
        <v>0</v>
      </c>
      <c r="D57" s="15">
        <f>+'2T'!F109</f>
        <v>0</v>
      </c>
      <c r="E57" s="15">
        <f>+'3T'!F109</f>
        <v>0</v>
      </c>
      <c r="F57" s="15">
        <f>+'4T'!F109</f>
        <v>0</v>
      </c>
      <c r="G57" s="67">
        <f>+C57+D57+E57+F57</f>
        <v>0</v>
      </c>
    </row>
    <row r="58" spans="1:7" x14ac:dyDescent="0.35">
      <c r="A58" s="174">
        <v>1</v>
      </c>
      <c r="B58" s="179" t="s">
        <v>159</v>
      </c>
      <c r="C58" s="15">
        <f>+'1T'!F110</f>
        <v>8778503.7400000002</v>
      </c>
      <c r="D58" s="15">
        <f>+'2T'!F110</f>
        <v>7144181</v>
      </c>
      <c r="E58" s="15">
        <f>+'3T'!F110</f>
        <v>8429181</v>
      </c>
      <c r="F58" s="15">
        <f>+'4T'!F110</f>
        <v>10632709.310000001</v>
      </c>
      <c r="G58" s="67">
        <f t="shared" ref="G58:G61" si="8">+C58+D58+E58+F58</f>
        <v>34984575.050000004</v>
      </c>
    </row>
    <row r="59" spans="1:7" x14ac:dyDescent="0.35">
      <c r="A59" s="174">
        <v>2</v>
      </c>
      <c r="B59" s="179" t="s">
        <v>172</v>
      </c>
      <c r="C59" s="15">
        <f>+'1T'!F111</f>
        <v>46014958.049999997</v>
      </c>
      <c r="D59" s="15">
        <f>+'2T'!F111</f>
        <v>82603644.219999999</v>
      </c>
      <c r="E59" s="15">
        <f>+'3T'!F111</f>
        <v>53778883.450000003</v>
      </c>
      <c r="F59" s="15">
        <f>+'4T'!F111</f>
        <v>85510794.329999998</v>
      </c>
      <c r="G59" s="67">
        <f t="shared" si="8"/>
        <v>267908280.05000001</v>
      </c>
    </row>
    <row r="60" spans="1:7" x14ac:dyDescent="0.35">
      <c r="A60" s="174">
        <v>3</v>
      </c>
      <c r="B60" s="179" t="s">
        <v>173</v>
      </c>
      <c r="C60" s="15">
        <f>+'1T'!F112</f>
        <v>0</v>
      </c>
      <c r="D60" s="15">
        <f>+'2T'!F112</f>
        <v>0</v>
      </c>
      <c r="E60" s="15">
        <f>+'3T'!F112</f>
        <v>0</v>
      </c>
      <c r="F60" s="15">
        <f>+'4T'!F112</f>
        <v>0</v>
      </c>
      <c r="G60" s="67">
        <f t="shared" si="8"/>
        <v>0</v>
      </c>
    </row>
    <row r="61" spans="1:7" x14ac:dyDescent="0.35">
      <c r="A61" s="174">
        <v>4</v>
      </c>
      <c r="B61" s="179" t="s">
        <v>174</v>
      </c>
      <c r="C61" s="15">
        <f>+'1T'!F113</f>
        <v>0</v>
      </c>
      <c r="D61" s="15">
        <f>+'2T'!F113</f>
        <v>0</v>
      </c>
      <c r="E61" s="15">
        <f>+'3T'!F113</f>
        <v>0</v>
      </c>
      <c r="F61" s="15">
        <f>+'4T'!F113</f>
        <v>0</v>
      </c>
      <c r="G61" s="67">
        <f t="shared" si="8"/>
        <v>0</v>
      </c>
    </row>
    <row r="62" spans="1:7" x14ac:dyDescent="0.35">
      <c r="A62" s="174">
        <v>5</v>
      </c>
      <c r="B62" s="179" t="s">
        <v>175</v>
      </c>
      <c r="C62" s="15">
        <f>+'1T'!F114</f>
        <v>52247605.5</v>
      </c>
      <c r="D62" s="15">
        <f>+'2T'!F114</f>
        <v>112998381.42</v>
      </c>
      <c r="E62" s="15">
        <f>+'3T'!F114</f>
        <v>184747712.13</v>
      </c>
      <c r="F62" s="15">
        <f>+'4T'!F114</f>
        <v>203042912.43000001</v>
      </c>
      <c r="G62" s="68">
        <f>+C62+D62+E62+F62</f>
        <v>553036611.48000002</v>
      </c>
    </row>
    <row r="63" spans="1:7" x14ac:dyDescent="0.35">
      <c r="A63" s="174">
        <v>6</v>
      </c>
      <c r="B63" s="179" t="s">
        <v>157</v>
      </c>
      <c r="C63" s="15">
        <f>+'1T'!F115</f>
        <v>0</v>
      </c>
      <c r="D63" s="15">
        <f>+'2T'!F115</f>
        <v>0</v>
      </c>
      <c r="E63" s="15">
        <f>+'3T'!F115</f>
        <v>0</v>
      </c>
      <c r="F63" s="15">
        <f>+'4T'!F115</f>
        <v>0</v>
      </c>
      <c r="G63" s="68">
        <f t="shared" ref="G63:G66" si="9">+C63+D63+E63+F63</f>
        <v>0</v>
      </c>
    </row>
    <row r="64" spans="1:7" x14ac:dyDescent="0.35">
      <c r="A64" s="174">
        <v>7</v>
      </c>
      <c r="B64" s="179" t="s">
        <v>158</v>
      </c>
      <c r="C64" s="15">
        <f>+'1T'!F116</f>
        <v>0</v>
      </c>
      <c r="D64" s="15">
        <f>+'2T'!F116</f>
        <v>0</v>
      </c>
      <c r="E64" s="15">
        <f>+'3T'!F116</f>
        <v>0</v>
      </c>
      <c r="F64" s="15">
        <f>+'4T'!F116</f>
        <v>0</v>
      </c>
      <c r="G64" s="68">
        <f t="shared" si="9"/>
        <v>0</v>
      </c>
    </row>
    <row r="65" spans="1:7" x14ac:dyDescent="0.35">
      <c r="A65" s="174">
        <v>8</v>
      </c>
      <c r="B65" s="179" t="s">
        <v>176</v>
      </c>
      <c r="C65" s="15">
        <f>+'1T'!F117</f>
        <v>0</v>
      </c>
      <c r="D65" s="15">
        <f>+'2T'!F117</f>
        <v>0</v>
      </c>
      <c r="E65" s="15">
        <f>+'3T'!F117</f>
        <v>0</v>
      </c>
      <c r="F65" s="15">
        <f>+'4T'!F117</f>
        <v>0</v>
      </c>
      <c r="G65" s="68">
        <f t="shared" si="9"/>
        <v>0</v>
      </c>
    </row>
    <row r="66" spans="1:7" x14ac:dyDescent="0.35">
      <c r="A66" s="174">
        <v>9</v>
      </c>
      <c r="B66" s="179" t="s">
        <v>177</v>
      </c>
      <c r="C66" s="15">
        <f>+'1T'!F118</f>
        <v>0</v>
      </c>
      <c r="D66" s="15">
        <f>+'2T'!F118</f>
        <v>0</v>
      </c>
      <c r="E66" s="15">
        <f>+'3T'!F118</f>
        <v>0</v>
      </c>
      <c r="F66" s="15">
        <f>+'4T'!F118</f>
        <v>0</v>
      </c>
      <c r="G66" s="68">
        <f t="shared" si="9"/>
        <v>0</v>
      </c>
    </row>
    <row r="67" spans="1:7" ht="15" customHeight="1" x14ac:dyDescent="0.35">
      <c r="A67" s="30"/>
      <c r="B67" s="30"/>
      <c r="C67" s="53"/>
      <c r="D67" s="53"/>
      <c r="E67" s="53"/>
      <c r="F67" s="53"/>
      <c r="G67" s="53"/>
    </row>
    <row r="68" spans="1:7" x14ac:dyDescent="0.35">
      <c r="A68" s="458" t="s">
        <v>191</v>
      </c>
      <c r="B68" s="458"/>
      <c r="C68" s="105">
        <f>+C69</f>
        <v>0</v>
      </c>
      <c r="D68" s="105">
        <f>+D69</f>
        <v>0</v>
      </c>
      <c r="E68" s="105">
        <f>+E69</f>
        <v>0</v>
      </c>
      <c r="F68" s="105">
        <f>+F69</f>
        <v>0</v>
      </c>
      <c r="G68" s="105">
        <f>+G69</f>
        <v>0</v>
      </c>
    </row>
    <row r="69" spans="1:7" x14ac:dyDescent="0.35">
      <c r="A69" s="174">
        <v>6</v>
      </c>
      <c r="B69" s="179" t="s">
        <v>157</v>
      </c>
      <c r="C69" s="49">
        <f>+C70</f>
        <v>0</v>
      </c>
      <c r="D69" s="49">
        <f t="shared" ref="D69:G69" si="10">+D70</f>
        <v>0</v>
      </c>
      <c r="E69" s="49">
        <f t="shared" si="10"/>
        <v>0</v>
      </c>
      <c r="F69" s="49">
        <f t="shared" si="10"/>
        <v>0</v>
      </c>
      <c r="G69" s="68">
        <f t="shared" si="10"/>
        <v>0</v>
      </c>
    </row>
    <row r="70" spans="1:7" x14ac:dyDescent="0.35">
      <c r="A70" s="180" t="s">
        <v>190</v>
      </c>
      <c r="B70" s="43" t="s">
        <v>189</v>
      </c>
      <c r="C70" s="69">
        <f>+'1T'!F122</f>
        <v>0</v>
      </c>
      <c r="D70" s="69">
        <f>+'2T'!F122</f>
        <v>0</v>
      </c>
      <c r="E70" s="69">
        <f>+'3T'!F122</f>
        <v>0</v>
      </c>
      <c r="F70" s="69">
        <f>+'4T'!F122</f>
        <v>0</v>
      </c>
      <c r="G70" s="70">
        <f>+C70+D70+E70+F70</f>
        <v>0</v>
      </c>
    </row>
    <row r="71" spans="1:7" x14ac:dyDescent="0.35">
      <c r="A71" s="459" t="s">
        <v>56</v>
      </c>
      <c r="B71" s="459"/>
      <c r="C71" s="459"/>
      <c r="D71" s="459"/>
      <c r="E71" s="459"/>
      <c r="F71" s="459"/>
    </row>
    <row r="72" spans="1:7" x14ac:dyDescent="0.35">
      <c r="A72" s="552" t="s">
        <v>42</v>
      </c>
      <c r="B72" s="552"/>
      <c r="C72" s="552"/>
      <c r="D72" s="552"/>
      <c r="E72" s="552"/>
      <c r="F72" s="552"/>
    </row>
    <row r="73" spans="1:7" x14ac:dyDescent="0.35">
      <c r="A73" s="47"/>
      <c r="B73" s="45"/>
      <c r="C73" s="30"/>
      <c r="D73" s="30"/>
      <c r="E73" s="30"/>
      <c r="F73" s="3"/>
    </row>
    <row r="74" spans="1:7" x14ac:dyDescent="0.35">
      <c r="A74" s="449" t="s">
        <v>70</v>
      </c>
      <c r="B74" s="449"/>
      <c r="C74" s="449"/>
      <c r="D74" s="449"/>
      <c r="E74" s="449"/>
      <c r="F74" s="449"/>
    </row>
    <row r="75" spans="1:7" x14ac:dyDescent="0.35">
      <c r="A75" s="449" t="s">
        <v>71</v>
      </c>
      <c r="B75" s="449"/>
      <c r="C75" s="449"/>
      <c r="D75" s="449"/>
      <c r="E75" s="449"/>
      <c r="F75" s="449"/>
    </row>
    <row r="76" spans="1:7" x14ac:dyDescent="0.35">
      <c r="A76" s="449" t="s">
        <v>51</v>
      </c>
      <c r="B76" s="449"/>
      <c r="C76" s="449"/>
      <c r="D76" s="449"/>
      <c r="E76" s="449"/>
      <c r="F76" s="449"/>
    </row>
    <row r="77" spans="1:7" x14ac:dyDescent="0.35">
      <c r="A77" s="102" t="s">
        <v>69</v>
      </c>
      <c r="B77" s="102" t="s">
        <v>80</v>
      </c>
      <c r="C77" s="102" t="s">
        <v>81</v>
      </c>
      <c r="D77" s="102" t="s">
        <v>82</v>
      </c>
      <c r="E77" s="102" t="s">
        <v>83</v>
      </c>
      <c r="F77" s="102" t="s">
        <v>13</v>
      </c>
    </row>
    <row r="78" spans="1:7" x14ac:dyDescent="0.35">
      <c r="A78" s="124" t="s">
        <v>72</v>
      </c>
      <c r="B78" s="125">
        <f>+'1T'!E132</f>
        <v>0</v>
      </c>
      <c r="C78" s="125">
        <f>+'2T'!E132</f>
        <v>107280946.71000001</v>
      </c>
      <c r="D78" s="125">
        <f>+'3T'!E132</f>
        <v>118856753.82000002</v>
      </c>
      <c r="E78" s="125">
        <f>+'4T'!E132</f>
        <v>86222988.740000024</v>
      </c>
      <c r="F78" s="125">
        <f>+B78</f>
        <v>0</v>
      </c>
    </row>
    <row r="79" spans="1:7" x14ac:dyDescent="0.35">
      <c r="A79" s="124" t="s">
        <v>73</v>
      </c>
      <c r="B79" s="125">
        <f>+'1T'!F88</f>
        <v>214322014</v>
      </c>
      <c r="C79" s="125">
        <f>+'2T'!F88</f>
        <v>214322013.75</v>
      </c>
      <c r="D79" s="125">
        <f>+'3T'!F88</f>
        <v>214322011.5</v>
      </c>
      <c r="E79" s="125">
        <f>+'4T'!F88</f>
        <v>214322017.90000001</v>
      </c>
      <c r="F79" s="125">
        <f>+B79+C79+D79+E79</f>
        <v>857288057.14999998</v>
      </c>
    </row>
    <row r="80" spans="1:7" x14ac:dyDescent="0.35">
      <c r="A80" s="107" t="s">
        <v>98</v>
      </c>
      <c r="B80" s="108">
        <f>+B78+B79</f>
        <v>214322014</v>
      </c>
      <c r="C80" s="108">
        <f t="shared" ref="C80:E80" si="11">+C78+C79</f>
        <v>321602960.46000004</v>
      </c>
      <c r="D80" s="108">
        <f t="shared" si="11"/>
        <v>333178765.32000005</v>
      </c>
      <c r="E80" s="108">
        <f t="shared" si="11"/>
        <v>300545006.64000005</v>
      </c>
      <c r="F80" s="108">
        <f>+F78+F79</f>
        <v>857288057.14999998</v>
      </c>
    </row>
    <row r="81" spans="1:7" x14ac:dyDescent="0.35">
      <c r="A81" s="124" t="s">
        <v>142</v>
      </c>
      <c r="B81" s="125">
        <f>+'1T'!F108</f>
        <v>107041067.28999999</v>
      </c>
      <c r="C81" s="125">
        <f>+'2T'!F108</f>
        <v>202746206.63999999</v>
      </c>
      <c r="D81" s="125">
        <f>+'3T'!F108</f>
        <v>246955776.57999998</v>
      </c>
      <c r="E81" s="125">
        <f>+'4T'!F108</f>
        <v>299186416.06999999</v>
      </c>
      <c r="F81" s="125">
        <f>+B81+C81+D81+E81</f>
        <v>855929466.57999992</v>
      </c>
    </row>
    <row r="82" spans="1:7" x14ac:dyDescent="0.35">
      <c r="A82" s="107" t="s">
        <v>99</v>
      </c>
      <c r="B82" s="108">
        <f>+B80-B81</f>
        <v>107280946.71000001</v>
      </c>
      <c r="C82" s="108">
        <f t="shared" ref="C82:E82" si="12">+C80-C81</f>
        <v>118856753.82000005</v>
      </c>
      <c r="D82" s="108">
        <f t="shared" si="12"/>
        <v>86222988.740000069</v>
      </c>
      <c r="E82" s="138">
        <f t="shared" si="12"/>
        <v>1358590.5700000525</v>
      </c>
      <c r="F82" s="138">
        <f>+F80-F81</f>
        <v>1358590.5700000525</v>
      </c>
      <c r="G82" s="210"/>
    </row>
    <row r="83" spans="1:7" x14ac:dyDescent="0.35">
      <c r="A83" s="497" t="s">
        <v>42</v>
      </c>
      <c r="B83" s="497"/>
      <c r="C83" s="497"/>
      <c r="D83" s="497"/>
      <c r="E83" s="42"/>
      <c r="F83" s="3"/>
    </row>
    <row r="84" spans="1:7" x14ac:dyDescent="0.35">
      <c r="A84" s="57"/>
      <c r="B84" s="57"/>
      <c r="C84" s="57"/>
      <c r="D84" s="57"/>
      <c r="E84" s="42"/>
      <c r="F84" s="3"/>
    </row>
    <row r="85" spans="1:7" x14ac:dyDescent="0.35">
      <c r="A85" s="449" t="s">
        <v>119</v>
      </c>
      <c r="B85" s="449"/>
      <c r="C85" s="449"/>
      <c r="D85" s="449"/>
      <c r="E85" s="449"/>
      <c r="F85" s="449"/>
    </row>
    <row r="86" spans="1:7" ht="17.25" customHeight="1" x14ac:dyDescent="0.35">
      <c r="A86" s="447" t="s">
        <v>120</v>
      </c>
      <c r="B86" s="447"/>
      <c r="C86" s="447"/>
      <c r="D86" s="447"/>
      <c r="E86" s="447"/>
      <c r="F86" s="447"/>
    </row>
    <row r="87" spans="1:7" x14ac:dyDescent="0.35">
      <c r="A87" s="421" t="s">
        <v>51</v>
      </c>
      <c r="B87" s="421"/>
      <c r="C87" s="421"/>
      <c r="D87" s="421"/>
      <c r="E87" s="421"/>
      <c r="F87" s="421"/>
    </row>
    <row r="88" spans="1:7" x14ac:dyDescent="0.35">
      <c r="A88" s="189" t="s">
        <v>69</v>
      </c>
      <c r="B88" s="189"/>
      <c r="C88" s="189" t="s">
        <v>80</v>
      </c>
      <c r="D88" s="189" t="s">
        <v>81</v>
      </c>
      <c r="E88" s="189" t="s">
        <v>82</v>
      </c>
      <c r="F88" s="189" t="s">
        <v>84</v>
      </c>
    </row>
    <row r="89" spans="1:7" x14ac:dyDescent="0.35">
      <c r="A89" s="181" t="s">
        <v>192</v>
      </c>
      <c r="B89" s="181"/>
      <c r="C89" s="171"/>
      <c r="D89" s="171"/>
      <c r="E89" s="211"/>
      <c r="F89" s="212"/>
    </row>
    <row r="90" spans="1:7" x14ac:dyDescent="0.35">
      <c r="A90" s="124" t="s">
        <v>121</v>
      </c>
      <c r="B90" s="37"/>
      <c r="C90" s="132">
        <f>+'1T'!D152</f>
        <v>0</v>
      </c>
      <c r="D90" s="132">
        <f>+'2T'!D152</f>
        <v>0</v>
      </c>
      <c r="E90" s="132">
        <f>+'3T'!D152</f>
        <v>0</v>
      </c>
      <c r="F90" s="132">
        <f>+'4T'!D152</f>
        <v>0</v>
      </c>
    </row>
    <row r="91" spans="1:7" x14ac:dyDescent="0.35">
      <c r="A91" s="124" t="s">
        <v>122</v>
      </c>
      <c r="B91" s="37"/>
      <c r="C91" s="132">
        <f>+'1T'!D153</f>
        <v>359834371.60000002</v>
      </c>
      <c r="D91" s="132">
        <f>+'2T'!D153</f>
        <v>0</v>
      </c>
      <c r="E91" s="132">
        <f>+'3T'!D153</f>
        <v>0</v>
      </c>
      <c r="F91" s="132">
        <f>+'4T'!D153</f>
        <v>0</v>
      </c>
    </row>
    <row r="92" spans="1:7" x14ac:dyDescent="0.35">
      <c r="A92" s="184" t="s">
        <v>212</v>
      </c>
      <c r="B92" s="184"/>
      <c r="C92" s="108">
        <f>+C90+C91</f>
        <v>359834371.60000002</v>
      </c>
      <c r="D92" s="108">
        <f>+D90+D91</f>
        <v>0</v>
      </c>
      <c r="E92" s="108">
        <f t="shared" ref="E92:F92" si="13">+E90+E91</f>
        <v>0</v>
      </c>
      <c r="F92" s="108">
        <f t="shared" si="13"/>
        <v>0</v>
      </c>
    </row>
    <row r="93" spans="1:7" x14ac:dyDescent="0.35">
      <c r="A93" s="124"/>
      <c r="B93" s="37"/>
      <c r="C93" s="132"/>
      <c r="D93" s="132"/>
      <c r="E93" s="42"/>
      <c r="F93" s="3"/>
    </row>
    <row r="94" spans="1:7" x14ac:dyDescent="0.35">
      <c r="A94" s="181" t="s">
        <v>193</v>
      </c>
      <c r="B94" s="181"/>
      <c r="C94" s="171" t="s">
        <v>80</v>
      </c>
      <c r="D94" s="171" t="s">
        <v>81</v>
      </c>
      <c r="E94" s="189" t="s">
        <v>82</v>
      </c>
      <c r="F94" s="189" t="s">
        <v>84</v>
      </c>
    </row>
    <row r="95" spans="1:7" x14ac:dyDescent="0.35">
      <c r="A95" s="124" t="s">
        <v>121</v>
      </c>
      <c r="B95" s="37"/>
      <c r="C95" s="132">
        <f>+'1T'!D157</f>
        <v>0</v>
      </c>
      <c r="D95" s="132">
        <f>+'2T'!D157</f>
        <v>0</v>
      </c>
      <c r="E95" s="132">
        <f>+'3T'!D157</f>
        <v>0</v>
      </c>
      <c r="F95" s="132">
        <f>+'4T'!D157</f>
        <v>0</v>
      </c>
    </row>
    <row r="96" spans="1:7" x14ac:dyDescent="0.35">
      <c r="A96" s="124" t="s">
        <v>194</v>
      </c>
      <c r="B96" s="37"/>
      <c r="C96" s="132">
        <f>+'1T'!D158</f>
        <v>359834371.60000002</v>
      </c>
      <c r="D96" s="132">
        <f>+'2T'!D158</f>
        <v>0</v>
      </c>
      <c r="E96" s="132">
        <f>+'3T'!D158</f>
        <v>0</v>
      </c>
      <c r="F96" s="132">
        <f>+'4T'!D158</f>
        <v>0</v>
      </c>
    </row>
    <row r="97" spans="1:8" x14ac:dyDescent="0.35">
      <c r="A97" s="184" t="s">
        <v>195</v>
      </c>
      <c r="B97" s="184"/>
      <c r="C97" s="108">
        <f>+C95+C96</f>
        <v>359834371.60000002</v>
      </c>
      <c r="D97" s="108">
        <f>+D95+D96</f>
        <v>0</v>
      </c>
      <c r="E97" s="108">
        <f t="shared" ref="E97:F97" si="14">+E95+E96</f>
        <v>0</v>
      </c>
      <c r="F97" s="108">
        <f t="shared" si="14"/>
        <v>0</v>
      </c>
    </row>
    <row r="98" spans="1:8" x14ac:dyDescent="0.35">
      <c r="A98" s="124"/>
      <c r="B98" s="37"/>
      <c r="C98" s="125"/>
      <c r="D98" s="125"/>
      <c r="E98" s="42"/>
      <c r="F98" s="3"/>
    </row>
    <row r="99" spans="1:8" x14ac:dyDescent="0.35">
      <c r="A99" s="181" t="s">
        <v>196</v>
      </c>
      <c r="B99" s="181"/>
      <c r="C99" s="171" t="s">
        <v>80</v>
      </c>
      <c r="D99" s="171" t="s">
        <v>81</v>
      </c>
      <c r="E99" s="189" t="s">
        <v>82</v>
      </c>
      <c r="F99" s="189" t="s">
        <v>84</v>
      </c>
    </row>
    <row r="100" spans="1:8" x14ac:dyDescent="0.35">
      <c r="A100" s="124" t="s">
        <v>121</v>
      </c>
      <c r="B100" s="37"/>
      <c r="C100" s="132">
        <f>+'1T'!D162</f>
        <v>0</v>
      </c>
      <c r="D100" s="132">
        <f>+'2T'!D162</f>
        <v>0</v>
      </c>
      <c r="E100" s="132">
        <f>+'3T'!D162</f>
        <v>0</v>
      </c>
      <c r="F100" s="132">
        <f>+'4T'!D162</f>
        <v>0</v>
      </c>
    </row>
    <row r="101" spans="1:8" x14ac:dyDescent="0.35">
      <c r="A101" s="124" t="s">
        <v>122</v>
      </c>
      <c r="B101" s="37"/>
      <c r="C101" s="132">
        <f>+'1T'!D163</f>
        <v>0</v>
      </c>
      <c r="D101" s="132">
        <f>+'2T'!D163</f>
        <v>0</v>
      </c>
      <c r="E101" s="132">
        <f>+'3T'!D163</f>
        <v>0</v>
      </c>
      <c r="F101" s="132">
        <f>+'4T'!D163</f>
        <v>0</v>
      </c>
      <c r="H101"/>
    </row>
    <row r="102" spans="1:8" x14ac:dyDescent="0.35">
      <c r="A102" s="184" t="s">
        <v>197</v>
      </c>
      <c r="B102" s="184"/>
      <c r="C102" s="185">
        <f>+C100+C101</f>
        <v>0</v>
      </c>
      <c r="D102" s="185">
        <f>+D100+D101</f>
        <v>0</v>
      </c>
      <c r="E102" s="185">
        <f t="shared" ref="E102:F102" si="15">+E100+E101</f>
        <v>0</v>
      </c>
      <c r="F102" s="185">
        <f t="shared" si="15"/>
        <v>0</v>
      </c>
      <c r="H102"/>
    </row>
    <row r="103" spans="1:8" x14ac:dyDescent="0.35">
      <c r="A103" s="186" t="s">
        <v>198</v>
      </c>
      <c r="B103" s="142"/>
      <c r="C103" s="182"/>
      <c r="D103"/>
      <c r="E103"/>
      <c r="F103"/>
    </row>
    <row r="104" spans="1:8" x14ac:dyDescent="0.35">
      <c r="A104"/>
      <c r="B104"/>
      <c r="C104"/>
      <c r="D104"/>
      <c r="E104"/>
      <c r="F104"/>
    </row>
    <row r="105" spans="1:8" x14ac:dyDescent="0.35">
      <c r="A105"/>
      <c r="B105"/>
      <c r="C105"/>
      <c r="D105"/>
      <c r="E105"/>
      <c r="F105"/>
      <c r="G105"/>
    </row>
    <row r="106" spans="1:8" x14ac:dyDescent="0.35">
      <c r="A106" s="527" t="s">
        <v>112</v>
      </c>
      <c r="B106" s="527"/>
      <c r="C106" s="527"/>
      <c r="D106" s="527"/>
      <c r="E106" s="527"/>
      <c r="F106" s="527"/>
      <c r="G106"/>
    </row>
    <row r="107" spans="1:8" x14ac:dyDescent="0.35">
      <c r="A107"/>
      <c r="B107"/>
      <c r="C107"/>
      <c r="D107"/>
      <c r="E107"/>
      <c r="F107"/>
      <c r="G107"/>
    </row>
  </sheetData>
  <mergeCells count="31">
    <mergeCell ref="A1:G2"/>
    <mergeCell ref="A76:F76"/>
    <mergeCell ref="A56:B56"/>
    <mergeCell ref="A68:B68"/>
    <mergeCell ref="A71:F71"/>
    <mergeCell ref="A3:G3"/>
    <mergeCell ref="A72:F72"/>
    <mergeCell ref="A74:F74"/>
    <mergeCell ref="A75:F75"/>
    <mergeCell ref="A52:G52"/>
    <mergeCell ref="A20:F20"/>
    <mergeCell ref="A11:G11"/>
    <mergeCell ref="A18:G18"/>
    <mergeCell ref="A9:G9"/>
    <mergeCell ref="A12:G12"/>
    <mergeCell ref="A21:F21"/>
    <mergeCell ref="A106:F106"/>
    <mergeCell ref="A86:F86"/>
    <mergeCell ref="A87:F87"/>
    <mergeCell ref="A85:F85"/>
    <mergeCell ref="A30:F30"/>
    <mergeCell ref="A41:B41"/>
    <mergeCell ref="A35:G35"/>
    <mergeCell ref="A36:G36"/>
    <mergeCell ref="A37:G37"/>
    <mergeCell ref="A33:G33"/>
    <mergeCell ref="A51:G51"/>
    <mergeCell ref="A50:G50"/>
    <mergeCell ref="A83:D83"/>
    <mergeCell ref="A47:E47"/>
    <mergeCell ref="A48:G48"/>
  </mergeCells>
  <dataValidations count="7">
    <dataValidation allowBlank="1" showInputMessage="1" showErrorMessage="1" promptTitle="Advertencia" prompt="Se recomienda leer cuidadosamente las indicaciones dispuestas en la parte inferior de esta tabla. " sqref="A78" xr:uid="{00000000-0002-0000-0A00-000000000000}"/>
    <dataValidation allowBlank="1" showInputMessage="1" showErrorMessage="1" promptTitle="Advertencia" prompt="En este espacio se debe detallar el código correspondiente a la partida detallada y debe ser el código definido en el Clasificador de los Ingresos del Sector Público. " sqref="A42:A44 A57" xr:uid="{00000000-0002-0000-0A00-000001000000}"/>
    <dataValidation allowBlank="1" showInputMessage="1" showErrorMessage="1" promptTitle="Advertencia" prompt="El nombre de la partida debe ser de acuerdo al Clasificador de los Ingresos del Sector Público. " sqref="B42:B44 B57" xr:uid="{00000000-0002-0000-0A00-000002000000}"/>
    <dataValidation allowBlank="1" showInputMessage="1" showErrorMessage="1" promptTitle="Advertencia" prompt="Esta tabla solo la deben completar la unidades ejecutoras que por Ley específica estén facultadas para estimar superávits." sqref="D94" xr:uid="{00000000-0002-0000-0A00-000003000000}"/>
    <dataValidation allowBlank="1" showInputMessage="1" showErrorMessage="1" promptTitle="Advertencia" prompt="Esta tabla solo la deben completar la unidades ejecutoras que por Ley específica estén facultadas para estimar y re presupuestar superávits." sqref="A86" xr:uid="{00000000-0002-0000-0A00-000004000000}"/>
    <dataValidation allowBlank="1" showInputMessage="1" showErrorMessage="1" promptTitle="Recordatorio" prompt="El superávit libre debe ser reintegrado a más tardar el 31 de marzo,_x000a_de acuerdo al  Decreto Nº 43189-MTSS, artículo 66. " sqref="A91:A93 A95:A98 A100:A102" xr:uid="{00000000-0002-0000-0A00-000005000000}"/>
    <dataValidation allowBlank="1" showInputMessage="1" showErrorMessage="1" promptTitle="Advertencia" prompt="Debe coincidir con el monto reportado en la Liquidación Prespuestaria 2023, caso contrario se debe justificar en el espacio de observaciones. " sqref="D98 C94 D93:D94" xr:uid="{00000000-0002-0000-0A00-000006000000}"/>
  </dataValidations>
  <printOptions horizontalCentered="1"/>
  <pageMargins left="0.70866141732283472" right="0.70866141732283472" top="1.1811023622047245" bottom="0.78740157480314965" header="0.78740157480314965" footer="0.78740157480314965"/>
  <pageSetup scale="65" orientation="landscape" r:id="rId1"/>
  <headerFooter>
    <oddFooter>&amp;L&amp;"Palatino Linotype,Normal"&amp;K979797&amp;D&amp;C&amp;"Palatino Linotype,Normal"&amp;K979797Reporte ejecución programática y presupuestaria (Anual)&amp;R&amp;"Palatino Linotype,Normal"&amp;K979797&amp;P</oddFooter>
  </headerFooter>
  <rowBreaks count="2" manualBreakCount="2">
    <brk id="31" max="16383" man="1"/>
    <brk id="72" max="6" man="1"/>
  </rowBreaks>
  <ignoredErrors>
    <ignoredError sqref="C14:G16" evalError="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77D53E-41DB-40B5-AC48-AE9FBE30DF9E}">
  <ds:schemaRef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purl.org/dc/elements/1.1/"/>
    <ds:schemaRef ds:uri="3be6da85-fe21-4610-adb7-d3a94d3af923"/>
    <ds:schemaRef ds:uri="http://schemas.microsoft.com/office/infopath/2007/PartnerControls"/>
    <ds:schemaRef ds:uri="4413b21b-dea0-4953-b6fb-287dbf68018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2025-02-14T13:22:53Z</cp:lastPrinted>
  <dcterms:created xsi:type="dcterms:W3CDTF">2011-10-26T20:29:12Z</dcterms:created>
  <dcterms:modified xsi:type="dcterms:W3CDTF">2026-01-03T13:02:04Z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