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D0E96A6F-6FD9-4636-A839-D176EAFE2859}" xr6:coauthVersionLast="47" xr6:coauthVersionMax="47" xr10:uidLastSave="{00000000-0000-0000-0000-000000000000}"/>
  <bookViews>
    <workbookView xWindow="-108" yWindow="-108" windowWidth="23256" windowHeight="13896" tabRatio="835" xr2:uid="{00000000-000D-0000-FFFF-FFFF00000000}"/>
  </bookViews>
  <sheets>
    <sheet name="Calendario" sheetId="33" r:id="rId1"/>
    <sheet name="Instrucciones" sheetId="34"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s>
  <definedNames>
    <definedName name="ANPHNN" localSheetId="0">#REF!</definedName>
    <definedName name="ANPHNN" localSheetId="1">#REF!</definedName>
    <definedName name="ANPHNN">#REF!</definedName>
    <definedName name="_xlnm.Print_Area" localSheetId="2">'1T'!$A$1:$F$206</definedName>
    <definedName name="_xlnm.Print_Area" localSheetId="3">'2T'!$A$1:$F$206</definedName>
    <definedName name="_xlnm.Print_Area" localSheetId="5">'3T'!$A$1:$F$204</definedName>
    <definedName name="_xlnm.Print_Area" localSheetId="7">'4T'!$A$1:$F$204</definedName>
    <definedName name="_xlnm.Print_Area" localSheetId="8">Anual!$A$1:$G$107</definedName>
    <definedName name="_xlnm.Print_Area" localSheetId="0">Calendario!$A$1:$F$13</definedName>
    <definedName name="_xlnm.Print_Area" localSheetId="4">'I Semestre'!$A$1:$E$112</definedName>
    <definedName name="_xlnm.Print_Area" localSheetId="6">'III T Acum'!$A$1:$F$48</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1" i="20" l="1"/>
  <c r="C31" i="20"/>
  <c r="E31" i="19"/>
  <c r="E93" i="19" l="1"/>
  <c r="D17" i="22" l="1"/>
  <c r="C17" i="22"/>
  <c r="C169" i="20" l="1"/>
  <c r="C109" i="20"/>
  <c r="C169" i="19"/>
  <c r="C109" i="19"/>
  <c r="C109" i="17"/>
  <c r="C169" i="1"/>
  <c r="C109" i="1"/>
  <c r="E18" i="24"/>
  <c r="F32" i="20"/>
  <c r="E29" i="24" s="1"/>
  <c r="F31" i="20"/>
  <c r="F30" i="20"/>
  <c r="E27" i="24" s="1"/>
  <c r="E28" i="20"/>
  <c r="D28" i="20"/>
  <c r="C28" i="20"/>
  <c r="F20" i="20"/>
  <c r="F18" i="24" s="1"/>
  <c r="F19" i="20"/>
  <c r="F17" i="24" s="1"/>
  <c r="F18" i="20"/>
  <c r="E16" i="20"/>
  <c r="D16" i="20"/>
  <c r="C16" i="20"/>
  <c r="F32" i="19"/>
  <c r="D29" i="24" s="1"/>
  <c r="F31" i="19"/>
  <c r="D28" i="24" s="1"/>
  <c r="F30" i="19"/>
  <c r="D27" i="24" s="1"/>
  <c r="E28" i="19"/>
  <c r="D28" i="19"/>
  <c r="C28" i="19"/>
  <c r="F20" i="19"/>
  <c r="E18" i="32" s="1"/>
  <c r="F19" i="19"/>
  <c r="E17" i="32" s="1"/>
  <c r="F18" i="19"/>
  <c r="E16" i="32" s="1"/>
  <c r="E16" i="19"/>
  <c r="D16" i="19"/>
  <c r="C16" i="19"/>
  <c r="E17" i="22"/>
  <c r="F32" i="17"/>
  <c r="C30" i="22" s="1"/>
  <c r="F31" i="17"/>
  <c r="C28" i="32" s="1"/>
  <c r="F30" i="17"/>
  <c r="C28" i="22" s="1"/>
  <c r="E28" i="17"/>
  <c r="D28" i="17"/>
  <c r="C28" i="17"/>
  <c r="F20" i="17"/>
  <c r="F19" i="17"/>
  <c r="D17" i="32" s="1"/>
  <c r="F18" i="17"/>
  <c r="E16" i="17"/>
  <c r="D16" i="17"/>
  <c r="C16" i="17"/>
  <c r="C28" i="1"/>
  <c r="D28" i="1"/>
  <c r="E28" i="1"/>
  <c r="F31" i="1"/>
  <c r="B28" i="24" s="1"/>
  <c r="F32" i="1"/>
  <c r="B29" i="32" s="1"/>
  <c r="F30" i="1"/>
  <c r="B27" i="32" s="1"/>
  <c r="F19" i="1"/>
  <c r="C17" i="32" s="1"/>
  <c r="F20" i="1"/>
  <c r="F18" i="1"/>
  <c r="D16" i="1"/>
  <c r="E16" i="1"/>
  <c r="C16" i="1"/>
  <c r="F97" i="20"/>
  <c r="E96" i="20"/>
  <c r="D96" i="20"/>
  <c r="D95" i="20" s="1"/>
  <c r="D94" i="20" s="1"/>
  <c r="C96" i="20"/>
  <c r="C95" i="20" s="1"/>
  <c r="C94" i="20" s="1"/>
  <c r="F97" i="19"/>
  <c r="E96" i="19"/>
  <c r="E95" i="19" s="1"/>
  <c r="E94" i="19" s="1"/>
  <c r="D96" i="19"/>
  <c r="C96" i="19"/>
  <c r="C95" i="19" s="1"/>
  <c r="D95" i="19"/>
  <c r="D94" i="19" s="1"/>
  <c r="C96" i="17"/>
  <c r="C95" i="17" s="1"/>
  <c r="C94" i="17" s="1"/>
  <c r="F97" i="17"/>
  <c r="D51" i="22" s="1"/>
  <c r="D50" i="22" s="1"/>
  <c r="D49" i="22" s="1"/>
  <c r="D48" i="22" s="1"/>
  <c r="E96" i="17"/>
  <c r="E95" i="17" s="1"/>
  <c r="E94" i="17" s="1"/>
  <c r="D96" i="17"/>
  <c r="F97" i="1"/>
  <c r="C51" i="22" s="1"/>
  <c r="E96" i="1"/>
  <c r="E95" i="1" s="1"/>
  <c r="E94" i="1" s="1"/>
  <c r="D96" i="1"/>
  <c r="D95" i="1" s="1"/>
  <c r="D94" i="1" s="1"/>
  <c r="C96" i="1"/>
  <c r="C95" i="1" s="1"/>
  <c r="F93" i="1"/>
  <c r="D92" i="1"/>
  <c r="D91" i="1" s="1"/>
  <c r="D90" i="1" s="1"/>
  <c r="E92" i="1"/>
  <c r="E91" i="1" s="1"/>
  <c r="E90" i="1" s="1"/>
  <c r="C92" i="1"/>
  <c r="C91" i="1" s="1"/>
  <c r="E17" i="24" l="1"/>
  <c r="E14" i="32"/>
  <c r="F16" i="19"/>
  <c r="E16" i="24"/>
  <c r="F28" i="20"/>
  <c r="F16" i="20"/>
  <c r="E28" i="24"/>
  <c r="E25" i="24" s="1"/>
  <c r="F16" i="24"/>
  <c r="F14" i="24" s="1"/>
  <c r="D29" i="32"/>
  <c r="D28" i="32"/>
  <c r="F28" i="19"/>
  <c r="D27" i="32"/>
  <c r="D18" i="24"/>
  <c r="D18" i="22"/>
  <c r="C18" i="32"/>
  <c r="C18" i="22"/>
  <c r="D16" i="32"/>
  <c r="D16" i="22"/>
  <c r="D14" i="22" s="1"/>
  <c r="C16" i="32"/>
  <c r="C16" i="22"/>
  <c r="D18" i="32"/>
  <c r="F16" i="17"/>
  <c r="D17" i="24"/>
  <c r="F17" i="32"/>
  <c r="D16" i="24"/>
  <c r="C29" i="24"/>
  <c r="C29" i="32"/>
  <c r="E29" i="32" s="1"/>
  <c r="C27" i="24"/>
  <c r="C27" i="32"/>
  <c r="C28" i="24"/>
  <c r="C29" i="22"/>
  <c r="C26" i="22" s="1"/>
  <c r="F28" i="17"/>
  <c r="C18" i="24"/>
  <c r="G18" i="24" s="1"/>
  <c r="C17" i="24"/>
  <c r="B28" i="22"/>
  <c r="D28" i="22" s="1"/>
  <c r="B30" i="22"/>
  <c r="D30" i="22" s="1"/>
  <c r="B29" i="24"/>
  <c r="B28" i="32"/>
  <c r="B29" i="22"/>
  <c r="F28" i="1"/>
  <c r="B27" i="24"/>
  <c r="C16" i="24"/>
  <c r="F16" i="1"/>
  <c r="E89" i="1"/>
  <c r="E87" i="1" s="1"/>
  <c r="D25" i="24"/>
  <c r="F96" i="20"/>
  <c r="E51" i="22"/>
  <c r="E95" i="20"/>
  <c r="E94" i="20" s="1"/>
  <c r="F94" i="20" s="1"/>
  <c r="F95" i="19"/>
  <c r="C94" i="19"/>
  <c r="F94" i="19" s="1"/>
  <c r="F96" i="19"/>
  <c r="C50" i="22"/>
  <c r="C49" i="22" s="1"/>
  <c r="C48" i="22" s="1"/>
  <c r="E48" i="22" s="1"/>
  <c r="D89" i="1"/>
  <c r="D87" i="1" s="1"/>
  <c r="F92" i="1"/>
  <c r="F96" i="17"/>
  <c r="D95" i="17"/>
  <c r="D94" i="17" s="1"/>
  <c r="F94" i="17" s="1"/>
  <c r="C90" i="1"/>
  <c r="F91" i="1"/>
  <c r="F95" i="1"/>
  <c r="C94" i="1"/>
  <c r="F94" i="1" s="1"/>
  <c r="F96" i="1"/>
  <c r="F179" i="20"/>
  <c r="F178" i="20"/>
  <c r="F177" i="20"/>
  <c r="F176" i="20"/>
  <c r="F175" i="20"/>
  <c r="F174" i="20"/>
  <c r="F173" i="20"/>
  <c r="F172" i="20"/>
  <c r="F171" i="20"/>
  <c r="F170" i="20"/>
  <c r="E169" i="20"/>
  <c r="D169" i="20"/>
  <c r="F179" i="19"/>
  <c r="F178" i="19"/>
  <c r="F177" i="19"/>
  <c r="F176" i="19"/>
  <c r="F175" i="19"/>
  <c r="F174" i="19"/>
  <c r="F173" i="19"/>
  <c r="F172" i="19"/>
  <c r="F171" i="19"/>
  <c r="F170" i="19"/>
  <c r="E169" i="19"/>
  <c r="D169" i="19"/>
  <c r="F179" i="17"/>
  <c r="F178" i="17"/>
  <c r="F177" i="17"/>
  <c r="F176" i="17"/>
  <c r="F175" i="17"/>
  <c r="F166" i="17" s="1"/>
  <c r="F174" i="17"/>
  <c r="F173" i="17"/>
  <c r="F172" i="17"/>
  <c r="F171" i="17"/>
  <c r="F170" i="17"/>
  <c r="E169" i="17"/>
  <c r="D169" i="17"/>
  <c r="C169" i="17"/>
  <c r="F176" i="1"/>
  <c r="E169" i="1"/>
  <c r="D169" i="1"/>
  <c r="F179" i="1"/>
  <c r="F178" i="1"/>
  <c r="F177" i="1"/>
  <c r="F175" i="1"/>
  <c r="F174" i="1"/>
  <c r="F173" i="1"/>
  <c r="F172" i="1"/>
  <c r="F171" i="1"/>
  <c r="F170" i="1"/>
  <c r="E14" i="24" l="1"/>
  <c r="G17" i="24"/>
  <c r="E27" i="32"/>
  <c r="E28" i="32"/>
  <c r="D25" i="32"/>
  <c r="E18" i="22"/>
  <c r="F18" i="32"/>
  <c r="C14" i="32"/>
  <c r="D14" i="32"/>
  <c r="F16" i="32"/>
  <c r="E16" i="22"/>
  <c r="C14" i="22"/>
  <c r="D14" i="24"/>
  <c r="G16" i="24"/>
  <c r="G14" i="24" s="1"/>
  <c r="B26" i="22"/>
  <c r="F27" i="24"/>
  <c r="C25" i="32"/>
  <c r="F29" i="24"/>
  <c r="C25" i="24"/>
  <c r="D29" i="22"/>
  <c r="D26" i="22" s="1"/>
  <c r="F28" i="24"/>
  <c r="B25" i="24"/>
  <c r="B25" i="32"/>
  <c r="C14" i="24"/>
  <c r="E50" i="22"/>
  <c r="E49" i="22"/>
  <c r="F95" i="20"/>
  <c r="F95" i="17"/>
  <c r="C89" i="1"/>
  <c r="C87" i="1" s="1"/>
  <c r="F90" i="1"/>
  <c r="F89" i="1" s="1"/>
  <c r="F169" i="20"/>
  <c r="F166" i="20" s="1"/>
  <c r="F169" i="19"/>
  <c r="F166" i="19" s="1"/>
  <c r="F169" i="17"/>
  <c r="F169" i="1"/>
  <c r="F166" i="1" s="1"/>
  <c r="E25" i="32" l="1"/>
  <c r="F14" i="32"/>
  <c r="E14" i="22"/>
  <c r="F25" i="24"/>
  <c r="F87" i="1"/>
  <c r="B39" i="32"/>
  <c r="B40" i="32" s="1"/>
  <c r="C7" i="32"/>
  <c r="C6" i="32"/>
  <c r="C5" i="32"/>
  <c r="F97" i="24" l="1"/>
  <c r="F96" i="24"/>
  <c r="E97" i="24"/>
  <c r="E96" i="24"/>
  <c r="D97" i="24"/>
  <c r="D96" i="24"/>
  <c r="C97" i="24"/>
  <c r="C96" i="24"/>
  <c r="C92" i="24"/>
  <c r="C91" i="24"/>
  <c r="D67" i="24"/>
  <c r="D160" i="20"/>
  <c r="E122" i="20"/>
  <c r="E121" i="20" s="1"/>
  <c r="D122" i="20"/>
  <c r="D121" i="20" s="1"/>
  <c r="C122" i="20"/>
  <c r="C121" i="20" s="1"/>
  <c r="F111" i="20"/>
  <c r="F59" i="24" s="1"/>
  <c r="F112" i="20"/>
  <c r="F60" i="24" s="1"/>
  <c r="F113" i="20"/>
  <c r="F61" i="24" s="1"/>
  <c r="F114" i="20"/>
  <c r="F62" i="24" s="1"/>
  <c r="F115" i="20"/>
  <c r="F63" i="24" s="1"/>
  <c r="F116" i="20"/>
  <c r="F64" i="24" s="1"/>
  <c r="F117" i="20"/>
  <c r="F65" i="24" s="1"/>
  <c r="F118" i="20"/>
  <c r="F66" i="24" s="1"/>
  <c r="F119" i="20"/>
  <c r="F67" i="24" s="1"/>
  <c r="D109" i="20"/>
  <c r="E109" i="20"/>
  <c r="D92" i="20"/>
  <c r="D91" i="20" s="1"/>
  <c r="D90" i="20" s="1"/>
  <c r="E92" i="20"/>
  <c r="E91" i="20" s="1"/>
  <c r="E90" i="20" s="1"/>
  <c r="C92" i="20"/>
  <c r="C91" i="20" s="1"/>
  <c r="C90" i="20" s="1"/>
  <c r="B70" i="1"/>
  <c r="E73" i="19"/>
  <c r="D73" i="19"/>
  <c r="F73" i="17"/>
  <c r="F72" i="17"/>
  <c r="F73" i="19"/>
  <c r="F72" i="19"/>
  <c r="F72" i="20"/>
  <c r="F73" i="20"/>
  <c r="E73" i="20"/>
  <c r="D73" i="20"/>
  <c r="B73" i="20"/>
  <c r="B73" i="19"/>
  <c r="E73" i="17"/>
  <c r="D73" i="17"/>
  <c r="B73" i="17"/>
  <c r="E72" i="20"/>
  <c r="D72" i="20"/>
  <c r="B72" i="20"/>
  <c r="D160" i="19"/>
  <c r="C136" i="19"/>
  <c r="D136" i="19"/>
  <c r="B136" i="19"/>
  <c r="C122" i="19"/>
  <c r="C121" i="19" s="1"/>
  <c r="D92" i="17"/>
  <c r="D91" i="17" s="1"/>
  <c r="D90" i="17" s="1"/>
  <c r="D89" i="17" s="1"/>
  <c r="E92" i="17"/>
  <c r="E91" i="17" s="1"/>
  <c r="E90" i="17" s="1"/>
  <c r="E89" i="17" s="1"/>
  <c r="C92" i="17"/>
  <c r="E92" i="19"/>
  <c r="E91" i="19" s="1"/>
  <c r="E90" i="19" s="1"/>
  <c r="E89" i="19" s="1"/>
  <c r="D92" i="19"/>
  <c r="D91" i="19" s="1"/>
  <c r="D90" i="19" s="1"/>
  <c r="D89" i="19" s="1"/>
  <c r="C92" i="19"/>
  <c r="C91" i="19" s="1"/>
  <c r="C90" i="19" s="1"/>
  <c r="C89" i="19" s="1"/>
  <c r="E136" i="19" l="1"/>
  <c r="B195" i="1"/>
  <c r="C73" i="1"/>
  <c r="C89" i="20"/>
  <c r="C87" i="20" s="1"/>
  <c r="D89" i="20"/>
  <c r="D87" i="20" s="1"/>
  <c r="E89" i="20"/>
  <c r="E87" i="20" s="1"/>
  <c r="C91" i="17"/>
  <c r="F92" i="17"/>
  <c r="F98" i="24"/>
  <c r="E98" i="24"/>
  <c r="D98" i="24"/>
  <c r="C93" i="24"/>
  <c r="C98" i="24"/>
  <c r="C107" i="19"/>
  <c r="E122" i="19"/>
  <c r="E121" i="19" s="1"/>
  <c r="D122" i="19"/>
  <c r="D121" i="19" s="1"/>
  <c r="F111" i="19"/>
  <c r="E59" i="24" s="1"/>
  <c r="F112" i="19"/>
  <c r="E60" i="24" s="1"/>
  <c r="F113" i="19"/>
  <c r="E61" i="24" s="1"/>
  <c r="F114" i="19"/>
  <c r="E62" i="24" s="1"/>
  <c r="F115" i="19"/>
  <c r="E63" i="24" s="1"/>
  <c r="F116" i="19"/>
  <c r="E64" i="24" s="1"/>
  <c r="F117" i="19"/>
  <c r="E65" i="24" s="1"/>
  <c r="F118" i="19"/>
  <c r="E66" i="24" s="1"/>
  <c r="F119" i="19"/>
  <c r="E67" i="24" s="1"/>
  <c r="E109" i="19"/>
  <c r="E107" i="19" s="1"/>
  <c r="D109" i="19"/>
  <c r="D107" i="19" s="1"/>
  <c r="E72" i="19"/>
  <c r="D72" i="19"/>
  <c r="D103" i="22"/>
  <c r="D102" i="22"/>
  <c r="C103" i="22"/>
  <c r="C102" i="22"/>
  <c r="C98" i="22"/>
  <c r="C97" i="22"/>
  <c r="D160" i="17"/>
  <c r="C90" i="17" l="1"/>
  <c r="F91" i="17"/>
  <c r="C99" i="22"/>
  <c r="C104" i="22"/>
  <c r="C87" i="19"/>
  <c r="B134" i="19"/>
  <c r="E87" i="19"/>
  <c r="D134" i="19"/>
  <c r="D87" i="19"/>
  <c r="C134" i="19"/>
  <c r="D104" i="22"/>
  <c r="C89" i="17" l="1"/>
  <c r="C87" i="17" s="1"/>
  <c r="F90" i="17"/>
  <c r="F89" i="17" s="1"/>
  <c r="D164" i="1"/>
  <c r="C102" i="24" s="1"/>
  <c r="D163" i="1"/>
  <c r="C101" i="24" s="1"/>
  <c r="D160" i="1"/>
  <c r="D155" i="1"/>
  <c r="D73" i="22"/>
  <c r="E122" i="1"/>
  <c r="E121" i="1" s="1"/>
  <c r="D122" i="1"/>
  <c r="D121" i="1" s="1"/>
  <c r="C122" i="1"/>
  <c r="C121" i="1" s="1"/>
  <c r="E122" i="17"/>
  <c r="E121" i="17" s="1"/>
  <c r="E109" i="1"/>
  <c r="B136" i="1"/>
  <c r="D109" i="1"/>
  <c r="D109" i="17"/>
  <c r="C136" i="17" s="1"/>
  <c r="E109" i="17"/>
  <c r="D136" i="17" s="1"/>
  <c r="B136" i="17"/>
  <c r="C122" i="17"/>
  <c r="C121" i="17" s="1"/>
  <c r="F123" i="17"/>
  <c r="D122" i="17"/>
  <c r="D121" i="17" s="1"/>
  <c r="F123" i="1"/>
  <c r="F117" i="17"/>
  <c r="F116" i="17"/>
  <c r="F115" i="17"/>
  <c r="F114" i="17"/>
  <c r="D69" i="22" l="1"/>
  <c r="D63" i="24"/>
  <c r="D68" i="22"/>
  <c r="D62" i="24"/>
  <c r="D70" i="22"/>
  <c r="D64" i="24"/>
  <c r="D71" i="22"/>
  <c r="D65" i="24"/>
  <c r="F122" i="17"/>
  <c r="F121" i="17" s="1"/>
  <c r="D71" i="24"/>
  <c r="D70" i="24" s="1"/>
  <c r="D69" i="24" s="1"/>
  <c r="C103" i="24"/>
  <c r="F122" i="1"/>
  <c r="C71" i="24"/>
  <c r="C70" i="24" s="1"/>
  <c r="C69" i="24" s="1"/>
  <c r="C107" i="22"/>
  <c r="D153" i="17"/>
  <c r="D91" i="24" s="1"/>
  <c r="C108" i="22"/>
  <c r="D154" i="17"/>
  <c r="D92" i="24" s="1"/>
  <c r="E136" i="17"/>
  <c r="D77" i="22"/>
  <c r="D76" i="22" s="1"/>
  <c r="D75" i="22" s="1"/>
  <c r="D165" i="1"/>
  <c r="C77" i="22"/>
  <c r="B134" i="1"/>
  <c r="B135" i="1" s="1"/>
  <c r="B137" i="1" s="1"/>
  <c r="C133" i="1" s="1"/>
  <c r="C88" i="22" l="1"/>
  <c r="D93" i="24"/>
  <c r="C109" i="22"/>
  <c r="D155" i="17"/>
  <c r="D98" i="22"/>
  <c r="D164" i="17"/>
  <c r="D163" i="17"/>
  <c r="D97" i="22"/>
  <c r="E77" i="22"/>
  <c r="E76" i="22" s="1"/>
  <c r="E75" i="22" s="1"/>
  <c r="C76" i="22"/>
  <c r="C75" i="22" s="1"/>
  <c r="E72" i="17"/>
  <c r="D72" i="17"/>
  <c r="B72" i="17"/>
  <c r="C47" i="22"/>
  <c r="C46" i="22" s="1"/>
  <c r="C45" i="22" s="1"/>
  <c r="C44" i="22" s="1"/>
  <c r="C43" i="22" s="1"/>
  <c r="F118" i="1"/>
  <c r="F117" i="1"/>
  <c r="F116" i="1"/>
  <c r="F115" i="1"/>
  <c r="F114" i="1"/>
  <c r="D99" i="22" l="1"/>
  <c r="C68" i="22"/>
  <c r="E68" i="22" s="1"/>
  <c r="C62" i="24"/>
  <c r="C71" i="22"/>
  <c r="E71" i="22" s="1"/>
  <c r="C65" i="24"/>
  <c r="C69" i="22"/>
  <c r="E69" i="22" s="1"/>
  <c r="C63" i="24"/>
  <c r="C70" i="22"/>
  <c r="E70" i="22" s="1"/>
  <c r="C64" i="24"/>
  <c r="D153" i="20"/>
  <c r="F91" i="24" s="1"/>
  <c r="D101" i="24"/>
  <c r="D154" i="20"/>
  <c r="D102" i="24"/>
  <c r="C72" i="22"/>
  <c r="C66" i="24"/>
  <c r="D165" i="17"/>
  <c r="D154" i="19"/>
  <c r="D108" i="22"/>
  <c r="D153" i="19"/>
  <c r="E91" i="24" s="1"/>
  <c r="D107" i="22"/>
  <c r="C134" i="1"/>
  <c r="D109" i="22" l="1"/>
  <c r="D155" i="20"/>
  <c r="D163" i="20"/>
  <c r="F101" i="24" s="1"/>
  <c r="D103" i="24"/>
  <c r="D164" i="20"/>
  <c r="F102" i="24" s="1"/>
  <c r="F92" i="24"/>
  <c r="F93" i="24" s="1"/>
  <c r="D164" i="19"/>
  <c r="E102" i="24" s="1"/>
  <c r="E92" i="24"/>
  <c r="E93" i="24" s="1"/>
  <c r="D163" i="19"/>
  <c r="D155" i="19"/>
  <c r="F203" i="1"/>
  <c r="C7" i="24"/>
  <c r="C6" i="24"/>
  <c r="C5" i="24"/>
  <c r="C7" i="20"/>
  <c r="C6" i="20"/>
  <c r="C5" i="20"/>
  <c r="C7" i="19"/>
  <c r="C6" i="19"/>
  <c r="C5" i="19"/>
  <c r="C7" i="22"/>
  <c r="C6" i="22"/>
  <c r="C5" i="22"/>
  <c r="C7" i="17"/>
  <c r="C6" i="17"/>
  <c r="C5" i="17"/>
  <c r="F103" i="24" l="1"/>
  <c r="D165" i="19"/>
  <c r="E101" i="24"/>
  <c r="E103" i="24" s="1"/>
  <c r="D165" i="20"/>
  <c r="F90" i="19"/>
  <c r="F89" i="19" s="1"/>
  <c r="B72" i="19"/>
  <c r="F87" i="19" l="1"/>
  <c r="E46" i="24" s="1"/>
  <c r="E45" i="24" s="1"/>
  <c r="E44" i="24" s="1"/>
  <c r="E43" i="24" s="1"/>
  <c r="E42" i="24" s="1"/>
  <c r="E40" i="24" s="1"/>
  <c r="D39" i="32"/>
  <c r="E134" i="19"/>
  <c r="B70" i="20" l="1"/>
  <c r="B70" i="19"/>
  <c r="B70" i="17"/>
  <c r="C78" i="1"/>
  <c r="F201" i="20" l="1"/>
  <c r="B193" i="20"/>
  <c r="B193" i="19"/>
  <c r="F201" i="19"/>
  <c r="B195" i="17"/>
  <c r="F203" i="17"/>
  <c r="C73" i="20"/>
  <c r="C77" i="20"/>
  <c r="C77" i="19"/>
  <c r="C73" i="19"/>
  <c r="C73" i="17"/>
  <c r="C76" i="17"/>
  <c r="C77" i="17"/>
  <c r="C77" i="1"/>
  <c r="C76" i="1"/>
  <c r="C72" i="1"/>
  <c r="C78" i="20"/>
  <c r="C76" i="20"/>
  <c r="C78" i="19"/>
  <c r="C76" i="19"/>
  <c r="C78" i="17"/>
  <c r="C75" i="1"/>
  <c r="C74" i="1"/>
  <c r="C70" i="1" l="1"/>
  <c r="F122" i="20" l="1"/>
  <c r="F121" i="20" s="1"/>
  <c r="F110" i="20"/>
  <c r="F92" i="19"/>
  <c r="F91" i="19"/>
  <c r="F109" i="20" l="1"/>
  <c r="F58" i="24"/>
  <c r="F195" i="19"/>
  <c r="B194" i="19"/>
  <c r="B195" i="19" s="1"/>
  <c r="D80" i="24"/>
  <c r="C39" i="32"/>
  <c r="E39" i="32" s="1"/>
  <c r="F123" i="20" l="1"/>
  <c r="F71" i="24" s="1"/>
  <c r="F70" i="24" s="1"/>
  <c r="F69" i="24" s="1"/>
  <c r="F93" i="20"/>
  <c r="F92" i="20"/>
  <c r="F91" i="20"/>
  <c r="F90" i="20"/>
  <c r="F89" i="20" s="1"/>
  <c r="D134" i="20"/>
  <c r="C134" i="20"/>
  <c r="B134" i="20"/>
  <c r="C75" i="20"/>
  <c r="F123" i="19"/>
  <c r="F122" i="19"/>
  <c r="F121" i="19" s="1"/>
  <c r="F110" i="19"/>
  <c r="F93" i="19"/>
  <c r="C74" i="19"/>
  <c r="E107" i="17"/>
  <c r="D107" i="17"/>
  <c r="C107" i="17"/>
  <c r="F118" i="17"/>
  <c r="F113" i="17"/>
  <c r="F112" i="17"/>
  <c r="F111" i="17"/>
  <c r="F110" i="17"/>
  <c r="D58" i="24" s="1"/>
  <c r="F93" i="17"/>
  <c r="B134" i="17"/>
  <c r="C75" i="17"/>
  <c r="F111" i="1"/>
  <c r="C59" i="24" s="1"/>
  <c r="F112" i="1"/>
  <c r="C60" i="24" s="1"/>
  <c r="F113" i="1"/>
  <c r="C61" i="24" s="1"/>
  <c r="F119" i="1"/>
  <c r="F110" i="1"/>
  <c r="C58" i="24" s="1"/>
  <c r="D107" i="1"/>
  <c r="E107" i="1"/>
  <c r="C107" i="1"/>
  <c r="C136" i="1"/>
  <c r="D136" i="1"/>
  <c r="D47" i="22" l="1"/>
  <c r="D46" i="22" s="1"/>
  <c r="F109" i="19"/>
  <c r="D41" i="32" s="1"/>
  <c r="E41" i="32" s="1"/>
  <c r="E58" i="24"/>
  <c r="D72" i="22"/>
  <c r="E72" i="22" s="1"/>
  <c r="D66" i="24"/>
  <c r="D67" i="22"/>
  <c r="D61" i="24"/>
  <c r="D65" i="22"/>
  <c r="D59" i="24"/>
  <c r="D66" i="22"/>
  <c r="D60" i="24"/>
  <c r="C73" i="22"/>
  <c r="E73" i="22" s="1"/>
  <c r="C67" i="24"/>
  <c r="E107" i="20"/>
  <c r="E136" i="20"/>
  <c r="C107" i="20"/>
  <c r="E134" i="20"/>
  <c r="D107" i="20"/>
  <c r="F87" i="20"/>
  <c r="F46" i="24" s="1"/>
  <c r="F45" i="24" s="1"/>
  <c r="F44" i="24" s="1"/>
  <c r="F43" i="24" s="1"/>
  <c r="F42" i="24" s="1"/>
  <c r="F40" i="24" s="1"/>
  <c r="F109" i="17"/>
  <c r="C41" i="32" s="1"/>
  <c r="E136" i="1"/>
  <c r="B196" i="1"/>
  <c r="B197" i="1" s="1"/>
  <c r="F109" i="1"/>
  <c r="C134" i="17"/>
  <c r="D87" i="17"/>
  <c r="D134" i="17"/>
  <c r="E87" i="17"/>
  <c r="F121" i="1"/>
  <c r="D134" i="1"/>
  <c r="C64" i="22"/>
  <c r="C66" i="22"/>
  <c r="C65" i="22"/>
  <c r="E71" i="24"/>
  <c r="D64" i="22"/>
  <c r="F57" i="24"/>
  <c r="F55" i="24" s="1"/>
  <c r="F107" i="20"/>
  <c r="C74" i="20"/>
  <c r="B198" i="20"/>
  <c r="C67" i="22"/>
  <c r="C72" i="20"/>
  <c r="B198" i="19"/>
  <c r="C75" i="19"/>
  <c r="C72" i="19"/>
  <c r="B200" i="17"/>
  <c r="C72" i="17"/>
  <c r="C74" i="17"/>
  <c r="B88" i="22" l="1"/>
  <c r="D88" i="22" s="1"/>
  <c r="D45" i="22"/>
  <c r="E46" i="22"/>
  <c r="E47" i="22"/>
  <c r="F107" i="19"/>
  <c r="B201" i="1"/>
  <c r="B41" i="32"/>
  <c r="B42" i="32" s="1"/>
  <c r="C38" i="32" s="1"/>
  <c r="E134" i="17"/>
  <c r="E70" i="24"/>
  <c r="E69" i="24" s="1"/>
  <c r="G71" i="24"/>
  <c r="G70" i="24" s="1"/>
  <c r="G69" i="24" s="1"/>
  <c r="C46" i="24"/>
  <c r="C45" i="24" s="1"/>
  <c r="C44" i="24" s="1"/>
  <c r="C43" i="24" s="1"/>
  <c r="C42" i="24" s="1"/>
  <c r="C40" i="24" s="1"/>
  <c r="C70" i="20"/>
  <c r="F195" i="20"/>
  <c r="B194" i="20"/>
  <c r="B195" i="20" s="1"/>
  <c r="E80" i="24"/>
  <c r="F202" i="20"/>
  <c r="F203" i="20" s="1"/>
  <c r="B199" i="20"/>
  <c r="B200" i="20" s="1"/>
  <c r="F196" i="20"/>
  <c r="E82" i="24"/>
  <c r="F202" i="19"/>
  <c r="F203" i="19" s="1"/>
  <c r="B199" i="19"/>
  <c r="B200" i="19" s="1"/>
  <c r="F196" i="19"/>
  <c r="F197" i="19" s="1"/>
  <c r="D82" i="24"/>
  <c r="C135" i="1"/>
  <c r="C137" i="1" s="1"/>
  <c r="E134" i="1"/>
  <c r="F107" i="17"/>
  <c r="F87" i="17"/>
  <c r="D46" i="24" s="1"/>
  <c r="D45" i="24" s="1"/>
  <c r="D44" i="24" s="1"/>
  <c r="D43" i="24" s="1"/>
  <c r="D42" i="24" s="1"/>
  <c r="D40" i="24" s="1"/>
  <c r="F197" i="17"/>
  <c r="B196" i="17"/>
  <c r="B197" i="17" s="1"/>
  <c r="C80" i="24"/>
  <c r="B201" i="17"/>
  <c r="B202" i="17" s="1"/>
  <c r="F198" i="17"/>
  <c r="F204" i="17"/>
  <c r="F205" i="17" s="1"/>
  <c r="C82" i="24"/>
  <c r="F204" i="1"/>
  <c r="F205" i="1" s="1"/>
  <c r="F107" i="1"/>
  <c r="F197" i="1"/>
  <c r="C70" i="17"/>
  <c r="C70" i="19"/>
  <c r="B82" i="24"/>
  <c r="F198" i="1"/>
  <c r="B80" i="24"/>
  <c r="E65" i="22"/>
  <c r="E64" i="22"/>
  <c r="E67" i="22"/>
  <c r="C57" i="24"/>
  <c r="C55" i="24" s="1"/>
  <c r="E66" i="22"/>
  <c r="G67" i="24"/>
  <c r="G62" i="24"/>
  <c r="G64" i="24"/>
  <c r="G60" i="24"/>
  <c r="G59" i="24"/>
  <c r="G66" i="24"/>
  <c r="G65" i="24"/>
  <c r="G61" i="24"/>
  <c r="E57" i="24"/>
  <c r="E55" i="24" s="1"/>
  <c r="G63" i="24"/>
  <c r="D63" i="22"/>
  <c r="D61" i="22" s="1"/>
  <c r="G58" i="24"/>
  <c r="D57" i="24"/>
  <c r="D55" i="24" s="1"/>
  <c r="C63" i="22"/>
  <c r="E135" i="1" l="1"/>
  <c r="E137" i="1" s="1"/>
  <c r="C86" i="22"/>
  <c r="D44" i="22"/>
  <c r="E45" i="22"/>
  <c r="C40" i="32"/>
  <c r="C42" i="32" s="1"/>
  <c r="D38" i="32" s="1"/>
  <c r="D40" i="32" s="1"/>
  <c r="G46" i="24"/>
  <c r="C41" i="22"/>
  <c r="G45" i="24"/>
  <c r="G43" i="24"/>
  <c r="G42" i="24" s="1"/>
  <c r="G40" i="24" s="1"/>
  <c r="G44" i="24"/>
  <c r="F82" i="24"/>
  <c r="F197" i="20"/>
  <c r="E63" i="22"/>
  <c r="B86" i="22"/>
  <c r="C61" i="22"/>
  <c r="F199" i="17"/>
  <c r="F199" i="1"/>
  <c r="D133" i="1"/>
  <c r="B79" i="24" s="1"/>
  <c r="F80" i="24"/>
  <c r="G57" i="24"/>
  <c r="G55" i="24" s="1"/>
  <c r="D42" i="32" l="1"/>
  <c r="E40" i="32"/>
  <c r="E42" i="32" s="1"/>
  <c r="D43" i="22"/>
  <c r="E44" i="22"/>
  <c r="D86" i="22"/>
  <c r="D87" i="22" s="1"/>
  <c r="D89" i="22" s="1"/>
  <c r="B87" i="22"/>
  <c r="B89" i="22" s="1"/>
  <c r="C85" i="22" s="1"/>
  <c r="C87" i="22" s="1"/>
  <c r="C89" i="22" s="1"/>
  <c r="E61" i="22"/>
  <c r="D135" i="1"/>
  <c r="D137" i="1" s="1"/>
  <c r="F79" i="24"/>
  <c r="F81" i="24" s="1"/>
  <c r="F83" i="24" s="1"/>
  <c r="B81" i="24"/>
  <c r="B83" i="24" s="1"/>
  <c r="B200" i="1"/>
  <c r="B202" i="1" s="1"/>
  <c r="D41" i="22" l="1"/>
  <c r="E43" i="22"/>
  <c r="E41" i="22" s="1"/>
  <c r="B133" i="17"/>
  <c r="E133" i="17" s="1"/>
  <c r="B135" i="17" l="1"/>
  <c r="B137" i="17" s="1"/>
  <c r="C133" i="17" s="1"/>
  <c r="E135" i="17"/>
  <c r="E137" i="17" l="1"/>
  <c r="B133" i="19" s="1"/>
  <c r="C135" i="17"/>
  <c r="C137" i="17" s="1"/>
  <c r="D133" i="17" s="1"/>
  <c r="B135" i="19" l="1"/>
  <c r="B137" i="19" s="1"/>
  <c r="C133" i="19" s="1"/>
  <c r="E133" i="19"/>
  <c r="E135" i="19" s="1"/>
  <c r="C79" i="24"/>
  <c r="C81" i="24" s="1"/>
  <c r="C83" i="24" s="1"/>
  <c r="D135" i="17"/>
  <c r="D137" i="17" s="1"/>
  <c r="C135" i="19" l="1"/>
  <c r="C137" i="19" s="1"/>
  <c r="D133" i="19" s="1"/>
  <c r="E137" i="19"/>
  <c r="D79" i="24"/>
  <c r="D81" i="24" s="1"/>
  <c r="D83" i="24" s="1"/>
  <c r="D135" i="19" l="1"/>
  <c r="D137" i="19" s="1"/>
  <c r="B133" i="20" s="1"/>
  <c r="B135" i="20" l="1"/>
  <c r="B137" i="20" s="1"/>
  <c r="C133" i="20" s="1"/>
  <c r="C135" i="20" s="1"/>
  <c r="C137" i="20" s="1"/>
  <c r="D133" i="20" s="1"/>
  <c r="D135" i="20" s="1"/>
  <c r="D137" i="20" s="1"/>
  <c r="E133" i="20"/>
  <c r="E135" i="20" l="1"/>
  <c r="E137" i="20" s="1"/>
  <c r="E79" i="24"/>
  <c r="E81" i="24" s="1"/>
  <c r="E8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3" authorId="0" shapeId="0" xr:uid="{615F8BD8-1606-4F36-B4A6-20D53B689CB0}">
      <text>
        <r>
          <rPr>
            <b/>
            <sz val="9"/>
            <color indexed="81"/>
            <rFont val="Tahoma"/>
            <family val="2"/>
          </rPr>
          <t>Esta fila solo se completa si aplica.</t>
        </r>
      </text>
    </comment>
    <comment ref="A84" authorId="0" shapeId="0" xr:uid="{B2DEAD28-80EB-4906-9132-D3050A3365E0}">
      <text>
        <r>
          <rPr>
            <b/>
            <sz val="9"/>
            <color indexed="81"/>
            <rFont val="Tahoma"/>
            <family val="2"/>
          </rPr>
          <t>No incluir ingresos de vigencias anteriores, esos se detallan en la tabla 9.</t>
        </r>
      </text>
    </comment>
    <comment ref="B148" authorId="0" shapeId="0" xr:uid="{A259CB62-8DD2-40AE-9396-F7EE85DC8065}">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3" authorId="0" shapeId="0" xr:uid="{B4B6FA98-7967-4D05-B305-A27C6389BFAC}">
      <text>
        <r>
          <rPr>
            <b/>
            <sz val="9"/>
            <color indexed="81"/>
            <rFont val="Tahoma"/>
            <family val="2"/>
          </rPr>
          <t>Esta fila solo se completa si aplica.</t>
        </r>
      </text>
    </comment>
    <comment ref="B148" authorId="0" shapeId="0" xr:uid="{EDB9E445-C103-40B0-B0D8-A1653579DAD8}">
      <text>
        <r>
          <rPr>
            <b/>
            <sz val="9"/>
            <color indexed="81"/>
            <rFont val="Tahoma"/>
            <family val="2"/>
          </rPr>
          <t>Esta tabla solo la deben completar la unidades ejecutoras que por Ley específica estén facultadas para estimar superávits.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2"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3" authorId="0" shapeId="0" xr:uid="{CDAEE737-1DE4-45E0-AE73-2D967C45B379}">
      <text>
        <r>
          <rPr>
            <b/>
            <sz val="9"/>
            <color indexed="81"/>
            <rFont val="Tahoma"/>
            <family val="2"/>
          </rPr>
          <t>Esta fila solo se completa si aplica.</t>
        </r>
      </text>
    </comment>
    <comment ref="B148"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2"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48"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6"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<sst xmlns="http://schemas.openxmlformats.org/spreadsheetml/2006/main" count="1462" uniqueCount="356">
  <si>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</si>
  <si>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</si>
  <si>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</si>
  <si>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</si>
  <si>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</si>
  <si>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</si>
  <si>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</si>
  <si>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</si>
  <si>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</si>
  <si>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</si>
  <si>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</si>
  <si>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</si>
  <si>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</si>
  <si>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</si>
  <si>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</si>
  <si>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</si>
  <si>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</si>
  <si>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</si>
  <si>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</si>
  <si>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</si>
  <si>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</si>
  <si>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</si>
  <si>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</si>
  <si>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</si>
  <si>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</si>
  <si>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</si>
  <si>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</si>
  <si>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</si>
  <si>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</si>
  <si>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</si>
  <si>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</si>
  <si>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</si>
  <si>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</si>
  <si>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</si>
  <si>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</si>
  <si>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</si>
  <si>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</si>
  <si>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</si>
  <si>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</si>
  <si>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</si>
  <si>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</si>
  <si>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</si>
  <si>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</si>
  <si>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</si>
  <si>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</si>
  <si>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</si>
  <si>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</si>
  <si>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</si>
  <si>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</si>
  <si>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</si>
  <si>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</si>
  <si>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</si>
  <si>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</si>
  <si>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</si>
  <si>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</si>
  <si>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</si>
  <si>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</si>
  <si>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</si>
  <si>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</si>
  <si>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</si>
  <si>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</si>
  <si>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</si>
  <si>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</si>
  <si>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</si>
  <si>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</si>
  <si>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</si>
  <si>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</si>
  <si>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</si>
  <si>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</si>
  <si>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</si>
  <si>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</si>
  <si>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</si>
  <si>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</si>
  <si>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</si>
  <si>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</si>
  <si>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</si>
  <si>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</si>
  <si>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</si>
  <si>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</si>
  <si>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</si>
  <si>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</si>
  <si>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</si>
  <si>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</si>
  <si>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</si>
  <si>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</si>
  <si>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</si>
  <si>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</si>
  <si>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</si>
  <si>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</si>
  <si>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</si>
  <si>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</si>
  <si>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</si>
  <si>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</si>
  <si>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</si>
  <si>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</si>
  <si>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</si>
  <si>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</si>
  <si>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</si>
  <si>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</si>
  <si>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</si>
  <si>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</si>
  <si>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</si>
  <si>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</si>
  <si>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</si>
  <si>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</si>
  <si>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</si>
  <si>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</si>
  <si>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</si>
  <si>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</si>
  <si>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</si>
  <si>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</si>
  <si>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</si>
  <si>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</si>
  <si>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</si>
  <si>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</si>
  <si>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</si>
  <si>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</si>
  <si>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</si>
  <si>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</si>
  <si>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</si>
  <si>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</si>
  <si>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</si>
  <si>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</si>
  <si>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</si>
  <si>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</si>
  <si>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</si>
  <si>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</si>
  <si>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</si>
  <si>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</si>
  <si>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</si>
  <si>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</si>
  <si>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</si>
  <si>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</si>
  <si>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</si>
  <si>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</si>
  <si>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</si>
  <si>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</si>
  <si>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</si>
  <si>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</si>
  <si>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</si>
  <si>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</si>
  <si>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</si>
  <si>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</si>
  <si>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</si>
  <si>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</si>
  <si>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</si>
  <si>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</si>
  <si>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</si>
  <si>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</si>
  <si>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</si>
  <si>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</si>
  <si>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</si>
  <si>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</si>
  <si>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</si>
  <si>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</si>
  <si>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</si>
  <si>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</si>
  <si>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</si>
  <si>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</si>
  <si>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</si>
  <si>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</si>
  <si>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</si>
  <si>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</si>
  <si>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SERVICIOS</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</si>
  <si>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</si>
  <si>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</si>
  <si>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</si>
  <si>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</si>
  <si>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</si>
  <si>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</si>
  <si>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</si>
  <si>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</si>
  <si>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</si>
  <si>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</si>
  <si>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</si>
  <si>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</si>
  <si>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</si>
  <si>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</si>
  <si>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</si>
  <si>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</si>
  <si>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</si>
  <si>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</si>
  <si>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</si>
  <si>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</si>
  <si>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</si>
  <si>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</si>
  <si>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</si>
  <si>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</si>
  <si>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</si>
  <si>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</si>
  <si>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</si>
  <si>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</si>
  <si>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</si>
  <si>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</si>
  <si>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</si>
  <si>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</si>
  <si>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</si>
  <si>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</si>
  <si>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</si>
  <si>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</si>
  <si>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</si>
  <si>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</si>
  <si>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</si>
  <si>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</si>
  <si>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</si>
  <si>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</si>
  <si>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</si>
  <si>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</si>
  <si>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</si>
  <si>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</si>
  <si>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</si>
  <si>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</si>
  <si>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</si>
  <si>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</si>
  <si>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</si>
  <si>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</si>
  <si>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</si>
  <si>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</si>
  <si>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</si>
  <si>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</si>
  <si>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</si>
  <si>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</si>
  <si>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</si>
  <si>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MP - CONAPAM</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</si>
  <si>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</si>
  <si>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</si>
  <si>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</si>
  <si>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</si>
  <si>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</si>
  <si>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</si>
  <si>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</si>
  <si>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</si>
  <si>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</si>
  <si>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</si>
  <si>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</si>
  <si>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</si>
  <si>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</si>
  <si>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</si>
  <si>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</si>
  <si>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</si>
  <si>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</si>
  <si>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</si>
  <si>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</si>
  <si>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</si>
  <si>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</si>
  <si>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</si>
  <si>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</si>
  <si>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</si>
  <si>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</si>
  <si>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</si>
  <si>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</si>
  <si>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</si>
  <si>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</si>
  <si>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</si>
  <si>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</si>
  <si>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</si>
  <si>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</si>
  <si>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</si>
  <si>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</si>
  <si>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</si>
  <si>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</si>
  <si>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</si>
  <si>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</si>
  <si>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</si>
  <si>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</si>
  <si>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</si>
  <si>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</si>
  <si>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</si>
  <si>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</si>
  <si>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</si>
  <si>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</si>
  <si>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</si>
  <si>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</si>
  <si>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</si>
  <si>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</si>
  <si>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</si>
  <si>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</si>
  <si>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</si>
  <si>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</si>
  <si>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Consejo Nacional de Personas con Discapacidad (Conapdis)</t>
  </si>
  <si>
    <t>Programa Pobreza y Discapacidad</t>
  </si>
  <si>
    <t>Dirección de Desarrollo Regional</t>
  </si>
  <si>
    <t>Acceso a Servicios</t>
  </si>
  <si>
    <t xml:space="preserve">Personas </t>
  </si>
  <si>
    <t xml:space="preserve">Alternativas Residenciales Convenio </t>
  </si>
  <si>
    <t>Alternativas Residenciales Ley 8783</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</si>
  <si>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</si>
  <si>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</si>
  <si>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</si>
  <si>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</si>
  <si>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</si>
  <si>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</si>
  <si>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Ejecución Presupuestaria:</t>
  </si>
  <si>
    <t>Jueves 01 de febrero de 2024</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</si>
  <si>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</si>
  <si>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r>
      <t xml:space="preserve">Se debe enviar en el formato establecido a los correos electrónicos: </t>
    </r>
    <r>
      <rPr>
        <b/>
        <u/>
        <sz val="11"/>
        <color theme="3" tint="-0.249977111117893"/>
        <rFont val="Palatino Linotype"/>
        <family val="1"/>
      </rPr>
      <t>presupuesto.desaf@mtss.go.cr</t>
    </r>
  </si>
  <si>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</si>
  <si>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</si>
  <si>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</si>
  <si>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</si>
  <si>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</si>
  <si>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</si>
  <si>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</si>
  <si>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Datos de la sesión:</t>
  </si>
  <si>
    <t>Fecha:</t>
  </si>
  <si>
    <t xml:space="preserve">Horario: </t>
  </si>
  <si>
    <t>Modalidad:</t>
  </si>
  <si>
    <t>Virtual</t>
  </si>
  <si>
    <t>Link de la sesión:</t>
  </si>
  <si>
    <t>Google Meet</t>
  </si>
  <si>
    <t>Instituciones participantes 
(Ministerios)</t>
  </si>
  <si>
    <t>MTSS - PRONAE</t>
  </si>
  <si>
    <t>MTSS - PRONAMYPE</t>
  </si>
  <si>
    <t>MTSS - CONAPDIS</t>
  </si>
  <si>
    <t>lunes 08 de abril, 2024</t>
  </si>
  <si>
    <t>de 1 pm a 3 pm</t>
  </si>
  <si>
    <t>Stephanie Salas / Adriana León</t>
  </si>
  <si>
    <t xml:space="preserve">stephanie.salas@mtss.go.cr / adriana.leon@mtss.go.cr </t>
  </si>
  <si>
    <t>Carlos Álvarez</t>
  </si>
  <si>
    <t>carlos.alvarez@mtss.go.cr</t>
  </si>
  <si>
    <t>Reporte ejecución presupuestaria (III trimestre acumulado)</t>
  </si>
  <si>
    <r>
      <t xml:space="preserve">Observaciones: 
</t>
    </r>
    <r>
      <rPr>
        <sz val="11"/>
        <color theme="1"/>
        <rFont val="Palatino Linotype"/>
        <family val="1"/>
      </rPr>
      <t xml:space="preserve">Se actualizan los montos de acuerdo con la actualización realizada al cronograma. </t>
    </r>
  </si>
  <si>
    <t>x</t>
  </si>
  <si>
    <t>Diario</t>
  </si>
  <si>
    <t>Mensual</t>
  </si>
  <si>
    <r>
      <t xml:space="preserve">Observaciones: 
</t>
    </r>
    <r>
      <rPr>
        <sz val="11"/>
        <color theme="1"/>
        <rFont val="Palatino Linotype"/>
        <family val="1"/>
      </rPr>
      <t>Sobre el uso de SINIRUBE, se aclara que el programa utiliza el Sinirube para la consulta de asignación de beneficiarios no de forma exclusiva, dado que el mismo no contempla dentro de la metodología de medición de pobreza la canasta básica derivada de la discapacidad.</t>
    </r>
  </si>
  <si>
    <r>
      <t xml:space="preserve">Observaciones: 
</t>
    </r>
    <r>
      <rPr>
        <sz val="11"/>
        <color theme="1"/>
        <rFont val="Palatino Linotype"/>
        <family val="1"/>
      </rPr>
      <t>Los recursos son para otorgar transferencias monetarias a persona con discapacidad para cubrir sus necesidades bàsicas y derivadas de la discapacidad.</t>
    </r>
  </si>
  <si>
    <t>Ivannia Campos González</t>
  </si>
  <si>
    <t>Coordinadora DDR</t>
  </si>
  <si>
    <r>
      <t xml:space="preserve">Observaciones: </t>
    </r>
    <r>
      <rPr>
        <sz val="11"/>
        <color theme="1"/>
        <rFont val="Palatino Linotype"/>
        <family val="1"/>
      </rPr>
      <t xml:space="preserve">
Corresponde a lo aprobado por el Plan Presupuesto 2024</t>
    </r>
  </si>
  <si>
    <r>
      <t xml:space="preserve">Observaciones: 
</t>
    </r>
    <r>
      <rPr>
        <sz val="11"/>
        <color theme="1"/>
        <rFont val="Palatino Linotype"/>
        <family val="1"/>
      </rPr>
      <t xml:space="preserve">Del monto aprobado para el programa Pobreza y Discapacidad se divide el monto total entre 12 meses. (Corresponde al I Trimestre) </t>
    </r>
  </si>
  <si>
    <r>
      <t xml:space="preserve">Observaciones: 
</t>
    </r>
    <r>
      <rPr>
        <sz val="11"/>
        <color theme="1"/>
        <rFont val="Palatino Linotype"/>
        <family val="1"/>
      </rPr>
      <t>Según la programación de la Unidad Financiero Contable para el año 2024 es diferente a lo ejecutado, ya que el presupuesto ordinario no alcanzaba para cubrir todas las transferencias del año en curso, por lo que esta Dirección cuenta con los montos reales reportados contra lo ejecutado para el I trimestre.</t>
    </r>
  </si>
  <si>
    <t xml:space="preserve">El saldo en caja negativo se debe a que la Unidad Financiero Contable programó para el año 2024 el monto correspondiente al presupuesto ordinario y el mismo no alcanzaba para cubrir todas las transferencias del año en curso, por lo que esta Dirección cuenta con los montos reales reportados contra lo ejecutado para el I trimestre. Por lo tanto, se esta en el trámite ante FODESAF para obtener presupuesto extraordinario en el segundo semestre 2024 para cumplir con los objetivos y metas del programa Pobreza y Doscapacidad.  </t>
  </si>
  <si>
    <t>Para el I trimestre 2024 no se ecuenta con Superávit</t>
  </si>
  <si>
    <t>Juan Manuel Barrantes Aguilar</t>
  </si>
  <si>
    <t>Jefe a.i</t>
  </si>
  <si>
    <t>Unidad Financiero Contable</t>
  </si>
  <si>
    <r>
      <t xml:space="preserve">Observaciones: 
</t>
    </r>
    <r>
      <rPr>
        <sz val="11"/>
        <color theme="1"/>
        <rFont val="Palatino Linotype"/>
        <family val="1"/>
      </rPr>
      <t>Se ejecutan los recursos de acuerdo con el cronograma.</t>
    </r>
  </si>
  <si>
    <r>
      <t xml:space="preserve">Observaciones: 
</t>
    </r>
    <r>
      <rPr>
        <sz val="11"/>
        <color theme="1"/>
        <rFont val="Palatino Linotype"/>
        <family val="1"/>
      </rPr>
      <t xml:space="preserve">Del monto aprobado para el programa Pobreza y Discapacidad se divide el monto total entre 12 meses. (Corresponde al II Trimestre) </t>
    </r>
  </si>
  <si>
    <r>
      <t xml:space="preserve">Observaciones: 
</t>
    </r>
    <r>
      <rPr>
        <sz val="11"/>
        <color theme="1"/>
        <rFont val="Palatino Linotype"/>
        <family val="1"/>
      </rPr>
      <t>Según la programación de la Unidad Financiero Contable para el año 2024 es inferior a lo ejecutado en el programa ya que se utlizaron otras fuetes de financiamiento.</t>
    </r>
  </si>
  <si>
    <t>El saldo en caja negativo se debe a que la Unidad Financiero Contable programó para el año 2024 el monto correspondiente al presupuesto ordinario y el mismo no alcanzaba para cubrir todas las transferencias del año en curso, por lo que esta Dirección cuenta con los montos reales reportados contra lo ejecutado para el II trimestre. Por lo tanto, se esta en el trámite ante FODESAF para obtener presupuesto extraordinario en el segundo semestre 2024 para cumplir con los objetivos y metas del programa Pobreza y Doscapacidad.  Y el saldo negativo se debe al arrastre del I Trimestre contra el II Trimestre.</t>
  </si>
  <si>
    <t>Para el II trimestre 2024 no se ecuenta con Superávit</t>
  </si>
  <si>
    <r>
      <t xml:space="preserve">Observaciones: 
</t>
    </r>
    <r>
      <rPr>
        <sz val="11"/>
        <rFont val="Palatino Linotype"/>
        <family val="1"/>
      </rPr>
      <t>Se ejecutan los recursos de acuerdo con el cronograma.</t>
    </r>
  </si>
  <si>
    <r>
      <t xml:space="preserve">Observaciones: 
</t>
    </r>
    <r>
      <rPr>
        <sz val="11"/>
        <rFont val="Palatino Linotype"/>
        <family val="1"/>
      </rPr>
      <t xml:space="preserve">Del monto aprobado para el programa Pobreza y Discapacidad se divide el monto total entre 12 meses. (Corresponde al I Semestre) </t>
    </r>
  </si>
  <si>
    <r>
      <t xml:space="preserve">Observaciones: 
</t>
    </r>
    <r>
      <rPr>
        <sz val="11"/>
        <rFont val="Palatino Linotype"/>
        <family val="1"/>
      </rPr>
      <t>Se ejecuta de acuerdo a los recursos programados y a las necesidades básicas y derivadas de la discapacidad que requiere cada persona usuaria.</t>
    </r>
  </si>
  <si>
    <r>
      <t xml:space="preserve">Observaciones: 
</t>
    </r>
    <r>
      <rPr>
        <sz val="11"/>
        <color theme="1"/>
        <rFont val="Palatino Linotype"/>
        <family val="1"/>
      </rPr>
      <t>Se atendieron solamente 379 personas en alternativas residenciales y la diferencia se debe a que los recursos disponibles no alcanzaban para cubrir la totalitad de usuarios reportados en el I trimestre.</t>
    </r>
  </si>
  <si>
    <r>
      <t xml:space="preserve">Observaciones: 
</t>
    </r>
    <r>
      <rPr>
        <sz val="11"/>
        <color theme="1"/>
        <rFont val="Palatino Linotype"/>
        <family val="1"/>
      </rPr>
      <t>Se actualizan los beneficiarios de acuerdo con los recursos asignados.</t>
    </r>
  </si>
  <si>
    <r>
      <t xml:space="preserve">Observaciones: 
</t>
    </r>
    <r>
      <rPr>
        <sz val="11"/>
        <color theme="1"/>
        <rFont val="Palatino Linotype"/>
        <family val="1"/>
      </rPr>
      <t>Se ejecuta de acuerdo a lo programado.</t>
    </r>
  </si>
  <si>
    <r>
      <t xml:space="preserve">Observaciones: 
</t>
    </r>
    <r>
      <rPr>
        <sz val="11"/>
        <color theme="1"/>
        <rFont val="Palatino Linotype"/>
        <family val="1"/>
      </rPr>
      <t xml:space="preserve">Del monto aprobado para el programa Pobreza y Discapacidad se divide el monto total entre 12 meses. (Corresponde al III Trimestre) </t>
    </r>
  </si>
  <si>
    <r>
      <t xml:space="preserve">Observaciones: 
</t>
    </r>
    <r>
      <rPr>
        <sz val="11"/>
        <color theme="1"/>
        <rFont val="Palatino Linotype"/>
        <family val="1"/>
      </rPr>
      <t>Se ejecuta de acuerdo a lo establecido en el cronograma</t>
    </r>
  </si>
  <si>
    <t>El saldo en caja negativo se debe a que la Unidad Financiero Contable programó para el año 2024 el monto correspondiente al presupuesto ordinario y el mismo no alcanzaba para cubrir todas las transferencias del año en curso, por lo que esta Dirección cuenta con los montos reales reportados contra lo ejecutado para el III trimestre. Por lo tanto, se esta en el trámite ante FODESAF para obtener presupuesto extraordinario en el segundo semestre 2024 para cumplir con los objetivos y metas del programa Pobreza y Doscapacidad.  Y el saldo negativo se debe al arrastre del I semestre.</t>
  </si>
  <si>
    <t>Para el III trimestre 2024 no se ecuenta con Superávit</t>
  </si>
  <si>
    <r>
      <t xml:space="preserve">Observaciones: 
</t>
    </r>
    <r>
      <rPr>
        <sz val="11"/>
        <color theme="1"/>
        <rFont val="Palatino Linotype"/>
        <family val="1"/>
      </rPr>
      <t xml:space="preserve">Se ejecuta de acuerdo con el presupuesto disponible </t>
    </r>
  </si>
  <si>
    <r>
      <t xml:space="preserve">Observaciones: 
</t>
    </r>
    <r>
      <rPr>
        <sz val="11"/>
        <color theme="1"/>
        <rFont val="Palatino Linotype"/>
        <family val="1"/>
      </rPr>
      <t>Se ejecuta de acuerdo con el presupuesto disponible</t>
    </r>
  </si>
  <si>
    <t>Paula Arias Artavia</t>
  </si>
  <si>
    <t>Directora 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</si>
</sst>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_(* #,##0_);_(* \(#,##0\);_(* &quot;-&quot;??_);_(@_)"/>
  </numFmts>
  <fonts count="66"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1"/>
      <color rgb="FF00B050"/>
      <name val="Cambria"/>
      <family val="1"/>
      <scheme val="major"/>
    </font>
    <font>
      <sz val="10"/>
      <color theme="0"/>
      <name val="Palatino Linotype"/>
      <family val="1"/>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
      <sz val="10"/>
      <name val="Arial"/>
      <family val="2"/>
    </font>
  </fonts>
  <fills count="9">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9">
    <xf numFmtId="0" fontId="0" fillId="0" borderId="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65" fillId="0" borderId="0"/>
  </cellStyleXfs>
  <cellXfs count="47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3" fillId="0" borderId="0" xfId="0" applyFont="1"/>
    <xf numFmtId="0" fontId="6" fillId="0" borderId="0" xfId="0" applyFont="1" applyAlignment="1">
      <alignment vertical="center" wrapText="1"/>
    </xf>
    <xf numFmtId="166" fontId="7" fillId="0" borderId="9" xfId="1" applyNumberFormat="1" applyFont="1" applyFill="1" applyBorder="1" applyAlignment="1">
      <alignment horizontal="left" vertical="center" wrapText="1"/>
    </xf>
    <xf numFmtId="166" fontId="7" fillId="0" borderId="0" xfId="1" applyNumberFormat="1" applyFont="1" applyFill="1" applyBorder="1" applyAlignment="1">
      <alignment horizontal="center" wrapText="1"/>
    </xf>
    <xf numFmtId="166" fontId="7" fillId="0" borderId="0" xfId="1" applyNumberFormat="1" applyFont="1" applyFill="1" applyBorder="1" applyAlignment="1">
      <alignment horizontal="left" vertical="center" wrapText="1"/>
    </xf>
    <xf numFmtId="166" fontId="8" fillId="2" borderId="0" xfId="1" applyNumberFormat="1" applyFont="1" applyFill="1" applyBorder="1" applyAlignment="1">
      <alignment horizontal="center" vertical="center" wrapText="1"/>
    </xf>
    <xf numFmtId="166" fontId="11" fillId="0" borderId="0" xfId="1" applyNumberFormat="1" applyFont="1" applyFill="1" applyBorder="1" applyAlignment="1">
      <alignment horizontal="left" vertical="center" wrapText="1"/>
    </xf>
    <xf numFmtId="166"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0" xfId="0" applyNumberFormat="1" applyFont="1" applyAlignment="1">
      <alignment horizontal="right" vertical="center"/>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7" xfId="0" applyFont="1" applyFill="1" applyBorder="1" applyAlignment="1">
      <alignment vertical="center"/>
    </xf>
    <xf numFmtId="0" fontId="12" fillId="2" borderId="19" xfId="0" applyFont="1" applyFill="1" applyBorder="1" applyAlignment="1">
      <alignment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6" fontId="13" fillId="2" borderId="0" xfId="1" applyNumberFormat="1" applyFont="1" applyFill="1" applyBorder="1" applyAlignment="1">
      <alignment horizontal="center" vertical="center" wrapText="1"/>
    </xf>
    <xf numFmtId="166"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6"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6" fontId="7" fillId="0" borderId="0" xfId="1" applyNumberFormat="1" applyFont="1" applyFill="1" applyBorder="1" applyAlignment="1">
      <alignment horizontal="center" vertical="center" wrapText="1"/>
    </xf>
    <xf numFmtId="166" fontId="3" fillId="0" borderId="0" xfId="1" applyNumberFormat="1" applyFont="1" applyFill="1" applyAlignment="1">
      <alignment horizontal="left" vertical="center" wrapText="1"/>
    </xf>
    <xf numFmtId="166" fontId="3" fillId="0" borderId="0" xfId="1" applyNumberFormat="1" applyFont="1" applyFill="1" applyAlignment="1">
      <alignment horizontal="left" vertical="center"/>
    </xf>
    <xf numFmtId="166" fontId="3" fillId="0" borderId="0" xfId="1" applyNumberFormat="1" applyFont="1" applyFill="1" applyAlignment="1">
      <alignment vertical="center"/>
    </xf>
    <xf numFmtId="4" fontId="7" fillId="0" borderId="0" xfId="0" applyNumberFormat="1" applyFont="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6"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6"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6" fontId="7" fillId="0" borderId="0" xfId="1" applyNumberFormat="1" applyFont="1" applyFill="1" applyBorder="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166"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4" fontId="3" fillId="0" borderId="0"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4" fontId="2" fillId="0" borderId="0" xfId="0" applyNumberFormat="1" applyFont="1" applyAlignment="1">
      <alignment vertical="center"/>
    </xf>
    <xf numFmtId="166" fontId="13" fillId="0" borderId="0" xfId="1" applyNumberFormat="1" applyFont="1" applyFill="1" applyBorder="1" applyAlignment="1">
      <alignment horizontal="left" vertical="center" wrapText="1"/>
    </xf>
    <xf numFmtId="0" fontId="3" fillId="0" borderId="0" xfId="0" applyFont="1" applyAlignment="1">
      <alignment horizontal="center" vertical="center"/>
    </xf>
    <xf numFmtId="4" fontId="14" fillId="0" borderId="0" xfId="0" applyNumberFormat="1" applyFont="1" applyAlignment="1">
      <alignment horizontal="left" vertical="center"/>
    </xf>
    <xf numFmtId="166" fontId="10" fillId="5" borderId="11" xfId="1" applyNumberFormat="1" applyFont="1" applyFill="1" applyBorder="1" applyAlignment="1">
      <alignment horizontal="center" vertical="center" wrapText="1"/>
    </xf>
    <xf numFmtId="166"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6"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6" fontId="10" fillId="5" borderId="0" xfId="1" applyNumberFormat="1" applyFont="1" applyFill="1" applyBorder="1" applyAlignment="1">
      <alignment horizontal="center" vertical="center" wrapText="1"/>
    </xf>
    <xf numFmtId="166" fontId="10" fillId="5" borderId="14" xfId="1" applyNumberFormat="1" applyFont="1" applyFill="1" applyBorder="1" applyAlignment="1">
      <alignment horizontal="center" vertical="center" wrapText="1"/>
    </xf>
    <xf numFmtId="166" fontId="5" fillId="5" borderId="14" xfId="1" applyNumberFormat="1" applyFont="1" applyFill="1" applyBorder="1" applyAlignment="1">
      <alignment horizontal="center" vertical="center" wrapText="1"/>
    </xf>
    <xf numFmtId="166" fontId="5" fillId="5" borderId="0" xfId="1" applyNumberFormat="1" applyFont="1" applyFill="1" applyBorder="1" applyAlignment="1">
      <alignment horizontal="center" vertical="center" wrapText="1"/>
    </xf>
    <xf numFmtId="166" fontId="5" fillId="5" borderId="20" xfId="1" applyNumberFormat="1" applyFont="1" applyFill="1" applyBorder="1" applyAlignment="1">
      <alignment horizontal="center" vertical="center" wrapText="1"/>
    </xf>
    <xf numFmtId="166"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6"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5"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8" xfId="0" applyFont="1" applyBorder="1" applyAlignment="1">
      <alignment vertical="center"/>
    </xf>
    <xf numFmtId="0" fontId="3" fillId="0" borderId="49" xfId="0" applyFont="1" applyBorder="1" applyAlignment="1">
      <alignment vertical="center"/>
    </xf>
    <xf numFmtId="0" fontId="3" fillId="0" borderId="48"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3" fillId="0" borderId="0" xfId="1" applyFont="1" applyAlignment="1">
      <alignment vertical="top"/>
    </xf>
    <xf numFmtId="166" fontId="5" fillId="2" borderId="0" xfId="1" applyNumberFormat="1" applyFont="1" applyFill="1" applyBorder="1" applyAlignment="1">
      <alignment horizontal="center" vertical="center" wrapText="1"/>
    </xf>
    <xf numFmtId="166"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5" fillId="4" borderId="25" xfId="1" applyNumberFormat="1" applyFont="1" applyFill="1" applyBorder="1" applyAlignment="1">
      <alignment vertical="center" wrapText="1"/>
    </xf>
    <xf numFmtId="166"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0" fontId="33" fillId="0" borderId="0" xfId="0" applyFont="1" applyAlignment="1">
      <alignment horizontal="center" vertical="center"/>
    </xf>
    <xf numFmtId="0" fontId="6" fillId="0" borderId="0" xfId="0" applyFont="1" applyAlignment="1">
      <alignment horizontal="center" vertical="center"/>
    </xf>
    <xf numFmtId="4" fontId="6" fillId="3" borderId="1" xfId="0" applyNumberFormat="1" applyFont="1" applyFill="1" applyBorder="1" applyAlignment="1">
      <alignment horizontal="right" vertical="center"/>
    </xf>
    <xf numFmtId="166" fontId="36" fillId="5" borderId="14" xfId="4" applyNumberFormat="1" applyFont="1" applyFill="1" applyBorder="1" applyAlignment="1">
      <alignment horizontal="center" vertical="center" wrapText="1"/>
    </xf>
    <xf numFmtId="4" fontId="13" fillId="0" borderId="0" xfId="0" applyNumberFormat="1" applyFont="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Alignment="1">
      <alignment horizontal="right" vertical="center"/>
    </xf>
    <xf numFmtId="0" fontId="13" fillId="0" borderId="0" xfId="0" applyFont="1" applyAlignment="1">
      <alignment vertical="center"/>
    </xf>
    <xf numFmtId="0" fontId="5" fillId="5" borderId="52" xfId="0" applyFont="1" applyFill="1" applyBorder="1" applyAlignment="1">
      <alignment horizontal="left" vertical="center"/>
    </xf>
    <xf numFmtId="0" fontId="5" fillId="5" borderId="53"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4" xfId="0" applyFont="1" applyFill="1" applyBorder="1" applyAlignment="1">
      <alignment horizontal="lef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wrapText="1"/>
    </xf>
    <xf numFmtId="0" fontId="6" fillId="0" borderId="61" xfId="0" applyFont="1" applyBorder="1" applyAlignment="1">
      <alignment vertical="center" wrapText="1"/>
    </xf>
    <xf numFmtId="4" fontId="6" fillId="0" borderId="63" xfId="0" applyNumberFormat="1" applyFont="1" applyBorder="1" applyAlignment="1">
      <alignment vertical="center"/>
    </xf>
    <xf numFmtId="4" fontId="3" fillId="0" borderId="63" xfId="0" applyNumberFormat="1" applyFont="1" applyBorder="1" applyAlignment="1">
      <alignment vertical="center"/>
    </xf>
    <xf numFmtId="4" fontId="3" fillId="0" borderId="49" xfId="0" applyNumberFormat="1" applyFont="1" applyBorder="1" applyAlignment="1">
      <alignment vertical="center"/>
    </xf>
    <xf numFmtId="4" fontId="3" fillId="0" borderId="62" xfId="0" applyNumberFormat="1" applyFont="1" applyBorder="1" applyAlignment="1">
      <alignment vertical="center"/>
    </xf>
    <xf numFmtId="9" fontId="6" fillId="0" borderId="64" xfId="6" applyFont="1" applyBorder="1" applyAlignment="1">
      <alignment vertical="center"/>
    </xf>
    <xf numFmtId="0" fontId="3" fillId="0" borderId="0" xfId="0" applyFont="1" applyAlignment="1">
      <alignment horizontal="left" vertical="center" wrapText="1"/>
    </xf>
    <xf numFmtId="0" fontId="35" fillId="0" borderId="0" xfId="0" applyFont="1" applyAlignment="1">
      <alignment vertical="center"/>
    </xf>
    <xf numFmtId="0" fontId="3" fillId="0" borderId="2" xfId="0" applyFont="1" applyBorder="1" applyAlignment="1">
      <alignment vertical="center"/>
    </xf>
    <xf numFmtId="0" fontId="21" fillId="5" borderId="2" xfId="0" applyFont="1" applyFill="1" applyBorder="1" applyAlignment="1">
      <alignment horizontal="center" vertical="center"/>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6" fontId="19" fillId="0" borderId="0" xfId="1" applyNumberFormat="1" applyFont="1" applyFill="1" applyBorder="1" applyAlignment="1">
      <alignment horizontal="center" vertical="center" wrapText="1"/>
    </xf>
    <xf numFmtId="0" fontId="19" fillId="0" borderId="0" xfId="0" applyFont="1" applyAlignment="1">
      <alignment vertical="center"/>
    </xf>
    <xf numFmtId="4" fontId="39" fillId="0" borderId="0" xfId="0" applyNumberFormat="1" applyFont="1" applyAlignment="1">
      <alignment horizontal="right" vertical="center"/>
    </xf>
    <xf numFmtId="0" fontId="19" fillId="0" borderId="0" xfId="0" applyFont="1" applyAlignment="1">
      <alignment horizontal="left" vertical="center"/>
    </xf>
    <xf numFmtId="0" fontId="41" fillId="0" borderId="0" xfId="0" applyFont="1" applyAlignment="1">
      <alignment vertical="center"/>
    </xf>
    <xf numFmtId="0" fontId="19" fillId="0" borderId="1" xfId="0" applyFont="1" applyBorder="1" applyAlignment="1">
      <alignment horizontal="center" vertical="center"/>
    </xf>
    <xf numFmtId="165" fontId="3" fillId="0" borderId="0" xfId="0" applyNumberFormat="1" applyFont="1" applyAlignment="1">
      <alignment vertical="center"/>
    </xf>
    <xf numFmtId="166"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3" fillId="0" borderId="15" xfId="0" applyNumberFormat="1" applyFont="1" applyBorder="1" applyAlignment="1">
      <alignment horizontal="left" vertical="center"/>
    </xf>
    <xf numFmtId="4" fontId="35" fillId="0" borderId="65" xfId="1" applyNumberFormat="1" applyFont="1" applyBorder="1" applyAlignment="1">
      <alignment horizontal="center" vertical="center"/>
    </xf>
    <xf numFmtId="0" fontId="6" fillId="0" borderId="48" xfId="0" applyFont="1" applyBorder="1" applyAlignment="1">
      <alignment horizontal="center" vertical="center" wrapText="1"/>
    </xf>
    <xf numFmtId="166" fontId="5" fillId="5" borderId="44" xfId="1" applyNumberFormat="1" applyFont="1" applyFill="1" applyBorder="1" applyAlignment="1">
      <alignment horizontal="center" vertical="center" wrapText="1"/>
    </xf>
    <xf numFmtId="0" fontId="41" fillId="0" borderId="0" xfId="0" applyFont="1" applyAlignment="1">
      <alignment horizontal="left" vertical="center"/>
    </xf>
    <xf numFmtId="166"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6" fontId="13" fillId="2" borderId="1" xfId="1" applyNumberFormat="1" applyFont="1" applyFill="1" applyBorder="1" applyAlignment="1">
      <alignment horizontal="left" vertical="center"/>
    </xf>
    <xf numFmtId="4" fontId="13" fillId="2" borderId="1" xfId="1" applyNumberFormat="1" applyFont="1" applyFill="1" applyBorder="1" applyAlignment="1">
      <alignment horizontal="right"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xf>
    <xf numFmtId="0" fontId="12" fillId="0" borderId="1" xfId="0" applyFont="1" applyBorder="1" applyAlignment="1">
      <alignment horizontal="left" vertical="center"/>
    </xf>
    <xf numFmtId="166" fontId="13" fillId="2" borderId="66" xfId="1" applyNumberFormat="1" applyFont="1" applyFill="1" applyBorder="1" applyAlignment="1">
      <alignment horizontal="left" vertical="center"/>
    </xf>
    <xf numFmtId="4" fontId="13" fillId="2" borderId="66" xfId="1" applyNumberFormat="1" applyFont="1" applyFill="1" applyBorder="1" applyAlignment="1">
      <alignment horizontal="right" vertical="center"/>
    </xf>
    <xf numFmtId="0" fontId="13" fillId="2" borderId="66"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6"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39" fillId="2" borderId="0" xfId="0" applyFont="1" applyFill="1" applyAlignment="1">
      <alignment vertical="center"/>
    </xf>
    <xf numFmtId="165"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6" fontId="5" fillId="5" borderId="68" xfId="1" applyNumberFormat="1" applyFont="1" applyFill="1" applyBorder="1" applyAlignment="1">
      <alignment horizontal="center" vertical="center" wrapText="1"/>
    </xf>
    <xf numFmtId="4" fontId="43" fillId="0" borderId="0" xfId="0" applyNumberFormat="1" applyFont="1" applyAlignment="1">
      <alignment horizontal="left" vertical="center"/>
    </xf>
    <xf numFmtId="4" fontId="15" fillId="0" borderId="0" xfId="0" applyNumberFormat="1" applyFont="1" applyAlignment="1">
      <alignment vertical="center"/>
    </xf>
    <xf numFmtId="166" fontId="11" fillId="6" borderId="0" xfId="1" applyNumberFormat="1" applyFont="1" applyFill="1" applyBorder="1" applyAlignment="1">
      <alignment horizontal="left" vertical="center"/>
    </xf>
    <xf numFmtId="166"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1" fillId="0" borderId="1" xfId="0" applyFont="1" applyBorder="1" applyAlignment="1">
      <alignment vertical="center"/>
    </xf>
    <xf numFmtId="4" fontId="3" fillId="2" borderId="1" xfId="1" applyNumberFormat="1" applyFont="1" applyFill="1" applyBorder="1" applyAlignment="1">
      <alignment horizontal="right" vertical="center"/>
    </xf>
    <xf numFmtId="4" fontId="14" fillId="0" borderId="16" xfId="0" applyNumberFormat="1" applyFont="1" applyBorder="1" applyAlignment="1">
      <alignment horizontal="left" vertical="center"/>
    </xf>
    <xf numFmtId="0" fontId="3" fillId="0" borderId="67" xfId="0" applyFont="1" applyBorder="1" applyAlignment="1">
      <alignment vertical="center" wrapText="1"/>
    </xf>
    <xf numFmtId="166" fontId="7" fillId="4" borderId="0" xfId="1" applyNumberFormat="1" applyFont="1" applyFill="1" applyBorder="1" applyAlignment="1">
      <alignment horizontal="left" vertical="center" wrapText="1"/>
    </xf>
    <xf numFmtId="166" fontId="49" fillId="2" borderId="0" xfId="1" applyNumberFormat="1" applyFont="1" applyFill="1" applyBorder="1" applyAlignment="1">
      <alignment horizontal="left" vertical="center"/>
    </xf>
    <xf numFmtId="0" fontId="52" fillId="0" borderId="0" xfId="0" applyFont="1" applyAlignment="1">
      <alignment vertical="center"/>
    </xf>
    <xf numFmtId="0" fontId="53" fillId="0" borderId="0" xfId="0" applyFont="1" applyAlignment="1">
      <alignment vertical="center"/>
    </xf>
    <xf numFmtId="0" fontId="51" fillId="0" borderId="0" xfId="0" applyFont="1" applyAlignment="1">
      <alignment vertical="center"/>
    </xf>
    <xf numFmtId="0" fontId="51" fillId="0" borderId="0" xfId="1" applyNumberFormat="1" applyFont="1" applyAlignment="1">
      <alignment vertical="center"/>
    </xf>
    <xf numFmtId="0" fontId="54" fillId="0" borderId="0" xfId="0" applyFont="1"/>
    <xf numFmtId="165" fontId="51" fillId="0" borderId="0" xfId="1" applyFont="1" applyAlignment="1">
      <alignment vertical="center"/>
    </xf>
    <xf numFmtId="166" fontId="50" fillId="2" borderId="0" xfId="1" applyNumberFormat="1" applyFont="1" applyFill="1" applyBorder="1" applyAlignment="1">
      <alignment horizontal="left" vertical="center"/>
    </xf>
    <xf numFmtId="0" fontId="39"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8" fillId="0" borderId="0" xfId="0" applyFont="1" applyAlignment="1">
      <alignment vertical="center"/>
    </xf>
    <xf numFmtId="166" fontId="39" fillId="0" borderId="0" xfId="1" applyNumberFormat="1" applyFont="1" applyFill="1" applyAlignment="1">
      <alignment horizontal="left" vertical="center" wrapText="1"/>
    </xf>
    <xf numFmtId="166" fontId="39" fillId="0" borderId="0" xfId="1" applyNumberFormat="1" applyFont="1" applyFill="1" applyAlignment="1">
      <alignment horizontal="left" vertical="center"/>
    </xf>
    <xf numFmtId="166" fontId="39" fillId="0" borderId="0" xfId="1" applyNumberFormat="1" applyFont="1" applyFill="1" applyAlignment="1">
      <alignment vertical="center"/>
    </xf>
    <xf numFmtId="4" fontId="39" fillId="0" borderId="0" xfId="0" applyNumberFormat="1" applyFont="1" applyAlignment="1">
      <alignment vertical="center"/>
    </xf>
    <xf numFmtId="4" fontId="13" fillId="0" borderId="0" xfId="1" applyNumberFormat="1" applyFont="1" applyFill="1" applyBorder="1" applyAlignment="1">
      <alignment horizontal="right" vertical="center"/>
    </xf>
    <xf numFmtId="4" fontId="39" fillId="0" borderId="0" xfId="1" applyNumberFormat="1" applyFont="1" applyFill="1" applyBorder="1" applyAlignment="1">
      <alignment horizontal="right" vertical="center" wrapText="1"/>
    </xf>
    <xf numFmtId="0" fontId="38"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0" xfId="0" applyFont="1" applyAlignment="1">
      <alignment vertical="center"/>
    </xf>
    <xf numFmtId="0" fontId="13" fillId="4" borderId="0" xfId="0" applyFont="1" applyFill="1" applyAlignment="1">
      <alignment vertical="center"/>
    </xf>
    <xf numFmtId="166"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11" fillId="0" borderId="1" xfId="0" applyFont="1" applyBorder="1" applyAlignment="1">
      <alignment horizontal="center" vertical="center"/>
    </xf>
    <xf numFmtId="0" fontId="13" fillId="0" borderId="1" xfId="0" applyFont="1" applyBorder="1" applyAlignment="1">
      <alignment vertical="center"/>
    </xf>
    <xf numFmtId="4" fontId="13" fillId="0" borderId="1" xfId="1" applyNumberFormat="1" applyFont="1" applyBorder="1" applyAlignment="1">
      <alignment vertical="center"/>
    </xf>
    <xf numFmtId="0" fontId="7" fillId="0" borderId="0" xfId="0" applyFont="1" applyAlignment="1">
      <alignment horizontal="center" vertical="center"/>
    </xf>
    <xf numFmtId="0" fontId="56" fillId="0" borderId="0" xfId="0" applyFont="1" applyAlignment="1">
      <alignment vertical="center"/>
    </xf>
    <xf numFmtId="166" fontId="11" fillId="2" borderId="0" xfId="1" applyNumberFormat="1" applyFont="1" applyFill="1" applyBorder="1" applyAlignment="1">
      <alignment horizontal="center" vertical="center" wrapText="1"/>
    </xf>
    <xf numFmtId="4" fontId="7" fillId="0" borderId="0" xfId="0" applyNumberFormat="1" applyFont="1" applyAlignment="1">
      <alignment horizontal="right" vertical="center"/>
    </xf>
    <xf numFmtId="166" fontId="39"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6"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8" fillId="0" borderId="0" xfId="0" applyFont="1" applyAlignment="1">
      <alignment vertical="center"/>
    </xf>
    <xf numFmtId="0" fontId="59" fillId="0" borderId="0" xfId="0" applyFont="1" applyAlignment="1">
      <alignment vertical="center"/>
    </xf>
    <xf numFmtId="0" fontId="55" fillId="0" borderId="0" xfId="0" applyFont="1"/>
    <xf numFmtId="166" fontId="5" fillId="5" borderId="12" xfId="1" applyNumberFormat="1" applyFont="1" applyFill="1" applyBorder="1" applyAlignment="1">
      <alignment horizontal="center" vertical="center" wrapText="1"/>
    </xf>
    <xf numFmtId="166" fontId="5" fillId="5" borderId="74" xfId="1" applyNumberFormat="1" applyFont="1" applyFill="1" applyBorder="1" applyAlignment="1">
      <alignment horizontal="center" vertical="center" wrapText="1"/>
    </xf>
    <xf numFmtId="166" fontId="51" fillId="0" borderId="0" xfId="1" applyNumberFormat="1" applyFont="1" applyFill="1" applyAlignment="1">
      <alignment horizontal="left" vertical="center"/>
    </xf>
    <xf numFmtId="166" fontId="52" fillId="2" borderId="0" xfId="1" applyNumberFormat="1" applyFont="1" applyFill="1" applyBorder="1" applyAlignment="1">
      <alignment horizontal="left" vertical="center"/>
    </xf>
    <xf numFmtId="165"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166" fontId="5" fillId="5" borderId="75" xfId="1" applyNumberFormat="1" applyFont="1" applyFill="1" applyBorder="1" applyAlignment="1">
      <alignment horizontal="center" vertical="center" wrapText="1"/>
    </xf>
    <xf numFmtId="0" fontId="12" fillId="0" borderId="0" xfId="0" applyFont="1" applyAlignment="1">
      <alignment vertical="center" wrapText="1"/>
    </xf>
    <xf numFmtId="166" fontId="12" fillId="0" borderId="0" xfId="1" applyNumberFormat="1" applyFont="1" applyFill="1" applyBorder="1" applyAlignment="1">
      <alignment wrapText="1"/>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3"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3" fontId="12" fillId="0" borderId="0" xfId="0" applyNumberFormat="1" applyFont="1" applyAlignment="1">
      <alignment vertical="center"/>
    </xf>
    <xf numFmtId="3" fontId="19" fillId="0" borderId="1" xfId="1" applyNumberFormat="1" applyFont="1" applyFill="1" applyBorder="1" applyAlignment="1">
      <alignment horizontal="right" vertical="center" wrapText="1"/>
    </xf>
    <xf numFmtId="166" fontId="10" fillId="0" borderId="0" xfId="1" applyNumberFormat="1" applyFont="1" applyFill="1" applyBorder="1" applyAlignment="1">
      <alignment horizontal="center" vertical="center" wrapText="1"/>
    </xf>
    <xf numFmtId="4" fontId="10" fillId="0" borderId="0" xfId="1" applyNumberFormat="1" applyFont="1" applyFill="1" applyBorder="1" applyAlignment="1">
      <alignment horizontal="right" vertical="center" wrapText="1"/>
    </xf>
    <xf numFmtId="3" fontId="12" fillId="0" borderId="1" xfId="0" applyNumberFormat="1" applyFont="1" applyBorder="1" applyAlignment="1">
      <alignment horizontal="right" vertical="center"/>
    </xf>
    <xf numFmtId="4" fontId="12" fillId="0" borderId="1" xfId="0" applyNumberFormat="1" applyFont="1" applyBorder="1" applyAlignment="1">
      <alignment horizontal="right" vertical="center"/>
    </xf>
    <xf numFmtId="4" fontId="60" fillId="0" borderId="0" xfId="1" applyNumberFormat="1" applyFont="1" applyFill="1" applyBorder="1" applyAlignment="1">
      <alignment horizontal="righ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39" fillId="0" borderId="67" xfId="0" applyFont="1" applyBorder="1" applyAlignment="1">
      <alignment vertical="center" wrapText="1"/>
    </xf>
    <xf numFmtId="0" fontId="3" fillId="0" borderId="2" xfId="0" applyFont="1" applyBorder="1" applyAlignment="1">
      <alignment vertical="center" wrapText="1"/>
    </xf>
    <xf numFmtId="0" fontId="39"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2" fontId="12" fillId="2" borderId="0" xfId="1" applyNumberFormat="1" applyFont="1" applyFill="1" applyBorder="1" applyAlignment="1">
      <alignment horizontal="center" vertical="center"/>
    </xf>
    <xf numFmtId="2" fontId="12" fillId="2" borderId="66" xfId="1"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4" fontId="19" fillId="4" borderId="0" xfId="1" applyNumberFormat="1" applyFont="1" applyFill="1" applyBorder="1" applyAlignment="1">
      <alignment horizontal="right" vertical="center" wrapText="1"/>
    </xf>
    <xf numFmtId="4" fontId="6" fillId="4"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6" fillId="3"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4" fontId="6" fillId="0" borderId="0" xfId="0" applyNumberFormat="1" applyFont="1" applyAlignment="1">
      <alignment vertical="center"/>
    </xf>
    <xf numFmtId="4" fontId="6" fillId="6" borderId="0" xfId="1" applyNumberFormat="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xf>
    <xf numFmtId="165" fontId="6" fillId="3" borderId="0" xfId="1" applyFont="1" applyFill="1" applyBorder="1" applyAlignment="1">
      <alignment horizontal="right" vertical="center"/>
    </xf>
    <xf numFmtId="165" fontId="6" fillId="2" borderId="0" xfId="1" applyFont="1" applyFill="1" applyBorder="1" applyAlignment="1">
      <alignment horizontal="right" vertical="center"/>
    </xf>
    <xf numFmtId="165" fontId="3" fillId="2" borderId="0" xfId="1" applyFont="1" applyFill="1" applyBorder="1" applyAlignment="1">
      <alignment horizontal="right" vertical="center"/>
    </xf>
    <xf numFmtId="4" fontId="19" fillId="0" borderId="0" xfId="1" applyNumberFormat="1" applyFont="1" applyAlignment="1">
      <alignment vertical="center"/>
    </xf>
    <xf numFmtId="165" fontId="6" fillId="0" borderId="0" xfId="1" applyFont="1" applyAlignment="1">
      <alignment vertical="center"/>
    </xf>
    <xf numFmtId="0" fontId="63" fillId="2" borderId="0" xfId="0" applyFont="1" applyFill="1" applyAlignment="1">
      <alignment vertical="center"/>
    </xf>
    <xf numFmtId="0" fontId="64" fillId="0" borderId="0" xfId="0" applyFont="1" applyAlignment="1">
      <alignment vertical="center"/>
    </xf>
    <xf numFmtId="0" fontId="64" fillId="0" borderId="3" xfId="0" applyFont="1" applyBorder="1" applyAlignment="1">
      <alignment horizontal="center" vertical="center" wrapText="1"/>
    </xf>
    <xf numFmtId="0" fontId="3" fillId="0" borderId="73" xfId="0" applyFont="1" applyBorder="1" applyAlignment="1">
      <alignment horizontal="center" vertical="center"/>
    </xf>
    <xf numFmtId="0" fontId="6"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6" xfId="0" applyFont="1" applyBorder="1" applyAlignment="1">
      <alignment horizontal="center" vertical="center"/>
    </xf>
    <xf numFmtId="0" fontId="3" fillId="0" borderId="6" xfId="0" applyFont="1" applyBorder="1" applyAlignment="1">
      <alignment vertical="center"/>
    </xf>
    <xf numFmtId="0" fontId="6" fillId="0" borderId="7" xfId="0" applyFont="1" applyBorder="1" applyAlignment="1">
      <alignment vertical="center"/>
    </xf>
    <xf numFmtId="0" fontId="27" fillId="0" borderId="8" xfId="4" applyFont="1" applyFill="1" applyBorder="1"/>
    <xf numFmtId="0" fontId="6" fillId="0" borderId="50" xfId="0" applyFont="1" applyBorder="1" applyAlignment="1">
      <alignment horizontal="center" vertical="center"/>
    </xf>
    <xf numFmtId="0" fontId="19" fillId="8" borderId="0" xfId="1" applyNumberFormat="1" applyFont="1" applyFill="1" applyBorder="1" applyAlignment="1">
      <alignment horizontal="center" vertical="center" wrapText="1"/>
    </xf>
    <xf numFmtId="0" fontId="41" fillId="8" borderId="0" xfId="0" applyFont="1" applyFill="1" applyAlignment="1">
      <alignment vertical="center"/>
    </xf>
    <xf numFmtId="4" fontId="12" fillId="8" borderId="0" xfId="1" applyNumberFormat="1" applyFont="1" applyFill="1" applyBorder="1" applyAlignment="1">
      <alignment horizontal="right" vertical="center" wrapText="1"/>
    </xf>
    <xf numFmtId="4" fontId="3"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lignment vertical="center"/>
    </xf>
    <xf numFmtId="4" fontId="3" fillId="8" borderId="1" xfId="0" applyNumberFormat="1" applyFont="1" applyFill="1" applyBorder="1" applyAlignment="1">
      <alignment vertical="center"/>
    </xf>
    <xf numFmtId="166"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0" fontId="41" fillId="8" borderId="0" xfId="0" applyFont="1" applyFill="1" applyAlignment="1">
      <alignment horizontal="left" vertical="center"/>
    </xf>
    <xf numFmtId="4" fontId="12" fillId="8" borderId="0" xfId="1" applyNumberFormat="1" applyFont="1" applyFill="1" applyAlignment="1">
      <alignment vertical="center"/>
    </xf>
    <xf numFmtId="165" fontId="3" fillId="8" borderId="0" xfId="1" applyFont="1" applyFill="1" applyAlignment="1">
      <alignment vertical="center"/>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39" fillId="0" borderId="2" xfId="0" applyFont="1" applyBorder="1" applyAlignment="1">
      <alignment vertical="center" wrapText="1"/>
    </xf>
    <xf numFmtId="0" fontId="39" fillId="0" borderId="3" xfId="0" applyFont="1" applyBorder="1" applyAlignment="1">
      <alignment vertical="center"/>
    </xf>
    <xf numFmtId="0" fontId="28" fillId="3" borderId="73" xfId="0" applyFont="1" applyFill="1" applyBorder="1" applyAlignment="1">
      <alignment horizontal="left" vertical="center"/>
    </xf>
    <xf numFmtId="0" fontId="28" fillId="3" borderId="50"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25" fillId="3" borderId="0" xfId="0" applyFont="1" applyFill="1" applyAlignment="1">
      <alignment horizontal="left" vertical="center"/>
    </xf>
    <xf numFmtId="0" fontId="3"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32" fillId="4" borderId="0" xfId="0" applyFont="1" applyFill="1" applyAlignment="1">
      <alignment horizontal="center" vertical="center" wrapText="1"/>
    </xf>
    <xf numFmtId="0" fontId="39" fillId="0" borderId="0" xfId="0" applyFont="1" applyAlignment="1">
      <alignment horizontal="left" vertical="center" wrapText="1"/>
    </xf>
    <xf numFmtId="0" fontId="29" fillId="0" borderId="0" xfId="1" applyNumberFormat="1" applyFont="1" applyFill="1" applyBorder="1" applyAlignment="1">
      <alignment horizontal="left" vertical="center" wrapText="1"/>
    </xf>
    <xf numFmtId="0" fontId="25" fillId="3" borderId="0" xfId="0" applyFont="1" applyFill="1" applyAlignment="1">
      <alignment horizontal="left" vertical="center" wrapText="1"/>
    </xf>
    <xf numFmtId="0" fontId="6" fillId="0" borderId="0" xfId="0" applyFont="1" applyAlignment="1">
      <alignment horizontal="left" vertical="center" wrapText="1"/>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33" fillId="0" borderId="0" xfId="0" applyFont="1" applyAlignment="1">
      <alignment horizontal="center" vertical="center"/>
    </xf>
    <xf numFmtId="0" fontId="4" fillId="0" borderId="0" xfId="0" applyFont="1" applyAlignment="1">
      <alignment horizontal="center"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166" fontId="5" fillId="5" borderId="0" xfId="1" applyNumberFormat="1" applyFont="1" applyFill="1" applyBorder="1" applyAlignment="1">
      <alignment horizontal="center" vertical="center" wrapText="1"/>
    </xf>
    <xf numFmtId="166" fontId="5" fillId="5" borderId="13" xfId="1" applyNumberFormat="1" applyFont="1" applyFill="1" applyBorder="1" applyAlignment="1">
      <alignment horizontal="center" vertical="center" wrapText="1"/>
    </xf>
    <xf numFmtId="166" fontId="7" fillId="0" borderId="0" xfId="1" applyNumberFormat="1" applyFont="1" applyFill="1" applyBorder="1" applyAlignment="1">
      <alignment horizontal="center" vertical="center" wrapText="1"/>
    </xf>
    <xf numFmtId="166" fontId="11" fillId="4" borderId="0" xfId="1" applyNumberFormat="1" applyFont="1" applyFill="1" applyBorder="1" applyAlignment="1">
      <alignment horizontal="left" vertical="center" wrapText="1"/>
    </xf>
    <xf numFmtId="166" fontId="13" fillId="0" borderId="0" xfId="1" applyNumberFormat="1" applyFont="1" applyFill="1" applyBorder="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center" vertical="center"/>
    </xf>
    <xf numFmtId="166" fontId="21" fillId="5" borderId="0" xfId="1" applyNumberFormat="1" applyFont="1" applyFill="1" applyBorder="1" applyAlignment="1">
      <alignment horizontal="center" vertical="center" wrapText="1"/>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72"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6" fillId="0" borderId="0" xfId="0" applyFont="1" applyAlignment="1">
      <alignment horizontal="center" vertical="center" wrapText="1"/>
    </xf>
    <xf numFmtId="0" fontId="12" fillId="2" borderId="17"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2" xfId="1" applyNumberFormat="1" applyFont="1" applyFill="1" applyBorder="1" applyAlignment="1">
      <alignment horizontal="left" vertical="top" wrapText="1"/>
    </xf>
    <xf numFmtId="0" fontId="6" fillId="0" borderId="4" xfId="0" applyFont="1" applyBorder="1" applyAlignment="1">
      <alignment horizontal="center" vertical="center"/>
    </xf>
    <xf numFmtId="0" fontId="44" fillId="0" borderId="10" xfId="0" applyFont="1" applyBorder="1" applyAlignment="1">
      <alignment horizontal="center" vertical="center"/>
    </xf>
    <xf numFmtId="0" fontId="45" fillId="0" borderId="15" xfId="0" applyFont="1" applyBorder="1" applyAlignment="1">
      <alignment horizontal="center" vertical="center"/>
    </xf>
    <xf numFmtId="0" fontId="45" fillId="0" borderId="25" xfId="0" applyFont="1" applyBorder="1" applyAlignment="1">
      <alignment horizontal="center" vertical="center"/>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1" xfId="0" applyFont="1" applyBorder="1" applyAlignment="1">
      <alignment horizontal="center" vertical="center"/>
    </xf>
    <xf numFmtId="0" fontId="45" fillId="0" borderId="8" xfId="0" applyFont="1" applyBorder="1" applyAlignment="1">
      <alignment horizontal="center" vertical="center"/>
    </xf>
    <xf numFmtId="0" fontId="12" fillId="2" borderId="17" xfId="0" applyFont="1" applyFill="1" applyBorder="1" applyAlignment="1">
      <alignment horizontal="left" vertical="center"/>
    </xf>
    <xf numFmtId="0" fontId="16" fillId="0" borderId="0" xfId="0" applyFont="1" applyAlignment="1">
      <alignment horizontal="left"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50" xfId="1" applyNumberFormat="1" applyFont="1" applyFill="1" applyBorder="1" applyAlignment="1">
      <alignment horizontal="left" vertical="center" wrapText="1"/>
    </xf>
    <xf numFmtId="166" fontId="11" fillId="3" borderId="0" xfId="1" applyNumberFormat="1" applyFont="1" applyFill="1" applyBorder="1" applyAlignment="1">
      <alignment horizontal="left" vertical="center" wrapText="1"/>
    </xf>
    <xf numFmtId="4" fontId="7" fillId="4" borderId="3" xfId="0"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166" fontId="20" fillId="0" borderId="0" xfId="1" applyNumberFormat="1" applyFont="1" applyFill="1" applyBorder="1" applyAlignment="1">
      <alignment horizontal="left" vertical="center" wrapText="1"/>
    </xf>
    <xf numFmtId="166" fontId="20" fillId="0" borderId="15"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0" fontId="3" fillId="0" borderId="49"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7" xfId="0" applyFont="1" applyFill="1" applyBorder="1" applyAlignment="1">
      <alignment horizontal="center" vertical="center"/>
    </xf>
    <xf numFmtId="0" fontId="3" fillId="0" borderId="7" xfId="0" applyFont="1" applyBorder="1" applyAlignment="1">
      <alignment horizontal="justify" vertical="top" wrapText="1"/>
    </xf>
    <xf numFmtId="0" fontId="3" fillId="0" borderId="1" xfId="0" applyFont="1" applyBorder="1" applyAlignment="1">
      <alignment horizontal="justify" vertical="top" wrapText="1"/>
    </xf>
    <xf numFmtId="0" fontId="3" fillId="0" borderId="8" xfId="0" applyFont="1" applyBorder="1" applyAlignment="1">
      <alignment horizontal="justify" vertical="top" wrapText="1"/>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3" fillId="0" borderId="51" xfId="0" applyFont="1" applyBorder="1" applyAlignment="1">
      <alignment horizontal="center" vertical="center"/>
    </xf>
    <xf numFmtId="166"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4" fontId="43" fillId="0" borderId="15" xfId="0" applyNumberFormat="1" applyFont="1" applyBorder="1" applyAlignment="1">
      <alignment horizontal="center" vertical="center"/>
    </xf>
    <xf numFmtId="4" fontId="14" fillId="0" borderId="16" xfId="0" applyNumberFormat="1" applyFont="1" applyBorder="1" applyAlignment="1">
      <alignment horizontal="left" vertical="center"/>
    </xf>
    <xf numFmtId="166" fontId="10" fillId="5" borderId="0" xfId="1" applyNumberFormat="1" applyFont="1" applyFill="1" applyBorder="1" applyAlignment="1">
      <alignment horizontal="center" vertical="center" wrapText="1"/>
    </xf>
    <xf numFmtId="166" fontId="10" fillId="5" borderId="13" xfId="1" applyNumberFormat="1" applyFont="1" applyFill="1" applyBorder="1" applyAlignment="1">
      <alignment horizontal="center" vertical="center" wrapText="1"/>
    </xf>
    <xf numFmtId="4" fontId="14" fillId="0" borderId="15" xfId="0" applyNumberFormat="1" applyFont="1" applyBorder="1" applyAlignment="1">
      <alignment horizontal="left" vertical="center"/>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25" fillId="0" borderId="0" xfId="0" applyFont="1" applyAlignment="1">
      <alignment horizontal="center" vertical="center" wrapText="1"/>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57" fillId="0" borderId="0" xfId="0" applyFont="1" applyAlignment="1">
      <alignment horizontal="center" vertical="center"/>
    </xf>
    <xf numFmtId="0" fontId="7" fillId="0" borderId="2" xfId="1" applyNumberFormat="1" applyFont="1" applyFill="1" applyBorder="1" applyAlignment="1">
      <alignment horizontal="left" vertical="center" wrapText="1"/>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166"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6" fillId="0" borderId="46" xfId="0" applyFont="1" applyBorder="1" applyAlignment="1">
      <alignment horizontal="center" vertical="center"/>
    </xf>
    <xf numFmtId="0" fontId="6" fillId="0" borderId="34" xfId="0" applyFont="1" applyBorder="1" applyAlignment="1">
      <alignment horizontal="center" vertical="center"/>
    </xf>
    <xf numFmtId="0" fontId="44" fillId="0" borderId="36" xfId="0" applyFont="1" applyBorder="1" applyAlignment="1">
      <alignment horizontal="center" vertical="center"/>
    </xf>
    <xf numFmtId="0" fontId="44" fillId="0" borderId="45" xfId="0" applyFont="1" applyBorder="1" applyAlignment="1">
      <alignment horizontal="center" vertical="center"/>
    </xf>
    <xf numFmtId="0" fontId="44" fillId="0" borderId="37" xfId="0" applyFont="1" applyBorder="1" applyAlignment="1">
      <alignment horizontal="center" vertical="center"/>
    </xf>
    <xf numFmtId="0" fontId="44" fillId="0" borderId="35" xfId="0" applyFont="1" applyBorder="1" applyAlignment="1">
      <alignment horizontal="center" vertical="center"/>
    </xf>
    <xf numFmtId="0" fontId="44" fillId="0" borderId="0" xfId="0" applyFont="1" applyAlignment="1">
      <alignment horizontal="center" vertical="center"/>
    </xf>
    <xf numFmtId="0" fontId="44" fillId="0" borderId="38" xfId="0" applyFont="1" applyBorder="1" applyAlignment="1">
      <alignment horizontal="center" vertical="center"/>
    </xf>
    <xf numFmtId="0" fontId="44" fillId="0" borderId="39" xfId="0" applyFont="1" applyBorder="1" applyAlignment="1">
      <alignment horizontal="center" vertical="center"/>
    </xf>
    <xf numFmtId="0" fontId="44" fillId="0" borderId="44" xfId="0" applyFont="1" applyBorder="1" applyAlignment="1">
      <alignment horizontal="center" vertical="center"/>
    </xf>
    <xf numFmtId="0" fontId="44" fillId="0" borderId="40" xfId="0" applyFont="1" applyBorder="1" applyAlignment="1">
      <alignment horizontal="center" vertical="center"/>
    </xf>
    <xf numFmtId="0" fontId="4" fillId="0" borderId="0" xfId="0" applyFont="1" applyAlignment="1">
      <alignment horizontal="center"/>
    </xf>
    <xf numFmtId="4" fontId="14" fillId="0" borderId="0" xfId="0" applyNumberFormat="1" applyFont="1" applyAlignment="1">
      <alignment horizontal="left" vertical="center"/>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cellXfs>
  <cellStyles count="9">
    <cellStyle name="Hipervínculo" xfId="4" builtinId="8"/>
    <cellStyle name="Millares" xfId="1" builtinId="3"/>
    <cellStyle name="Millares 2" xfId="2" xr:uid="{00000000-0005-0000-0000-000001000000}"/>
    <cellStyle name="Millares 3" xfId="3" xr:uid="{00000000-0005-0000-0000-000002000000}"/>
    <cellStyle name="Millares 4" xfId="7" xr:uid="{A9C19CBC-4472-4A4C-AAEA-FE6259547F82}"/>
    <cellStyle name="Normal" xfId="0" builtinId="0"/>
    <cellStyle name="Normal 2" xfId="8" xr:uid="{C02C0C77-137D-413B-A76C-9F4B4D1E6D28}"/>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979797"/>
      <color rgb="FFCFAC65"/>
      <color rgb="FF182951"/>
      <color rgb="FFC1C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32D77CF1-D76D-402C-9FA5-7BF822CA266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8A0F74C9-75C4-4723-AAA0-F75DA740D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42A6083B-60A6-44C0-A357-7CB20CA2F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165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01DFF45F-BC82-4936-91F9-9EC72AD884C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cnree-my.sharepoint.com/personal/financierocontable_conapdis_go_cr/Documents/Archivo%20de%20Gestion/Ambito%201/1.4%20Presupuesto/Ejecucion%20Presupuestaria/2024/A%20y%20A_Reporte_ejec_trim_program_y_presup_recursos_Fodesaf_2024.xlsx?8C237BC6" TargetMode="External"/><Relationship Id="rId1" Type="http://schemas.openxmlformats.org/officeDocument/2006/relationships/externalLinkPath" Target="file:///\\8C237BC6\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hs=224"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4.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7.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EF9A-7967-425E-B3D1-C944F1DD63E5}">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28" customWidth="1"/>
    <col min="2" max="2" width="33.109375" style="28" customWidth="1"/>
    <col min="3" max="3" width="34.6640625" style="28" customWidth="1"/>
    <col min="4" max="4" width="25.6640625" style="28" customWidth="1"/>
    <col min="5" max="5" width="43" style="28" customWidth="1"/>
    <col min="6" max="6" width="24.44140625" style="28" customWidth="1"/>
    <col min="7" max="16384" width="11.44140625" style="28"/>
  </cols>
  <sheetData>
    <row r="5" spans="2:8" ht="19.8" x14ac:dyDescent="0.3">
      <c r="B5" s="326" t="s">
        <v>233</v>
      </c>
      <c r="C5" s="326"/>
      <c r="D5" s="326"/>
      <c r="E5" s="326"/>
      <c r="F5" s="326"/>
    </row>
    <row r="7" spans="2:8" ht="19.8" x14ac:dyDescent="0.3">
      <c r="B7" s="152" t="s">
        <v>172</v>
      </c>
      <c r="C7" s="152" t="s">
        <v>173</v>
      </c>
      <c r="D7" s="327" t="s">
        <v>174</v>
      </c>
      <c r="E7" s="328"/>
      <c r="F7" s="184" t="s">
        <v>247</v>
      </c>
    </row>
    <row r="8" spans="2:8" ht="34.799999999999997" x14ac:dyDescent="0.3">
      <c r="B8" s="185" t="s">
        <v>212</v>
      </c>
      <c r="C8" s="278" t="s">
        <v>293</v>
      </c>
      <c r="D8" s="329" t="s">
        <v>294</v>
      </c>
      <c r="E8" s="324"/>
      <c r="F8" s="205" t="s">
        <v>234</v>
      </c>
    </row>
    <row r="9" spans="2:8" ht="34.799999999999997" x14ac:dyDescent="0.3">
      <c r="B9" s="185" t="s">
        <v>213</v>
      </c>
      <c r="C9" s="278" t="s">
        <v>248</v>
      </c>
      <c r="D9" s="329" t="s">
        <v>295</v>
      </c>
      <c r="E9" s="324"/>
      <c r="F9" s="205" t="s">
        <v>234</v>
      </c>
      <c r="H9"/>
    </row>
    <row r="10" spans="2:8" ht="68.25" customHeight="1" x14ac:dyDescent="0.3">
      <c r="B10" s="185" t="s">
        <v>214</v>
      </c>
      <c r="C10" s="151" t="s">
        <v>249</v>
      </c>
      <c r="D10" s="330" t="s">
        <v>273</v>
      </c>
      <c r="E10" s="331"/>
      <c r="F10" s="205" t="s">
        <v>235</v>
      </c>
    </row>
    <row r="11" spans="2:8" ht="46.8" x14ac:dyDescent="0.3">
      <c r="B11" s="332" t="s">
        <v>215</v>
      </c>
      <c r="C11" s="277" t="s">
        <v>252</v>
      </c>
      <c r="D11" s="329" t="s">
        <v>251</v>
      </c>
      <c r="E11" s="324"/>
      <c r="F11" s="205" t="s">
        <v>250</v>
      </c>
    </row>
    <row r="12" spans="2:8" ht="62.4" x14ac:dyDescent="0.3">
      <c r="B12" s="333"/>
      <c r="C12" s="277" t="s">
        <v>267</v>
      </c>
      <c r="D12" s="334" t="s">
        <v>253</v>
      </c>
      <c r="E12" s="335"/>
      <c r="F12" s="276" t="s">
        <v>235</v>
      </c>
    </row>
    <row r="13" spans="2:8" ht="126" customHeight="1" x14ac:dyDescent="0.3">
      <c r="B13" s="185" t="s">
        <v>255</v>
      </c>
      <c r="C13" s="277" t="s">
        <v>254</v>
      </c>
      <c r="D13" s="324" t="s">
        <v>296</v>
      </c>
      <c r="E13" s="325"/>
      <c r="F13" s="205" t="s">
        <v>235</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39189-73EC-479A-A97D-83EA9A376095}">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28" customWidth="1"/>
    <col min="2" max="2" width="32" style="28" customWidth="1"/>
    <col min="3" max="6" width="31" style="28" customWidth="1"/>
    <col min="7" max="16384" width="10.88671875" style="28"/>
  </cols>
  <sheetData>
    <row r="1" spans="1:6" ht="15" customHeight="1" x14ac:dyDescent="0.3"/>
    <row r="2" spans="1:6" ht="15" customHeight="1" x14ac:dyDescent="0.3"/>
    <row r="3" spans="1:6" ht="15" customHeight="1" x14ac:dyDescent="0.3"/>
    <row r="4" spans="1:6" ht="15" customHeight="1" x14ac:dyDescent="0.3"/>
    <row r="5" spans="1:6" ht="42.6" customHeight="1" x14ac:dyDescent="0.3">
      <c r="A5" s="326" t="s">
        <v>79</v>
      </c>
      <c r="B5" s="326"/>
      <c r="C5" s="326"/>
      <c r="D5" s="326"/>
      <c r="E5" s="35"/>
      <c r="F5" s="35"/>
    </row>
    <row r="6" spans="1:6" ht="9.9" customHeight="1" x14ac:dyDescent="0.3">
      <c r="A6" s="274"/>
      <c r="B6" s="274"/>
      <c r="C6" s="274"/>
      <c r="D6" s="274"/>
      <c r="E6" s="35"/>
      <c r="F6" s="35"/>
    </row>
    <row r="7" spans="1:6" ht="16.2" customHeight="1" x14ac:dyDescent="0.3">
      <c r="A7" s="275" t="s">
        <v>88</v>
      </c>
      <c r="B7" s="274"/>
      <c r="C7" s="274"/>
      <c r="D7" s="274"/>
      <c r="E7" s="35"/>
      <c r="F7" s="35"/>
    </row>
    <row r="8" spans="1:6" ht="9.9" customHeight="1" x14ac:dyDescent="0.3">
      <c r="A8" s="149"/>
      <c r="B8" s="149"/>
      <c r="C8" s="149"/>
      <c r="D8" s="149"/>
      <c r="E8" s="68"/>
      <c r="F8" s="68"/>
    </row>
    <row r="9" spans="1:6" ht="50.1" customHeight="1" x14ac:dyDescent="0.3">
      <c r="A9" s="337" t="s">
        <v>90</v>
      </c>
      <c r="B9" s="337"/>
      <c r="C9" s="337"/>
      <c r="D9" s="337"/>
      <c r="E9" s="68"/>
      <c r="F9" s="68"/>
    </row>
    <row r="10" spans="1:6" ht="9.9" customHeight="1" x14ac:dyDescent="0.3">
      <c r="A10" s="149"/>
      <c r="B10" s="149"/>
      <c r="C10" s="149"/>
      <c r="D10" s="149"/>
      <c r="E10" s="68"/>
      <c r="F10" s="68"/>
    </row>
    <row r="11" spans="1:6" ht="87.9" customHeight="1" x14ac:dyDescent="0.3">
      <c r="A11" s="338" t="s">
        <v>87</v>
      </c>
      <c r="B11" s="338"/>
      <c r="C11" s="338"/>
      <c r="D11" s="338"/>
      <c r="E11" s="68"/>
      <c r="F11" s="68"/>
    </row>
    <row r="12" spans="1:6" ht="9.9" customHeight="1" x14ac:dyDescent="0.3">
      <c r="A12" s="279"/>
      <c r="B12" s="279"/>
      <c r="C12" s="279"/>
      <c r="D12" s="279"/>
      <c r="E12" s="68"/>
      <c r="F12" s="68"/>
    </row>
    <row r="13" spans="1:6" ht="105" customHeight="1" x14ac:dyDescent="0.3">
      <c r="A13" s="339" t="s">
        <v>268</v>
      </c>
      <c r="B13" s="339"/>
      <c r="C13" s="339"/>
      <c r="D13" s="339"/>
      <c r="E13" s="68"/>
      <c r="F13" s="68"/>
    </row>
    <row r="14" spans="1:6" ht="9.9" customHeight="1" x14ac:dyDescent="0.3">
      <c r="A14" s="280"/>
      <c r="B14" s="280"/>
      <c r="C14" s="280"/>
      <c r="D14" s="280"/>
      <c r="E14" s="68"/>
      <c r="F14" s="68"/>
    </row>
    <row r="15" spans="1:6" ht="80.099999999999994" customHeight="1" x14ac:dyDescent="0.3">
      <c r="A15" s="337" t="s">
        <v>108</v>
      </c>
      <c r="B15" s="337"/>
      <c r="C15" s="337"/>
      <c r="D15" s="337"/>
      <c r="E15" s="68"/>
      <c r="F15" s="68"/>
    </row>
    <row r="16" spans="1:6" ht="9.9" customHeight="1" x14ac:dyDescent="0.3">
      <c r="A16" s="149"/>
      <c r="B16" s="149"/>
      <c r="C16" s="149"/>
      <c r="D16" s="149"/>
      <c r="E16" s="68"/>
      <c r="F16" s="68"/>
    </row>
    <row r="17" spans="1:17" ht="20.399999999999999" customHeight="1" x14ac:dyDescent="0.3">
      <c r="A17" s="340" t="s">
        <v>89</v>
      </c>
      <c r="B17" s="340"/>
      <c r="C17" s="340"/>
      <c r="D17" s="340"/>
      <c r="E17" s="68"/>
      <c r="F17" s="68"/>
    </row>
    <row r="18" spans="1:17" ht="20.100000000000001" customHeight="1" x14ac:dyDescent="0.3">
      <c r="A18" s="57" t="s">
        <v>26</v>
      </c>
    </row>
    <row r="19" spans="1:17" ht="120" customHeight="1" x14ac:dyDescent="0.3">
      <c r="A19" s="341" t="s">
        <v>297</v>
      </c>
      <c r="B19" s="341"/>
      <c r="C19" s="341"/>
      <c r="D19" s="341"/>
      <c r="F19" s="68"/>
    </row>
    <row r="20" spans="1:17" ht="20.100000000000001" customHeight="1" x14ac:dyDescent="0.3">
      <c r="A20" s="57" t="s">
        <v>86</v>
      </c>
    </row>
    <row r="21" spans="1:17" ht="5.0999999999999996" customHeight="1" x14ac:dyDescent="0.3"/>
    <row r="22" spans="1:17" ht="18" customHeight="1" x14ac:dyDescent="0.3">
      <c r="A22" s="337" t="s">
        <v>286</v>
      </c>
      <c r="B22" s="337"/>
      <c r="C22" s="337"/>
      <c r="D22" s="337"/>
      <c r="E22" s="68"/>
      <c r="F22" s="68"/>
      <c r="G22" s="68"/>
      <c r="H22" s="68"/>
      <c r="I22" s="68"/>
      <c r="J22" s="68"/>
      <c r="K22" s="68"/>
      <c r="L22" s="68"/>
      <c r="M22" s="68"/>
      <c r="N22" s="68"/>
      <c r="O22" s="68"/>
      <c r="P22" s="68"/>
      <c r="Q22" s="68"/>
    </row>
    <row r="23" spans="1:17" ht="5.0999999999999996" customHeight="1" x14ac:dyDescent="0.3">
      <c r="A23" s="149"/>
      <c r="B23" s="149"/>
      <c r="C23" s="149"/>
      <c r="D23" s="149"/>
      <c r="E23" s="68"/>
      <c r="F23" s="68"/>
      <c r="G23" s="68"/>
      <c r="H23" s="68"/>
      <c r="I23" s="68"/>
      <c r="J23" s="68"/>
      <c r="K23" s="68"/>
      <c r="L23" s="68"/>
      <c r="M23" s="68"/>
      <c r="N23" s="68"/>
      <c r="O23" s="68"/>
      <c r="P23" s="68"/>
      <c r="Q23" s="68"/>
    </row>
    <row r="24" spans="1:17" ht="34.5" customHeight="1" x14ac:dyDescent="0.3">
      <c r="A24" s="342" t="s">
        <v>287</v>
      </c>
      <c r="B24" s="342"/>
      <c r="C24" s="342"/>
      <c r="D24" s="342"/>
      <c r="E24" s="68"/>
      <c r="F24" s="68"/>
      <c r="G24" s="68"/>
      <c r="H24" s="68"/>
      <c r="I24" s="68"/>
      <c r="J24" s="68"/>
      <c r="K24" s="68"/>
      <c r="L24" s="68"/>
      <c r="M24" s="68"/>
      <c r="N24" s="68"/>
      <c r="O24" s="68"/>
      <c r="P24" s="68"/>
      <c r="Q24" s="68"/>
    </row>
    <row r="25" spans="1:17" ht="9.9" customHeight="1" x14ac:dyDescent="0.3">
      <c r="A25" s="149"/>
      <c r="B25" s="149"/>
      <c r="C25" s="149"/>
      <c r="D25" s="149"/>
      <c r="E25" s="68"/>
      <c r="F25" s="68"/>
      <c r="G25" s="68"/>
      <c r="H25" s="68"/>
      <c r="I25" s="68"/>
      <c r="J25" s="68"/>
      <c r="K25" s="68"/>
      <c r="L25" s="68"/>
      <c r="M25" s="68"/>
      <c r="N25" s="68"/>
      <c r="O25" s="68"/>
      <c r="P25" s="68"/>
      <c r="Q25" s="68"/>
    </row>
    <row r="26" spans="1:17" ht="20.100000000000001" customHeight="1" x14ac:dyDescent="0.3">
      <c r="A26" s="336" t="s">
        <v>236</v>
      </c>
      <c r="B26" s="336"/>
      <c r="C26" s="336"/>
      <c r="D26" s="336"/>
    </row>
    <row r="27" spans="1:17" ht="18" customHeight="1" x14ac:dyDescent="0.3">
      <c r="A27" s="28" t="s">
        <v>237</v>
      </c>
    </row>
    <row r="28" spans="1:17" ht="18" customHeight="1" x14ac:dyDescent="0.3">
      <c r="A28" s="28" t="s">
        <v>109</v>
      </c>
    </row>
    <row r="29" spans="1:17" ht="32.1" customHeight="1" x14ac:dyDescent="0.3">
      <c r="A29" s="337" t="s">
        <v>110</v>
      </c>
      <c r="B29" s="337"/>
      <c r="C29" s="337"/>
      <c r="D29" s="337"/>
    </row>
    <row r="30" spans="1:17" ht="9.9" customHeight="1" x14ac:dyDescent="0.3"/>
    <row r="31" spans="1:17" ht="20.100000000000001" customHeight="1" x14ac:dyDescent="0.3">
      <c r="A31" s="336" t="s">
        <v>238</v>
      </c>
      <c r="B31" s="336"/>
      <c r="C31" s="336"/>
      <c r="D31" s="336"/>
    </row>
    <row r="32" spans="1:17" ht="18" customHeight="1" x14ac:dyDescent="0.3">
      <c r="A32" s="28" t="s">
        <v>288</v>
      </c>
    </row>
    <row r="33" spans="1:6" ht="18" customHeight="1" x14ac:dyDescent="0.3">
      <c r="A33" s="28" t="s">
        <v>109</v>
      </c>
    </row>
    <row r="34" spans="1:6" ht="32.1" customHeight="1" x14ac:dyDescent="0.3">
      <c r="A34" s="337" t="s">
        <v>110</v>
      </c>
      <c r="B34" s="337"/>
      <c r="C34" s="337"/>
      <c r="D34" s="337"/>
    </row>
    <row r="35" spans="1:6" ht="9.9" customHeight="1" x14ac:dyDescent="0.3"/>
    <row r="36" spans="1:6" ht="35.1" customHeight="1" x14ac:dyDescent="0.3">
      <c r="A36" s="343" t="s">
        <v>239</v>
      </c>
      <c r="B36" s="343"/>
      <c r="C36" s="343"/>
      <c r="D36" s="343"/>
    </row>
    <row r="37" spans="1:6" ht="18" customHeight="1" x14ac:dyDescent="0.3">
      <c r="A37" s="28" t="s">
        <v>111</v>
      </c>
    </row>
    <row r="38" spans="1:6" ht="18" customHeight="1" x14ac:dyDescent="0.3">
      <c r="A38" s="337" t="s">
        <v>112</v>
      </c>
      <c r="B38" s="337"/>
      <c r="C38" s="337"/>
      <c r="D38" s="337"/>
    </row>
    <row r="39" spans="1:6" ht="9.9" customHeight="1" x14ac:dyDescent="0.3">
      <c r="A39" s="28" t="s">
        <v>85</v>
      </c>
    </row>
    <row r="40" spans="1:6" ht="20.100000000000001" customHeight="1" x14ac:dyDescent="0.3">
      <c r="A40" s="343" t="s">
        <v>240</v>
      </c>
      <c r="B40" s="343"/>
      <c r="C40" s="343"/>
      <c r="D40" s="343"/>
    </row>
    <row r="41" spans="1:6" ht="18" customHeight="1" x14ac:dyDescent="0.3">
      <c r="A41" s="28" t="s">
        <v>111</v>
      </c>
    </row>
    <row r="42" spans="1:6" ht="32.1" customHeight="1" x14ac:dyDescent="0.3">
      <c r="A42" s="337" t="s">
        <v>298</v>
      </c>
      <c r="B42" s="337"/>
      <c r="C42" s="337"/>
      <c r="D42" s="337"/>
    </row>
    <row r="43" spans="1:6" ht="9.9" customHeight="1" x14ac:dyDescent="0.3"/>
    <row r="44" spans="1:6" ht="33" customHeight="1" x14ac:dyDescent="0.3">
      <c r="A44" s="342" t="s">
        <v>289</v>
      </c>
      <c r="B44" s="342"/>
      <c r="C44" s="342"/>
      <c r="D44" s="342"/>
    </row>
    <row r="45" spans="1:6" ht="9.9" customHeight="1" x14ac:dyDescent="0.3"/>
    <row r="46" spans="1:6" ht="20.100000000000001" customHeight="1" x14ac:dyDescent="0.35">
      <c r="A46" s="343" t="s">
        <v>241</v>
      </c>
      <c r="B46" s="343"/>
      <c r="C46" s="343"/>
      <c r="D46" s="343"/>
      <c r="E46" s="4"/>
      <c r="F46" s="35"/>
    </row>
    <row r="47" spans="1:6" ht="18" customHeight="1" x14ac:dyDescent="0.3">
      <c r="A47" s="28" t="s">
        <v>217</v>
      </c>
    </row>
    <row r="48" spans="1:6" ht="18" customHeight="1" x14ac:dyDescent="0.3">
      <c r="A48" s="28" t="s">
        <v>113</v>
      </c>
    </row>
    <row r="49" spans="1:6" ht="9.9" customHeight="1" x14ac:dyDescent="0.3"/>
    <row r="50" spans="1:6" ht="35.1" customHeight="1" x14ac:dyDescent="0.3">
      <c r="A50" s="343" t="s">
        <v>242</v>
      </c>
      <c r="B50" s="343"/>
      <c r="C50" s="343"/>
      <c r="D50" s="343"/>
    </row>
    <row r="51" spans="1:6" ht="48" customHeight="1" x14ac:dyDescent="0.3">
      <c r="A51" s="337" t="s">
        <v>218</v>
      </c>
      <c r="B51" s="337"/>
      <c r="C51" s="337"/>
      <c r="D51" s="337"/>
    </row>
    <row r="52" spans="1:6" ht="18" customHeight="1" x14ac:dyDescent="0.3">
      <c r="A52" s="28" t="s">
        <v>114</v>
      </c>
    </row>
    <row r="53" spans="1:6" ht="9.9" customHeight="1" x14ac:dyDescent="0.3"/>
    <row r="54" spans="1:6" ht="35.1" customHeight="1" x14ac:dyDescent="0.3">
      <c r="A54" s="343" t="s">
        <v>243</v>
      </c>
      <c r="B54" s="343"/>
      <c r="C54" s="343"/>
      <c r="D54" s="343"/>
      <c r="E54" s="5"/>
      <c r="F54" s="5"/>
    </row>
    <row r="55" spans="1:6" ht="48" customHeight="1" x14ac:dyDescent="0.3">
      <c r="A55" s="337" t="s">
        <v>219</v>
      </c>
      <c r="B55" s="337"/>
      <c r="C55" s="337"/>
      <c r="D55" s="337"/>
    </row>
    <row r="56" spans="1:6" ht="30" customHeight="1" x14ac:dyDescent="0.3">
      <c r="A56" s="337" t="s">
        <v>220</v>
      </c>
      <c r="B56" s="337"/>
      <c r="C56" s="337"/>
      <c r="D56" s="337"/>
    </row>
    <row r="57" spans="1:6" ht="9.9" customHeight="1" x14ac:dyDescent="0.3"/>
    <row r="58" spans="1:6" ht="20.100000000000001" customHeight="1" x14ac:dyDescent="0.3">
      <c r="A58" s="343" t="s">
        <v>244</v>
      </c>
      <c r="B58" s="343"/>
      <c r="C58" s="343"/>
      <c r="D58" s="343"/>
      <c r="E58" s="35"/>
      <c r="F58" s="35"/>
    </row>
    <row r="59" spans="1:6" ht="18" customHeight="1" x14ac:dyDescent="0.3">
      <c r="A59" s="28" t="s">
        <v>221</v>
      </c>
    </row>
    <row r="60" spans="1:6" ht="18" customHeight="1" x14ac:dyDescent="0.3">
      <c r="A60" s="28" t="s">
        <v>115</v>
      </c>
    </row>
    <row r="61" spans="1:6" ht="9.9" customHeight="1" x14ac:dyDescent="0.3"/>
    <row r="62" spans="1:6" ht="17.399999999999999" x14ac:dyDescent="0.3">
      <c r="A62" s="343" t="s">
        <v>245</v>
      </c>
      <c r="B62" s="343"/>
      <c r="C62" s="343"/>
      <c r="D62" s="343"/>
    </row>
    <row r="63" spans="1:6" ht="18" customHeight="1" x14ac:dyDescent="0.3">
      <c r="A63" s="28" t="s">
        <v>159</v>
      </c>
    </row>
    <row r="64" spans="1:6" ht="18" customHeight="1" x14ac:dyDescent="0.3">
      <c r="A64" s="28" t="s">
        <v>160</v>
      </c>
    </row>
    <row r="65" spans="1:4" ht="9.9" customHeight="1" x14ac:dyDescent="0.3"/>
    <row r="66" spans="1:4" ht="19.8" x14ac:dyDescent="0.3">
      <c r="A66" s="69" t="s">
        <v>91</v>
      </c>
    </row>
    <row r="67" spans="1:4" ht="84.9" customHeight="1" x14ac:dyDescent="0.3">
      <c r="A67" s="337" t="s">
        <v>278</v>
      </c>
      <c r="B67" s="337"/>
      <c r="C67" s="337"/>
      <c r="D67" s="337"/>
    </row>
    <row r="68" spans="1:4" ht="9.9" customHeight="1" x14ac:dyDescent="0.3">
      <c r="A68" s="149"/>
      <c r="B68" s="149"/>
      <c r="C68" s="149"/>
      <c r="D68" s="149"/>
    </row>
    <row r="69" spans="1:4" ht="35.1" customHeight="1" x14ac:dyDescent="0.3">
      <c r="A69" s="337" t="s">
        <v>94</v>
      </c>
      <c r="B69" s="337"/>
      <c r="C69" s="337"/>
      <c r="D69" s="337"/>
    </row>
    <row r="70" spans="1:4" ht="18" customHeight="1" x14ac:dyDescent="0.3">
      <c r="A70" s="35" t="s">
        <v>92</v>
      </c>
      <c r="C70" s="70" t="s">
        <v>93</v>
      </c>
      <c r="D70" s="71"/>
    </row>
    <row r="71" spans="1:4" ht="18" customHeight="1" x14ac:dyDescent="0.3">
      <c r="A71" s="35" t="s">
        <v>101</v>
      </c>
      <c r="C71" s="70" t="s">
        <v>100</v>
      </c>
      <c r="D71" s="71"/>
    </row>
    <row r="72" spans="1:4" ht="18" customHeight="1" x14ac:dyDescent="0.3">
      <c r="A72" s="35" t="s">
        <v>259</v>
      </c>
      <c r="C72" s="70" t="s">
        <v>171</v>
      </c>
    </row>
    <row r="73" spans="1:4" ht="9.9" customHeight="1" x14ac:dyDescent="0.3">
      <c r="A73" s="35"/>
      <c r="C73" s="70"/>
    </row>
    <row r="74" spans="1:4" ht="36.75" customHeight="1" x14ac:dyDescent="0.3">
      <c r="A74" s="337" t="s">
        <v>299</v>
      </c>
      <c r="B74" s="337"/>
      <c r="C74" s="337"/>
      <c r="D74" s="337"/>
    </row>
    <row r="75" spans="1:4" ht="18" customHeight="1" x14ac:dyDescent="0.3">
      <c r="A75" s="28" t="s">
        <v>269</v>
      </c>
      <c r="B75" s="190"/>
    </row>
    <row r="76" spans="1:4" ht="18" customHeight="1" x14ac:dyDescent="0.3">
      <c r="A76" s="28" t="s">
        <v>270</v>
      </c>
      <c r="B76" s="190"/>
    </row>
    <row r="77" spans="1:4" ht="18" customHeight="1" x14ac:dyDescent="0.3">
      <c r="A77" s="28" t="s">
        <v>271</v>
      </c>
      <c r="B77" s="190"/>
    </row>
    <row r="78" spans="1:4" ht="18" customHeight="1" x14ac:dyDescent="0.3">
      <c r="A78" s="28" t="s">
        <v>272</v>
      </c>
      <c r="B78" s="190"/>
    </row>
    <row r="79" spans="1:4" ht="9.9" customHeight="1" x14ac:dyDescent="0.3">
      <c r="B79" s="190"/>
    </row>
    <row r="80" spans="1:4" ht="18" customHeight="1" x14ac:dyDescent="0.3">
      <c r="A80" s="28" t="s">
        <v>290</v>
      </c>
      <c r="B80" s="190"/>
    </row>
    <row r="81" spans="1:4" ht="18" customHeight="1" x14ac:dyDescent="0.3">
      <c r="A81" s="28" t="s">
        <v>291</v>
      </c>
      <c r="B81" s="190" t="s">
        <v>316</v>
      </c>
      <c r="C81" s="70" t="s">
        <v>317</v>
      </c>
    </row>
    <row r="82" spans="1:4" ht="18" customHeight="1" x14ac:dyDescent="0.3">
      <c r="A82" s="190" t="s">
        <v>292</v>
      </c>
      <c r="B82" s="190" t="s">
        <v>318</v>
      </c>
      <c r="C82" s="70" t="s">
        <v>319</v>
      </c>
    </row>
    <row r="83" spans="1:4" ht="9.9" customHeight="1" x14ac:dyDescent="0.3">
      <c r="A83" s="190"/>
      <c r="B83" s="190"/>
      <c r="C83" s="70"/>
    </row>
    <row r="84" spans="1:4" ht="18" customHeight="1" x14ac:dyDescent="0.3">
      <c r="A84" s="299" t="s">
        <v>300</v>
      </c>
      <c r="B84" s="190"/>
    </row>
    <row r="85" spans="1:4" ht="32.1" customHeight="1" x14ac:dyDescent="0.3">
      <c r="A85" s="344" t="s">
        <v>222</v>
      </c>
      <c r="B85" s="344"/>
      <c r="C85" s="344"/>
      <c r="D85" s="344"/>
    </row>
    <row r="86" spans="1:4" ht="32.1" customHeight="1" x14ac:dyDescent="0.3">
      <c r="A86" s="344" t="s">
        <v>301</v>
      </c>
      <c r="B86" s="344"/>
      <c r="C86" s="344"/>
      <c r="D86" s="344"/>
    </row>
    <row r="87" spans="1:4" ht="9.9" customHeight="1" x14ac:dyDescent="0.3"/>
    <row r="88" spans="1:4" ht="17.399999999999999" x14ac:dyDescent="0.3">
      <c r="A88" s="300" t="s">
        <v>302</v>
      </c>
      <c r="B88" s="194"/>
      <c r="C88" s="194"/>
    </row>
    <row r="89" spans="1:4" ht="9.9" customHeight="1" x14ac:dyDescent="0.3">
      <c r="A89" s="194"/>
      <c r="B89" s="194"/>
      <c r="C89" s="194"/>
    </row>
    <row r="90" spans="1:4" ht="55.5" customHeight="1" x14ac:dyDescent="0.3">
      <c r="A90" s="301" t="s">
        <v>310</v>
      </c>
      <c r="B90" s="345" t="s">
        <v>303</v>
      </c>
      <c r="C90" s="346"/>
    </row>
    <row r="91" spans="1:4" x14ac:dyDescent="0.3">
      <c r="A91" s="302" t="s">
        <v>223</v>
      </c>
      <c r="B91" s="134" t="s">
        <v>304</v>
      </c>
      <c r="C91" s="303" t="s">
        <v>314</v>
      </c>
    </row>
    <row r="92" spans="1:4" x14ac:dyDescent="0.3">
      <c r="A92" s="306" t="s">
        <v>311</v>
      </c>
      <c r="B92" s="304" t="s">
        <v>305</v>
      </c>
      <c r="C92" s="305" t="s">
        <v>315</v>
      </c>
    </row>
    <row r="93" spans="1:4" x14ac:dyDescent="0.3">
      <c r="A93" s="306" t="s">
        <v>312</v>
      </c>
      <c r="B93" s="304" t="s">
        <v>306</v>
      </c>
      <c r="C93" s="307" t="s">
        <v>307</v>
      </c>
    </row>
    <row r="94" spans="1:4" x14ac:dyDescent="0.35">
      <c r="A94" s="310" t="s">
        <v>313</v>
      </c>
      <c r="B94" s="308" t="s">
        <v>308</v>
      </c>
      <c r="C94" s="309" t="s">
        <v>309</v>
      </c>
    </row>
    <row r="95" spans="1:4" x14ac:dyDescent="0.3">
      <c r="D95" s="98"/>
    </row>
    <row r="96" spans="1:4" x14ac:dyDescent="0.3">
      <c r="A96" s="347" t="s">
        <v>116</v>
      </c>
      <c r="B96" s="347"/>
      <c r="C96" s="347"/>
      <c r="D96" s="347"/>
    </row>
  </sheetData>
  <mergeCells count="33">
    <mergeCell ref="A86:D86"/>
    <mergeCell ref="B90:C90"/>
    <mergeCell ref="A96:D96"/>
    <mergeCell ref="A58:D58"/>
    <mergeCell ref="A62:D62"/>
    <mergeCell ref="A67:D67"/>
    <mergeCell ref="A69:D69"/>
    <mergeCell ref="A74:D74"/>
    <mergeCell ref="A85:D85"/>
    <mergeCell ref="A56:D56"/>
    <mergeCell ref="A34:D34"/>
    <mergeCell ref="A36:D36"/>
    <mergeCell ref="A38:D38"/>
    <mergeCell ref="A40:D40"/>
    <mergeCell ref="A42:D42"/>
    <mergeCell ref="A44:D44"/>
    <mergeCell ref="A46:D46"/>
    <mergeCell ref="A50:D50"/>
    <mergeCell ref="A51:D51"/>
    <mergeCell ref="A54:D54"/>
    <mergeCell ref="A55:D55"/>
    <mergeCell ref="A31:D31"/>
    <mergeCell ref="A5:D5"/>
    <mergeCell ref="A9:D9"/>
    <mergeCell ref="A11:D11"/>
    <mergeCell ref="A13:D13"/>
    <mergeCell ref="A15:D15"/>
    <mergeCell ref="A17:D17"/>
    <mergeCell ref="A19:D19"/>
    <mergeCell ref="A22:D22"/>
    <mergeCell ref="A24:D24"/>
    <mergeCell ref="A26:D26"/>
    <mergeCell ref="A29:D29"/>
  </mergeCells>
  <hyperlinks>
    <hyperlink ref="C71" r:id="rId1" xr:uid="{819622C8-7E7C-4B5B-AB61-4495183DF924}"/>
    <hyperlink ref="C72" r:id="rId2" xr:uid="{175A0F4F-4B45-470E-9FA3-3BB5C7A365DA}"/>
    <hyperlink ref="C94" r:id="rId3" xr:uid="{DEB58C99-E4F0-4490-8EF3-DD9538FEDD2C}"/>
  </hyperlinks>
  <printOptions horizontalCentered="1"/>
  <pageMargins left="0.31496062992125984" right="0.31496062992125984" top="0.35433070866141736" bottom="0.35433070866141736" header="0.11811023622047245" footer="0.11811023622047245"/>
  <pageSetup scale="65" orientation="portrait" r:id="rId4"/>
  <headerFooter>
    <oddFooter>&amp;L&amp;"Palatino Linotype,Normal"Ejecución programática y presupuestaria&amp;C&amp;"Palatino Linotype,Negrita"Fodesaf&amp;R&amp;"Palatino Linotype,Normal"&amp;10&amp;P</oddFooter>
  </headerFooter>
  <rowBreaks count="1" manualBreakCount="1">
    <brk id="43" max="3" man="1"/>
  </rowBreaks>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9797"/>
  </sheetPr>
  <dimension ref="A1:G206"/>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8" customWidth="1"/>
    <col min="2" max="2" width="28.6640625" style="28" customWidth="1"/>
    <col min="3" max="5" width="21.6640625" style="28" customWidth="1"/>
    <col min="6" max="6" width="20.6640625" style="28" customWidth="1"/>
    <col min="7" max="7" width="18.5546875" style="28" bestFit="1" customWidth="1"/>
    <col min="8" max="16384" width="11.44140625" style="28"/>
  </cols>
  <sheetData>
    <row r="1" spans="1:6" ht="18" customHeight="1" x14ac:dyDescent="0.3">
      <c r="A1" s="348" t="s">
        <v>117</v>
      </c>
      <c r="B1" s="348"/>
      <c r="C1" s="348"/>
      <c r="D1" s="348"/>
      <c r="E1" s="348"/>
      <c r="F1" s="348"/>
    </row>
    <row r="2" spans="1:6" ht="18" customHeight="1" x14ac:dyDescent="0.3">
      <c r="A2" s="348"/>
      <c r="B2" s="348"/>
      <c r="C2" s="348"/>
      <c r="D2" s="348"/>
      <c r="E2" s="348"/>
      <c r="F2" s="348"/>
    </row>
    <row r="3" spans="1:6" ht="18" customHeight="1" x14ac:dyDescent="0.3">
      <c r="A3" s="357" t="s">
        <v>141</v>
      </c>
      <c r="B3" s="357"/>
      <c r="C3" s="357"/>
      <c r="D3" s="357"/>
      <c r="E3" s="357"/>
      <c r="F3" s="357"/>
    </row>
    <row r="4" spans="1:6" ht="15" customHeight="1" thickBot="1" x14ac:dyDescent="0.35">
      <c r="A4" s="29"/>
      <c r="B4" s="29"/>
      <c r="C4" s="29"/>
      <c r="D4" s="29"/>
      <c r="E4" s="29"/>
      <c r="F4" s="29"/>
    </row>
    <row r="5" spans="1:6" ht="18" customHeight="1" x14ac:dyDescent="0.3">
      <c r="A5" s="55"/>
      <c r="B5" s="132" t="s">
        <v>22</v>
      </c>
      <c r="C5" s="360" t="s">
        <v>280</v>
      </c>
      <c r="D5" s="361"/>
      <c r="E5" s="362"/>
    </row>
    <row r="6" spans="1:6" ht="18" customHeight="1" x14ac:dyDescent="0.3">
      <c r="A6" s="56"/>
      <c r="B6" s="133" t="s">
        <v>33</v>
      </c>
      <c r="C6" s="363" t="s">
        <v>279</v>
      </c>
      <c r="D6" s="364"/>
      <c r="E6" s="365"/>
      <c r="F6" s="5"/>
    </row>
    <row r="7" spans="1:6" ht="18" customHeight="1" thickBot="1" x14ac:dyDescent="0.35">
      <c r="A7" s="56"/>
      <c r="B7" s="136" t="s">
        <v>34</v>
      </c>
      <c r="C7" s="366" t="s">
        <v>281</v>
      </c>
      <c r="D7" s="367"/>
      <c r="E7" s="368"/>
      <c r="F7" s="5"/>
    </row>
    <row r="8" spans="1:6" s="4" customFormat="1" ht="15" customHeight="1" x14ac:dyDescent="0.35"/>
    <row r="9" spans="1:6" ht="21.9" customHeight="1" x14ac:dyDescent="0.3">
      <c r="A9" s="359" t="s">
        <v>35</v>
      </c>
      <c r="B9" s="359"/>
      <c r="C9" s="359"/>
      <c r="D9" s="359"/>
      <c r="E9" s="359"/>
      <c r="F9" s="359"/>
    </row>
    <row r="10" spans="1:6" ht="15" customHeight="1" x14ac:dyDescent="0.3">
      <c r="A10" s="9"/>
      <c r="B10" s="9"/>
      <c r="C10" s="9"/>
      <c r="D10" s="9"/>
      <c r="E10" s="9"/>
      <c r="F10" s="9"/>
    </row>
    <row r="11" spans="1:6" ht="50.25" customHeight="1" x14ac:dyDescent="0.3">
      <c r="A11" s="337" t="s">
        <v>274</v>
      </c>
      <c r="B11" s="337"/>
      <c r="C11" s="337"/>
      <c r="D11" s="337"/>
      <c r="E11" s="337"/>
      <c r="F11" s="337"/>
    </row>
    <row r="12" spans="1:6" ht="15" customHeight="1" x14ac:dyDescent="0.3">
      <c r="A12" s="9"/>
      <c r="B12" s="9"/>
      <c r="C12" s="9"/>
      <c r="D12" s="9"/>
      <c r="E12" s="9"/>
      <c r="F12" s="9"/>
    </row>
    <row r="13" spans="1:6" x14ac:dyDescent="0.3">
      <c r="A13" s="354" t="s">
        <v>36</v>
      </c>
      <c r="B13" s="354"/>
      <c r="C13" s="354"/>
      <c r="D13" s="354"/>
      <c r="E13" s="354"/>
      <c r="F13" s="354"/>
    </row>
    <row r="14" spans="1:6" ht="15" customHeight="1" x14ac:dyDescent="0.3">
      <c r="A14" s="354" t="s">
        <v>19</v>
      </c>
      <c r="B14" s="354"/>
      <c r="C14" s="354"/>
      <c r="D14" s="354"/>
      <c r="E14" s="354"/>
      <c r="F14" s="354"/>
    </row>
    <row r="15" spans="1:6" ht="16.95" customHeight="1" x14ac:dyDescent="0.3">
      <c r="A15" s="88" t="s">
        <v>17</v>
      </c>
      <c r="B15" s="87" t="s">
        <v>18</v>
      </c>
      <c r="C15" s="87" t="s">
        <v>0</v>
      </c>
      <c r="D15" s="87" t="s">
        <v>2</v>
      </c>
      <c r="E15" s="87" t="s">
        <v>1</v>
      </c>
      <c r="F15" s="88" t="s">
        <v>4</v>
      </c>
    </row>
    <row r="16" spans="1:6" ht="16.95" customHeight="1" x14ac:dyDescent="0.3">
      <c r="A16" s="79" t="s">
        <v>16</v>
      </c>
      <c r="B16" s="82"/>
      <c r="C16" s="261">
        <f>+SUM(C18:C20)</f>
        <v>1802</v>
      </c>
      <c r="D16" s="261">
        <f t="shared" ref="D16:F16" si="0">+SUM(D18:D20)</f>
        <v>2251</v>
      </c>
      <c r="E16" s="261">
        <f t="shared" si="0"/>
        <v>30</v>
      </c>
      <c r="F16" s="261">
        <f t="shared" si="0"/>
        <v>4083</v>
      </c>
    </row>
    <row r="17" spans="1:6" ht="15" customHeight="1" x14ac:dyDescent="0.3">
      <c r="A17" s="10"/>
      <c r="B17" s="11"/>
      <c r="C17" s="265"/>
      <c r="D17" s="265"/>
      <c r="E17" s="265"/>
      <c r="F17" s="262"/>
    </row>
    <row r="18" spans="1:6" ht="16.95" customHeight="1" x14ac:dyDescent="0.35">
      <c r="A18" s="259" t="s">
        <v>282</v>
      </c>
      <c r="B18" s="260" t="s">
        <v>283</v>
      </c>
      <c r="C18" s="263"/>
      <c r="D18" s="263">
        <v>2241</v>
      </c>
      <c r="E18" s="263">
        <v>20</v>
      </c>
      <c r="F18" s="266">
        <f>+SUM(C18:E18)</f>
        <v>2261</v>
      </c>
    </row>
    <row r="19" spans="1:6" ht="16.95" customHeight="1" x14ac:dyDescent="0.35">
      <c r="A19" s="259" t="s">
        <v>284</v>
      </c>
      <c r="B19" s="260" t="s">
        <v>283</v>
      </c>
      <c r="C19" s="263">
        <v>1408</v>
      </c>
      <c r="D19" s="263">
        <v>10</v>
      </c>
      <c r="E19" s="263">
        <v>10</v>
      </c>
      <c r="F19" s="266">
        <f t="shared" ref="F19:F20" si="1">+SUM(C19:E19)</f>
        <v>1428</v>
      </c>
    </row>
    <row r="20" spans="1:6" ht="16.95" customHeight="1" x14ac:dyDescent="0.35">
      <c r="A20" s="259" t="s">
        <v>285</v>
      </c>
      <c r="B20" s="260" t="s">
        <v>283</v>
      </c>
      <c r="C20" s="264">
        <v>394</v>
      </c>
      <c r="D20" s="263">
        <v>0</v>
      </c>
      <c r="E20" s="263">
        <v>0</v>
      </c>
      <c r="F20" s="266">
        <f t="shared" si="1"/>
        <v>394</v>
      </c>
    </row>
    <row r="21" spans="1:6" x14ac:dyDescent="0.3">
      <c r="A21" s="129" t="s">
        <v>157</v>
      </c>
      <c r="B21" s="204" t="s">
        <v>158</v>
      </c>
      <c r="C21" s="128"/>
      <c r="D21" s="128"/>
      <c r="E21" s="128"/>
      <c r="F21" s="128"/>
    </row>
    <row r="22" spans="1:6" ht="35.1" customHeight="1" x14ac:dyDescent="0.3">
      <c r="A22" s="369" t="s">
        <v>275</v>
      </c>
      <c r="B22" s="370"/>
      <c r="C22" s="370"/>
      <c r="D22" s="370"/>
      <c r="E22" s="370"/>
      <c r="F22" s="371"/>
    </row>
    <row r="23" spans="1:6" s="108" customFormat="1" ht="50.1" customHeight="1" x14ac:dyDescent="0.3">
      <c r="A23" s="349" t="s">
        <v>346</v>
      </c>
      <c r="B23" s="350"/>
      <c r="C23" s="350"/>
      <c r="D23" s="350"/>
      <c r="E23" s="350"/>
      <c r="F23" s="351"/>
    </row>
    <row r="24" spans="1:6" x14ac:dyDescent="0.3">
      <c r="A24" s="31"/>
      <c r="B24" s="31"/>
      <c r="C24" s="31"/>
      <c r="D24" s="32"/>
      <c r="E24" s="32"/>
      <c r="F24" s="33"/>
    </row>
    <row r="25" spans="1:6" x14ac:dyDescent="0.3">
      <c r="A25" s="354" t="s">
        <v>37</v>
      </c>
      <c r="B25" s="354"/>
      <c r="C25" s="354"/>
      <c r="D25" s="354"/>
      <c r="E25" s="354"/>
      <c r="F25" s="354"/>
    </row>
    <row r="26" spans="1:6" ht="15" customHeight="1" x14ac:dyDescent="0.3">
      <c r="A26" s="354" t="s">
        <v>20</v>
      </c>
      <c r="B26" s="354"/>
      <c r="C26" s="354"/>
      <c r="D26" s="354"/>
      <c r="E26" s="354"/>
      <c r="F26" s="354"/>
    </row>
    <row r="27" spans="1:6" ht="16.95" customHeight="1" x14ac:dyDescent="0.3">
      <c r="A27" s="352" t="s">
        <v>17</v>
      </c>
      <c r="B27" s="353"/>
      <c r="C27" s="87" t="s">
        <v>0</v>
      </c>
      <c r="D27" s="87" t="s">
        <v>2</v>
      </c>
      <c r="E27" s="87" t="s">
        <v>1</v>
      </c>
      <c r="F27" s="88" t="s">
        <v>4</v>
      </c>
    </row>
    <row r="28" spans="1:6" ht="16.95" customHeight="1" x14ac:dyDescent="0.3">
      <c r="A28" s="355" t="s">
        <v>16</v>
      </c>
      <c r="B28" s="355"/>
      <c r="C28" s="94">
        <f t="shared" ref="C28:E28" si="2">+SUM(C30:C32)</f>
        <v>607430720</v>
      </c>
      <c r="D28" s="94">
        <f t="shared" si="2"/>
        <v>760624770</v>
      </c>
      <c r="E28" s="94">
        <f t="shared" si="2"/>
        <v>763953170</v>
      </c>
      <c r="F28" s="94">
        <f>+SUM(F30:F32)</f>
        <v>2132008660</v>
      </c>
    </row>
    <row r="29" spans="1:6" ht="15" customHeight="1" x14ac:dyDescent="0.3">
      <c r="A29" s="356"/>
      <c r="B29" s="356"/>
      <c r="C29" s="72"/>
      <c r="D29" s="72"/>
      <c r="E29" s="72"/>
      <c r="F29" s="12"/>
    </row>
    <row r="30" spans="1:6" ht="16.95" customHeight="1" x14ac:dyDescent="0.3">
      <c r="A30" s="356" t="s">
        <v>282</v>
      </c>
      <c r="B30" s="356"/>
      <c r="C30" s="13"/>
      <c r="D30" s="13">
        <v>149865650</v>
      </c>
      <c r="E30" s="13">
        <v>149865650</v>
      </c>
      <c r="F30" s="188">
        <f>+SUM(C30:E30)</f>
        <v>299731300</v>
      </c>
    </row>
    <row r="31" spans="1:6" ht="16.95" customHeight="1" x14ac:dyDescent="0.3">
      <c r="A31" s="356" t="s">
        <v>284</v>
      </c>
      <c r="B31" s="356"/>
      <c r="C31" s="13">
        <v>468638720</v>
      </c>
      <c r="D31" s="13">
        <v>471967120</v>
      </c>
      <c r="E31" s="13">
        <v>475295520</v>
      </c>
      <c r="F31" s="188">
        <f t="shared" ref="F31:F32" si="3">+SUM(C31:E31)</f>
        <v>1415901360</v>
      </c>
    </row>
    <row r="32" spans="1:6" ht="16.95" customHeight="1" x14ac:dyDescent="0.3">
      <c r="A32" s="356" t="s">
        <v>285</v>
      </c>
      <c r="B32" s="356"/>
      <c r="C32" s="14">
        <v>138792000</v>
      </c>
      <c r="D32" s="14">
        <v>138792000</v>
      </c>
      <c r="E32" s="14">
        <v>138792000</v>
      </c>
      <c r="F32" s="188">
        <f t="shared" si="3"/>
        <v>416376000</v>
      </c>
    </row>
    <row r="33" spans="1:6" ht="15" customHeight="1" x14ac:dyDescent="0.3">
      <c r="A33" s="129" t="s">
        <v>157</v>
      </c>
      <c r="B33" s="204" t="s">
        <v>158</v>
      </c>
      <c r="C33" s="128"/>
      <c r="D33" s="128"/>
      <c r="E33" s="128"/>
      <c r="F33" s="128"/>
    </row>
    <row r="34" spans="1:6" ht="35.1" customHeight="1" x14ac:dyDescent="0.3">
      <c r="A34" s="369" t="s">
        <v>275</v>
      </c>
      <c r="B34" s="370"/>
      <c r="C34" s="370"/>
      <c r="D34" s="370"/>
      <c r="E34" s="370"/>
      <c r="F34" s="371"/>
    </row>
    <row r="35" spans="1:6" s="108" customFormat="1" ht="50.1" customHeight="1" x14ac:dyDescent="0.3">
      <c r="A35" s="349" t="s">
        <v>321</v>
      </c>
      <c r="B35" s="350"/>
      <c r="C35" s="350"/>
      <c r="D35" s="350"/>
      <c r="E35" s="350"/>
      <c r="F35" s="351"/>
    </row>
    <row r="37" spans="1:6" x14ac:dyDescent="0.3">
      <c r="A37" s="358" t="s">
        <v>38</v>
      </c>
      <c r="B37" s="358"/>
      <c r="C37" s="358"/>
      <c r="D37" s="358"/>
      <c r="E37" s="358"/>
      <c r="F37" s="358"/>
    </row>
    <row r="38" spans="1:6" ht="31.5" customHeight="1" x14ac:dyDescent="0.3">
      <c r="A38" s="372" t="s">
        <v>39</v>
      </c>
      <c r="B38" s="372"/>
      <c r="C38" s="372"/>
      <c r="D38" s="372"/>
      <c r="E38" s="372"/>
      <c r="F38" s="372"/>
    </row>
    <row r="39" spans="1:6" ht="35.4" customHeight="1" x14ac:dyDescent="0.3">
      <c r="A39" s="352" t="s">
        <v>23</v>
      </c>
      <c r="B39" s="352"/>
      <c r="C39" s="87" t="s">
        <v>40</v>
      </c>
      <c r="D39" s="88" t="s">
        <v>41</v>
      </c>
      <c r="E39" s="89" t="s">
        <v>43</v>
      </c>
      <c r="F39" s="88" t="s">
        <v>24</v>
      </c>
    </row>
    <row r="40" spans="1:6" ht="27.9" customHeight="1" x14ac:dyDescent="0.3">
      <c r="A40" s="373" t="s">
        <v>28</v>
      </c>
      <c r="B40" s="374"/>
      <c r="C40" s="16" t="s">
        <v>322</v>
      </c>
      <c r="D40" s="16"/>
      <c r="E40" s="20"/>
      <c r="F40" s="17" t="s">
        <v>323</v>
      </c>
    </row>
    <row r="41" spans="1:6" ht="27.9" customHeight="1" x14ac:dyDescent="0.3">
      <c r="A41" s="373" t="s">
        <v>29</v>
      </c>
      <c r="B41" s="373"/>
      <c r="C41" s="16" t="s">
        <v>322</v>
      </c>
      <c r="D41" s="16"/>
      <c r="E41" s="16"/>
      <c r="F41" s="18" t="s">
        <v>323</v>
      </c>
    </row>
    <row r="42" spans="1:6" ht="27.9" customHeight="1" x14ac:dyDescent="0.3">
      <c r="A42" s="375" t="s">
        <v>27</v>
      </c>
      <c r="B42" s="375"/>
      <c r="C42" s="16" t="s">
        <v>322</v>
      </c>
      <c r="D42" s="16"/>
      <c r="E42" s="16"/>
      <c r="F42" s="18" t="s">
        <v>324</v>
      </c>
    </row>
    <row r="43" spans="1:6" ht="27.9" customHeight="1" x14ac:dyDescent="0.3">
      <c r="A43" s="376" t="s">
        <v>30</v>
      </c>
      <c r="B43" s="376"/>
      <c r="C43" s="16"/>
      <c r="D43" s="16" t="s">
        <v>322</v>
      </c>
      <c r="E43" s="16"/>
      <c r="F43" s="19"/>
    </row>
    <row r="44" spans="1:6" ht="16.95" customHeight="1" x14ac:dyDescent="0.3">
      <c r="A44" s="129" t="s">
        <v>157</v>
      </c>
      <c r="B44" s="204" t="s">
        <v>158</v>
      </c>
      <c r="C44" s="73"/>
      <c r="D44" s="73"/>
      <c r="E44" s="73"/>
      <c r="F44" s="73"/>
    </row>
    <row r="45" spans="1:6" ht="35.1" customHeight="1" x14ac:dyDescent="0.3">
      <c r="A45" s="369" t="s">
        <v>276</v>
      </c>
      <c r="B45" s="370"/>
      <c r="C45" s="370"/>
      <c r="D45" s="370"/>
      <c r="E45" s="370"/>
      <c r="F45" s="371"/>
    </row>
    <row r="46" spans="1:6" ht="50.1" customHeight="1" x14ac:dyDescent="0.3">
      <c r="A46" s="377" t="s">
        <v>325</v>
      </c>
      <c r="B46" s="377"/>
      <c r="C46" s="377"/>
      <c r="D46" s="377"/>
      <c r="E46" s="377"/>
      <c r="F46" s="377"/>
    </row>
    <row r="47" spans="1:6" ht="15" customHeight="1" x14ac:dyDescent="0.3">
      <c r="A47" s="54"/>
      <c r="B47" s="54"/>
      <c r="C47" s="54"/>
      <c r="D47" s="54"/>
      <c r="E47" s="54"/>
      <c r="F47" s="54"/>
    </row>
    <row r="48" spans="1:6" x14ac:dyDescent="0.3">
      <c r="A48" s="358" t="s">
        <v>44</v>
      </c>
      <c r="B48" s="358"/>
      <c r="C48" s="358"/>
      <c r="D48" s="358"/>
      <c r="E48" s="358"/>
      <c r="F48" s="358"/>
    </row>
    <row r="49" spans="1:6" x14ac:dyDescent="0.3">
      <c r="A49" s="358" t="s">
        <v>25</v>
      </c>
      <c r="B49" s="358"/>
      <c r="C49" s="358"/>
      <c r="D49" s="358"/>
      <c r="E49" s="358"/>
      <c r="F49" s="358"/>
    </row>
    <row r="50" spans="1:6" ht="32.4" customHeight="1" x14ac:dyDescent="0.3">
      <c r="A50" s="352" t="s">
        <v>23</v>
      </c>
      <c r="B50" s="352"/>
      <c r="C50" s="87" t="s">
        <v>40</v>
      </c>
      <c r="D50" s="88" t="s">
        <v>41</v>
      </c>
      <c r="E50" s="89" t="s">
        <v>75</v>
      </c>
      <c r="F50" s="88" t="s">
        <v>24</v>
      </c>
    </row>
    <row r="51" spans="1:6" s="60" customFormat="1" ht="30" customHeight="1" x14ac:dyDescent="0.3">
      <c r="A51" s="388" t="s">
        <v>31</v>
      </c>
      <c r="B51" s="388"/>
      <c r="C51" s="20"/>
      <c r="D51" s="20"/>
      <c r="E51" s="25" t="s">
        <v>322</v>
      </c>
      <c r="F51" s="36"/>
    </row>
    <row r="52" spans="1:6" s="60" customFormat="1" ht="30" customHeight="1" x14ac:dyDescent="0.3">
      <c r="A52" s="373" t="s">
        <v>32</v>
      </c>
      <c r="B52" s="373"/>
      <c r="C52" s="26"/>
      <c r="D52" s="26"/>
      <c r="E52" s="27" t="s">
        <v>322</v>
      </c>
      <c r="F52" s="37"/>
    </row>
    <row r="53" spans="1:6" s="60" customFormat="1" ht="30" customHeight="1" x14ac:dyDescent="0.3">
      <c r="A53" s="389" t="s">
        <v>246</v>
      </c>
      <c r="B53" s="389"/>
      <c r="C53" s="256"/>
      <c r="D53" s="256"/>
      <c r="E53" s="257" t="s">
        <v>322</v>
      </c>
      <c r="F53" s="37"/>
    </row>
    <row r="54" spans="1:6" x14ac:dyDescent="0.3">
      <c r="A54" s="129" t="s">
        <v>157</v>
      </c>
      <c r="B54" s="204" t="s">
        <v>158</v>
      </c>
      <c r="C54" s="128"/>
      <c r="D54" s="128"/>
      <c r="E54" s="128"/>
      <c r="F54" s="128"/>
    </row>
    <row r="55" spans="1:6" ht="35.1" customHeight="1" x14ac:dyDescent="0.3">
      <c r="A55" s="369" t="s">
        <v>277</v>
      </c>
      <c r="B55" s="370"/>
      <c r="C55" s="370"/>
      <c r="D55" s="370"/>
      <c r="E55" s="370"/>
      <c r="F55" s="371"/>
    </row>
    <row r="56" spans="1:6" ht="50.1" customHeight="1" x14ac:dyDescent="0.3">
      <c r="A56" s="377" t="s">
        <v>326</v>
      </c>
      <c r="B56" s="377"/>
      <c r="C56" s="377"/>
      <c r="D56" s="377"/>
      <c r="E56" s="377"/>
      <c r="F56" s="377"/>
    </row>
    <row r="57" spans="1:6" ht="9.9" customHeight="1" x14ac:dyDescent="0.3">
      <c r="E57" s="38"/>
    </row>
    <row r="58" spans="1:6" ht="30" customHeight="1" x14ac:dyDescent="0.3">
      <c r="A58" s="91" t="s">
        <v>45</v>
      </c>
      <c r="B58" s="363" t="s">
        <v>327</v>
      </c>
      <c r="C58" s="378"/>
      <c r="D58" s="379" t="s">
        <v>48</v>
      </c>
      <c r="E58" s="380"/>
      <c r="F58" s="381"/>
    </row>
    <row r="59" spans="1:6" ht="27.9" customHeight="1" x14ac:dyDescent="0.3">
      <c r="A59" s="91" t="s">
        <v>46</v>
      </c>
      <c r="B59" s="363" t="s">
        <v>328</v>
      </c>
      <c r="C59" s="378"/>
      <c r="D59" s="382"/>
      <c r="E59" s="383"/>
      <c r="F59" s="384"/>
    </row>
    <row r="60" spans="1:6" ht="30.75" customHeight="1" x14ac:dyDescent="0.3">
      <c r="A60" s="91" t="s">
        <v>47</v>
      </c>
      <c r="B60" s="363" t="s">
        <v>281</v>
      </c>
      <c r="C60" s="378"/>
      <c r="D60" s="385"/>
      <c r="E60" s="386"/>
      <c r="F60" s="387"/>
    </row>
    <row r="61" spans="1:6" x14ac:dyDescent="0.35">
      <c r="A61" s="4"/>
      <c r="B61" s="122"/>
      <c r="C61" s="122"/>
      <c r="D61" s="76"/>
      <c r="E61" s="76"/>
      <c r="F61" s="76"/>
    </row>
    <row r="62" spans="1:6" ht="21.9" customHeight="1" x14ac:dyDescent="0.3">
      <c r="A62" s="359" t="s">
        <v>49</v>
      </c>
      <c r="B62" s="359"/>
      <c r="C62" s="359"/>
      <c r="D62" s="359"/>
      <c r="E62" s="359"/>
      <c r="F62" s="359"/>
    </row>
    <row r="63" spans="1:6" ht="9.9" customHeight="1" x14ac:dyDescent="0.3"/>
    <row r="64" spans="1:6" ht="84.9" customHeight="1" x14ac:dyDescent="0.3">
      <c r="A64" s="337" t="s">
        <v>256</v>
      </c>
      <c r="B64" s="337"/>
      <c r="C64" s="337"/>
      <c r="D64" s="337"/>
      <c r="E64" s="337"/>
      <c r="F64" s="337"/>
    </row>
    <row r="65" spans="1:7" ht="9.9" customHeight="1" x14ac:dyDescent="0.3"/>
    <row r="66" spans="1:7" x14ac:dyDescent="0.3">
      <c r="A66" s="358" t="s">
        <v>50</v>
      </c>
      <c r="B66" s="358"/>
      <c r="C66" s="358"/>
      <c r="D66" s="358"/>
      <c r="E66" s="358"/>
      <c r="F66" s="358"/>
    </row>
    <row r="67" spans="1:7" x14ac:dyDescent="0.3">
      <c r="A67" s="358" t="s">
        <v>227</v>
      </c>
      <c r="B67" s="358"/>
      <c r="C67" s="358"/>
      <c r="D67" s="358"/>
      <c r="E67" s="358"/>
      <c r="F67" s="358"/>
    </row>
    <row r="68" spans="1:7" x14ac:dyDescent="0.3">
      <c r="A68" s="358" t="s">
        <v>51</v>
      </c>
      <c r="B68" s="358"/>
      <c r="C68" s="358"/>
      <c r="D68" s="358"/>
      <c r="E68" s="358"/>
      <c r="F68" s="358"/>
    </row>
    <row r="69" spans="1:7" ht="54" customHeight="1" x14ac:dyDescent="0.3">
      <c r="A69" s="92" t="s">
        <v>58</v>
      </c>
      <c r="B69" s="92" t="s">
        <v>184</v>
      </c>
      <c r="C69" s="92" t="s">
        <v>64</v>
      </c>
      <c r="D69" s="92" t="s">
        <v>61</v>
      </c>
      <c r="E69" s="92" t="s">
        <v>62</v>
      </c>
      <c r="F69" s="92" t="s">
        <v>147</v>
      </c>
    </row>
    <row r="70" spans="1:7" ht="18" customHeight="1" x14ac:dyDescent="0.3">
      <c r="A70" s="79" t="s">
        <v>16</v>
      </c>
      <c r="B70" s="80">
        <f>+SUM(B72:B75)</f>
        <v>6664253698.2168007</v>
      </c>
      <c r="C70" s="81">
        <f>+SUM(C72:C77)</f>
        <v>100</v>
      </c>
      <c r="D70" s="82"/>
      <c r="E70" s="82"/>
      <c r="F70" s="82"/>
      <c r="G70" s="210"/>
    </row>
    <row r="71" spans="1:7" customFormat="1" ht="9.9" customHeight="1" x14ac:dyDescent="0.3">
      <c r="G71" s="212"/>
    </row>
    <row r="72" spans="1:7" s="61" customFormat="1" ht="18" customHeight="1" x14ac:dyDescent="0.3">
      <c r="A72" s="172" t="s">
        <v>59</v>
      </c>
      <c r="B72" s="173">
        <v>6664253698.2168007</v>
      </c>
      <c r="C72" s="281">
        <f>+B72/$B$70*100</f>
        <v>100</v>
      </c>
      <c r="D72" s="176"/>
      <c r="E72" s="176"/>
      <c r="F72" s="176"/>
      <c r="G72" s="210"/>
    </row>
    <row r="73" spans="1:7" s="61" customFormat="1" ht="18" customHeight="1" x14ac:dyDescent="0.3">
      <c r="A73" s="172" t="s">
        <v>210</v>
      </c>
      <c r="B73" s="173">
        <v>0</v>
      </c>
      <c r="C73" s="281">
        <f>+B73/$B$70*100</f>
        <v>0</v>
      </c>
      <c r="D73" s="176"/>
      <c r="E73" s="176"/>
      <c r="F73" s="176"/>
      <c r="G73" s="210"/>
    </row>
    <row r="74" spans="1:7" s="61" customFormat="1" ht="18" customHeight="1" x14ac:dyDescent="0.3">
      <c r="A74" s="172" t="s">
        <v>136</v>
      </c>
      <c r="B74" s="173">
        <v>0</v>
      </c>
      <c r="C74" s="281">
        <f t="shared" ref="C74:C75" si="4">+B74/$B$70*100</f>
        <v>0</v>
      </c>
      <c r="D74" s="176"/>
      <c r="E74" s="176"/>
      <c r="F74" s="176"/>
      <c r="G74" s="210"/>
    </row>
    <row r="75" spans="1:7" s="61" customFormat="1" ht="18" customHeight="1" x14ac:dyDescent="0.3">
      <c r="A75" s="181" t="s">
        <v>137</v>
      </c>
      <c r="B75" s="182">
        <v>0</v>
      </c>
      <c r="C75" s="282">
        <f t="shared" si="4"/>
        <v>0</v>
      </c>
      <c r="D75" s="183"/>
      <c r="E75" s="183"/>
      <c r="F75" s="183"/>
      <c r="G75" s="210"/>
    </row>
    <row r="76" spans="1:7" s="61" customFormat="1" ht="18" customHeight="1" x14ac:dyDescent="0.3">
      <c r="A76" s="172" t="s">
        <v>138</v>
      </c>
      <c r="B76" s="173">
        <v>0</v>
      </c>
      <c r="C76" s="281">
        <f t="shared" ref="C76:C77" si="5">+B76/$B$70*100</f>
        <v>0</v>
      </c>
      <c r="D76" s="176"/>
      <c r="E76" s="176"/>
      <c r="F76" s="176"/>
      <c r="G76" s="210"/>
    </row>
    <row r="77" spans="1:7" ht="18" customHeight="1" x14ac:dyDescent="0.35">
      <c r="A77" s="172" t="s">
        <v>139</v>
      </c>
      <c r="B77" s="173">
        <v>0</v>
      </c>
      <c r="C77" s="281">
        <f t="shared" si="5"/>
        <v>0</v>
      </c>
      <c r="D77" s="179"/>
      <c r="E77" s="179"/>
      <c r="F77" s="179"/>
      <c r="G77" s="210"/>
    </row>
    <row r="78" spans="1:7" ht="18" customHeight="1" x14ac:dyDescent="0.3">
      <c r="A78" s="174" t="s">
        <v>140</v>
      </c>
      <c r="B78" s="175">
        <v>0</v>
      </c>
      <c r="C78" s="283">
        <f>+B78/$B$70*100</f>
        <v>0</v>
      </c>
      <c r="D78" s="180"/>
      <c r="E78" s="180"/>
      <c r="F78" s="180"/>
      <c r="G78" s="210"/>
    </row>
    <row r="79" spans="1:7" ht="18" customHeight="1" x14ac:dyDescent="0.3">
      <c r="A79" s="130" t="s">
        <v>157</v>
      </c>
      <c r="B79" s="77" t="s">
        <v>158</v>
      </c>
      <c r="C79" s="130"/>
      <c r="D79" s="130"/>
      <c r="E79" s="130"/>
      <c r="F79" s="130"/>
    </row>
    <row r="80" spans="1:7" ht="35.1" customHeight="1" x14ac:dyDescent="0.3">
      <c r="A80" s="395" t="s">
        <v>209</v>
      </c>
      <c r="B80" s="396"/>
      <c r="C80" s="396"/>
      <c r="D80" s="396"/>
      <c r="E80" s="396"/>
      <c r="F80" s="397"/>
    </row>
    <row r="81" spans="1:7" ht="50.1" customHeight="1" x14ac:dyDescent="0.3">
      <c r="A81" s="390" t="s">
        <v>329</v>
      </c>
      <c r="B81" s="391"/>
      <c r="C81" s="391"/>
      <c r="D81" s="391"/>
      <c r="E81" s="391"/>
      <c r="F81" s="392"/>
    </row>
    <row r="82" spans="1:7" ht="15" customHeight="1" x14ac:dyDescent="0.3">
      <c r="A82" s="22"/>
      <c r="B82" s="41"/>
      <c r="C82" s="21"/>
    </row>
    <row r="83" spans="1:7" x14ac:dyDescent="0.3">
      <c r="A83" s="358" t="s">
        <v>65</v>
      </c>
      <c r="B83" s="358"/>
      <c r="C83" s="358"/>
      <c r="D83" s="358"/>
      <c r="E83" s="358"/>
      <c r="F83" s="358"/>
    </row>
    <row r="84" spans="1:7" x14ac:dyDescent="0.3">
      <c r="A84" s="358" t="s">
        <v>142</v>
      </c>
      <c r="B84" s="358"/>
      <c r="C84" s="358"/>
      <c r="D84" s="358"/>
      <c r="E84" s="358"/>
      <c r="F84" s="358"/>
    </row>
    <row r="85" spans="1:7" x14ac:dyDescent="0.3">
      <c r="A85" s="358" t="s">
        <v>51</v>
      </c>
      <c r="B85" s="358"/>
      <c r="C85" s="358"/>
      <c r="D85" s="358"/>
      <c r="E85" s="358"/>
      <c r="F85" s="358"/>
    </row>
    <row r="86" spans="1:7" ht="31.2" x14ac:dyDescent="0.3">
      <c r="A86" s="124" t="s">
        <v>53</v>
      </c>
      <c r="B86" s="124" t="s">
        <v>144</v>
      </c>
      <c r="C86" s="87" t="s">
        <v>0</v>
      </c>
      <c r="D86" s="87" t="s">
        <v>2</v>
      </c>
      <c r="E86" s="87" t="s">
        <v>3</v>
      </c>
      <c r="F86" s="87" t="s">
        <v>4</v>
      </c>
    </row>
    <row r="87" spans="1:7" x14ac:dyDescent="0.3">
      <c r="A87" s="79" t="s">
        <v>16</v>
      </c>
      <c r="B87" s="93"/>
      <c r="C87" s="284">
        <f>+C89</f>
        <v>555354474.85140002</v>
      </c>
      <c r="D87" s="284">
        <f>+D89</f>
        <v>555354474.85140002</v>
      </c>
      <c r="E87" s="284">
        <f>+E89</f>
        <v>555354474.85140002</v>
      </c>
      <c r="F87" s="285">
        <f>+F89</f>
        <v>1666063424.5542002</v>
      </c>
      <c r="G87" s="210"/>
    </row>
    <row r="88" spans="1:7" ht="9.9" customHeight="1" x14ac:dyDescent="0.3">
      <c r="A88" s="10"/>
      <c r="B88" s="42"/>
      <c r="C88" s="188"/>
      <c r="D88" s="188"/>
      <c r="E88" s="188"/>
      <c r="F88" s="189"/>
      <c r="G88" s="210"/>
    </row>
    <row r="89" spans="1:7" x14ac:dyDescent="0.3">
      <c r="A89" s="394" t="s">
        <v>155</v>
      </c>
      <c r="B89" s="394"/>
      <c r="C89" s="286">
        <f>+C90+C94</f>
        <v>555354474.85140002</v>
      </c>
      <c r="D89" s="286">
        <f t="shared" ref="D89:E89" si="6">+D90+D94</f>
        <v>555354474.85140002</v>
      </c>
      <c r="E89" s="286">
        <f t="shared" si="6"/>
        <v>555354474.85140002</v>
      </c>
      <c r="F89" s="287">
        <f>+F90+F94</f>
        <v>1666063424.5542002</v>
      </c>
      <c r="G89" s="213"/>
    </row>
    <row r="90" spans="1:7" x14ac:dyDescent="0.3">
      <c r="A90" s="155" t="s">
        <v>190</v>
      </c>
      <c r="B90" s="160" t="s">
        <v>185</v>
      </c>
      <c r="C90" s="188">
        <f>+C91</f>
        <v>555354474.85140002</v>
      </c>
      <c r="D90" s="188">
        <f t="shared" ref="D90:E92" si="7">+D91</f>
        <v>555354474.85140002</v>
      </c>
      <c r="E90" s="188">
        <f t="shared" si="7"/>
        <v>555354474.85140002</v>
      </c>
      <c r="F90" s="288">
        <f t="shared" ref="F90:F97" si="8">+C90+D90+E90</f>
        <v>1666063424.5542002</v>
      </c>
      <c r="G90" s="213"/>
    </row>
    <row r="91" spans="1:7" x14ac:dyDescent="0.3">
      <c r="A91" s="155" t="s">
        <v>189</v>
      </c>
      <c r="B91" s="160" t="s">
        <v>161</v>
      </c>
      <c r="C91" s="13">
        <f>+C92</f>
        <v>555354474.85140002</v>
      </c>
      <c r="D91" s="13">
        <f t="shared" si="7"/>
        <v>555354474.85140002</v>
      </c>
      <c r="E91" s="13">
        <f t="shared" si="7"/>
        <v>555354474.85140002</v>
      </c>
      <c r="F91" s="45">
        <f t="shared" si="8"/>
        <v>1666063424.5542002</v>
      </c>
      <c r="G91" s="213"/>
    </row>
    <row r="92" spans="1:7" x14ac:dyDescent="0.3">
      <c r="A92" s="155" t="s">
        <v>188</v>
      </c>
      <c r="B92" s="160" t="s">
        <v>186</v>
      </c>
      <c r="C92" s="13">
        <f>+C93</f>
        <v>555354474.85140002</v>
      </c>
      <c r="D92" s="13">
        <f t="shared" si="7"/>
        <v>555354474.85140002</v>
      </c>
      <c r="E92" s="13">
        <f t="shared" si="7"/>
        <v>555354474.85140002</v>
      </c>
      <c r="F92" s="45">
        <f t="shared" si="8"/>
        <v>1666063424.5542002</v>
      </c>
      <c r="G92" s="213"/>
    </row>
    <row r="93" spans="1:7" x14ac:dyDescent="0.3">
      <c r="A93" s="311" t="s">
        <v>191</v>
      </c>
      <c r="B93" s="312" t="s">
        <v>206</v>
      </c>
      <c r="C93" s="313">
        <v>555354474.85140002</v>
      </c>
      <c r="D93" s="313">
        <v>555354474.85140002</v>
      </c>
      <c r="E93" s="313">
        <v>555354474.85140002</v>
      </c>
      <c r="F93" s="314">
        <f t="shared" si="8"/>
        <v>1666063424.5542002</v>
      </c>
      <c r="G93" s="213"/>
    </row>
    <row r="94" spans="1:7" x14ac:dyDescent="0.3">
      <c r="A94" s="155" t="s">
        <v>260</v>
      </c>
      <c r="B94" s="160" t="s">
        <v>257</v>
      </c>
      <c r="C94" s="188">
        <f>+C95</f>
        <v>0</v>
      </c>
      <c r="D94" s="188">
        <f t="shared" ref="D94:D96" si="9">+D95</f>
        <v>0</v>
      </c>
      <c r="E94" s="188">
        <f t="shared" ref="E94:E96" si="10">+E95</f>
        <v>0</v>
      </c>
      <c r="F94" s="288">
        <f t="shared" si="8"/>
        <v>0</v>
      </c>
      <c r="G94" s="213"/>
    </row>
    <row r="95" spans="1:7" x14ac:dyDescent="0.3">
      <c r="A95" s="155" t="s">
        <v>261</v>
      </c>
      <c r="B95" s="160" t="s">
        <v>162</v>
      </c>
      <c r="C95" s="13">
        <f>+C96</f>
        <v>0</v>
      </c>
      <c r="D95" s="13">
        <f t="shared" si="9"/>
        <v>0</v>
      </c>
      <c r="E95" s="13">
        <f t="shared" si="10"/>
        <v>0</v>
      </c>
      <c r="F95" s="45">
        <f t="shared" si="8"/>
        <v>0</v>
      </c>
      <c r="G95" s="213"/>
    </row>
    <row r="96" spans="1:7" x14ac:dyDescent="0.3">
      <c r="A96" s="155" t="s">
        <v>263</v>
      </c>
      <c r="B96" s="160" t="s">
        <v>262</v>
      </c>
      <c r="C96" s="13">
        <f>+C97</f>
        <v>0</v>
      </c>
      <c r="D96" s="13">
        <f t="shared" si="9"/>
        <v>0</v>
      </c>
      <c r="E96" s="13">
        <f t="shared" si="10"/>
        <v>0</v>
      </c>
      <c r="F96" s="45">
        <f t="shared" si="8"/>
        <v>0</v>
      </c>
      <c r="G96" s="213"/>
    </row>
    <row r="97" spans="1:7" x14ac:dyDescent="0.3">
      <c r="A97" s="311" t="s">
        <v>264</v>
      </c>
      <c r="B97" s="312" t="s">
        <v>265</v>
      </c>
      <c r="C97" s="313">
        <v>0</v>
      </c>
      <c r="D97" s="313">
        <v>0</v>
      </c>
      <c r="E97" s="313">
        <v>0</v>
      </c>
      <c r="F97" s="314">
        <f t="shared" si="8"/>
        <v>0</v>
      </c>
      <c r="G97" s="213"/>
    </row>
    <row r="98" spans="1:7" ht="9.9" customHeight="1" x14ac:dyDescent="0.3">
      <c r="A98" s="111"/>
      <c r="B98" s="40"/>
      <c r="C98" s="51"/>
      <c r="D98" s="51"/>
      <c r="E98" s="51"/>
      <c r="F98" s="112"/>
    </row>
    <row r="99" spans="1:7" x14ac:dyDescent="0.3">
      <c r="A99" s="153" t="s">
        <v>157</v>
      </c>
      <c r="B99" s="154" t="s">
        <v>158</v>
      </c>
      <c r="C99" s="153"/>
      <c r="D99" s="153"/>
      <c r="E99" s="153"/>
      <c r="F99" s="153"/>
    </row>
    <row r="100" spans="1:7" ht="35.1" customHeight="1" x14ac:dyDescent="0.3">
      <c r="A100" s="396" t="s">
        <v>266</v>
      </c>
      <c r="B100" s="396"/>
      <c r="C100" s="396"/>
      <c r="D100" s="396"/>
      <c r="E100" s="396"/>
      <c r="F100" s="396"/>
    </row>
    <row r="101" spans="1:7" ht="50.1" customHeight="1" x14ac:dyDescent="0.3">
      <c r="A101" s="393" t="s">
        <v>330</v>
      </c>
      <c r="B101" s="393"/>
      <c r="C101" s="393"/>
      <c r="D101" s="393"/>
      <c r="E101" s="393"/>
      <c r="F101" s="393"/>
    </row>
    <row r="102" spans="1:7" ht="9.9" customHeight="1" x14ac:dyDescent="0.3">
      <c r="A102" s="22"/>
      <c r="B102" s="41"/>
      <c r="C102" s="21"/>
    </row>
    <row r="103" spans="1:7" x14ac:dyDescent="0.3">
      <c r="A103" s="358" t="s">
        <v>68</v>
      </c>
      <c r="B103" s="358"/>
      <c r="C103" s="358"/>
      <c r="D103" s="358"/>
      <c r="E103" s="358"/>
      <c r="F103" s="358"/>
    </row>
    <row r="104" spans="1:7" ht="32.25" customHeight="1" x14ac:dyDescent="0.3">
      <c r="A104" s="372" t="s">
        <v>118</v>
      </c>
      <c r="B104" s="372"/>
      <c r="C104" s="372"/>
      <c r="D104" s="372"/>
      <c r="E104" s="372"/>
      <c r="F104" s="372"/>
    </row>
    <row r="105" spans="1:7" x14ac:dyDescent="0.3">
      <c r="A105" s="358" t="s">
        <v>51</v>
      </c>
      <c r="B105" s="358"/>
      <c r="C105" s="358"/>
      <c r="D105" s="358"/>
      <c r="E105" s="358"/>
      <c r="F105" s="358"/>
    </row>
    <row r="106" spans="1:7" ht="33" customHeight="1" x14ac:dyDescent="0.3">
      <c r="A106" s="124" t="s">
        <v>53</v>
      </c>
      <c r="B106" s="124" t="s">
        <v>182</v>
      </c>
      <c r="C106" s="87" t="s">
        <v>0</v>
      </c>
      <c r="D106" s="87" t="s">
        <v>2</v>
      </c>
      <c r="E106" s="87" t="s">
        <v>3</v>
      </c>
      <c r="F106" s="87" t="s">
        <v>4</v>
      </c>
    </row>
    <row r="107" spans="1:7" x14ac:dyDescent="0.3">
      <c r="A107" s="79" t="s">
        <v>16</v>
      </c>
      <c r="B107" s="93"/>
      <c r="C107" s="285">
        <f>+C109+C121</f>
        <v>607430720</v>
      </c>
      <c r="D107" s="285">
        <f t="shared" ref="D107:F107" si="11">+D109+D121</f>
        <v>760624770</v>
      </c>
      <c r="E107" s="285">
        <f t="shared" si="11"/>
        <v>763953170</v>
      </c>
      <c r="F107" s="285">
        <f t="shared" si="11"/>
        <v>2132008660</v>
      </c>
      <c r="G107" s="210"/>
    </row>
    <row r="108" spans="1:7" ht="9.9" customHeight="1" x14ac:dyDescent="0.3">
      <c r="A108" s="10"/>
      <c r="B108" s="42"/>
      <c r="C108" s="188"/>
      <c r="D108" s="188"/>
      <c r="E108" s="188"/>
      <c r="F108" s="189"/>
      <c r="G108" s="210"/>
    </row>
    <row r="109" spans="1:7" ht="18" customHeight="1" x14ac:dyDescent="0.3">
      <c r="A109" s="394" t="s">
        <v>156</v>
      </c>
      <c r="B109" s="394"/>
      <c r="C109" s="287">
        <f>+SUM(C110:C119)</f>
        <v>607430720</v>
      </c>
      <c r="D109" s="287">
        <f>+SUM(D110:D119)</f>
        <v>760624770</v>
      </c>
      <c r="E109" s="287">
        <f>+SUM(E110:E119)</f>
        <v>763953170</v>
      </c>
      <c r="F109" s="287">
        <f>+SUM(F110:F119)</f>
        <v>2132008660</v>
      </c>
      <c r="G109" s="210"/>
    </row>
    <row r="110" spans="1:7" ht="15" customHeight="1" x14ac:dyDescent="0.3">
      <c r="A110" s="155">
        <v>0</v>
      </c>
      <c r="B110" s="160" t="s">
        <v>175</v>
      </c>
      <c r="C110" s="13">
        <v>0</v>
      </c>
      <c r="D110" s="13">
        <v>0</v>
      </c>
      <c r="E110" s="13">
        <v>0</v>
      </c>
      <c r="F110" s="45">
        <f>+C110+D110+E110</f>
        <v>0</v>
      </c>
      <c r="G110" s="210"/>
    </row>
    <row r="111" spans="1:7" ht="15" customHeight="1" x14ac:dyDescent="0.3">
      <c r="A111" s="155">
        <v>1</v>
      </c>
      <c r="B111" s="160" t="s">
        <v>163</v>
      </c>
      <c r="C111" s="13">
        <v>0</v>
      </c>
      <c r="D111" s="49">
        <v>0</v>
      </c>
      <c r="E111" s="49">
        <v>0</v>
      </c>
      <c r="F111" s="45">
        <f t="shared" ref="F111:F119" si="12">+C111+D111+E111</f>
        <v>0</v>
      </c>
      <c r="G111" s="210"/>
    </row>
    <row r="112" spans="1:7" ht="15" customHeight="1" x14ac:dyDescent="0.3">
      <c r="A112" s="155">
        <v>2</v>
      </c>
      <c r="B112" s="160" t="s">
        <v>176</v>
      </c>
      <c r="C112" s="13">
        <v>0</v>
      </c>
      <c r="D112" s="13">
        <v>0</v>
      </c>
      <c r="E112" s="13">
        <v>0</v>
      </c>
      <c r="F112" s="45">
        <f t="shared" si="12"/>
        <v>0</v>
      </c>
      <c r="G112" s="210"/>
    </row>
    <row r="113" spans="1:7" ht="15" customHeight="1" x14ac:dyDescent="0.3">
      <c r="A113" s="155">
        <v>3</v>
      </c>
      <c r="B113" s="160" t="s">
        <v>177</v>
      </c>
      <c r="C113" s="13">
        <v>0</v>
      </c>
      <c r="D113" s="13">
        <v>0</v>
      </c>
      <c r="E113" s="13">
        <v>0</v>
      </c>
      <c r="F113" s="45">
        <f t="shared" si="12"/>
        <v>0</v>
      </c>
      <c r="G113" s="210"/>
    </row>
    <row r="114" spans="1:7" ht="15" customHeight="1" x14ac:dyDescent="0.3">
      <c r="A114" s="155">
        <v>4</v>
      </c>
      <c r="B114" s="160" t="s">
        <v>178</v>
      </c>
      <c r="C114" s="13">
        <v>0</v>
      </c>
      <c r="D114" s="13">
        <v>0</v>
      </c>
      <c r="E114" s="13">
        <v>0</v>
      </c>
      <c r="F114" s="45">
        <f t="shared" si="12"/>
        <v>0</v>
      </c>
      <c r="G114" s="210"/>
    </row>
    <row r="115" spans="1:7" ht="15" customHeight="1" x14ac:dyDescent="0.3">
      <c r="A115" s="155">
        <v>5</v>
      </c>
      <c r="B115" s="160" t="s">
        <v>179</v>
      </c>
      <c r="C115" s="13">
        <v>0</v>
      </c>
      <c r="D115" s="13">
        <v>0</v>
      </c>
      <c r="E115" s="13">
        <v>0</v>
      </c>
      <c r="F115" s="45">
        <f t="shared" si="12"/>
        <v>0</v>
      </c>
      <c r="G115" s="210"/>
    </row>
    <row r="116" spans="1:7" ht="15" customHeight="1" x14ac:dyDescent="0.3">
      <c r="A116" s="155">
        <v>6</v>
      </c>
      <c r="B116" s="160" t="s">
        <v>161</v>
      </c>
      <c r="C116" s="13">
        <v>607430720</v>
      </c>
      <c r="D116" s="13">
        <v>760624770</v>
      </c>
      <c r="E116" s="13">
        <v>763953170</v>
      </c>
      <c r="F116" s="45">
        <f t="shared" si="12"/>
        <v>2132008660</v>
      </c>
      <c r="G116" s="210"/>
    </row>
    <row r="117" spans="1:7" ht="15" customHeight="1" x14ac:dyDescent="0.3">
      <c r="A117" s="155">
        <v>7</v>
      </c>
      <c r="B117" s="160" t="s">
        <v>162</v>
      </c>
      <c r="C117" s="13">
        <v>0</v>
      </c>
      <c r="D117" s="13">
        <v>0</v>
      </c>
      <c r="E117" s="13">
        <v>0</v>
      </c>
      <c r="F117" s="45">
        <f t="shared" si="12"/>
        <v>0</v>
      </c>
      <c r="G117" s="210"/>
    </row>
    <row r="118" spans="1:7" ht="15" customHeight="1" x14ac:dyDescent="0.3">
      <c r="A118" s="155">
        <v>8</v>
      </c>
      <c r="B118" s="160" t="s">
        <v>180</v>
      </c>
      <c r="C118" s="13">
        <v>0</v>
      </c>
      <c r="D118" s="13">
        <v>0</v>
      </c>
      <c r="E118" s="13">
        <v>0</v>
      </c>
      <c r="F118" s="45">
        <f t="shared" si="12"/>
        <v>0</v>
      </c>
      <c r="G118" s="210"/>
    </row>
    <row r="119" spans="1:7" ht="15" customHeight="1" x14ac:dyDescent="0.3">
      <c r="A119" s="155">
        <v>9</v>
      </c>
      <c r="B119" s="160" t="s">
        <v>181</v>
      </c>
      <c r="C119" s="13">
        <v>0</v>
      </c>
      <c r="D119" s="13">
        <v>0</v>
      </c>
      <c r="E119" s="13">
        <v>0</v>
      </c>
      <c r="F119" s="45">
        <f t="shared" si="12"/>
        <v>0</v>
      </c>
      <c r="G119" s="210"/>
    </row>
    <row r="120" spans="1:7" ht="9.9" customHeight="1" x14ac:dyDescent="0.3">
      <c r="A120" s="75"/>
      <c r="B120" s="42"/>
      <c r="C120" s="13"/>
      <c r="D120" s="13"/>
      <c r="E120" s="13"/>
      <c r="F120" s="45"/>
      <c r="G120" s="210"/>
    </row>
    <row r="121" spans="1:7" ht="18" customHeight="1" x14ac:dyDescent="0.3">
      <c r="A121" s="394" t="s">
        <v>258</v>
      </c>
      <c r="B121" s="394"/>
      <c r="C121" s="287">
        <f t="shared" ref="C121:E122" si="13">+C122</f>
        <v>0</v>
      </c>
      <c r="D121" s="287">
        <f t="shared" si="13"/>
        <v>0</v>
      </c>
      <c r="E121" s="287">
        <f t="shared" si="13"/>
        <v>0</v>
      </c>
      <c r="F121" s="287">
        <f>+SUM(F122:F123)</f>
        <v>0</v>
      </c>
      <c r="G121" s="210"/>
    </row>
    <row r="122" spans="1:7" ht="15" customHeight="1" x14ac:dyDescent="0.3">
      <c r="A122" s="155">
        <v>6</v>
      </c>
      <c r="B122" s="160" t="s">
        <v>161</v>
      </c>
      <c r="C122" s="46">
        <f t="shared" si="13"/>
        <v>0</v>
      </c>
      <c r="D122" s="46">
        <f t="shared" si="13"/>
        <v>0</v>
      </c>
      <c r="E122" s="46">
        <f t="shared" si="13"/>
        <v>0</v>
      </c>
      <c r="F122" s="50">
        <f>+F123</f>
        <v>0</v>
      </c>
      <c r="G122" s="210"/>
    </row>
    <row r="123" spans="1:7" ht="15" customHeight="1" x14ac:dyDescent="0.3">
      <c r="A123" s="315" t="s">
        <v>194</v>
      </c>
      <c r="B123" s="316" t="s">
        <v>193</v>
      </c>
      <c r="C123" s="317">
        <v>0</v>
      </c>
      <c r="D123" s="317">
        <v>0</v>
      </c>
      <c r="E123" s="317">
        <v>0</v>
      </c>
      <c r="F123" s="318">
        <f>+C123+D123+E123</f>
        <v>0</v>
      </c>
      <c r="G123" s="210"/>
    </row>
    <row r="124" spans="1:7" ht="15" customHeight="1" x14ac:dyDescent="0.3">
      <c r="A124" s="398" t="s">
        <v>56</v>
      </c>
      <c r="B124" s="399"/>
      <c r="C124" s="399"/>
      <c r="D124" s="399"/>
      <c r="E124" s="399"/>
      <c r="F124" s="399"/>
    </row>
    <row r="125" spans="1:7" ht="15" customHeight="1" x14ac:dyDescent="0.3">
      <c r="A125" s="129" t="s">
        <v>157</v>
      </c>
      <c r="B125" s="128" t="s">
        <v>158</v>
      </c>
      <c r="C125" s="128"/>
      <c r="D125" s="128"/>
      <c r="E125" s="128"/>
      <c r="F125" s="128"/>
    </row>
    <row r="126" spans="1:7" ht="75" customHeight="1" x14ac:dyDescent="0.3">
      <c r="A126" s="396" t="s">
        <v>207</v>
      </c>
      <c r="B126" s="396"/>
      <c r="C126" s="396"/>
      <c r="D126" s="396"/>
      <c r="E126" s="396"/>
      <c r="F126" s="396"/>
    </row>
    <row r="127" spans="1:7" ht="50.1" customHeight="1" x14ac:dyDescent="0.3">
      <c r="A127" s="400" t="s">
        <v>331</v>
      </c>
      <c r="B127" s="400"/>
      <c r="C127" s="400"/>
      <c r="D127" s="400"/>
      <c r="E127" s="400"/>
      <c r="F127" s="400"/>
    </row>
    <row r="128" spans="1:7" x14ac:dyDescent="0.3">
      <c r="A128" s="44"/>
      <c r="B128" s="42"/>
    </row>
    <row r="129" spans="1:7" x14ac:dyDescent="0.3">
      <c r="A129" s="358" t="s">
        <v>70</v>
      </c>
      <c r="B129" s="358"/>
      <c r="C129" s="358"/>
      <c r="D129" s="358"/>
      <c r="E129" s="358"/>
      <c r="F129" s="358"/>
      <c r="G129" s="150"/>
    </row>
    <row r="130" spans="1:7" ht="14.4" customHeight="1" x14ac:dyDescent="0.3">
      <c r="A130" s="358" t="s">
        <v>71</v>
      </c>
      <c r="B130" s="358"/>
      <c r="C130" s="358"/>
      <c r="D130" s="358"/>
      <c r="E130" s="358"/>
      <c r="F130" s="358"/>
    </row>
    <row r="131" spans="1:7" x14ac:dyDescent="0.3">
      <c r="A131" s="358" t="s">
        <v>51</v>
      </c>
      <c r="B131" s="358"/>
      <c r="C131" s="358"/>
      <c r="D131" s="358"/>
      <c r="E131" s="358"/>
      <c r="F131" s="358"/>
    </row>
    <row r="132" spans="1:7" x14ac:dyDescent="0.3">
      <c r="A132" s="87" t="s">
        <v>69</v>
      </c>
      <c r="B132" s="87" t="s">
        <v>0</v>
      </c>
      <c r="C132" s="87" t="s">
        <v>2</v>
      </c>
      <c r="D132" s="87" t="s">
        <v>3</v>
      </c>
      <c r="E132" s="87" t="s">
        <v>4</v>
      </c>
      <c r="F132" s="110"/>
    </row>
    <row r="133" spans="1:7" ht="18" customHeight="1" x14ac:dyDescent="0.3">
      <c r="A133" s="131" t="s">
        <v>72</v>
      </c>
      <c r="B133" s="158">
        <v>0</v>
      </c>
      <c r="C133" s="41">
        <f>+B137</f>
        <v>-52076245.148599982</v>
      </c>
      <c r="D133" s="41">
        <f>+C137</f>
        <v>-257346540.29719996</v>
      </c>
      <c r="E133" s="114">
        <v>0</v>
      </c>
      <c r="F133" s="207"/>
    </row>
    <row r="134" spans="1:7" ht="18" customHeight="1" x14ac:dyDescent="0.3">
      <c r="A134" s="131" t="s">
        <v>73</v>
      </c>
      <c r="B134" s="41">
        <f>+C89</f>
        <v>555354474.85140002</v>
      </c>
      <c r="C134" s="41">
        <f>+D89</f>
        <v>555354474.85140002</v>
      </c>
      <c r="D134" s="41">
        <f>+E89</f>
        <v>555354474.85140002</v>
      </c>
      <c r="E134" s="114">
        <f>+B134+C134+D134</f>
        <v>1666063424.5542002</v>
      </c>
      <c r="F134" s="62"/>
    </row>
    <row r="135" spans="1:7" ht="18" customHeight="1" x14ac:dyDescent="0.3">
      <c r="A135" s="96" t="s">
        <v>98</v>
      </c>
      <c r="B135" s="97">
        <f>+B133+B134</f>
        <v>555354474.85140002</v>
      </c>
      <c r="C135" s="97">
        <f>+C133+C134</f>
        <v>503278229.70280004</v>
      </c>
      <c r="D135" s="97">
        <f>+D133+D134</f>
        <v>298007934.55420005</v>
      </c>
      <c r="E135" s="97">
        <f>+E133+E134</f>
        <v>1666063424.5542002</v>
      </c>
      <c r="F135" s="62"/>
    </row>
    <row r="136" spans="1:7" ht="18" customHeight="1" x14ac:dyDescent="0.3">
      <c r="A136" s="131" t="s">
        <v>146</v>
      </c>
      <c r="B136" s="41">
        <f>+C109</f>
        <v>607430720</v>
      </c>
      <c r="C136" s="41">
        <f>+D109</f>
        <v>760624770</v>
      </c>
      <c r="D136" s="41">
        <f>+E109</f>
        <v>763953170</v>
      </c>
      <c r="E136" s="114">
        <f>+SUM(B136:D136)</f>
        <v>2132008660</v>
      </c>
      <c r="F136" s="62"/>
    </row>
    <row r="137" spans="1:7" ht="18" customHeight="1" x14ac:dyDescent="0.3">
      <c r="A137" s="96" t="s">
        <v>99</v>
      </c>
      <c r="B137" s="123">
        <f>+B135-B136</f>
        <v>-52076245.148599982</v>
      </c>
      <c r="C137" s="97">
        <f>+C135-C136</f>
        <v>-257346540.29719996</v>
      </c>
      <c r="D137" s="97">
        <f>+D135-D136</f>
        <v>-465945235.44579995</v>
      </c>
      <c r="E137" s="97">
        <f>+E135-E136</f>
        <v>-465945235.44579983</v>
      </c>
      <c r="F137" s="62"/>
      <c r="G137" s="50"/>
    </row>
    <row r="138" spans="1:7" x14ac:dyDescent="0.3">
      <c r="A138" s="126" t="s">
        <v>157</v>
      </c>
      <c r="B138" s="125" t="s">
        <v>158</v>
      </c>
      <c r="C138" s="73"/>
      <c r="D138" s="73"/>
      <c r="E138" s="73"/>
      <c r="G138" s="98"/>
    </row>
    <row r="139" spans="1:7" ht="18" customHeight="1" x14ac:dyDescent="0.3">
      <c r="A139" s="407" t="s">
        <v>183</v>
      </c>
      <c r="B139" s="408"/>
      <c r="C139" s="408"/>
      <c r="D139" s="408"/>
      <c r="E139" s="408"/>
      <c r="F139" s="118"/>
      <c r="G139" s="98"/>
    </row>
    <row r="140" spans="1:7" ht="39.9" customHeight="1" x14ac:dyDescent="0.3">
      <c r="A140" s="404" t="s">
        <v>208</v>
      </c>
      <c r="B140" s="405"/>
      <c r="C140" s="405"/>
      <c r="D140" s="405"/>
      <c r="E140" s="405"/>
      <c r="F140" s="406"/>
      <c r="G140" s="98"/>
    </row>
    <row r="141" spans="1:7" ht="18" customHeight="1" x14ac:dyDescent="0.3">
      <c r="A141" s="404" t="s">
        <v>119</v>
      </c>
      <c r="B141" s="405"/>
      <c r="C141" s="405"/>
      <c r="D141" s="405"/>
      <c r="E141" s="405"/>
      <c r="F141" s="406"/>
      <c r="G141" s="98"/>
    </row>
    <row r="142" spans="1:7" ht="18" customHeight="1" x14ac:dyDescent="0.3">
      <c r="A142" s="404" t="s">
        <v>149</v>
      </c>
      <c r="B142" s="405"/>
      <c r="C142" s="405"/>
      <c r="D142" s="405"/>
      <c r="E142" s="405"/>
      <c r="F142" s="406"/>
      <c r="G142" s="98"/>
    </row>
    <row r="143" spans="1:7" ht="18" customHeight="1" x14ac:dyDescent="0.3">
      <c r="A143" s="404" t="s">
        <v>122</v>
      </c>
      <c r="B143" s="405"/>
      <c r="C143" s="405"/>
      <c r="D143" s="405"/>
      <c r="E143" s="405"/>
      <c r="F143" s="406"/>
      <c r="G143" s="98"/>
    </row>
    <row r="144" spans="1:7" ht="18" customHeight="1" x14ac:dyDescent="0.3">
      <c r="A144" s="401" t="s">
        <v>148</v>
      </c>
      <c r="B144" s="402"/>
      <c r="C144" s="402"/>
      <c r="D144" s="402"/>
      <c r="E144" s="402"/>
      <c r="F144" s="403"/>
      <c r="G144" s="98"/>
    </row>
    <row r="145" spans="1:7" ht="15" customHeight="1" x14ac:dyDescent="0.3">
      <c r="A145" s="99" t="s">
        <v>120</v>
      </c>
      <c r="B145" s="100"/>
      <c r="C145" s="100"/>
      <c r="D145" s="100"/>
      <c r="E145" s="100"/>
      <c r="F145" s="101"/>
      <c r="G145" s="98"/>
    </row>
    <row r="146" spans="1:7" s="108" customFormat="1" ht="64.5" customHeight="1" x14ac:dyDescent="0.3">
      <c r="A146" s="413" t="s">
        <v>332</v>
      </c>
      <c r="B146" s="414"/>
      <c r="C146" s="414"/>
      <c r="D146" s="414"/>
      <c r="E146" s="414"/>
      <c r="F146" s="415"/>
      <c r="G146" s="109"/>
    </row>
    <row r="147" spans="1:7" ht="15" customHeight="1" x14ac:dyDescent="0.35">
      <c r="A147" s="4"/>
      <c r="B147" s="4"/>
      <c r="C147" s="4"/>
      <c r="D147" s="4"/>
      <c r="E147" s="4"/>
      <c r="F147" s="4"/>
    </row>
    <row r="148" spans="1:7" ht="15" customHeight="1" x14ac:dyDescent="0.3">
      <c r="B148" s="358" t="s">
        <v>123</v>
      </c>
      <c r="C148" s="358"/>
      <c r="D148" s="358"/>
      <c r="E148" s="35"/>
      <c r="F148" s="35"/>
    </row>
    <row r="149" spans="1:7" ht="33" customHeight="1" x14ac:dyDescent="0.3">
      <c r="B149" s="372" t="s">
        <v>124</v>
      </c>
      <c r="C149" s="372"/>
      <c r="D149" s="372"/>
      <c r="E149" s="35"/>
      <c r="F149" s="35"/>
    </row>
    <row r="150" spans="1:7" ht="15" customHeight="1" x14ac:dyDescent="0.3">
      <c r="B150" s="358" t="s">
        <v>51</v>
      </c>
      <c r="C150" s="358"/>
      <c r="D150" s="358"/>
      <c r="E150" s="35"/>
      <c r="F150" s="35"/>
    </row>
    <row r="151" spans="1:7" ht="18" customHeight="1" x14ac:dyDescent="0.3">
      <c r="B151" s="352" t="s">
        <v>69</v>
      </c>
      <c r="C151" s="352"/>
      <c r="D151" s="88" t="s">
        <v>80</v>
      </c>
      <c r="E151"/>
      <c r="F151" s="110"/>
    </row>
    <row r="152" spans="1:7" ht="18" customHeight="1" x14ac:dyDescent="0.3">
      <c r="B152" s="420" t="s">
        <v>196</v>
      </c>
      <c r="C152" s="420"/>
      <c r="D152" s="88"/>
      <c r="E152"/>
      <c r="F152" s="110"/>
    </row>
    <row r="153" spans="1:7" ht="18" customHeight="1" x14ac:dyDescent="0.3">
      <c r="B153" s="113" t="s">
        <v>125</v>
      </c>
      <c r="D153" s="41">
        <v>0</v>
      </c>
      <c r="E153"/>
      <c r="F153" s="110"/>
    </row>
    <row r="154" spans="1:7" ht="18" customHeight="1" x14ac:dyDescent="0.3">
      <c r="B154" s="113" t="s">
        <v>126</v>
      </c>
      <c r="D154" s="41">
        <v>0</v>
      </c>
      <c r="E154"/>
      <c r="F154" s="110"/>
    </row>
    <row r="155" spans="1:7" ht="18" customHeight="1" x14ac:dyDescent="0.3">
      <c r="B155" s="421" t="s">
        <v>16</v>
      </c>
      <c r="C155" s="421"/>
      <c r="D155" s="97">
        <f>+D153+D154</f>
        <v>0</v>
      </c>
      <c r="E155"/>
      <c r="F155" s="110"/>
    </row>
    <row r="156" spans="1:7" ht="18" customHeight="1" x14ac:dyDescent="0.3">
      <c r="B156" s="113"/>
      <c r="D156" s="41"/>
      <c r="E156" s="114"/>
      <c r="F156" s="110"/>
    </row>
    <row r="157" spans="1:7" ht="18" customHeight="1" x14ac:dyDescent="0.3">
      <c r="B157" s="420" t="s">
        <v>197</v>
      </c>
      <c r="C157" s="420"/>
      <c r="D157" s="88" t="s">
        <v>80</v>
      </c>
      <c r="E157" s="114"/>
      <c r="F157" s="110"/>
    </row>
    <row r="158" spans="1:7" ht="18" customHeight="1" x14ac:dyDescent="0.3">
      <c r="B158" s="113" t="s">
        <v>125</v>
      </c>
      <c r="D158" s="41">
        <v>0</v>
      </c>
      <c r="E158" s="114"/>
      <c r="F158" s="110"/>
    </row>
    <row r="159" spans="1:7" ht="18" customHeight="1" x14ac:dyDescent="0.3">
      <c r="B159" s="113" t="s">
        <v>198</v>
      </c>
      <c r="D159" s="41">
        <v>0</v>
      </c>
      <c r="E159" s="114"/>
      <c r="F159" s="110"/>
    </row>
    <row r="160" spans="1:7" ht="18" customHeight="1" x14ac:dyDescent="0.3">
      <c r="B160" s="421" t="s">
        <v>199</v>
      </c>
      <c r="C160" s="421"/>
      <c r="D160" s="97">
        <f>+D158+D159</f>
        <v>0</v>
      </c>
      <c r="E160" s="114"/>
      <c r="F160" s="110"/>
    </row>
    <row r="161" spans="1:6" ht="18" customHeight="1" x14ac:dyDescent="0.3">
      <c r="B161" s="113"/>
      <c r="D161" s="114"/>
      <c r="E161" s="114"/>
      <c r="F161" s="110"/>
    </row>
    <row r="162" spans="1:6" ht="18" customHeight="1" x14ac:dyDescent="0.3">
      <c r="B162" s="420" t="s">
        <v>200</v>
      </c>
      <c r="C162" s="420"/>
      <c r="D162" s="88" t="s">
        <v>80</v>
      </c>
      <c r="E162" s="114"/>
      <c r="F162" s="110"/>
    </row>
    <row r="163" spans="1:6" ht="18" customHeight="1" x14ac:dyDescent="0.3">
      <c r="B163" s="113" t="s">
        <v>125</v>
      </c>
      <c r="D163" s="41">
        <f>+D153-D158</f>
        <v>0</v>
      </c>
      <c r="E163" s="114"/>
      <c r="F163" s="110"/>
    </row>
    <row r="164" spans="1:6" ht="18" customHeight="1" x14ac:dyDescent="0.3">
      <c r="B164" s="113" t="s">
        <v>126</v>
      </c>
      <c r="D164" s="41">
        <f>+D154-D159</f>
        <v>0</v>
      </c>
      <c r="E164" s="114"/>
      <c r="F164" s="110"/>
    </row>
    <row r="165" spans="1:6" ht="18" customHeight="1" x14ac:dyDescent="0.3">
      <c r="B165" s="421" t="s">
        <v>201</v>
      </c>
      <c r="C165" s="421"/>
      <c r="D165" s="166">
        <f>+D163+D164</f>
        <v>0</v>
      </c>
      <c r="E165" s="114"/>
      <c r="F165" s="110"/>
    </row>
    <row r="166" spans="1:6" ht="15" customHeight="1" x14ac:dyDescent="0.3">
      <c r="B166" s="167" t="s">
        <v>202</v>
      </c>
      <c r="C166" s="127"/>
      <c r="D166" s="164"/>
      <c r="E166" s="164"/>
      <c r="F166" s="289">
        <f>+D158-F169</f>
        <v>0</v>
      </c>
    </row>
    <row r="167" spans="1:6" ht="15" customHeight="1" x14ac:dyDescent="0.3">
      <c r="B167" s="196"/>
      <c r="C167" s="197"/>
      <c r="D167" s="164"/>
      <c r="E167" s="164"/>
      <c r="F167" s="34"/>
    </row>
    <row r="168" spans="1:6" ht="15" customHeight="1" x14ac:dyDescent="0.3">
      <c r="A168" s="87" t="s">
        <v>53</v>
      </c>
      <c r="B168" s="87" t="s">
        <v>229</v>
      </c>
      <c r="C168" s="87" t="s">
        <v>0</v>
      </c>
      <c r="D168" s="87" t="s">
        <v>2</v>
      </c>
      <c r="E168" s="87" t="s">
        <v>3</v>
      </c>
      <c r="F168" s="87" t="s">
        <v>4</v>
      </c>
    </row>
    <row r="169" spans="1:6" ht="15" customHeight="1" x14ac:dyDescent="0.3">
      <c r="A169" s="198" t="s">
        <v>228</v>
      </c>
      <c r="B169" s="199"/>
      <c r="C169" s="290">
        <f>+SUM(C170:C179)</f>
        <v>0</v>
      </c>
      <c r="D169" s="290">
        <f>+SUM(D170:D179)</f>
        <v>0</v>
      </c>
      <c r="E169" s="290">
        <f>+SUM(E170:E179)</f>
        <v>0</v>
      </c>
      <c r="F169" s="290">
        <f>+SUM(F170:F179)</f>
        <v>0</v>
      </c>
    </row>
    <row r="170" spans="1:6" ht="15" customHeight="1" x14ac:dyDescent="0.3">
      <c r="A170" s="155">
        <v>0</v>
      </c>
      <c r="B170" s="160" t="s">
        <v>175</v>
      </c>
      <c r="C170" s="13">
        <v>0</v>
      </c>
      <c r="D170" s="13">
        <v>0</v>
      </c>
      <c r="E170" s="13">
        <v>0</v>
      </c>
      <c r="F170" s="45">
        <f>+C170+D170+E170</f>
        <v>0</v>
      </c>
    </row>
    <row r="171" spans="1:6" ht="15" customHeight="1" x14ac:dyDescent="0.3">
      <c r="A171" s="155">
        <v>1</v>
      </c>
      <c r="B171" s="160" t="s">
        <v>163</v>
      </c>
      <c r="C171" s="13">
        <v>0</v>
      </c>
      <c r="D171" s="49">
        <v>0</v>
      </c>
      <c r="E171" s="49">
        <v>0</v>
      </c>
      <c r="F171" s="45">
        <f t="shared" ref="F171:F179" si="14">+C171+D171+E171</f>
        <v>0</v>
      </c>
    </row>
    <row r="172" spans="1:6" ht="15" customHeight="1" x14ac:dyDescent="0.3">
      <c r="A172" s="155">
        <v>2</v>
      </c>
      <c r="B172" s="160" t="s">
        <v>176</v>
      </c>
      <c r="C172" s="13">
        <v>0</v>
      </c>
      <c r="D172" s="13">
        <v>0</v>
      </c>
      <c r="E172" s="13">
        <v>0</v>
      </c>
      <c r="F172" s="45">
        <f t="shared" si="14"/>
        <v>0</v>
      </c>
    </row>
    <row r="173" spans="1:6" ht="15" customHeight="1" x14ac:dyDescent="0.3">
      <c r="A173" s="155">
        <v>3</v>
      </c>
      <c r="B173" s="160" t="s">
        <v>177</v>
      </c>
      <c r="C173" s="13">
        <v>0</v>
      </c>
      <c r="D173" s="13">
        <v>0</v>
      </c>
      <c r="E173" s="13">
        <v>0</v>
      </c>
      <c r="F173" s="45">
        <f t="shared" si="14"/>
        <v>0</v>
      </c>
    </row>
    <row r="174" spans="1:6" ht="15" customHeight="1" x14ac:dyDescent="0.3">
      <c r="A174" s="155">
        <v>4</v>
      </c>
      <c r="B174" s="160" t="s">
        <v>178</v>
      </c>
      <c r="C174" s="13">
        <v>0</v>
      </c>
      <c r="D174" s="13">
        <v>0</v>
      </c>
      <c r="E174" s="13">
        <v>0</v>
      </c>
      <c r="F174" s="45">
        <f t="shared" si="14"/>
        <v>0</v>
      </c>
    </row>
    <row r="175" spans="1:6" ht="15" customHeight="1" x14ac:dyDescent="0.3">
      <c r="A175" s="155">
        <v>5</v>
      </c>
      <c r="B175" s="160" t="s">
        <v>179</v>
      </c>
      <c r="C175" s="13">
        <v>0</v>
      </c>
      <c r="D175" s="13">
        <v>0</v>
      </c>
      <c r="E175" s="13">
        <v>0</v>
      </c>
      <c r="F175" s="45">
        <f t="shared" si="14"/>
        <v>0</v>
      </c>
    </row>
    <row r="176" spans="1:6" ht="15" customHeight="1" x14ac:dyDescent="0.3">
      <c r="A176" s="155">
        <v>6</v>
      </c>
      <c r="B176" s="160" t="s">
        <v>161</v>
      </c>
      <c r="C176" s="13">
        <v>0</v>
      </c>
      <c r="D176" s="13">
        <v>0</v>
      </c>
      <c r="E176" s="13">
        <v>0</v>
      </c>
      <c r="F176" s="45">
        <f t="shared" si="14"/>
        <v>0</v>
      </c>
    </row>
    <row r="177" spans="1:7" ht="15" customHeight="1" x14ac:dyDescent="0.3">
      <c r="A177" s="155">
        <v>7</v>
      </c>
      <c r="B177" s="160" t="s">
        <v>162</v>
      </c>
      <c r="C177" s="13">
        <v>0</v>
      </c>
      <c r="D177" s="13">
        <v>0</v>
      </c>
      <c r="E177" s="13">
        <v>0</v>
      </c>
      <c r="F177" s="45">
        <f t="shared" si="14"/>
        <v>0</v>
      </c>
    </row>
    <row r="178" spans="1:7" ht="15" customHeight="1" x14ac:dyDescent="0.3">
      <c r="A178" s="155">
        <v>8</v>
      </c>
      <c r="B178" s="160" t="s">
        <v>180</v>
      </c>
      <c r="C178" s="13">
        <v>0</v>
      </c>
      <c r="D178" s="13">
        <v>0</v>
      </c>
      <c r="E178" s="13">
        <v>0</v>
      </c>
      <c r="F178" s="45">
        <f t="shared" si="14"/>
        <v>0</v>
      </c>
    </row>
    <row r="179" spans="1:7" ht="15" customHeight="1" x14ac:dyDescent="0.3">
      <c r="A179" s="201">
        <v>9</v>
      </c>
      <c r="B179" s="202" t="s">
        <v>181</v>
      </c>
      <c r="C179" s="15">
        <v>0</v>
      </c>
      <c r="D179" s="15">
        <v>0</v>
      </c>
      <c r="E179" s="15">
        <v>0</v>
      </c>
      <c r="F179" s="203">
        <f t="shared" si="14"/>
        <v>0</v>
      </c>
    </row>
    <row r="180" spans="1:7" ht="15" customHeight="1" x14ac:dyDescent="0.3">
      <c r="A180" s="422" t="s">
        <v>202</v>
      </c>
      <c r="B180" s="422"/>
      <c r="C180" s="422"/>
      <c r="D180" s="422"/>
      <c r="E180" s="422"/>
      <c r="F180" s="422"/>
    </row>
    <row r="181" spans="1:7" ht="15" customHeight="1" x14ac:dyDescent="0.3">
      <c r="A181" s="99" t="s">
        <v>120</v>
      </c>
      <c r="B181" s="100"/>
      <c r="C181" s="100"/>
      <c r="D181" s="100"/>
      <c r="E181" s="100"/>
      <c r="F181" s="101"/>
    </row>
    <row r="182" spans="1:7" ht="50.1" customHeight="1" x14ac:dyDescent="0.3">
      <c r="A182" s="416" t="s">
        <v>333</v>
      </c>
      <c r="B182" s="417"/>
      <c r="C182" s="417"/>
      <c r="D182" s="417"/>
      <c r="E182" s="417"/>
      <c r="F182" s="418"/>
    </row>
    <row r="183" spans="1:7" ht="15" customHeight="1" x14ac:dyDescent="0.35">
      <c r="A183" s="4"/>
      <c r="B183" s="4"/>
      <c r="C183" s="4"/>
      <c r="D183" s="4"/>
      <c r="E183" s="4"/>
      <c r="F183" s="4"/>
    </row>
    <row r="184" spans="1:7" ht="35.1" customHeight="1" x14ac:dyDescent="0.3">
      <c r="A184" s="115" t="s">
        <v>74</v>
      </c>
      <c r="B184" s="363" t="s">
        <v>334</v>
      </c>
      <c r="C184" s="378"/>
      <c r="D184" s="379" t="s">
        <v>48</v>
      </c>
      <c r="E184" s="380"/>
      <c r="F184" s="381"/>
    </row>
    <row r="185" spans="1:7" ht="35.1" customHeight="1" x14ac:dyDescent="0.3">
      <c r="A185" s="116" t="s">
        <v>46</v>
      </c>
      <c r="B185" s="363" t="s">
        <v>335</v>
      </c>
      <c r="C185" s="378"/>
      <c r="D185" s="382"/>
      <c r="E185" s="383"/>
      <c r="F185" s="384"/>
    </row>
    <row r="186" spans="1:7" ht="35.1" customHeight="1" x14ac:dyDescent="0.3">
      <c r="A186" s="117" t="s">
        <v>47</v>
      </c>
      <c r="B186" s="363" t="s">
        <v>336</v>
      </c>
      <c r="C186" s="378"/>
      <c r="D186" s="385"/>
      <c r="E186" s="386"/>
      <c r="F186" s="387"/>
    </row>
    <row r="187" spans="1:7" x14ac:dyDescent="0.3">
      <c r="A187" s="419" t="s">
        <v>116</v>
      </c>
      <c r="B187" s="419"/>
      <c r="C187" s="419"/>
      <c r="D187" s="419"/>
      <c r="E187" s="419"/>
      <c r="F187" s="419"/>
    </row>
    <row r="188" spans="1:7" x14ac:dyDescent="0.3">
      <c r="A188" s="121"/>
      <c r="B188" s="121"/>
      <c r="C188" s="121"/>
      <c r="D188" s="121"/>
      <c r="E188" s="121"/>
      <c r="F188" s="121"/>
    </row>
    <row r="189" spans="1:7" ht="19.8" x14ac:dyDescent="0.3">
      <c r="A189" s="410" t="s">
        <v>143</v>
      </c>
      <c r="B189" s="411"/>
      <c r="C189" s="411"/>
      <c r="D189" s="411"/>
      <c r="E189" s="411"/>
      <c r="F189" s="412"/>
      <c r="G189" s="209"/>
    </row>
    <row r="190" spans="1:7" x14ac:dyDescent="0.3">
      <c r="A190" s="102" t="s">
        <v>127</v>
      </c>
      <c r="F190" s="103"/>
    </row>
    <row r="191" spans="1:7" x14ac:dyDescent="0.3">
      <c r="A191" s="104"/>
      <c r="F191" s="103"/>
    </row>
    <row r="192" spans="1:7" ht="33" customHeight="1" thickBot="1" x14ac:dyDescent="0.35">
      <c r="A192" s="169" t="s">
        <v>203</v>
      </c>
      <c r="B192" s="168">
        <v>0</v>
      </c>
      <c r="F192" s="103"/>
    </row>
    <row r="193" spans="1:6" ht="16.2" thickTop="1" x14ac:dyDescent="0.3">
      <c r="A193" s="104"/>
      <c r="F193" s="103"/>
    </row>
    <row r="194" spans="1:6" x14ac:dyDescent="0.3">
      <c r="A194" s="102" t="s">
        <v>134</v>
      </c>
      <c r="D194" s="35" t="s">
        <v>168</v>
      </c>
      <c r="F194" s="103"/>
    </row>
    <row r="195" spans="1:6" x14ac:dyDescent="0.3">
      <c r="A195" s="104" t="s">
        <v>128</v>
      </c>
      <c r="B195" s="50">
        <f>+B70</f>
        <v>6664253698.2168007</v>
      </c>
      <c r="D195" s="337" t="s">
        <v>164</v>
      </c>
      <c r="E195" s="337"/>
      <c r="F195" s="409"/>
    </row>
    <row r="196" spans="1:6" x14ac:dyDescent="0.3">
      <c r="A196" s="104" t="s">
        <v>135</v>
      </c>
      <c r="B196" s="52">
        <f>+F89</f>
        <v>1666063424.5542002</v>
      </c>
      <c r="D196" s="337"/>
      <c r="E196" s="337"/>
      <c r="F196" s="409"/>
    </row>
    <row r="197" spans="1:6" ht="16.2" thickBot="1" x14ac:dyDescent="0.35">
      <c r="A197" s="104" t="s">
        <v>129</v>
      </c>
      <c r="B197" s="144">
        <f>+B195-B196</f>
        <v>4998190273.6626005</v>
      </c>
      <c r="D197" s="28" t="s">
        <v>165</v>
      </c>
      <c r="F197" s="146">
        <f>+F89</f>
        <v>1666063424.5542002</v>
      </c>
    </row>
    <row r="198" spans="1:6" ht="16.2" thickTop="1" x14ac:dyDescent="0.3">
      <c r="A198" s="104"/>
      <c r="D198" s="28" t="s">
        <v>166</v>
      </c>
      <c r="F198" s="147">
        <f>+F109</f>
        <v>2132008660</v>
      </c>
    </row>
    <row r="199" spans="1:6" ht="16.2" thickBot="1" x14ac:dyDescent="0.35">
      <c r="A199" s="102" t="s">
        <v>130</v>
      </c>
      <c r="D199" s="35" t="s">
        <v>167</v>
      </c>
      <c r="E199" s="35"/>
      <c r="F199" s="148">
        <f>+F198/F197</f>
        <v>1.2796683659089845</v>
      </c>
    </row>
    <row r="200" spans="1:6" ht="16.2" thickTop="1" x14ac:dyDescent="0.3">
      <c r="A200" s="104" t="s">
        <v>131</v>
      </c>
      <c r="B200" s="50">
        <f>+F28</f>
        <v>2132008660</v>
      </c>
      <c r="F200" s="103"/>
    </row>
    <row r="201" spans="1:6" x14ac:dyDescent="0.3">
      <c r="A201" s="104" t="s">
        <v>132</v>
      </c>
      <c r="B201" s="52">
        <f>+F109</f>
        <v>2132008660</v>
      </c>
      <c r="D201" s="337" t="s">
        <v>169</v>
      </c>
      <c r="E201" s="337"/>
      <c r="F201" s="409"/>
    </row>
    <row r="202" spans="1:6" ht="16.2" thickBot="1" x14ac:dyDescent="0.35">
      <c r="A202" s="104" t="s">
        <v>133</v>
      </c>
      <c r="B202" s="145">
        <f>+B200-B201</f>
        <v>0</v>
      </c>
      <c r="D202" s="337"/>
      <c r="E202" s="337"/>
      <c r="F202" s="409"/>
    </row>
    <row r="203" spans="1:6" ht="16.2" thickTop="1" x14ac:dyDescent="0.3">
      <c r="A203" s="104"/>
      <c r="B203"/>
      <c r="D203" s="60" t="s">
        <v>170</v>
      </c>
      <c r="E203" s="149"/>
      <c r="F203" s="146">
        <f>+B70</f>
        <v>6664253698.2168007</v>
      </c>
    </row>
    <row r="204" spans="1:6" x14ac:dyDescent="0.3">
      <c r="A204" s="104"/>
      <c r="B204"/>
      <c r="D204" s="60" t="s">
        <v>166</v>
      </c>
      <c r="E204" s="149"/>
      <c r="F204" s="147">
        <f>+F109</f>
        <v>2132008660</v>
      </c>
    </row>
    <row r="205" spans="1:6" ht="16.2" thickBot="1" x14ac:dyDescent="0.35">
      <c r="A205" s="104"/>
      <c r="B205"/>
      <c r="D205" s="149"/>
      <c r="E205" s="149"/>
      <c r="F205" s="148">
        <f>+F204/F203</f>
        <v>0.31991709147724612</v>
      </c>
    </row>
    <row r="206" spans="1:6" ht="16.2" thickTop="1" x14ac:dyDescent="0.3">
      <c r="A206" s="105"/>
      <c r="B206" s="106"/>
      <c r="C206" s="106"/>
      <c r="D206" s="106"/>
      <c r="E206" s="106"/>
      <c r="F206" s="107"/>
    </row>
  </sheetData>
  <mergeCells count="93">
    <mergeCell ref="B150:D150"/>
    <mergeCell ref="B157:C157"/>
    <mergeCell ref="B160:C160"/>
    <mergeCell ref="B162:C162"/>
    <mergeCell ref="D195:F196"/>
    <mergeCell ref="D201:F202"/>
    <mergeCell ref="A189:F189"/>
    <mergeCell ref="A146:F146"/>
    <mergeCell ref="A182:F182"/>
    <mergeCell ref="A187:F187"/>
    <mergeCell ref="B184:C184"/>
    <mergeCell ref="D184:F186"/>
    <mergeCell ref="B185:C185"/>
    <mergeCell ref="B186:C186"/>
    <mergeCell ref="B152:C152"/>
    <mergeCell ref="B155:C155"/>
    <mergeCell ref="B151:C151"/>
    <mergeCell ref="B165:C165"/>
    <mergeCell ref="B149:D149"/>
    <mergeCell ref="A180:F180"/>
    <mergeCell ref="B148:D148"/>
    <mergeCell ref="A144:F144"/>
    <mergeCell ref="A129:F129"/>
    <mergeCell ref="A130:F130"/>
    <mergeCell ref="A131:F131"/>
    <mergeCell ref="A140:F140"/>
    <mergeCell ref="A141:F141"/>
    <mergeCell ref="A142:F142"/>
    <mergeCell ref="A143:F143"/>
    <mergeCell ref="A139:E139"/>
    <mergeCell ref="A109:B109"/>
    <mergeCell ref="A121:B121"/>
    <mergeCell ref="A124:F124"/>
    <mergeCell ref="A127:F127"/>
    <mergeCell ref="A126:F126"/>
    <mergeCell ref="A62:F62"/>
    <mergeCell ref="A103:F103"/>
    <mergeCell ref="A104:F104"/>
    <mergeCell ref="A105:F105"/>
    <mergeCell ref="A66:F66"/>
    <mergeCell ref="A67:F67"/>
    <mergeCell ref="A68:F68"/>
    <mergeCell ref="A81:F81"/>
    <mergeCell ref="A83:F83"/>
    <mergeCell ref="A84:F84"/>
    <mergeCell ref="A85:F85"/>
    <mergeCell ref="A101:F101"/>
    <mergeCell ref="A89:B89"/>
    <mergeCell ref="A80:F80"/>
    <mergeCell ref="A100:F100"/>
    <mergeCell ref="A64:F64"/>
    <mergeCell ref="B60:C60"/>
    <mergeCell ref="D58:F60"/>
    <mergeCell ref="A50:B50"/>
    <mergeCell ref="A51:B51"/>
    <mergeCell ref="A52:B52"/>
    <mergeCell ref="A56:F56"/>
    <mergeCell ref="B58:C58"/>
    <mergeCell ref="B59:C59"/>
    <mergeCell ref="A55:F55"/>
    <mergeCell ref="A53:B53"/>
    <mergeCell ref="A48:F48"/>
    <mergeCell ref="A49:F49"/>
    <mergeCell ref="A38:F38"/>
    <mergeCell ref="A39:B39"/>
    <mergeCell ref="A40:B40"/>
    <mergeCell ref="A41:B41"/>
    <mergeCell ref="A42:B42"/>
    <mergeCell ref="A43:B43"/>
    <mergeCell ref="A46:F46"/>
    <mergeCell ref="A45:F45"/>
    <mergeCell ref="A37:F37"/>
    <mergeCell ref="A9:F9"/>
    <mergeCell ref="C5:E5"/>
    <mergeCell ref="C6:E6"/>
    <mergeCell ref="C7:E7"/>
    <mergeCell ref="A11:F11"/>
    <mergeCell ref="A22:F22"/>
    <mergeCell ref="A34:F34"/>
    <mergeCell ref="A1:F2"/>
    <mergeCell ref="A35:F35"/>
    <mergeCell ref="A27:B27"/>
    <mergeCell ref="A13:F13"/>
    <mergeCell ref="A14:F14"/>
    <mergeCell ref="A23:F23"/>
    <mergeCell ref="A28:B28"/>
    <mergeCell ref="A29:B29"/>
    <mergeCell ref="A30:B30"/>
    <mergeCell ref="A31:B31"/>
    <mergeCell ref="A32:B32"/>
    <mergeCell ref="A25:F25"/>
    <mergeCell ref="A26:F26"/>
    <mergeCell ref="A3:F3"/>
  </mergeCells>
  <phoneticPr fontId="9" type="noConversion"/>
  <conditionalFormatting sqref="B202">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66">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4:F186"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30:F130" xr:uid="{4A154B9A-0966-4831-AC84-A0429032B75C}"/>
    <dataValidation allowBlank="1" showInputMessage="1" showErrorMessage="1" promptTitle="Advertencia" prompt="Se recomienda leer cuidadosamente las indicaciones dispuestas en la parte inferior de esta tabla. " sqref="A133"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53:D157 D161" xr:uid="{F37C8231-A659-425B-853B-80F2DAE8B7E7}"/>
    <dataValidation allowBlank="1" showInputMessage="1" showErrorMessage="1" promptTitle="Advertencia" prompt="Se debe indicar el nombre de la partida de acuerdo al Clasificador de los Ingresos del Sector Público." sqref="B86"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86 A106"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90:A92 A110 A170" xr:uid="{23F4902A-2877-4B82-AE1B-A188314E62C6}"/>
    <dataValidation allowBlank="1" showInputMessage="1" showErrorMessage="1" promptTitle="Advertencia" prompt="El nombre de la partida debe ser de acuerdo al Clasificador de los Ingresos del Sector Público. " sqref="B90:B92 B110 B170" xr:uid="{1BBBAC00-D3AB-43DC-A55F-E540B6D06F63}"/>
    <dataValidation allowBlank="1" showInputMessage="1" showErrorMessage="1" promptTitle="Recordatorio" prompt="El superávit libre debe ser reintegrado a más tardar el 31 de marzo,_x000a_de acuerdo al  Decreto Nº 43189-MTSS, artículo 66. " sqref="B154:B156 B158:B161 B163:B165"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4:F104" xr:uid="{80C03DEF-6B29-4E70-BF2F-105E4E97E2B5}"/>
    <dataValidation allowBlank="1" showInputMessage="1" showErrorMessage="1" promptTitle="Advertencia" prompt="NO incluir recursos de vigencias anteriores, para ese fin se completa tabla N°9" sqref="B72" xr:uid="{81036899-7B6D-4858-9108-BA705DCE4980}"/>
    <dataValidation allowBlank="1" showInputMessage="1" showErrorMessage="1" promptTitle="Advertencia" prompt="En enero no debe haber saldo inicial, si la UE cuenta con superávit, debe consignarse en la tabla 9." sqref="B133"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84:F84"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49 E149:F149"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8:F60" xr:uid="{66E3D2A3-0A12-41E6-A92E-4A8A0A1026B7}"/>
  </dataValidations>
  <hyperlinks>
    <hyperlink ref="B86" r:id="rId1" xr:uid="{499B9670-00BC-42DE-AD34-F311B051BF9D}"/>
    <hyperlink ref="B106" r:id="rId2" display="Nombre de la Partida presupuestaria" xr:uid="{CA966660-67FD-4F24-B2FE-DA3416D730C9}"/>
    <hyperlink ref="A86" r:id="rId3" xr:uid="{91D6A97E-12A6-4B35-A3D7-457C1904EFDF}"/>
    <hyperlink ref="A106" r:id="rId4" xr:uid="{60B9FCEF-5595-4032-8AD2-A9A600AC6A47}"/>
  </hyperlinks>
  <printOptions horizontalCentered="1"/>
  <pageMargins left="0.31496062992125984" right="0.31496062992125984" top="1.1811023622047245" bottom="0.78740157480314965" header="0.78740157480314965" footer="0.39370078740157483"/>
  <pageSetup scale="59"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6" max="5" man="1"/>
    <brk id="60" max="16383" man="1"/>
    <brk id="102" max="5" man="1"/>
    <brk id="147" max="5" man="1"/>
  </rowBreak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979797"/>
  </sheetPr>
  <dimension ref="A1:I206"/>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8" customWidth="1"/>
    <col min="2" max="2" width="28.6640625" style="28" customWidth="1"/>
    <col min="3" max="5" width="20.44140625" style="28" customWidth="1"/>
    <col min="6" max="6" width="20.6640625" style="28" customWidth="1"/>
    <col min="7" max="7" width="18.5546875" style="28" bestFit="1" customWidth="1"/>
    <col min="8" max="16384" width="11.44140625" style="28"/>
  </cols>
  <sheetData>
    <row r="1" spans="1:6" ht="18" customHeight="1" x14ac:dyDescent="0.3">
      <c r="A1" s="348" t="s">
        <v>117</v>
      </c>
      <c r="B1" s="348"/>
      <c r="C1" s="348"/>
      <c r="D1" s="348"/>
      <c r="E1" s="348"/>
      <c r="F1" s="348"/>
    </row>
    <row r="2" spans="1:6" ht="18" customHeight="1" x14ac:dyDescent="0.3">
      <c r="A2" s="348"/>
      <c r="B2" s="348"/>
      <c r="C2" s="348"/>
      <c r="D2" s="348"/>
      <c r="E2" s="348"/>
      <c r="F2" s="348"/>
    </row>
    <row r="3" spans="1:6" ht="18" customHeight="1" x14ac:dyDescent="0.3">
      <c r="A3" s="357" t="s">
        <v>150</v>
      </c>
      <c r="B3" s="357"/>
      <c r="C3" s="357"/>
      <c r="D3" s="357"/>
      <c r="E3" s="357"/>
      <c r="F3" s="357"/>
    </row>
    <row r="4" spans="1:6" ht="15" customHeight="1" thickBot="1" x14ac:dyDescent="0.35">
      <c r="A4" s="29"/>
      <c r="B4" s="29"/>
      <c r="C4" s="29"/>
      <c r="D4" s="29"/>
      <c r="E4" s="29"/>
      <c r="F4" s="29"/>
    </row>
    <row r="5" spans="1:6" ht="18" customHeight="1" x14ac:dyDescent="0.3">
      <c r="A5" s="55"/>
      <c r="B5" s="132" t="s">
        <v>22</v>
      </c>
      <c r="C5" s="360" t="str">
        <f>+'1T'!C5</f>
        <v>Programa Pobreza y Discapacidad</v>
      </c>
      <c r="D5" s="361"/>
      <c r="E5" s="362"/>
    </row>
    <row r="6" spans="1:6" ht="18" customHeight="1" x14ac:dyDescent="0.3">
      <c r="A6" s="56"/>
      <c r="B6" s="133" t="s">
        <v>33</v>
      </c>
      <c r="C6" s="363" t="str">
        <f>+'1T'!C6</f>
        <v>Consejo Nacional de Personas con Discapacidad (Conapdis)</v>
      </c>
      <c r="D6" s="364"/>
      <c r="E6" s="365"/>
      <c r="F6" s="5"/>
    </row>
    <row r="7" spans="1:6" ht="18" customHeight="1" thickBot="1" x14ac:dyDescent="0.35">
      <c r="A7" s="56"/>
      <c r="B7" s="136" t="s">
        <v>34</v>
      </c>
      <c r="C7" s="366" t="str">
        <f>+'1T'!C7</f>
        <v>Dirección de Desarrollo Regional</v>
      </c>
      <c r="D7" s="367"/>
      <c r="E7" s="368"/>
      <c r="F7" s="5"/>
    </row>
    <row r="8" spans="1:6" ht="15" customHeight="1" x14ac:dyDescent="0.3"/>
    <row r="9" spans="1:6" ht="21.9" customHeight="1" x14ac:dyDescent="0.3">
      <c r="A9" s="359" t="s">
        <v>35</v>
      </c>
      <c r="B9" s="359"/>
      <c r="C9" s="359"/>
      <c r="D9" s="359"/>
      <c r="E9" s="359"/>
      <c r="F9" s="359"/>
    </row>
    <row r="10" spans="1:6" ht="17.399999999999999" x14ac:dyDescent="0.3">
      <c r="A10" s="9"/>
      <c r="B10" s="9"/>
      <c r="C10" s="9"/>
      <c r="D10" s="9"/>
      <c r="E10" s="9"/>
      <c r="F10" s="9"/>
    </row>
    <row r="11" spans="1:6" ht="50.25" customHeight="1" x14ac:dyDescent="0.3">
      <c r="A11" s="337" t="s">
        <v>274</v>
      </c>
      <c r="B11" s="337"/>
      <c r="C11" s="337"/>
      <c r="D11" s="337"/>
      <c r="E11" s="337"/>
      <c r="F11" s="337"/>
    </row>
    <row r="12" spans="1:6" x14ac:dyDescent="0.3">
      <c r="A12" s="149"/>
      <c r="B12" s="149"/>
      <c r="C12" s="149"/>
      <c r="D12" s="149"/>
      <c r="E12" s="149"/>
      <c r="F12" s="149"/>
    </row>
    <row r="13" spans="1:6" ht="16.95" customHeight="1" x14ac:dyDescent="0.3">
      <c r="A13" s="354" t="s">
        <v>36</v>
      </c>
      <c r="B13" s="354"/>
      <c r="C13" s="354"/>
      <c r="D13" s="354"/>
      <c r="E13" s="354"/>
      <c r="F13" s="354"/>
    </row>
    <row r="14" spans="1:6" ht="16.95" customHeight="1" x14ac:dyDescent="0.3">
      <c r="A14" s="354" t="s">
        <v>19</v>
      </c>
      <c r="B14" s="354"/>
      <c r="C14" s="354"/>
      <c r="D14" s="354"/>
      <c r="E14" s="354"/>
      <c r="F14" s="354"/>
    </row>
    <row r="15" spans="1:6" ht="16.95" customHeight="1" x14ac:dyDescent="0.3">
      <c r="A15" s="85" t="s">
        <v>17</v>
      </c>
      <c r="B15" s="86" t="s">
        <v>18</v>
      </c>
      <c r="C15" s="86" t="s">
        <v>5</v>
      </c>
      <c r="D15" s="86" t="s">
        <v>6</v>
      </c>
      <c r="E15" s="86" t="s">
        <v>7</v>
      </c>
      <c r="F15" s="85" t="s">
        <v>8</v>
      </c>
    </row>
    <row r="16" spans="1:6" ht="16.95" customHeight="1" x14ac:dyDescent="0.3">
      <c r="A16" s="79" t="s">
        <v>16</v>
      </c>
      <c r="B16" s="82"/>
      <c r="C16" s="261">
        <f>+SUM(C18:C20)</f>
        <v>7</v>
      </c>
      <c r="D16" s="261">
        <f t="shared" ref="D16:F16" si="0">+SUM(D18:D20)</f>
        <v>22</v>
      </c>
      <c r="E16" s="261">
        <f t="shared" si="0"/>
        <v>7</v>
      </c>
      <c r="F16" s="261">
        <f t="shared" si="0"/>
        <v>36</v>
      </c>
    </row>
    <row r="17" spans="1:6" ht="15" customHeight="1" x14ac:dyDescent="0.3">
      <c r="A17" s="10"/>
      <c r="B17" s="11"/>
      <c r="C17" s="265"/>
      <c r="D17" s="265"/>
      <c r="E17" s="265"/>
      <c r="F17" s="262"/>
    </row>
    <row r="18" spans="1:6" ht="16.95" customHeight="1" x14ac:dyDescent="0.35">
      <c r="A18" s="259" t="s">
        <v>282</v>
      </c>
      <c r="B18" s="260" t="s">
        <v>283</v>
      </c>
      <c r="C18" s="263">
        <v>7</v>
      </c>
      <c r="D18" s="263">
        <v>15</v>
      </c>
      <c r="E18" s="263">
        <v>6</v>
      </c>
      <c r="F18" s="266">
        <f>+SUM(C18:E18)</f>
        <v>28</v>
      </c>
    </row>
    <row r="19" spans="1:6" ht="16.95" customHeight="1" x14ac:dyDescent="0.35">
      <c r="A19" s="259" t="s">
        <v>284</v>
      </c>
      <c r="B19" s="260" t="s">
        <v>283</v>
      </c>
      <c r="C19" s="263">
        <v>0</v>
      </c>
      <c r="D19" s="263">
        <v>0</v>
      </c>
      <c r="E19" s="263">
        <v>0</v>
      </c>
      <c r="F19" s="266">
        <f t="shared" ref="F19:F20" si="1">+SUM(C19:E19)</f>
        <v>0</v>
      </c>
    </row>
    <row r="20" spans="1:6" ht="16.95" customHeight="1" x14ac:dyDescent="0.35">
      <c r="A20" s="259" t="s">
        <v>285</v>
      </c>
      <c r="B20" s="260" t="s">
        <v>283</v>
      </c>
      <c r="C20" s="264">
        <v>0</v>
      </c>
      <c r="D20" s="263">
        <v>7</v>
      </c>
      <c r="E20" s="263">
        <v>1</v>
      </c>
      <c r="F20" s="266">
        <f t="shared" si="1"/>
        <v>8</v>
      </c>
    </row>
    <row r="21" spans="1:6" x14ac:dyDescent="0.3">
      <c r="A21" s="129" t="s">
        <v>157</v>
      </c>
      <c r="B21" s="204" t="s">
        <v>158</v>
      </c>
      <c r="C21" s="128"/>
      <c r="D21" s="128"/>
      <c r="E21" s="128"/>
      <c r="F21" s="128"/>
    </row>
    <row r="22" spans="1:6" ht="35.1" customHeight="1" x14ac:dyDescent="0.3">
      <c r="A22" s="369" t="s">
        <v>275</v>
      </c>
      <c r="B22" s="370"/>
      <c r="C22" s="370"/>
      <c r="D22" s="370"/>
      <c r="E22" s="370"/>
      <c r="F22" s="371"/>
    </row>
    <row r="23" spans="1:6" ht="50.1" customHeight="1" x14ac:dyDescent="0.3">
      <c r="A23" s="390" t="s">
        <v>345</v>
      </c>
      <c r="B23" s="391"/>
      <c r="C23" s="391"/>
      <c r="D23" s="391"/>
      <c r="E23" s="391"/>
      <c r="F23" s="392"/>
    </row>
    <row r="24" spans="1:6" ht="16.95" customHeight="1" x14ac:dyDescent="0.3">
      <c r="A24" s="31"/>
      <c r="B24" s="31"/>
      <c r="C24" s="31"/>
      <c r="D24" s="32"/>
      <c r="E24" s="32"/>
      <c r="F24" s="33"/>
    </row>
    <row r="25" spans="1:6" ht="16.95" customHeight="1" x14ac:dyDescent="0.3">
      <c r="A25" s="354" t="s">
        <v>37</v>
      </c>
      <c r="B25" s="354"/>
      <c r="C25" s="354"/>
      <c r="D25" s="354"/>
      <c r="E25" s="354"/>
      <c r="F25" s="354"/>
    </row>
    <row r="26" spans="1:6" ht="16.95" customHeight="1" x14ac:dyDescent="0.3">
      <c r="A26" s="354" t="s">
        <v>20</v>
      </c>
      <c r="B26" s="354"/>
      <c r="C26" s="354"/>
      <c r="D26" s="354"/>
      <c r="E26" s="354"/>
      <c r="F26" s="354"/>
    </row>
    <row r="27" spans="1:6" ht="15" customHeight="1" x14ac:dyDescent="0.3">
      <c r="A27" s="424" t="s">
        <v>17</v>
      </c>
      <c r="B27" s="425"/>
      <c r="C27" s="86" t="s">
        <v>5</v>
      </c>
      <c r="D27" s="86" t="s">
        <v>6</v>
      </c>
      <c r="E27" s="86" t="s">
        <v>7</v>
      </c>
      <c r="F27" s="85" t="s">
        <v>8</v>
      </c>
    </row>
    <row r="28" spans="1:6" ht="16.95" customHeight="1" x14ac:dyDescent="0.3">
      <c r="A28" s="355" t="s">
        <v>16</v>
      </c>
      <c r="B28" s="355"/>
      <c r="C28" s="94">
        <f t="shared" ref="C28:E28" si="2">+SUM(C30:C32)</f>
        <v>400041846</v>
      </c>
      <c r="D28" s="94">
        <f t="shared" si="2"/>
        <v>400041846</v>
      </c>
      <c r="E28" s="94">
        <f t="shared" si="2"/>
        <v>400041846</v>
      </c>
      <c r="F28" s="94">
        <f>+SUM(F30:F32)</f>
        <v>1200125538</v>
      </c>
    </row>
    <row r="29" spans="1:6" ht="15" customHeight="1" x14ac:dyDescent="0.3">
      <c r="A29" s="356"/>
      <c r="B29" s="356"/>
      <c r="C29" s="72"/>
      <c r="D29" s="72"/>
      <c r="E29" s="72"/>
      <c r="F29" s="12"/>
    </row>
    <row r="30" spans="1:6" ht="16.95" customHeight="1" x14ac:dyDescent="0.3">
      <c r="A30" s="356" t="s">
        <v>282</v>
      </c>
      <c r="B30" s="356"/>
      <c r="C30" s="13">
        <v>130002525</v>
      </c>
      <c r="D30" s="13">
        <v>130002525</v>
      </c>
      <c r="E30" s="13">
        <v>130002525</v>
      </c>
      <c r="F30" s="188">
        <f>+SUM(C30:E30)</f>
        <v>390007575</v>
      </c>
    </row>
    <row r="31" spans="1:6" ht="16.95" customHeight="1" x14ac:dyDescent="0.3">
      <c r="A31" s="356" t="s">
        <v>284</v>
      </c>
      <c r="B31" s="356"/>
      <c r="C31" s="13">
        <v>131247321</v>
      </c>
      <c r="D31" s="13">
        <v>131247321</v>
      </c>
      <c r="E31" s="13">
        <v>131247321</v>
      </c>
      <c r="F31" s="188">
        <f t="shared" ref="F31:F32" si="3">+SUM(C31:E31)</f>
        <v>393741963</v>
      </c>
    </row>
    <row r="32" spans="1:6" ht="16.95" customHeight="1" x14ac:dyDescent="0.3">
      <c r="A32" s="356" t="s">
        <v>285</v>
      </c>
      <c r="B32" s="356"/>
      <c r="C32" s="14">
        <v>138792000</v>
      </c>
      <c r="D32" s="14">
        <v>138792000</v>
      </c>
      <c r="E32" s="14">
        <v>138792000</v>
      </c>
      <c r="F32" s="188">
        <f t="shared" si="3"/>
        <v>416376000</v>
      </c>
    </row>
    <row r="33" spans="1:7" ht="15" customHeight="1" x14ac:dyDescent="0.3">
      <c r="A33" s="129" t="s">
        <v>157</v>
      </c>
      <c r="B33" s="204" t="s">
        <v>158</v>
      </c>
      <c r="C33" s="128"/>
      <c r="D33" s="128"/>
      <c r="E33" s="128"/>
      <c r="F33" s="128"/>
    </row>
    <row r="34" spans="1:7" ht="35.1" customHeight="1" x14ac:dyDescent="0.3">
      <c r="A34" s="369" t="s">
        <v>275</v>
      </c>
      <c r="B34" s="370"/>
      <c r="C34" s="370"/>
      <c r="D34" s="370"/>
      <c r="E34" s="370"/>
      <c r="F34" s="371"/>
    </row>
    <row r="35" spans="1:7" ht="50.1" customHeight="1" x14ac:dyDescent="0.3">
      <c r="A35" s="390" t="s">
        <v>337</v>
      </c>
      <c r="B35" s="391"/>
      <c r="C35" s="391"/>
      <c r="D35" s="391"/>
      <c r="E35" s="391"/>
      <c r="F35" s="392"/>
    </row>
    <row r="36" spans="1:7" ht="15" customHeight="1" x14ac:dyDescent="0.3"/>
    <row r="37" spans="1:7" ht="16.95" customHeight="1" x14ac:dyDescent="0.3">
      <c r="A37" s="358" t="s">
        <v>38</v>
      </c>
      <c r="B37" s="358"/>
      <c r="C37" s="358"/>
      <c r="D37" s="358"/>
      <c r="E37" s="358"/>
      <c r="F37" s="358"/>
    </row>
    <row r="38" spans="1:7" ht="30" customHeight="1" x14ac:dyDescent="0.3">
      <c r="A38" s="372" t="s">
        <v>39</v>
      </c>
      <c r="B38" s="372"/>
      <c r="C38" s="372"/>
      <c r="D38" s="372"/>
      <c r="E38" s="372"/>
      <c r="F38" s="372"/>
    </row>
    <row r="39" spans="1:7" ht="31.2" x14ac:dyDescent="0.3">
      <c r="A39" s="352" t="s">
        <v>23</v>
      </c>
      <c r="B39" s="352"/>
      <c r="C39" s="87" t="s">
        <v>40</v>
      </c>
      <c r="D39" s="88" t="s">
        <v>41</v>
      </c>
      <c r="E39" s="89" t="s">
        <v>43</v>
      </c>
      <c r="F39" s="88" t="s">
        <v>24</v>
      </c>
    </row>
    <row r="40" spans="1:7" ht="30" customHeight="1" x14ac:dyDescent="0.3">
      <c r="A40" s="373" t="s">
        <v>28</v>
      </c>
      <c r="B40" s="374"/>
      <c r="C40" s="16" t="s">
        <v>322</v>
      </c>
      <c r="D40" s="16"/>
      <c r="E40" s="20"/>
      <c r="F40" s="17" t="s">
        <v>323</v>
      </c>
    </row>
    <row r="41" spans="1:7" ht="30" customHeight="1" x14ac:dyDescent="0.3">
      <c r="A41" s="373" t="s">
        <v>29</v>
      </c>
      <c r="B41" s="373"/>
      <c r="C41" s="16" t="s">
        <v>322</v>
      </c>
      <c r="D41" s="16"/>
      <c r="E41" s="16"/>
      <c r="F41" s="18" t="s">
        <v>323</v>
      </c>
    </row>
    <row r="42" spans="1:7" ht="30" customHeight="1" x14ac:dyDescent="0.3">
      <c r="A42" s="375" t="s">
        <v>27</v>
      </c>
      <c r="B42" s="375"/>
      <c r="C42" s="16" t="s">
        <v>322</v>
      </c>
      <c r="D42" s="16"/>
      <c r="E42" s="16"/>
      <c r="F42" s="18" t="s">
        <v>324</v>
      </c>
    </row>
    <row r="43" spans="1:7" ht="30" customHeight="1" x14ac:dyDescent="0.3">
      <c r="A43" s="376" t="s">
        <v>30</v>
      </c>
      <c r="B43" s="376"/>
      <c r="C43" s="16"/>
      <c r="D43" s="16" t="s">
        <v>322</v>
      </c>
      <c r="E43" s="16"/>
      <c r="F43" s="19"/>
    </row>
    <row r="44" spans="1:7" ht="16.95" customHeight="1" x14ac:dyDescent="0.3">
      <c r="A44" s="129" t="s">
        <v>157</v>
      </c>
      <c r="B44" s="204" t="s">
        <v>158</v>
      </c>
      <c r="C44" s="73"/>
      <c r="D44" s="73"/>
      <c r="E44" s="73"/>
      <c r="F44" s="73"/>
    </row>
    <row r="45" spans="1:7" ht="35.1" customHeight="1" x14ac:dyDescent="0.3">
      <c r="A45" s="369" t="s">
        <v>276</v>
      </c>
      <c r="B45" s="370"/>
      <c r="C45" s="370"/>
      <c r="D45" s="370"/>
      <c r="E45" s="370"/>
      <c r="F45" s="371"/>
    </row>
    <row r="46" spans="1:7" s="60" customFormat="1" ht="50.1" customHeight="1" x14ac:dyDescent="0.3">
      <c r="A46" s="400" t="s">
        <v>325</v>
      </c>
      <c r="B46" s="400"/>
      <c r="C46" s="400"/>
      <c r="D46" s="400"/>
      <c r="E46" s="400"/>
      <c r="F46" s="400"/>
      <c r="G46" s="28"/>
    </row>
    <row r="47" spans="1:7" s="60" customFormat="1" ht="15" customHeight="1" x14ac:dyDescent="0.3">
      <c r="A47" s="54"/>
      <c r="B47" s="54"/>
      <c r="C47" s="54"/>
      <c r="D47" s="54"/>
      <c r="E47" s="54"/>
      <c r="F47" s="54"/>
      <c r="G47" s="28"/>
    </row>
    <row r="48" spans="1:7" x14ac:dyDescent="0.3">
      <c r="A48" s="358" t="s">
        <v>44</v>
      </c>
      <c r="B48" s="358"/>
      <c r="C48" s="358"/>
      <c r="D48" s="358"/>
      <c r="E48" s="358"/>
      <c r="F48" s="358"/>
    </row>
    <row r="49" spans="1:8" x14ac:dyDescent="0.3">
      <c r="A49" s="358" t="s">
        <v>25</v>
      </c>
      <c r="B49" s="358"/>
      <c r="C49" s="358"/>
      <c r="D49" s="358"/>
      <c r="E49" s="358"/>
      <c r="F49" s="358"/>
    </row>
    <row r="50" spans="1:8" x14ac:dyDescent="0.3">
      <c r="A50" s="424" t="s">
        <v>23</v>
      </c>
      <c r="B50" s="424"/>
      <c r="C50" s="86" t="s">
        <v>40</v>
      </c>
      <c r="D50" s="85" t="s">
        <v>41</v>
      </c>
      <c r="E50" s="90" t="s">
        <v>75</v>
      </c>
      <c r="F50" s="85" t="s">
        <v>24</v>
      </c>
    </row>
    <row r="51" spans="1:8" ht="30" customHeight="1" x14ac:dyDescent="0.3">
      <c r="A51" s="388" t="s">
        <v>31</v>
      </c>
      <c r="B51" s="388"/>
      <c r="C51" s="20"/>
      <c r="D51" s="20"/>
      <c r="E51" s="25" t="s">
        <v>322</v>
      </c>
      <c r="F51" s="36"/>
      <c r="G51" s="60"/>
    </row>
    <row r="52" spans="1:8" ht="30" customHeight="1" x14ac:dyDescent="0.3">
      <c r="A52" s="373" t="s">
        <v>32</v>
      </c>
      <c r="B52" s="373"/>
      <c r="C52" s="26"/>
      <c r="D52" s="26"/>
      <c r="E52" s="27" t="s">
        <v>322</v>
      </c>
      <c r="F52" s="37"/>
      <c r="G52" s="60"/>
    </row>
    <row r="53" spans="1:8" s="60" customFormat="1" ht="30" customHeight="1" x14ac:dyDescent="0.3">
      <c r="A53" s="389" t="s">
        <v>246</v>
      </c>
      <c r="B53" s="389"/>
      <c r="C53" s="256"/>
      <c r="D53" s="256"/>
      <c r="E53" s="257" t="s">
        <v>322</v>
      </c>
      <c r="F53" s="37"/>
    </row>
    <row r="54" spans="1:8" x14ac:dyDescent="0.3">
      <c r="A54" s="129" t="s">
        <v>157</v>
      </c>
      <c r="B54" s="204" t="s">
        <v>158</v>
      </c>
      <c r="C54" s="128"/>
      <c r="D54" s="128"/>
      <c r="E54" s="128"/>
      <c r="F54" s="128"/>
    </row>
    <row r="55" spans="1:8" ht="35.1" customHeight="1" x14ac:dyDescent="0.3">
      <c r="A55" s="369" t="s">
        <v>277</v>
      </c>
      <c r="B55" s="370"/>
      <c r="C55" s="370"/>
      <c r="D55" s="370"/>
      <c r="E55" s="370"/>
      <c r="F55" s="371"/>
    </row>
    <row r="56" spans="1:8" ht="50.1" customHeight="1" x14ac:dyDescent="0.3">
      <c r="A56" s="377" t="s">
        <v>326</v>
      </c>
      <c r="B56" s="377"/>
      <c r="C56" s="377"/>
      <c r="D56" s="377"/>
      <c r="E56" s="377"/>
      <c r="F56" s="377"/>
    </row>
    <row r="57" spans="1:8" ht="9.9" customHeight="1" x14ac:dyDescent="0.3">
      <c r="E57" s="38"/>
    </row>
    <row r="58" spans="1:8" ht="30" customHeight="1" x14ac:dyDescent="0.35">
      <c r="A58" s="91" t="s">
        <v>45</v>
      </c>
      <c r="B58" s="363" t="s">
        <v>327</v>
      </c>
      <c r="C58" s="378"/>
      <c r="D58" s="379" t="s">
        <v>48</v>
      </c>
      <c r="E58" s="380"/>
      <c r="F58" s="381"/>
      <c r="G58" s="4"/>
      <c r="H58" s="4"/>
    </row>
    <row r="59" spans="1:8" ht="27.9" customHeight="1" x14ac:dyDescent="0.35">
      <c r="A59" s="91" t="s">
        <v>46</v>
      </c>
      <c r="B59" s="363" t="s">
        <v>328</v>
      </c>
      <c r="C59" s="378"/>
      <c r="D59" s="382"/>
      <c r="E59" s="383"/>
      <c r="F59" s="384"/>
      <c r="G59" s="4"/>
      <c r="H59" s="4"/>
    </row>
    <row r="60" spans="1:8" ht="27.9" customHeight="1" x14ac:dyDescent="0.35">
      <c r="A60" s="91" t="s">
        <v>47</v>
      </c>
      <c r="B60" s="363" t="s">
        <v>281</v>
      </c>
      <c r="C60" s="378"/>
      <c r="D60" s="385"/>
      <c r="E60" s="386"/>
      <c r="F60" s="387"/>
      <c r="G60" s="4"/>
      <c r="H60" s="4"/>
    </row>
    <row r="62" spans="1:8" ht="21.9" customHeight="1" x14ac:dyDescent="0.3">
      <c r="A62" s="359" t="s">
        <v>49</v>
      </c>
      <c r="B62" s="359"/>
      <c r="C62" s="359"/>
      <c r="D62" s="359"/>
      <c r="E62" s="359"/>
      <c r="F62" s="359"/>
    </row>
    <row r="63" spans="1:8" ht="9.9" customHeight="1" x14ac:dyDescent="0.3"/>
    <row r="64" spans="1:8" ht="84.9" customHeight="1" x14ac:dyDescent="0.3">
      <c r="A64" s="337" t="s">
        <v>232</v>
      </c>
      <c r="B64" s="337"/>
      <c r="C64" s="337"/>
      <c r="D64" s="337"/>
      <c r="E64" s="337"/>
      <c r="F64" s="337"/>
    </row>
    <row r="65" spans="1:7" ht="9.9" customHeight="1" x14ac:dyDescent="0.3"/>
    <row r="66" spans="1:7" x14ac:dyDescent="0.3">
      <c r="A66" s="358" t="s">
        <v>50</v>
      </c>
      <c r="B66" s="358"/>
      <c r="C66" s="358"/>
      <c r="D66" s="358"/>
      <c r="E66" s="358"/>
      <c r="F66" s="358"/>
    </row>
    <row r="67" spans="1:7" x14ac:dyDescent="0.3">
      <c r="A67" s="358" t="s">
        <v>57</v>
      </c>
      <c r="B67" s="358"/>
      <c r="C67" s="358"/>
      <c r="D67" s="358"/>
      <c r="E67" s="358"/>
      <c r="F67" s="358"/>
    </row>
    <row r="68" spans="1:7" x14ac:dyDescent="0.3">
      <c r="A68" s="358" t="s">
        <v>51</v>
      </c>
      <c r="B68" s="358"/>
      <c r="C68" s="358"/>
      <c r="D68" s="358"/>
      <c r="E68" s="358"/>
      <c r="F68" s="358"/>
    </row>
    <row r="69" spans="1:7" ht="31.2" x14ac:dyDescent="0.3">
      <c r="A69" s="92" t="s">
        <v>58</v>
      </c>
      <c r="B69" s="92" t="s">
        <v>60</v>
      </c>
      <c r="C69" s="92" t="s">
        <v>64</v>
      </c>
      <c r="D69" s="92" t="s">
        <v>61</v>
      </c>
      <c r="E69" s="92" t="s">
        <v>62</v>
      </c>
      <c r="F69" s="92" t="s">
        <v>147</v>
      </c>
    </row>
    <row r="70" spans="1:7" ht="18" customHeight="1" x14ac:dyDescent="0.3">
      <c r="A70" s="79" t="s">
        <v>16</v>
      </c>
      <c r="B70" s="80">
        <f>+SUM(B72:B78)</f>
        <v>6664253698.2168007</v>
      </c>
      <c r="C70" s="291">
        <f>+SUM(C72:C78)</f>
        <v>100</v>
      </c>
      <c r="D70" s="82"/>
      <c r="E70" s="82"/>
      <c r="F70" s="82"/>
      <c r="G70" s="210"/>
    </row>
    <row r="71" spans="1:7" ht="9.9" customHeight="1" x14ac:dyDescent="0.3">
      <c r="A71" s="22"/>
      <c r="B71" s="23"/>
      <c r="C71" s="292"/>
      <c r="D71" s="21"/>
      <c r="E71" s="21"/>
      <c r="F71" s="21"/>
      <c r="G71" s="210"/>
    </row>
    <row r="72" spans="1:7" ht="18" customHeight="1" x14ac:dyDescent="0.3">
      <c r="A72" s="22" t="s">
        <v>59</v>
      </c>
      <c r="B72" s="23">
        <f>+'1T'!B72</f>
        <v>6664253698.2168007</v>
      </c>
      <c r="C72" s="292">
        <f>+B72/$B$70*100</f>
        <v>100</v>
      </c>
      <c r="D72" s="177">
        <f>+'1T'!D72</f>
        <v>0</v>
      </c>
      <c r="E72" s="177">
        <f>+'1T'!E72</f>
        <v>0</v>
      </c>
      <c r="F72" s="176">
        <f>+'1T'!F72</f>
        <v>0</v>
      </c>
      <c r="G72" s="210"/>
    </row>
    <row r="73" spans="1:7" ht="15" customHeight="1" x14ac:dyDescent="0.3">
      <c r="A73" s="172" t="s">
        <v>211</v>
      </c>
      <c r="B73" s="23">
        <f>+'1T'!B73</f>
        <v>0</v>
      </c>
      <c r="C73" s="292">
        <f>+B73/$B$70*100</f>
        <v>0</v>
      </c>
      <c r="D73" s="176">
        <f>+'1T'!D73</f>
        <v>0</v>
      </c>
      <c r="E73" s="176">
        <f>+'1T'!E73</f>
        <v>0</v>
      </c>
      <c r="F73" s="176">
        <f>+'1T'!F73</f>
        <v>0</v>
      </c>
      <c r="G73" s="213"/>
    </row>
    <row r="74" spans="1:7" ht="15" customHeight="1" x14ac:dyDescent="0.3">
      <c r="A74" s="172" t="s">
        <v>136</v>
      </c>
      <c r="B74" s="23">
        <v>0</v>
      </c>
      <c r="C74" s="292">
        <f t="shared" ref="C74" si="4">+B74/$B$70*100</f>
        <v>0</v>
      </c>
      <c r="D74" s="176"/>
      <c r="E74" s="176"/>
      <c r="F74" s="176"/>
      <c r="G74" s="210"/>
    </row>
    <row r="75" spans="1:7" ht="15" customHeight="1" x14ac:dyDescent="0.3">
      <c r="A75" s="181" t="s">
        <v>137</v>
      </c>
      <c r="B75" s="182">
        <v>0</v>
      </c>
      <c r="C75" s="282">
        <f>+B75/$B$70*100</f>
        <v>0</v>
      </c>
      <c r="D75" s="183"/>
      <c r="E75" s="183"/>
      <c r="F75" s="183"/>
      <c r="G75" s="210"/>
    </row>
    <row r="76" spans="1:7" ht="15" customHeight="1" x14ac:dyDescent="0.3">
      <c r="A76" s="22" t="s">
        <v>138</v>
      </c>
      <c r="B76" s="23">
        <v>0</v>
      </c>
      <c r="C76" s="292">
        <f t="shared" ref="C76:C78" si="5">+B76/$B$70*100</f>
        <v>0</v>
      </c>
      <c r="D76" s="176"/>
      <c r="E76" s="176"/>
      <c r="F76" s="176"/>
      <c r="G76" s="210"/>
    </row>
    <row r="77" spans="1:7" ht="15" customHeight="1" x14ac:dyDescent="0.3">
      <c r="A77" s="22" t="s">
        <v>139</v>
      </c>
      <c r="B77" s="23">
        <v>0</v>
      </c>
      <c r="C77" s="292">
        <f t="shared" si="5"/>
        <v>0</v>
      </c>
      <c r="D77" s="176"/>
      <c r="E77" s="176"/>
      <c r="F77" s="176"/>
      <c r="G77" s="210"/>
    </row>
    <row r="78" spans="1:7" ht="15" customHeight="1" x14ac:dyDescent="0.3">
      <c r="A78" s="24" t="s">
        <v>140</v>
      </c>
      <c r="B78" s="23">
        <v>0</v>
      </c>
      <c r="C78" s="292">
        <f t="shared" si="5"/>
        <v>0</v>
      </c>
      <c r="D78" s="178"/>
      <c r="E78" s="178"/>
      <c r="F78" s="178"/>
      <c r="G78" s="210"/>
    </row>
    <row r="79" spans="1:7" x14ac:dyDescent="0.3">
      <c r="A79" s="423" t="s">
        <v>42</v>
      </c>
      <c r="B79" s="423"/>
      <c r="C79" s="423"/>
      <c r="D79" s="423"/>
      <c r="E79" s="423"/>
      <c r="F79" s="423"/>
    </row>
    <row r="80" spans="1:7" ht="35.1" customHeight="1" x14ac:dyDescent="0.3">
      <c r="A80" s="395" t="s">
        <v>209</v>
      </c>
      <c r="B80" s="396"/>
      <c r="C80" s="396"/>
      <c r="D80" s="396"/>
      <c r="E80" s="396"/>
      <c r="F80" s="397"/>
    </row>
    <row r="81" spans="1:7" ht="50.1" customHeight="1" x14ac:dyDescent="0.3">
      <c r="A81" s="390" t="s">
        <v>329</v>
      </c>
      <c r="B81" s="391"/>
      <c r="C81" s="391"/>
      <c r="D81" s="391"/>
      <c r="E81" s="391"/>
      <c r="F81" s="392"/>
    </row>
    <row r="82" spans="1:7" ht="9.9" customHeight="1" x14ac:dyDescent="0.3">
      <c r="A82" s="22"/>
      <c r="B82" s="41"/>
      <c r="C82" s="21"/>
    </row>
    <row r="83" spans="1:7" x14ac:dyDescent="0.3">
      <c r="A83" s="358" t="s">
        <v>65</v>
      </c>
      <c r="B83" s="358"/>
      <c r="C83" s="358"/>
      <c r="D83" s="358"/>
      <c r="E83" s="358"/>
      <c r="F83" s="358"/>
    </row>
    <row r="84" spans="1:7" x14ac:dyDescent="0.3">
      <c r="A84" s="358" t="s">
        <v>142</v>
      </c>
      <c r="B84" s="358"/>
      <c r="C84" s="358"/>
      <c r="D84" s="358"/>
      <c r="E84" s="358"/>
      <c r="F84" s="358"/>
    </row>
    <row r="85" spans="1:7" x14ac:dyDescent="0.3">
      <c r="A85" s="358" t="s">
        <v>51</v>
      </c>
      <c r="B85" s="358"/>
      <c r="C85" s="358"/>
      <c r="D85" s="358"/>
      <c r="E85" s="358"/>
      <c r="F85" s="358"/>
    </row>
    <row r="86" spans="1:7" ht="33.75" customHeight="1" x14ac:dyDescent="0.3">
      <c r="A86" s="124" t="s">
        <v>53</v>
      </c>
      <c r="B86" s="124" t="s">
        <v>144</v>
      </c>
      <c r="C86" s="92" t="s">
        <v>5</v>
      </c>
      <c r="D86" s="92" t="s">
        <v>6</v>
      </c>
      <c r="E86" s="92" t="s">
        <v>7</v>
      </c>
      <c r="F86" s="92" t="s">
        <v>8</v>
      </c>
    </row>
    <row r="87" spans="1:7" ht="18" customHeight="1" x14ac:dyDescent="0.3">
      <c r="A87" s="79" t="s">
        <v>16</v>
      </c>
      <c r="B87" s="93"/>
      <c r="C87" s="285">
        <f>+C89</f>
        <v>555354474.85140002</v>
      </c>
      <c r="D87" s="285">
        <f>+D89</f>
        <v>555354474.85140002</v>
      </c>
      <c r="E87" s="285">
        <f>+E89</f>
        <v>555354474.85140002</v>
      </c>
      <c r="F87" s="285">
        <f>+F89</f>
        <v>1666063424.5542002</v>
      </c>
      <c r="G87" s="210"/>
    </row>
    <row r="88" spans="1:7" ht="9.9" customHeight="1" x14ac:dyDescent="0.3">
      <c r="A88" s="10"/>
      <c r="B88" s="42"/>
      <c r="C88" s="188"/>
      <c r="D88" s="188"/>
      <c r="E88" s="188"/>
      <c r="F88" s="189"/>
      <c r="G88" s="210"/>
    </row>
    <row r="89" spans="1:7" ht="18" customHeight="1" x14ac:dyDescent="0.3">
      <c r="A89" s="394" t="s">
        <v>155</v>
      </c>
      <c r="B89" s="394"/>
      <c r="C89" s="286">
        <f>C90+C94</f>
        <v>555354474.85140002</v>
      </c>
      <c r="D89" s="286">
        <f t="shared" ref="D89:E89" si="6">D90+D94</f>
        <v>555354474.85140002</v>
      </c>
      <c r="E89" s="286">
        <f t="shared" si="6"/>
        <v>555354474.85140002</v>
      </c>
      <c r="F89" s="287">
        <f>+F90+F94</f>
        <v>1666063424.5542002</v>
      </c>
      <c r="G89" s="210"/>
    </row>
    <row r="90" spans="1:7" x14ac:dyDescent="0.3">
      <c r="A90" s="156" t="s">
        <v>190</v>
      </c>
      <c r="B90" s="159" t="s">
        <v>185</v>
      </c>
      <c r="C90" s="188">
        <f>+C91</f>
        <v>555354474.85140002</v>
      </c>
      <c r="D90" s="188">
        <f>+D91</f>
        <v>555354474.85140002</v>
      </c>
      <c r="E90" s="188">
        <f>+E91</f>
        <v>555354474.85140002</v>
      </c>
      <c r="F90" s="288">
        <f>+C90+D90+E90</f>
        <v>1666063424.5542002</v>
      </c>
      <c r="G90" s="211"/>
    </row>
    <row r="91" spans="1:7" x14ac:dyDescent="0.3">
      <c r="A91" s="156" t="s">
        <v>189</v>
      </c>
      <c r="B91" s="159" t="s">
        <v>161</v>
      </c>
      <c r="C91" s="13">
        <f>+C92</f>
        <v>555354474.85140002</v>
      </c>
      <c r="D91" s="13">
        <f t="shared" ref="D91:E92" si="7">+D92</f>
        <v>555354474.85140002</v>
      </c>
      <c r="E91" s="13">
        <f t="shared" si="7"/>
        <v>555354474.85140002</v>
      </c>
      <c r="F91" s="45">
        <f>+C91+D91+E91</f>
        <v>1666063424.5542002</v>
      </c>
      <c r="G91" s="211"/>
    </row>
    <row r="92" spans="1:7" x14ac:dyDescent="0.3">
      <c r="A92" s="156" t="s">
        <v>188</v>
      </c>
      <c r="B92" s="159" t="s">
        <v>186</v>
      </c>
      <c r="C92" s="13">
        <f>+C93</f>
        <v>555354474.85140002</v>
      </c>
      <c r="D92" s="13">
        <f t="shared" si="7"/>
        <v>555354474.85140002</v>
      </c>
      <c r="E92" s="13">
        <f t="shared" si="7"/>
        <v>555354474.85140002</v>
      </c>
      <c r="F92" s="45">
        <f>+C92+D92+E92</f>
        <v>1666063424.5542002</v>
      </c>
      <c r="G92" s="210"/>
    </row>
    <row r="93" spans="1:7" x14ac:dyDescent="0.3">
      <c r="A93" s="319" t="s">
        <v>191</v>
      </c>
      <c r="B93" s="320" t="s">
        <v>204</v>
      </c>
      <c r="C93" s="313">
        <v>555354474.85140002</v>
      </c>
      <c r="D93" s="313">
        <v>555354474.85140002</v>
      </c>
      <c r="E93" s="313">
        <v>555354474.85140002</v>
      </c>
      <c r="F93" s="314">
        <f t="shared" ref="F93:F97" si="8">+C93+D93+E93</f>
        <v>1666063424.5542002</v>
      </c>
      <c r="G93" s="210"/>
    </row>
    <row r="94" spans="1:7" x14ac:dyDescent="0.3">
      <c r="A94" s="155" t="s">
        <v>260</v>
      </c>
      <c r="B94" s="160" t="s">
        <v>257</v>
      </c>
      <c r="C94" s="188">
        <f>+C95</f>
        <v>0</v>
      </c>
      <c r="D94" s="188">
        <f t="shared" ref="D94:E96" si="9">+D95</f>
        <v>0</v>
      </c>
      <c r="E94" s="188">
        <f>+E95</f>
        <v>0</v>
      </c>
      <c r="F94" s="288">
        <f t="shared" si="8"/>
        <v>0</v>
      </c>
      <c r="G94" s="210"/>
    </row>
    <row r="95" spans="1:7" x14ac:dyDescent="0.3">
      <c r="A95" s="155" t="s">
        <v>261</v>
      </c>
      <c r="B95" s="160" t="s">
        <v>162</v>
      </c>
      <c r="C95" s="13">
        <f>+C96</f>
        <v>0</v>
      </c>
      <c r="D95" s="13">
        <f t="shared" si="9"/>
        <v>0</v>
      </c>
      <c r="E95" s="13">
        <f t="shared" si="9"/>
        <v>0</v>
      </c>
      <c r="F95" s="45">
        <f t="shared" si="8"/>
        <v>0</v>
      </c>
      <c r="G95" s="210"/>
    </row>
    <row r="96" spans="1:7" x14ac:dyDescent="0.3">
      <c r="A96" s="155" t="s">
        <v>263</v>
      </c>
      <c r="B96" s="160" t="s">
        <v>262</v>
      </c>
      <c r="C96" s="13">
        <f>+C97</f>
        <v>0</v>
      </c>
      <c r="D96" s="13">
        <f t="shared" si="9"/>
        <v>0</v>
      </c>
      <c r="E96" s="13">
        <f t="shared" si="9"/>
        <v>0</v>
      </c>
      <c r="F96" s="45">
        <f t="shared" si="8"/>
        <v>0</v>
      </c>
      <c r="G96" s="210"/>
    </row>
    <row r="97" spans="1:7" x14ac:dyDescent="0.3">
      <c r="A97" s="311" t="s">
        <v>264</v>
      </c>
      <c r="B97" s="312" t="s">
        <v>265</v>
      </c>
      <c r="C97" s="313">
        <v>0</v>
      </c>
      <c r="D97" s="313">
        <v>0</v>
      </c>
      <c r="E97" s="313">
        <v>0</v>
      </c>
      <c r="F97" s="314">
        <f t="shared" si="8"/>
        <v>0</v>
      </c>
      <c r="G97" s="210"/>
    </row>
    <row r="98" spans="1:7" ht="9.9" customHeight="1" x14ac:dyDescent="0.3">
      <c r="A98" s="75"/>
      <c r="B98" s="42"/>
      <c r="C98" s="13"/>
      <c r="D98" s="13"/>
      <c r="E98" s="13"/>
      <c r="F98" s="45"/>
    </row>
    <row r="99" spans="1:7" x14ac:dyDescent="0.3">
      <c r="A99" s="423" t="s">
        <v>42</v>
      </c>
      <c r="B99" s="423"/>
      <c r="C99" s="423"/>
      <c r="D99" s="423"/>
      <c r="E99" s="423"/>
      <c r="F99" s="423"/>
    </row>
    <row r="100" spans="1:7" ht="35.1" customHeight="1" x14ac:dyDescent="0.3">
      <c r="A100" s="396" t="s">
        <v>205</v>
      </c>
      <c r="B100" s="396"/>
      <c r="C100" s="396"/>
      <c r="D100" s="396"/>
      <c r="E100" s="396"/>
      <c r="F100" s="396"/>
    </row>
    <row r="101" spans="1:7" ht="50.1" customHeight="1" x14ac:dyDescent="0.3">
      <c r="A101" s="393" t="s">
        <v>338</v>
      </c>
      <c r="B101" s="393"/>
      <c r="C101" s="393"/>
      <c r="D101" s="393"/>
      <c r="E101" s="393"/>
      <c r="F101" s="393"/>
    </row>
    <row r="102" spans="1:7" ht="9.9" customHeight="1" x14ac:dyDescent="0.3">
      <c r="A102" s="22"/>
      <c r="B102" s="41"/>
      <c r="C102" s="21"/>
    </row>
    <row r="103" spans="1:7" ht="15.9" customHeight="1" x14ac:dyDescent="0.3">
      <c r="A103" s="358" t="s">
        <v>68</v>
      </c>
      <c r="B103" s="358"/>
      <c r="C103" s="358"/>
      <c r="D103" s="358"/>
      <c r="E103" s="358"/>
      <c r="F103" s="358"/>
    </row>
    <row r="104" spans="1:7" ht="32.25" customHeight="1" x14ac:dyDescent="0.3">
      <c r="A104" s="372" t="s">
        <v>118</v>
      </c>
      <c r="B104" s="372"/>
      <c r="C104" s="372"/>
      <c r="D104" s="372"/>
      <c r="E104" s="372"/>
      <c r="F104" s="372"/>
    </row>
    <row r="105" spans="1:7" ht="15.9" customHeight="1" x14ac:dyDescent="0.3">
      <c r="A105" s="358" t="s">
        <v>51</v>
      </c>
      <c r="B105" s="358"/>
      <c r="C105" s="358"/>
      <c r="D105" s="358"/>
      <c r="E105" s="358"/>
      <c r="F105" s="358"/>
    </row>
    <row r="106" spans="1:7" ht="33" customHeight="1" x14ac:dyDescent="0.3">
      <c r="A106" s="124" t="s">
        <v>53</v>
      </c>
      <c r="B106" s="124" t="s">
        <v>182</v>
      </c>
      <c r="C106" s="92" t="s">
        <v>5</v>
      </c>
      <c r="D106" s="92" t="s">
        <v>6</v>
      </c>
      <c r="E106" s="92" t="s">
        <v>7</v>
      </c>
      <c r="F106" s="92" t="s">
        <v>8</v>
      </c>
    </row>
    <row r="107" spans="1:7" ht="18" customHeight="1" x14ac:dyDescent="0.3">
      <c r="A107" s="79" t="s">
        <v>16</v>
      </c>
      <c r="B107" s="93"/>
      <c r="C107" s="285">
        <f>+C109+C121</f>
        <v>400041846</v>
      </c>
      <c r="D107" s="285">
        <f>+D109+D121</f>
        <v>400041846</v>
      </c>
      <c r="E107" s="285">
        <f>+E109+E121</f>
        <v>400041846</v>
      </c>
      <c r="F107" s="285">
        <f>+F109+F121</f>
        <v>1200125538</v>
      </c>
      <c r="G107" s="210"/>
    </row>
    <row r="108" spans="1:7" ht="9.9" customHeight="1" x14ac:dyDescent="0.3">
      <c r="A108" s="10"/>
      <c r="B108" s="42"/>
      <c r="C108" s="188"/>
      <c r="D108" s="188"/>
      <c r="E108" s="188"/>
      <c r="F108" s="189"/>
    </row>
    <row r="109" spans="1:7" ht="18" customHeight="1" x14ac:dyDescent="0.3">
      <c r="A109" s="394" t="s">
        <v>55</v>
      </c>
      <c r="B109" s="394"/>
      <c r="C109" s="287">
        <f>+SUM(C110:C119)</f>
        <v>400041846</v>
      </c>
      <c r="D109" s="287">
        <f t="shared" ref="D109:E109" si="10">+SUM(D110:D119)</f>
        <v>400041846</v>
      </c>
      <c r="E109" s="287">
        <f t="shared" si="10"/>
        <v>400041846</v>
      </c>
      <c r="F109" s="287">
        <f>+SUM(F110:F119)</f>
        <v>1200125538</v>
      </c>
      <c r="G109" s="210"/>
    </row>
    <row r="110" spans="1:7" x14ac:dyDescent="0.3">
      <c r="A110" s="155">
        <v>0</v>
      </c>
      <c r="B110" s="160" t="s">
        <v>175</v>
      </c>
      <c r="C110" s="13">
        <v>0</v>
      </c>
      <c r="D110" s="13">
        <v>0</v>
      </c>
      <c r="E110" s="13">
        <v>0</v>
      </c>
      <c r="F110" s="45">
        <f>+C110+D110+E110</f>
        <v>0</v>
      </c>
      <c r="G110" s="210"/>
    </row>
    <row r="111" spans="1:7" x14ac:dyDescent="0.3">
      <c r="A111" s="155">
        <v>1</v>
      </c>
      <c r="B111" s="160" t="s">
        <v>163</v>
      </c>
      <c r="C111" s="13">
        <v>0</v>
      </c>
      <c r="D111" s="49">
        <v>0</v>
      </c>
      <c r="E111" s="49">
        <v>0</v>
      </c>
      <c r="F111" s="45">
        <f t="shared" ref="F111:F118" si="11">+C111+D111+E111</f>
        <v>0</v>
      </c>
      <c r="G111" s="210"/>
    </row>
    <row r="112" spans="1:7" x14ac:dyDescent="0.3">
      <c r="A112" s="155">
        <v>2</v>
      </c>
      <c r="B112" s="160" t="s">
        <v>176</v>
      </c>
      <c r="C112" s="13">
        <v>0</v>
      </c>
      <c r="D112" s="13">
        <v>0</v>
      </c>
      <c r="E112" s="13">
        <v>0</v>
      </c>
      <c r="F112" s="45">
        <f t="shared" si="11"/>
        <v>0</v>
      </c>
      <c r="G112" s="210"/>
    </row>
    <row r="113" spans="1:7" x14ac:dyDescent="0.3">
      <c r="A113" s="155">
        <v>3</v>
      </c>
      <c r="B113" s="160" t="s">
        <v>177</v>
      </c>
      <c r="C113" s="13">
        <v>0</v>
      </c>
      <c r="D113" s="13">
        <v>0</v>
      </c>
      <c r="E113" s="13">
        <v>0</v>
      </c>
      <c r="F113" s="45">
        <f t="shared" si="11"/>
        <v>0</v>
      </c>
      <c r="G113" s="210"/>
    </row>
    <row r="114" spans="1:7" x14ac:dyDescent="0.3">
      <c r="A114" s="155">
        <v>4</v>
      </c>
      <c r="B114" s="160" t="s">
        <v>178</v>
      </c>
      <c r="C114" s="13">
        <v>0</v>
      </c>
      <c r="D114" s="13">
        <v>0</v>
      </c>
      <c r="E114" s="13">
        <v>0</v>
      </c>
      <c r="F114" s="45">
        <f t="shared" si="11"/>
        <v>0</v>
      </c>
      <c r="G114" s="210"/>
    </row>
    <row r="115" spans="1:7" x14ac:dyDescent="0.3">
      <c r="A115" s="155">
        <v>5</v>
      </c>
      <c r="B115" s="160" t="s">
        <v>179</v>
      </c>
      <c r="C115" s="13">
        <v>0</v>
      </c>
      <c r="D115" s="13">
        <v>0</v>
      </c>
      <c r="E115" s="13">
        <v>0</v>
      </c>
      <c r="F115" s="45">
        <f t="shared" si="11"/>
        <v>0</v>
      </c>
      <c r="G115" s="210"/>
    </row>
    <row r="116" spans="1:7" x14ac:dyDescent="0.3">
      <c r="A116" s="155">
        <v>6</v>
      </c>
      <c r="B116" s="160" t="s">
        <v>161</v>
      </c>
      <c r="C116" s="13">
        <v>400041846</v>
      </c>
      <c r="D116" s="13">
        <v>400041846</v>
      </c>
      <c r="E116" s="13">
        <v>400041846</v>
      </c>
      <c r="F116" s="45">
        <f t="shared" si="11"/>
        <v>1200125538</v>
      </c>
      <c r="G116" s="210"/>
    </row>
    <row r="117" spans="1:7" x14ac:dyDescent="0.3">
      <c r="A117" s="155">
        <v>7</v>
      </c>
      <c r="B117" s="160" t="s">
        <v>162</v>
      </c>
      <c r="C117" s="13">
        <v>0</v>
      </c>
      <c r="D117" s="13">
        <v>0</v>
      </c>
      <c r="E117" s="13">
        <v>0</v>
      </c>
      <c r="F117" s="45">
        <f t="shared" si="11"/>
        <v>0</v>
      </c>
      <c r="G117" s="210"/>
    </row>
    <row r="118" spans="1:7" x14ac:dyDescent="0.3">
      <c r="A118" s="155">
        <v>8</v>
      </c>
      <c r="B118" s="160" t="s">
        <v>180</v>
      </c>
      <c r="C118" s="13">
        <v>0</v>
      </c>
      <c r="D118" s="13">
        <v>0</v>
      </c>
      <c r="E118" s="13">
        <v>0</v>
      </c>
      <c r="F118" s="45">
        <f t="shared" si="11"/>
        <v>0</v>
      </c>
      <c r="G118" s="210"/>
    </row>
    <row r="119" spans="1:7" ht="15" customHeight="1" x14ac:dyDescent="0.3">
      <c r="A119" s="155">
        <v>9</v>
      </c>
      <c r="B119" s="160" t="s">
        <v>181</v>
      </c>
      <c r="C119" s="13">
        <v>0</v>
      </c>
      <c r="D119" s="13">
        <v>0</v>
      </c>
      <c r="E119" s="13">
        <v>0</v>
      </c>
      <c r="F119" s="45">
        <v>0</v>
      </c>
      <c r="G119" s="210"/>
    </row>
    <row r="120" spans="1:7" ht="9.9" customHeight="1" x14ac:dyDescent="0.3">
      <c r="A120" s="155"/>
      <c r="B120" s="157"/>
      <c r="C120" s="13"/>
      <c r="D120" s="13"/>
      <c r="E120" s="13"/>
      <c r="F120" s="45"/>
    </row>
    <row r="121" spans="1:7" ht="18" customHeight="1" x14ac:dyDescent="0.3">
      <c r="A121" s="394" t="s">
        <v>195</v>
      </c>
      <c r="B121" s="394"/>
      <c r="C121" s="287">
        <f t="shared" ref="C121:F122" si="12">+C122</f>
        <v>0</v>
      </c>
      <c r="D121" s="287">
        <f t="shared" si="12"/>
        <v>0</v>
      </c>
      <c r="E121" s="287">
        <f t="shared" si="12"/>
        <v>0</v>
      </c>
      <c r="F121" s="287">
        <f t="shared" si="12"/>
        <v>0</v>
      </c>
      <c r="G121" s="210"/>
    </row>
    <row r="122" spans="1:7" x14ac:dyDescent="0.3">
      <c r="A122" s="155">
        <v>6</v>
      </c>
      <c r="B122" s="160" t="s">
        <v>161</v>
      </c>
      <c r="C122" s="46">
        <f t="shared" si="12"/>
        <v>0</v>
      </c>
      <c r="D122" s="46">
        <f t="shared" si="12"/>
        <v>0</v>
      </c>
      <c r="E122" s="46">
        <f t="shared" si="12"/>
        <v>0</v>
      </c>
      <c r="F122" s="50">
        <f t="shared" si="12"/>
        <v>0</v>
      </c>
      <c r="G122" s="210"/>
    </row>
    <row r="123" spans="1:7" x14ac:dyDescent="0.3">
      <c r="A123" s="315" t="s">
        <v>194</v>
      </c>
      <c r="B123" s="316" t="s">
        <v>193</v>
      </c>
      <c r="C123" s="317">
        <v>0</v>
      </c>
      <c r="D123" s="317">
        <v>0</v>
      </c>
      <c r="E123" s="317">
        <v>0</v>
      </c>
      <c r="F123" s="318">
        <f>+C123+D123+E123</f>
        <v>0</v>
      </c>
      <c r="G123" s="210"/>
    </row>
    <row r="124" spans="1:7" ht="15" customHeight="1" x14ac:dyDescent="0.3">
      <c r="A124" s="399" t="s">
        <v>56</v>
      </c>
      <c r="B124" s="399"/>
      <c r="C124" s="399"/>
      <c r="D124" s="399"/>
      <c r="E124" s="399"/>
      <c r="F124" s="399"/>
    </row>
    <row r="125" spans="1:7" ht="15" customHeight="1" x14ac:dyDescent="0.3">
      <c r="A125" s="423" t="s">
        <v>42</v>
      </c>
      <c r="B125" s="423"/>
      <c r="C125" s="423"/>
      <c r="D125" s="423"/>
      <c r="E125" s="423"/>
      <c r="F125" s="423"/>
    </row>
    <row r="126" spans="1:7" ht="75" customHeight="1" x14ac:dyDescent="0.3">
      <c r="A126" s="396" t="s">
        <v>207</v>
      </c>
      <c r="B126" s="396"/>
      <c r="C126" s="396"/>
      <c r="D126" s="396"/>
      <c r="E126" s="396"/>
      <c r="F126" s="396"/>
    </row>
    <row r="127" spans="1:7" ht="50.1" customHeight="1" x14ac:dyDescent="0.3">
      <c r="A127" s="400" t="s">
        <v>339</v>
      </c>
      <c r="B127" s="400"/>
      <c r="C127" s="400"/>
      <c r="D127" s="400"/>
      <c r="E127" s="400"/>
      <c r="F127" s="400"/>
    </row>
    <row r="128" spans="1:7" ht="18" customHeight="1" x14ac:dyDescent="0.3">
      <c r="A128" s="44"/>
      <c r="B128" s="42"/>
    </row>
    <row r="129" spans="1:9" x14ac:dyDescent="0.3">
      <c r="A129" s="358" t="s">
        <v>70</v>
      </c>
      <c r="B129" s="358"/>
      <c r="C129" s="358"/>
      <c r="D129" s="358"/>
      <c r="E129" s="358"/>
      <c r="F129" s="358"/>
    </row>
    <row r="130" spans="1:9" x14ac:dyDescent="0.3">
      <c r="A130" s="358" t="s">
        <v>71</v>
      </c>
      <c r="B130" s="358"/>
      <c r="C130" s="358"/>
      <c r="D130" s="358"/>
      <c r="E130" s="358"/>
      <c r="F130" s="358"/>
    </row>
    <row r="131" spans="1:9" x14ac:dyDescent="0.3">
      <c r="A131" s="358" t="s">
        <v>51</v>
      </c>
      <c r="B131" s="358"/>
      <c r="C131" s="358"/>
      <c r="D131" s="358"/>
      <c r="E131" s="358"/>
      <c r="F131" s="358"/>
    </row>
    <row r="132" spans="1:9" ht="18" customHeight="1" x14ac:dyDescent="0.3">
      <c r="A132" s="92" t="s">
        <v>69</v>
      </c>
      <c r="B132" s="92" t="s">
        <v>5</v>
      </c>
      <c r="C132" s="92" t="s">
        <v>6</v>
      </c>
      <c r="D132" s="92" t="s">
        <v>7</v>
      </c>
      <c r="E132" s="92" t="s">
        <v>8</v>
      </c>
      <c r="F132" s="214"/>
    </row>
    <row r="133" spans="1:9" ht="18" customHeight="1" x14ac:dyDescent="0.3">
      <c r="A133" s="131" t="s">
        <v>72</v>
      </c>
      <c r="B133" s="158">
        <f>+'1T'!E137</f>
        <v>-465945235.44579983</v>
      </c>
      <c r="C133" s="41">
        <f>+B137</f>
        <v>-310632606.59439981</v>
      </c>
      <c r="D133" s="41">
        <f>+C137</f>
        <v>-155319977.74299979</v>
      </c>
      <c r="E133" s="114">
        <f>+B133</f>
        <v>-465945235.44579983</v>
      </c>
      <c r="F133" s="62"/>
    </row>
    <row r="134" spans="1:9" ht="18" customHeight="1" x14ac:dyDescent="0.3">
      <c r="A134" s="131" t="s">
        <v>73</v>
      </c>
      <c r="B134" s="41">
        <f>+C89</f>
        <v>555354474.85140002</v>
      </c>
      <c r="C134" s="41">
        <f>+D89</f>
        <v>555354474.85140002</v>
      </c>
      <c r="D134" s="41">
        <f>+E89</f>
        <v>555354474.85140002</v>
      </c>
      <c r="E134" s="114">
        <f>+SUM(B134:D134)</f>
        <v>1666063424.5542002</v>
      </c>
      <c r="F134" s="62"/>
      <c r="G134" s="50"/>
      <c r="H134" s="50"/>
    </row>
    <row r="135" spans="1:9" ht="18" customHeight="1" x14ac:dyDescent="0.3">
      <c r="A135" s="96" t="s">
        <v>98</v>
      </c>
      <c r="B135" s="97">
        <f>+B133+B134</f>
        <v>89409239.40560019</v>
      </c>
      <c r="C135" s="97">
        <f>+C133+C134</f>
        <v>244721868.25700021</v>
      </c>
      <c r="D135" s="97">
        <f>+D133+D134</f>
        <v>400034497.10840023</v>
      </c>
      <c r="E135" s="97">
        <f>+E133+E134</f>
        <v>1200118189.1084003</v>
      </c>
      <c r="F135" s="62"/>
      <c r="G135" s="50"/>
      <c r="H135" s="50"/>
    </row>
    <row r="136" spans="1:9" ht="18" customHeight="1" x14ac:dyDescent="0.3">
      <c r="A136" s="131" t="s">
        <v>146</v>
      </c>
      <c r="B136" s="41">
        <f>+C109</f>
        <v>400041846</v>
      </c>
      <c r="C136" s="41">
        <f>+D109</f>
        <v>400041846</v>
      </c>
      <c r="D136" s="41">
        <f>+E109</f>
        <v>400041846</v>
      </c>
      <c r="E136" s="114">
        <f>+SUM(B136:D136)</f>
        <v>1200125538</v>
      </c>
      <c r="F136" s="62"/>
      <c r="G136" s="50"/>
      <c r="H136" s="50"/>
      <c r="I136" s="50"/>
    </row>
    <row r="137" spans="1:9" ht="18" customHeight="1" x14ac:dyDescent="0.3">
      <c r="A137" s="96" t="s">
        <v>99</v>
      </c>
      <c r="B137" s="123">
        <f>+B135-B136</f>
        <v>-310632606.59439981</v>
      </c>
      <c r="C137" s="97">
        <f>+C135-C136</f>
        <v>-155319977.74299979</v>
      </c>
      <c r="D137" s="97">
        <f>+D135-D136</f>
        <v>-7348.8915997743607</v>
      </c>
      <c r="E137" s="97">
        <f>+E135-E136</f>
        <v>-7348.8915996551514</v>
      </c>
      <c r="F137" s="62"/>
      <c r="G137" s="162"/>
    </row>
    <row r="138" spans="1:9" x14ac:dyDescent="0.3">
      <c r="A138" s="426" t="s">
        <v>42</v>
      </c>
      <c r="B138" s="426"/>
      <c r="C138" s="426"/>
      <c r="D138" s="426"/>
      <c r="E138" s="426"/>
      <c r="F138" s="34"/>
    </row>
    <row r="139" spans="1:9" ht="18" customHeight="1" x14ac:dyDescent="0.3">
      <c r="A139" s="407" t="s">
        <v>183</v>
      </c>
      <c r="B139" s="408"/>
      <c r="C139" s="408"/>
      <c r="D139" s="408"/>
      <c r="E139" s="408"/>
      <c r="F139" s="118"/>
    </row>
    <row r="140" spans="1:9" ht="39.9" customHeight="1" x14ac:dyDescent="0.3">
      <c r="A140" s="404" t="s">
        <v>208</v>
      </c>
      <c r="B140" s="405"/>
      <c r="C140" s="405"/>
      <c r="D140" s="405"/>
      <c r="E140" s="405"/>
      <c r="F140" s="406"/>
    </row>
    <row r="141" spans="1:9" ht="18" customHeight="1" x14ac:dyDescent="0.3">
      <c r="A141" s="404" t="s">
        <v>119</v>
      </c>
      <c r="B141" s="405"/>
      <c r="C141" s="405"/>
      <c r="D141" s="405"/>
      <c r="E141" s="405"/>
      <c r="F141" s="406"/>
    </row>
    <row r="142" spans="1:9" ht="18" customHeight="1" x14ac:dyDescent="0.3">
      <c r="A142" s="404" t="s">
        <v>149</v>
      </c>
      <c r="B142" s="405"/>
      <c r="C142" s="405"/>
      <c r="D142" s="405"/>
      <c r="E142" s="405"/>
      <c r="F142" s="406"/>
    </row>
    <row r="143" spans="1:9" ht="18" customHeight="1" x14ac:dyDescent="0.3">
      <c r="A143" s="404" t="s">
        <v>122</v>
      </c>
      <c r="B143" s="405"/>
      <c r="C143" s="405"/>
      <c r="D143" s="405"/>
      <c r="E143" s="405"/>
      <c r="F143" s="406"/>
    </row>
    <row r="144" spans="1:9" ht="18" customHeight="1" x14ac:dyDescent="0.3">
      <c r="A144" s="401" t="s">
        <v>148</v>
      </c>
      <c r="B144" s="402"/>
      <c r="C144" s="402"/>
      <c r="D144" s="402"/>
      <c r="E144" s="402"/>
      <c r="F144" s="403"/>
    </row>
    <row r="145" spans="1:6" x14ac:dyDescent="0.3">
      <c r="A145" s="99" t="s">
        <v>120</v>
      </c>
      <c r="B145" s="100"/>
      <c r="C145" s="100"/>
      <c r="D145" s="100"/>
      <c r="E145" s="100"/>
      <c r="F145" s="101"/>
    </row>
    <row r="146" spans="1:6" ht="63.9" customHeight="1" x14ac:dyDescent="0.3">
      <c r="A146" s="427" t="s">
        <v>340</v>
      </c>
      <c r="B146" s="428"/>
      <c r="C146" s="428"/>
      <c r="D146" s="428"/>
      <c r="E146" s="428"/>
      <c r="F146" s="429"/>
    </row>
    <row r="147" spans="1:6" x14ac:dyDescent="0.3">
      <c r="A147" s="54"/>
      <c r="B147" s="54"/>
      <c r="C147" s="54"/>
      <c r="D147"/>
      <c r="E147"/>
      <c r="F147" s="53"/>
    </row>
    <row r="148" spans="1:6" x14ac:dyDescent="0.3">
      <c r="A148"/>
      <c r="B148" s="358" t="s">
        <v>123</v>
      </c>
      <c r="C148" s="358"/>
      <c r="D148" s="358"/>
      <c r="E148"/>
      <c r="F148"/>
    </row>
    <row r="149" spans="1:6" ht="33" customHeight="1" x14ac:dyDescent="0.3">
      <c r="A149"/>
      <c r="B149" s="372" t="s">
        <v>124</v>
      </c>
      <c r="C149" s="372"/>
      <c r="D149" s="372"/>
      <c r="E149"/>
      <c r="F149"/>
    </row>
    <row r="150" spans="1:6" x14ac:dyDescent="0.3">
      <c r="A150"/>
      <c r="B150" s="358" t="s">
        <v>51</v>
      </c>
      <c r="C150" s="358"/>
      <c r="D150" s="358"/>
      <c r="E150"/>
      <c r="F150"/>
    </row>
    <row r="151" spans="1:6" ht="18" customHeight="1" x14ac:dyDescent="0.3">
      <c r="A151"/>
      <c r="B151" s="352" t="s">
        <v>69</v>
      </c>
      <c r="C151" s="352"/>
      <c r="D151" s="88" t="s">
        <v>81</v>
      </c>
      <c r="E151"/>
      <c r="F151"/>
    </row>
    <row r="152" spans="1:6" ht="18" customHeight="1" x14ac:dyDescent="0.3">
      <c r="A152"/>
      <c r="B152" s="420" t="s">
        <v>196</v>
      </c>
      <c r="C152" s="420"/>
      <c r="D152" s="88"/>
      <c r="E152"/>
      <c r="F152"/>
    </row>
    <row r="153" spans="1:6" x14ac:dyDescent="0.3">
      <c r="A153"/>
      <c r="B153" s="113" t="s">
        <v>125</v>
      </c>
      <c r="D153" s="41">
        <f>+'1T'!D163</f>
        <v>0</v>
      </c>
      <c r="E153" s="212"/>
      <c r="F153"/>
    </row>
    <row r="154" spans="1:6" x14ac:dyDescent="0.3">
      <c r="A154"/>
      <c r="B154" s="113" t="s">
        <v>126</v>
      </c>
      <c r="D154" s="41">
        <f>+'1T'!D164</f>
        <v>0</v>
      </c>
      <c r="E154" s="212"/>
      <c r="F154"/>
    </row>
    <row r="155" spans="1:6" x14ac:dyDescent="0.3">
      <c r="A155"/>
      <c r="B155" s="421" t="s">
        <v>16</v>
      </c>
      <c r="C155" s="421"/>
      <c r="D155" s="97">
        <f>+D153+D154</f>
        <v>0</v>
      </c>
      <c r="E155" s="212"/>
      <c r="F155"/>
    </row>
    <row r="156" spans="1:6" x14ac:dyDescent="0.3">
      <c r="A156"/>
      <c r="B156" s="113"/>
      <c r="D156" s="41"/>
      <c r="E156"/>
      <c r="F156"/>
    </row>
    <row r="157" spans="1:6" x14ac:dyDescent="0.3">
      <c r="A157"/>
      <c r="B157" s="420" t="s">
        <v>197</v>
      </c>
      <c r="C157" s="420"/>
      <c r="D157" s="88" t="s">
        <v>81</v>
      </c>
      <c r="E157"/>
      <c r="F157"/>
    </row>
    <row r="158" spans="1:6" x14ac:dyDescent="0.3">
      <c r="A158"/>
      <c r="B158" s="113" t="s">
        <v>125</v>
      </c>
      <c r="D158" s="41">
        <v>0</v>
      </c>
      <c r="E158" s="212"/>
      <c r="F158"/>
    </row>
    <row r="159" spans="1:6" x14ac:dyDescent="0.3">
      <c r="A159"/>
      <c r="B159" s="113" t="s">
        <v>198</v>
      </c>
      <c r="D159" s="41">
        <v>0</v>
      </c>
      <c r="E159" s="212"/>
      <c r="F159"/>
    </row>
    <row r="160" spans="1:6" x14ac:dyDescent="0.3">
      <c r="A160"/>
      <c r="B160" s="421" t="s">
        <v>199</v>
      </c>
      <c r="C160" s="421"/>
      <c r="D160" s="97">
        <f>+D158+D159</f>
        <v>0</v>
      </c>
      <c r="E160" s="212"/>
      <c r="F160"/>
    </row>
    <row r="161" spans="1:7" x14ac:dyDescent="0.3">
      <c r="A161"/>
      <c r="B161" s="113"/>
      <c r="D161" s="114"/>
      <c r="E161"/>
      <c r="F161"/>
    </row>
    <row r="162" spans="1:7" ht="18" customHeight="1" x14ac:dyDescent="0.3">
      <c r="A162"/>
      <c r="B162" s="420" t="s">
        <v>200</v>
      </c>
      <c r="C162" s="420"/>
      <c r="D162" s="88" t="s">
        <v>81</v>
      </c>
      <c r="E162"/>
      <c r="F162"/>
    </row>
    <row r="163" spans="1:7" x14ac:dyDescent="0.3">
      <c r="A163"/>
      <c r="B163" s="113" t="s">
        <v>125</v>
      </c>
      <c r="D163" s="41">
        <f>+D153-D158</f>
        <v>0</v>
      </c>
      <c r="E163" s="212"/>
      <c r="F163"/>
    </row>
    <row r="164" spans="1:7" x14ac:dyDescent="0.3">
      <c r="A164"/>
      <c r="B164" s="113" t="s">
        <v>126</v>
      </c>
      <c r="D164" s="41">
        <f>+D154-D159</f>
        <v>0</v>
      </c>
      <c r="E164" s="212"/>
      <c r="F164"/>
    </row>
    <row r="165" spans="1:7" ht="18" customHeight="1" x14ac:dyDescent="0.3">
      <c r="A165"/>
      <c r="B165" s="421" t="s">
        <v>201</v>
      </c>
      <c r="C165" s="421"/>
      <c r="D165" s="166">
        <f>+D163+D164</f>
        <v>0</v>
      </c>
      <c r="E165" s="212"/>
      <c r="F165"/>
    </row>
    <row r="166" spans="1:7" x14ac:dyDescent="0.3">
      <c r="A166"/>
      <c r="B166" s="167" t="s">
        <v>202</v>
      </c>
      <c r="C166" s="127"/>
      <c r="D166" s="164"/>
      <c r="E166"/>
      <c r="F166" s="289">
        <f>+D158-F175</f>
        <v>0</v>
      </c>
      <c r="G166" s="210"/>
    </row>
    <row r="167" spans="1:7" x14ac:dyDescent="0.3">
      <c r="A167"/>
      <c r="B167" s="196"/>
      <c r="C167" s="197"/>
      <c r="D167" s="164"/>
      <c r="E167"/>
      <c r="F167"/>
    </row>
    <row r="168" spans="1:7" x14ac:dyDescent="0.3">
      <c r="A168" s="87" t="s">
        <v>53</v>
      </c>
      <c r="B168" s="87" t="s">
        <v>229</v>
      </c>
      <c r="C168" s="87" t="s">
        <v>5</v>
      </c>
      <c r="D168" s="87" t="s">
        <v>6</v>
      </c>
      <c r="E168" s="87" t="s">
        <v>7</v>
      </c>
      <c r="F168" s="87" t="s">
        <v>8</v>
      </c>
    </row>
    <row r="169" spans="1:7" x14ac:dyDescent="0.3">
      <c r="A169" s="198" t="s">
        <v>228</v>
      </c>
      <c r="B169" s="199"/>
      <c r="C169" s="290">
        <f>+SUM(C170:C179)</f>
        <v>0</v>
      </c>
      <c r="D169" s="290">
        <f>+SUM(D170:D179)</f>
        <v>0</v>
      </c>
      <c r="E169" s="290">
        <f>+SUM(E170:E179)</f>
        <v>0</v>
      </c>
      <c r="F169" s="290">
        <f>+SUM(F170:F179)</f>
        <v>0</v>
      </c>
      <c r="G169" s="210"/>
    </row>
    <row r="170" spans="1:7" x14ac:dyDescent="0.3">
      <c r="A170" s="155">
        <v>0</v>
      </c>
      <c r="B170" s="160" t="s">
        <v>175</v>
      </c>
      <c r="C170" s="13">
        <v>0</v>
      </c>
      <c r="D170" s="13">
        <v>0</v>
      </c>
      <c r="E170" s="13">
        <v>0</v>
      </c>
      <c r="F170" s="45">
        <f>+C170+D170+E170</f>
        <v>0</v>
      </c>
      <c r="G170" s="210"/>
    </row>
    <row r="171" spans="1:7" x14ac:dyDescent="0.3">
      <c r="A171" s="155">
        <v>1</v>
      </c>
      <c r="B171" s="160" t="s">
        <v>163</v>
      </c>
      <c r="C171" s="13">
        <v>0</v>
      </c>
      <c r="D171" s="49">
        <v>0</v>
      </c>
      <c r="E171" s="49">
        <v>0</v>
      </c>
      <c r="F171" s="45">
        <f t="shared" ref="F171:F179" si="13">+C171+D171+E171</f>
        <v>0</v>
      </c>
      <c r="G171" s="210"/>
    </row>
    <row r="172" spans="1:7" x14ac:dyDescent="0.3">
      <c r="A172" s="155">
        <v>2</v>
      </c>
      <c r="B172" s="160" t="s">
        <v>176</v>
      </c>
      <c r="C172" s="13">
        <v>0</v>
      </c>
      <c r="D172" s="13">
        <v>0</v>
      </c>
      <c r="E172" s="13">
        <v>0</v>
      </c>
      <c r="F172" s="45">
        <f t="shared" si="13"/>
        <v>0</v>
      </c>
      <c r="G172" s="210"/>
    </row>
    <row r="173" spans="1:7" x14ac:dyDescent="0.3">
      <c r="A173" s="155">
        <v>3</v>
      </c>
      <c r="B173" s="160" t="s">
        <v>177</v>
      </c>
      <c r="C173" s="13">
        <v>0</v>
      </c>
      <c r="D173" s="13">
        <v>0</v>
      </c>
      <c r="E173" s="13">
        <v>0</v>
      </c>
      <c r="F173" s="45">
        <f t="shared" si="13"/>
        <v>0</v>
      </c>
      <c r="G173" s="210"/>
    </row>
    <row r="174" spans="1:7" x14ac:dyDescent="0.3">
      <c r="A174" s="155">
        <v>4</v>
      </c>
      <c r="B174" s="160" t="s">
        <v>178</v>
      </c>
      <c r="C174" s="13">
        <v>0</v>
      </c>
      <c r="D174" s="13">
        <v>0</v>
      </c>
      <c r="E174" s="13">
        <v>0</v>
      </c>
      <c r="F174" s="45">
        <f t="shared" si="13"/>
        <v>0</v>
      </c>
      <c r="G174" s="210"/>
    </row>
    <row r="175" spans="1:7" x14ac:dyDescent="0.3">
      <c r="A175" s="155">
        <v>5</v>
      </c>
      <c r="B175" s="160" t="s">
        <v>179</v>
      </c>
      <c r="C175" s="13">
        <v>0</v>
      </c>
      <c r="D175" s="13">
        <v>0</v>
      </c>
      <c r="E175" s="13">
        <v>0</v>
      </c>
      <c r="F175" s="45">
        <f t="shared" si="13"/>
        <v>0</v>
      </c>
      <c r="G175" s="210"/>
    </row>
    <row r="176" spans="1:7" x14ac:dyDescent="0.3">
      <c r="A176" s="155">
        <v>6</v>
      </c>
      <c r="B176" s="160" t="s">
        <v>161</v>
      </c>
      <c r="C176" s="13">
        <v>0</v>
      </c>
      <c r="D176" s="13">
        <v>0</v>
      </c>
      <c r="E176" s="13">
        <v>0</v>
      </c>
      <c r="F176" s="45">
        <f t="shared" si="13"/>
        <v>0</v>
      </c>
      <c r="G176" s="210"/>
    </row>
    <row r="177" spans="1:7" x14ac:dyDescent="0.3">
      <c r="A177" s="155">
        <v>7</v>
      </c>
      <c r="B177" s="160" t="s">
        <v>162</v>
      </c>
      <c r="C177" s="13">
        <v>0</v>
      </c>
      <c r="D177" s="13">
        <v>0</v>
      </c>
      <c r="E177" s="13">
        <v>0</v>
      </c>
      <c r="F177" s="45">
        <f t="shared" si="13"/>
        <v>0</v>
      </c>
      <c r="G177" s="210"/>
    </row>
    <row r="178" spans="1:7" x14ac:dyDescent="0.3">
      <c r="A178" s="155">
        <v>8</v>
      </c>
      <c r="B178" s="160" t="s">
        <v>180</v>
      </c>
      <c r="C178" s="13">
        <v>0</v>
      </c>
      <c r="D178" s="13">
        <v>0</v>
      </c>
      <c r="E178" s="13">
        <v>0</v>
      </c>
      <c r="F178" s="45">
        <f t="shared" si="13"/>
        <v>0</v>
      </c>
      <c r="G178" s="210"/>
    </row>
    <row r="179" spans="1:7" x14ac:dyDescent="0.3">
      <c r="A179" s="201">
        <v>9</v>
      </c>
      <c r="B179" s="202" t="s">
        <v>181</v>
      </c>
      <c r="C179" s="15">
        <v>0</v>
      </c>
      <c r="D179" s="15">
        <v>0</v>
      </c>
      <c r="E179" s="15">
        <v>0</v>
      </c>
      <c r="F179" s="203">
        <f t="shared" si="13"/>
        <v>0</v>
      </c>
      <c r="G179" s="210"/>
    </row>
    <row r="180" spans="1:7" x14ac:dyDescent="0.3">
      <c r="A180" s="422" t="s">
        <v>202</v>
      </c>
      <c r="B180" s="422"/>
      <c r="C180" s="422"/>
      <c r="D180" s="422"/>
      <c r="E180" s="422"/>
      <c r="F180" s="422"/>
    </row>
    <row r="181" spans="1:7" x14ac:dyDescent="0.3">
      <c r="A181" s="99" t="s">
        <v>120</v>
      </c>
      <c r="B181" s="100"/>
      <c r="C181" s="100"/>
      <c r="D181" s="100"/>
      <c r="E181" s="100"/>
      <c r="F181" s="101"/>
    </row>
    <row r="182" spans="1:7" ht="50.1" customHeight="1" x14ac:dyDescent="0.3">
      <c r="A182" s="416" t="s">
        <v>341</v>
      </c>
      <c r="B182" s="417"/>
      <c r="C182" s="417"/>
      <c r="D182" s="417"/>
      <c r="E182" s="417"/>
      <c r="F182" s="418"/>
    </row>
    <row r="183" spans="1:7" x14ac:dyDescent="0.35">
      <c r="A183" s="4"/>
      <c r="B183" s="4"/>
      <c r="C183" s="4"/>
      <c r="D183" s="4"/>
      <c r="E183" s="4"/>
      <c r="F183" s="4"/>
    </row>
    <row r="184" spans="1:7" ht="35.1" customHeight="1" x14ac:dyDescent="0.3">
      <c r="A184" s="115" t="s">
        <v>74</v>
      </c>
      <c r="B184" s="363" t="s">
        <v>334</v>
      </c>
      <c r="C184" s="378"/>
      <c r="D184" s="379" t="s">
        <v>48</v>
      </c>
      <c r="E184" s="380"/>
      <c r="F184" s="381"/>
    </row>
    <row r="185" spans="1:7" ht="35.1" customHeight="1" x14ac:dyDescent="0.3">
      <c r="A185" s="116" t="s">
        <v>46</v>
      </c>
      <c r="B185" s="363" t="s">
        <v>335</v>
      </c>
      <c r="C185" s="378"/>
      <c r="D185" s="382"/>
      <c r="E185" s="383"/>
      <c r="F185" s="384"/>
    </row>
    <row r="186" spans="1:7" ht="35.1" customHeight="1" x14ac:dyDescent="0.3">
      <c r="A186" s="117" t="s">
        <v>47</v>
      </c>
      <c r="B186" s="363" t="s">
        <v>336</v>
      </c>
      <c r="C186" s="378"/>
      <c r="D186" s="385"/>
      <c r="E186" s="386"/>
      <c r="F186" s="387"/>
    </row>
    <row r="187" spans="1:7" x14ac:dyDescent="0.3">
      <c r="A187" s="419" t="s">
        <v>116</v>
      </c>
      <c r="B187" s="419"/>
      <c r="C187" s="419"/>
      <c r="D187" s="419"/>
      <c r="E187" s="419"/>
      <c r="F187" s="419"/>
    </row>
    <row r="189" spans="1:7" ht="17.399999999999999" x14ac:dyDescent="0.3">
      <c r="A189" s="410" t="s">
        <v>143</v>
      </c>
      <c r="B189" s="411"/>
      <c r="C189" s="411"/>
      <c r="D189" s="411"/>
      <c r="E189" s="411"/>
      <c r="F189" s="412"/>
      <c r="G189" s="208"/>
    </row>
    <row r="190" spans="1:7" x14ac:dyDescent="0.3">
      <c r="A190" s="102" t="s">
        <v>127</v>
      </c>
      <c r="F190" s="103"/>
    </row>
    <row r="191" spans="1:7" x14ac:dyDescent="0.3">
      <c r="A191" s="104"/>
      <c r="F191" s="103"/>
    </row>
    <row r="192" spans="1:7" ht="16.2" thickBot="1" x14ac:dyDescent="0.35">
      <c r="A192" s="169" t="s">
        <v>203</v>
      </c>
      <c r="B192" s="168">
        <v>0</v>
      </c>
      <c r="F192" s="103"/>
    </row>
    <row r="193" spans="1:6" ht="16.2" thickTop="1" x14ac:dyDescent="0.3">
      <c r="A193" s="104"/>
      <c r="F193" s="103"/>
    </row>
    <row r="194" spans="1:6" x14ac:dyDescent="0.3">
      <c r="A194" s="102" t="s">
        <v>134</v>
      </c>
      <c r="D194" s="35" t="s">
        <v>168</v>
      </c>
      <c r="F194" s="103"/>
    </row>
    <row r="195" spans="1:6" x14ac:dyDescent="0.3">
      <c r="A195" s="104" t="s">
        <v>128</v>
      </c>
      <c r="B195" s="50">
        <f>+B70</f>
        <v>6664253698.2168007</v>
      </c>
      <c r="D195" s="337" t="s">
        <v>164</v>
      </c>
      <c r="E195" s="337"/>
      <c r="F195" s="409"/>
    </row>
    <row r="196" spans="1:6" x14ac:dyDescent="0.3">
      <c r="A196" s="104" t="s">
        <v>135</v>
      </c>
      <c r="B196" s="52">
        <f>+F89</f>
        <v>1666063424.5542002</v>
      </c>
      <c r="D196" s="337"/>
      <c r="E196" s="337"/>
      <c r="F196" s="409"/>
    </row>
    <row r="197" spans="1:6" ht="16.2" thickBot="1" x14ac:dyDescent="0.35">
      <c r="A197" s="104" t="s">
        <v>129</v>
      </c>
      <c r="B197" s="144">
        <f>+B195-B196</f>
        <v>4998190273.6626005</v>
      </c>
      <c r="D197" s="28" t="s">
        <v>165</v>
      </c>
      <c r="F197" s="146">
        <f>+F89</f>
        <v>1666063424.5542002</v>
      </c>
    </row>
    <row r="198" spans="1:6" ht="16.2" thickTop="1" x14ac:dyDescent="0.3">
      <c r="A198" s="104"/>
      <c r="D198" s="28" t="s">
        <v>166</v>
      </c>
      <c r="F198" s="147">
        <f>+F109</f>
        <v>1200125538</v>
      </c>
    </row>
    <row r="199" spans="1:6" ht="16.2" thickBot="1" x14ac:dyDescent="0.35">
      <c r="A199" s="102" t="s">
        <v>130</v>
      </c>
      <c r="D199" s="35" t="s">
        <v>167</v>
      </c>
      <c r="E199" s="35"/>
      <c r="F199" s="148">
        <f>+F198/F197</f>
        <v>0.72033604502249104</v>
      </c>
    </row>
    <row r="200" spans="1:6" ht="16.2" thickTop="1" x14ac:dyDescent="0.3">
      <c r="A200" s="104" t="s">
        <v>131</v>
      </c>
      <c r="B200" s="50">
        <f>+F28</f>
        <v>1200125538</v>
      </c>
      <c r="F200" s="103"/>
    </row>
    <row r="201" spans="1:6" x14ac:dyDescent="0.3">
      <c r="A201" s="104" t="s">
        <v>132</v>
      </c>
      <c r="B201" s="52">
        <f>+F109</f>
        <v>1200125538</v>
      </c>
      <c r="D201" s="337" t="s">
        <v>169</v>
      </c>
      <c r="E201" s="337"/>
      <c r="F201" s="409"/>
    </row>
    <row r="202" spans="1:6" ht="16.2" thickBot="1" x14ac:dyDescent="0.35">
      <c r="A202" s="104" t="s">
        <v>133</v>
      </c>
      <c r="B202" s="145">
        <f>+B200-B201</f>
        <v>0</v>
      </c>
      <c r="D202" s="337"/>
      <c r="E202" s="337"/>
      <c r="F202" s="409"/>
    </row>
    <row r="203" spans="1:6" ht="16.2" thickTop="1" x14ac:dyDescent="0.3">
      <c r="A203" s="104"/>
      <c r="B203"/>
      <c r="D203" s="60" t="s">
        <v>170</v>
      </c>
      <c r="E203" s="149"/>
      <c r="F203" s="146">
        <f>+B70</f>
        <v>6664253698.2168007</v>
      </c>
    </row>
    <row r="204" spans="1:6" x14ac:dyDescent="0.3">
      <c r="A204" s="104"/>
      <c r="B204"/>
      <c r="D204" s="60" t="s">
        <v>166</v>
      </c>
      <c r="E204" s="149"/>
      <c r="F204" s="147">
        <f>+F109</f>
        <v>1200125538</v>
      </c>
    </row>
    <row r="205" spans="1:6" ht="16.2" thickBot="1" x14ac:dyDescent="0.35">
      <c r="A205" s="104"/>
      <c r="B205"/>
      <c r="D205" s="149"/>
      <c r="E205" s="149"/>
      <c r="F205" s="148">
        <f>+F204/F203</f>
        <v>0.18008401125562276</v>
      </c>
    </row>
    <row r="206" spans="1:6" ht="16.2" thickTop="1" x14ac:dyDescent="0.3">
      <c r="A206" s="105"/>
      <c r="B206" s="106"/>
      <c r="C206" s="106"/>
      <c r="D206" s="106"/>
      <c r="E206" s="106"/>
      <c r="F206" s="107"/>
    </row>
  </sheetData>
  <mergeCells count="97">
    <mergeCell ref="D201:F202"/>
    <mergeCell ref="A182:F182"/>
    <mergeCell ref="A189:F189"/>
    <mergeCell ref="A187:F187"/>
    <mergeCell ref="B148:D148"/>
    <mergeCell ref="B149:D149"/>
    <mergeCell ref="B150:D150"/>
    <mergeCell ref="B151:C151"/>
    <mergeCell ref="B152:C152"/>
    <mergeCell ref="A180:F180"/>
    <mergeCell ref="B157:C157"/>
    <mergeCell ref="B160:C160"/>
    <mergeCell ref="B162:C162"/>
    <mergeCell ref="B165:C165"/>
    <mergeCell ref="D195:F196"/>
    <mergeCell ref="A129:F129"/>
    <mergeCell ref="A130:F130"/>
    <mergeCell ref="A131:F131"/>
    <mergeCell ref="A138:E138"/>
    <mergeCell ref="B184:C184"/>
    <mergeCell ref="D184:F186"/>
    <mergeCell ref="B185:C185"/>
    <mergeCell ref="B186:C186"/>
    <mergeCell ref="A139:E139"/>
    <mergeCell ref="A140:F140"/>
    <mergeCell ref="A141:F141"/>
    <mergeCell ref="A142:F142"/>
    <mergeCell ref="A143:F143"/>
    <mergeCell ref="A144:F144"/>
    <mergeCell ref="A146:F146"/>
    <mergeCell ref="B155:C155"/>
    <mergeCell ref="A109:B109"/>
    <mergeCell ref="A121:B121"/>
    <mergeCell ref="A124:F124"/>
    <mergeCell ref="A125:F125"/>
    <mergeCell ref="A127:F127"/>
    <mergeCell ref="A126:F126"/>
    <mergeCell ref="A99:F99"/>
    <mergeCell ref="A101:F101"/>
    <mergeCell ref="A103:F103"/>
    <mergeCell ref="A104:F104"/>
    <mergeCell ref="A105:F105"/>
    <mergeCell ref="A100:F100"/>
    <mergeCell ref="A81:F81"/>
    <mergeCell ref="A83:F83"/>
    <mergeCell ref="A84:F84"/>
    <mergeCell ref="A85:F85"/>
    <mergeCell ref="A89:B89"/>
    <mergeCell ref="A1:F2"/>
    <mergeCell ref="A3:F3"/>
    <mergeCell ref="A9:F9"/>
    <mergeCell ref="A13:F13"/>
    <mergeCell ref="A14:F14"/>
    <mergeCell ref="C5:E5"/>
    <mergeCell ref="C6:E6"/>
    <mergeCell ref="C7:E7"/>
    <mergeCell ref="A11:F11"/>
    <mergeCell ref="A23:F23"/>
    <mergeCell ref="A25:F25"/>
    <mergeCell ref="A26:F26"/>
    <mergeCell ref="A27:B27"/>
    <mergeCell ref="A22:F22"/>
    <mergeCell ref="A28:B28"/>
    <mergeCell ref="A29:B29"/>
    <mergeCell ref="A30:B30"/>
    <mergeCell ref="A31:B31"/>
    <mergeCell ref="A32:B32"/>
    <mergeCell ref="A35:F35"/>
    <mergeCell ref="A37:F37"/>
    <mergeCell ref="A39:B39"/>
    <mergeCell ref="A40:B40"/>
    <mergeCell ref="A34:F34"/>
    <mergeCell ref="A41:B41"/>
    <mergeCell ref="A38:F38"/>
    <mergeCell ref="A42:B42"/>
    <mergeCell ref="A43:B43"/>
    <mergeCell ref="A46:F46"/>
    <mergeCell ref="A45:F45"/>
    <mergeCell ref="A48:F48"/>
    <mergeCell ref="A49:F49"/>
    <mergeCell ref="A50:B50"/>
    <mergeCell ref="A51:B51"/>
    <mergeCell ref="A52:B52"/>
    <mergeCell ref="A53:B53"/>
    <mergeCell ref="A55:F55"/>
    <mergeCell ref="A80:F80"/>
    <mergeCell ref="A56:F56"/>
    <mergeCell ref="B58:C58"/>
    <mergeCell ref="D58:F60"/>
    <mergeCell ref="B59:C59"/>
    <mergeCell ref="B60:C60"/>
    <mergeCell ref="A62:F62"/>
    <mergeCell ref="A66:F66"/>
    <mergeCell ref="A67:F67"/>
    <mergeCell ref="A68:F68"/>
    <mergeCell ref="A79:F79"/>
    <mergeCell ref="A64:F64"/>
  </mergeCells>
  <conditionalFormatting sqref="B202">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66">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3"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06 A86" xr:uid="{0AF7F841-525C-48B5-B9A2-0839AF02D0A4}"/>
    <dataValidation allowBlank="1" showInputMessage="1" showErrorMessage="1" promptTitle="Advertencia" prompt="El nombre de la partida debe ser de acuerdo al Clasificador de los Ingresos del Sector Público. " sqref="B90:B92 B110 B170"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90:A92 A110 A170"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30:F130"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4:F186" xr:uid="{9D19AC26-4146-4535-8632-DC9006C164E6}"/>
    <dataValidation allowBlank="1" showInputMessage="1" showErrorMessage="1" promptTitle="Advertencia" prompt="Se debe indicar el nombre de la partida de acuerdo al Clasificador de los Ingresos del Sector Público." sqref="B86"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4:F104"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49" xr:uid="{DB879470-23D3-4ED4-BAA3-BCB9A1B6242E}"/>
    <dataValidation allowBlank="1" showInputMessage="1" showErrorMessage="1" promptTitle="Recordatorio" prompt="El superávit libre debe ser reintegrado a más tardar el 31 de marzo,_x000a_de acuerdo al  Decreto Nº 43189-MTSS, artículo 66. " sqref="B154:B156 B158:B161 B163:B165"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61 D153:D154 D156:D157"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8:F60" xr:uid="{52F2B6A9-374A-4A18-AEEE-2CAC71172AB2}"/>
  </dataValidations>
  <hyperlinks>
    <hyperlink ref="A106" r:id="rId1" xr:uid="{421F831B-0FB1-415F-9B4C-D2A0BE438CE1}"/>
    <hyperlink ref="B86" r:id="rId2" xr:uid="{F425F828-411C-472D-9AE3-454E8E772C50}"/>
    <hyperlink ref="A86" r:id="rId3" xr:uid="{64829EB5-664C-4FD4-B4C9-70BCC3AF9275}"/>
    <hyperlink ref="B106" r:id="rId4" display="Nombre de la Partida presupuestaria" xr:uid="{CEB97C6D-48EB-4CAD-BE9B-BB6D3FD995FE}"/>
  </hyperlinks>
  <printOptions horizontalCentered="1"/>
  <pageMargins left="0.31496062992125984" right="0.31496062992125984" top="1.1811023622047245" bottom="0.78740157480314965" header="0.78740157480314965" footer="0.39370078740157483"/>
  <pageSetup scale="59"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6" max="5" man="1"/>
    <brk id="61" max="5" man="1"/>
    <brk id="102" max="5" man="1"/>
    <brk id="146" max="5"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F112"/>
  <sheetViews>
    <sheetView showGridLines="0" zoomScale="80" zoomScaleNormal="80" workbookViewId="0">
      <selection sqref="A1:F2"/>
    </sheetView>
  </sheetViews>
  <sheetFormatPr baseColWidth="10" defaultColWidth="11.44140625" defaultRowHeight="15.6" x14ac:dyDescent="0.3"/>
  <cols>
    <col min="1" max="1" width="38.6640625" style="215" customWidth="1"/>
    <col min="2" max="2" width="31.6640625" style="215" customWidth="1"/>
    <col min="3" max="3" width="23" style="215" customWidth="1"/>
    <col min="4" max="4" width="21.6640625" style="215" customWidth="1"/>
    <col min="5" max="5" width="21.88671875" style="215" customWidth="1"/>
    <col min="6" max="6" width="20.6640625" style="215" customWidth="1"/>
    <col min="7" max="16384" width="11.44140625" style="215"/>
  </cols>
  <sheetData>
    <row r="1" spans="1:6" ht="18" customHeight="1" x14ac:dyDescent="0.3">
      <c r="A1" s="439" t="s">
        <v>117</v>
      </c>
      <c r="B1" s="439"/>
      <c r="C1" s="439"/>
      <c r="D1" s="439"/>
      <c r="E1" s="439"/>
      <c r="F1" s="439"/>
    </row>
    <row r="2" spans="1:6" ht="18" customHeight="1" x14ac:dyDescent="0.3">
      <c r="A2" s="439"/>
      <c r="B2" s="439"/>
      <c r="C2" s="439"/>
      <c r="D2" s="439"/>
      <c r="E2" s="439"/>
      <c r="F2" s="439"/>
    </row>
    <row r="3" spans="1:6" ht="18" customHeight="1" x14ac:dyDescent="0.3">
      <c r="A3" s="439" t="s">
        <v>151</v>
      </c>
      <c r="B3" s="439"/>
      <c r="C3" s="439"/>
      <c r="D3" s="439"/>
      <c r="E3" s="439"/>
      <c r="F3" s="216"/>
    </row>
    <row r="4" spans="1:6" ht="15" customHeight="1" thickBot="1" x14ac:dyDescent="0.35"/>
    <row r="5" spans="1:6" ht="18" customHeight="1" x14ac:dyDescent="0.3">
      <c r="B5" s="132" t="s">
        <v>22</v>
      </c>
      <c r="C5" s="430" t="str">
        <f>+'1T'!C5</f>
        <v>Programa Pobreza y Discapacidad</v>
      </c>
      <c r="D5" s="431"/>
      <c r="E5" s="432"/>
      <c r="F5" s="217"/>
    </row>
    <row r="6" spans="1:6" ht="18" customHeight="1" x14ac:dyDescent="0.3">
      <c r="B6" s="133" t="s">
        <v>33</v>
      </c>
      <c r="C6" s="433" t="str">
        <f>+'1T'!C6</f>
        <v>Consejo Nacional de Personas con Discapacidad (Conapdis)</v>
      </c>
      <c r="D6" s="434"/>
      <c r="E6" s="435"/>
      <c r="F6" s="217"/>
    </row>
    <row r="7" spans="1:6" ht="18" customHeight="1" thickBot="1" x14ac:dyDescent="0.35">
      <c r="B7" s="136" t="s">
        <v>34</v>
      </c>
      <c r="C7" s="436" t="str">
        <f>+'1T'!C7</f>
        <v>Dirección de Desarrollo Regional</v>
      </c>
      <c r="D7" s="437"/>
      <c r="E7" s="438"/>
      <c r="F7" s="217"/>
    </row>
    <row r="8" spans="1:6" ht="15" customHeight="1" x14ac:dyDescent="0.3">
      <c r="A8" s="218"/>
      <c r="B8" s="217"/>
      <c r="C8" s="217"/>
      <c r="D8" s="217"/>
      <c r="E8" s="217"/>
      <c r="F8" s="217"/>
    </row>
    <row r="9" spans="1:6" ht="21.9" customHeight="1" x14ac:dyDescent="0.3">
      <c r="A9" s="359" t="s">
        <v>96</v>
      </c>
      <c r="B9" s="359"/>
      <c r="C9" s="359"/>
      <c r="D9" s="359"/>
      <c r="E9" s="359"/>
      <c r="F9" s="219"/>
    </row>
    <row r="10" spans="1:6" s="219" customFormat="1" ht="15" customHeight="1" x14ac:dyDescent="0.3"/>
    <row r="11" spans="1:6" x14ac:dyDescent="0.3">
      <c r="A11" s="354" t="s">
        <v>36</v>
      </c>
      <c r="B11" s="354"/>
      <c r="C11" s="354"/>
      <c r="D11" s="354"/>
      <c r="E11" s="354"/>
      <c r="F11" s="59"/>
    </row>
    <row r="12" spans="1:6" ht="15" customHeight="1" x14ac:dyDescent="0.3">
      <c r="A12" s="354" t="s">
        <v>19</v>
      </c>
      <c r="B12" s="354"/>
      <c r="C12" s="354"/>
      <c r="D12" s="354"/>
      <c r="E12" s="354"/>
      <c r="F12" s="59"/>
    </row>
    <row r="13" spans="1:6" x14ac:dyDescent="0.3">
      <c r="A13" s="88" t="s">
        <v>17</v>
      </c>
      <c r="B13" s="87" t="s">
        <v>18</v>
      </c>
      <c r="C13" s="88" t="s">
        <v>80</v>
      </c>
      <c r="D13" s="87" t="s">
        <v>81</v>
      </c>
      <c r="E13" s="87" t="s">
        <v>95</v>
      </c>
    </row>
    <row r="14" spans="1:6" ht="18" customHeight="1" x14ac:dyDescent="0.3">
      <c r="A14" s="79" t="s">
        <v>16</v>
      </c>
      <c r="B14" s="82"/>
      <c r="C14" s="261">
        <f>+SUM(C16:C18)</f>
        <v>4083</v>
      </c>
      <c r="D14" s="261">
        <f t="shared" ref="D14:E14" si="0">+SUM(D16:D18)</f>
        <v>36</v>
      </c>
      <c r="E14" s="261">
        <f t="shared" si="0"/>
        <v>4119</v>
      </c>
      <c r="F14" s="219"/>
    </row>
    <row r="15" spans="1:6" ht="15" customHeight="1" x14ac:dyDescent="0.3">
      <c r="A15" s="10"/>
      <c r="B15" s="11"/>
      <c r="C15" s="262"/>
      <c r="D15" s="262"/>
      <c r="E15" s="262"/>
      <c r="F15" s="219"/>
    </row>
    <row r="16" spans="1:6" ht="18" customHeight="1" x14ac:dyDescent="0.35">
      <c r="A16" s="259" t="s">
        <v>282</v>
      </c>
      <c r="B16" s="260" t="s">
        <v>283</v>
      </c>
      <c r="C16" s="265">
        <f>'1T'!F18</f>
        <v>2261</v>
      </c>
      <c r="D16" s="265">
        <f>'2T'!F18</f>
        <v>28</v>
      </c>
      <c r="E16" s="262">
        <f>+SUM(C16:D16)</f>
        <v>2289</v>
      </c>
      <c r="F16" s="219"/>
    </row>
    <row r="17" spans="1:6" ht="18" customHeight="1" x14ac:dyDescent="0.35">
      <c r="A17" s="259" t="s">
        <v>284</v>
      </c>
      <c r="B17" s="260" t="s">
        <v>283</v>
      </c>
      <c r="C17" s="265">
        <f>'1T'!F19</f>
        <v>1428</v>
      </c>
      <c r="D17" s="265">
        <f>'2T'!F19</f>
        <v>0</v>
      </c>
      <c r="E17" s="262">
        <f t="shared" ref="E17:E18" si="1">+SUM(C17:D17)</f>
        <v>1428</v>
      </c>
      <c r="F17" s="219"/>
    </row>
    <row r="18" spans="1:6" ht="18" customHeight="1" x14ac:dyDescent="0.35">
      <c r="A18" s="259" t="s">
        <v>285</v>
      </c>
      <c r="B18" s="260" t="s">
        <v>283</v>
      </c>
      <c r="C18" s="265">
        <f>'1T'!F20</f>
        <v>394</v>
      </c>
      <c r="D18" s="265">
        <f>'2T'!F20</f>
        <v>8</v>
      </c>
      <c r="E18" s="262">
        <f t="shared" si="1"/>
        <v>402</v>
      </c>
      <c r="F18" s="219"/>
    </row>
    <row r="19" spans="1:6" ht="15" customHeight="1" x14ac:dyDescent="0.3">
      <c r="A19" s="129" t="s">
        <v>157</v>
      </c>
      <c r="B19" s="204" t="s">
        <v>158</v>
      </c>
      <c r="C19" s="73"/>
      <c r="D19" s="73"/>
      <c r="E19" s="73"/>
      <c r="F19" s="219"/>
    </row>
    <row r="20" spans="1:6" ht="60" customHeight="1" x14ac:dyDescent="0.3">
      <c r="A20" s="446" t="s">
        <v>344</v>
      </c>
      <c r="B20" s="446"/>
      <c r="C20" s="446"/>
      <c r="D20" s="446"/>
      <c r="E20" s="446"/>
      <c r="F20" s="219"/>
    </row>
    <row r="21" spans="1:6" ht="15" customHeight="1" x14ac:dyDescent="0.3">
      <c r="A21" s="220"/>
      <c r="B21" s="220"/>
      <c r="C21" s="220"/>
      <c r="D21" s="221"/>
      <c r="E21" s="221"/>
      <c r="F21" s="222"/>
    </row>
    <row r="22" spans="1:6" x14ac:dyDescent="0.3">
      <c r="A22" s="354" t="s">
        <v>37</v>
      </c>
      <c r="B22" s="354"/>
      <c r="C22" s="354"/>
      <c r="D22" s="354"/>
      <c r="E22" s="59"/>
      <c r="F22" s="30"/>
    </row>
    <row r="23" spans="1:6" ht="15" customHeight="1" x14ac:dyDescent="0.3">
      <c r="A23" s="354" t="s">
        <v>20</v>
      </c>
      <c r="B23" s="354"/>
      <c r="C23" s="354"/>
      <c r="D23" s="354"/>
      <c r="E23" s="59"/>
      <c r="F23" s="30"/>
    </row>
    <row r="24" spans="1:6" ht="15" customHeight="1" x14ac:dyDescent="0.3">
      <c r="A24" s="220"/>
      <c r="B24" s="220"/>
      <c r="C24" s="221"/>
      <c r="D24" s="221"/>
      <c r="E24" s="221"/>
      <c r="F24" s="223"/>
    </row>
    <row r="25" spans="1:6" ht="16.95" customHeight="1" x14ac:dyDescent="0.3">
      <c r="A25" s="119" t="s">
        <v>21</v>
      </c>
      <c r="B25" s="258" t="s">
        <v>80</v>
      </c>
      <c r="C25" s="87" t="s">
        <v>81</v>
      </c>
      <c r="D25" s="88" t="s">
        <v>9</v>
      </c>
      <c r="E25" s="30"/>
      <c r="F25" s="223"/>
    </row>
    <row r="26" spans="1:6" ht="16.95" customHeight="1" x14ac:dyDescent="0.3">
      <c r="A26" s="79" t="s">
        <v>16</v>
      </c>
      <c r="B26" s="94">
        <f>+SUM(B28:B30)</f>
        <v>2132008660</v>
      </c>
      <c r="C26" s="94">
        <f t="shared" ref="C26:D26" si="2">+SUM(C28:C30)</f>
        <v>1200125538</v>
      </c>
      <c r="D26" s="94">
        <f t="shared" si="2"/>
        <v>3332134198</v>
      </c>
      <c r="E26" s="219"/>
      <c r="F26" s="223"/>
    </row>
    <row r="27" spans="1:6" ht="15" customHeight="1" x14ac:dyDescent="0.3">
      <c r="A27" s="11"/>
      <c r="B27" s="12"/>
      <c r="C27" s="12"/>
      <c r="D27" s="12"/>
      <c r="E27" s="30"/>
      <c r="F27" s="223"/>
    </row>
    <row r="28" spans="1:6" ht="18" customHeight="1" x14ac:dyDescent="0.3">
      <c r="A28" s="259" t="s">
        <v>282</v>
      </c>
      <c r="B28" s="72">
        <f>+'1T'!F30</f>
        <v>299731300</v>
      </c>
      <c r="C28" s="224">
        <f>+'2T'!F30</f>
        <v>390007575</v>
      </c>
      <c r="D28" s="12">
        <f>+SUM(B28:C28)</f>
        <v>689738875</v>
      </c>
      <c r="E28" s="30"/>
      <c r="F28" s="223"/>
    </row>
    <row r="29" spans="1:6" ht="18" customHeight="1" x14ac:dyDescent="0.3">
      <c r="A29" s="259" t="s">
        <v>284</v>
      </c>
      <c r="B29" s="72">
        <f>+'1T'!F31</f>
        <v>1415901360</v>
      </c>
      <c r="C29" s="224">
        <f>+'2T'!F31</f>
        <v>393741963</v>
      </c>
      <c r="D29" s="12">
        <f t="shared" ref="D29:D30" si="3">+SUM(B29:C29)</f>
        <v>1809643323</v>
      </c>
      <c r="E29" s="30"/>
      <c r="F29" s="223"/>
    </row>
    <row r="30" spans="1:6" ht="18" customHeight="1" x14ac:dyDescent="0.3">
      <c r="A30" s="259" t="s">
        <v>285</v>
      </c>
      <c r="B30" s="72">
        <f>+'1T'!F32</f>
        <v>416376000</v>
      </c>
      <c r="C30" s="224">
        <f>+'2T'!F32</f>
        <v>416376000</v>
      </c>
      <c r="D30" s="12">
        <f t="shared" si="3"/>
        <v>832752000</v>
      </c>
      <c r="E30" s="226"/>
      <c r="F30" s="223"/>
    </row>
    <row r="31" spans="1:6" ht="15" customHeight="1" x14ac:dyDescent="0.3">
      <c r="A31" s="129" t="s">
        <v>157</v>
      </c>
      <c r="B31" s="204" t="s">
        <v>158</v>
      </c>
      <c r="C31" s="73"/>
      <c r="D31" s="73"/>
      <c r="E31" s="226"/>
      <c r="F31" s="34"/>
    </row>
    <row r="32" spans="1:6" ht="65.25" customHeight="1" x14ac:dyDescent="0.3">
      <c r="A32" s="447" t="s">
        <v>342</v>
      </c>
      <c r="B32" s="448"/>
      <c r="C32" s="448"/>
      <c r="D32" s="449"/>
      <c r="E32" s="226"/>
      <c r="F32" s="227"/>
    </row>
    <row r="33" spans="1:6" ht="15" customHeight="1" x14ac:dyDescent="0.3">
      <c r="A33" s="228"/>
      <c r="B33" s="228"/>
      <c r="C33" s="228"/>
      <c r="D33" s="228"/>
      <c r="E33" s="223"/>
      <c r="F33" s="227"/>
    </row>
    <row r="34" spans="1:6" ht="15" customHeight="1" x14ac:dyDescent="0.3"/>
    <row r="35" spans="1:6" ht="21.9" customHeight="1" x14ac:dyDescent="0.3">
      <c r="A35" s="359" t="s">
        <v>97</v>
      </c>
      <c r="B35" s="359"/>
      <c r="C35" s="359"/>
      <c r="D35" s="359"/>
      <c r="E35" s="359"/>
      <c r="F35" s="246"/>
    </row>
    <row r="36" spans="1:6" ht="15" customHeight="1" x14ac:dyDescent="0.3"/>
    <row r="37" spans="1:6" x14ac:dyDescent="0.3">
      <c r="A37" s="444" t="s">
        <v>65</v>
      </c>
      <c r="B37" s="444"/>
      <c r="C37" s="444"/>
      <c r="D37" s="444"/>
      <c r="E37" s="444"/>
      <c r="F37" s="229"/>
    </row>
    <row r="38" spans="1:6" ht="31.5" customHeight="1" x14ac:dyDescent="0.3">
      <c r="A38" s="443" t="s">
        <v>66</v>
      </c>
      <c r="B38" s="443"/>
      <c r="C38" s="443"/>
      <c r="D38" s="443"/>
      <c r="E38" s="443"/>
      <c r="F38" s="229"/>
    </row>
    <row r="39" spans="1:6" x14ac:dyDescent="0.3">
      <c r="A39" s="444" t="s">
        <v>51</v>
      </c>
      <c r="B39" s="444"/>
      <c r="C39" s="444"/>
      <c r="D39" s="444"/>
      <c r="E39" s="444"/>
      <c r="F39" s="229"/>
    </row>
    <row r="40" spans="1:6" ht="18" customHeight="1" x14ac:dyDescent="0.3">
      <c r="A40" s="92" t="s">
        <v>53</v>
      </c>
      <c r="B40" s="92" t="s">
        <v>54</v>
      </c>
      <c r="C40" s="92" t="s">
        <v>80</v>
      </c>
      <c r="D40" s="92" t="s">
        <v>81</v>
      </c>
      <c r="E40" s="92" t="s">
        <v>9</v>
      </c>
      <c r="F40" s="219"/>
    </row>
    <row r="41" spans="1:6" x14ac:dyDescent="0.3">
      <c r="A41" s="206" t="s">
        <v>16</v>
      </c>
      <c r="B41" s="230"/>
      <c r="C41" s="80">
        <f>+C43</f>
        <v>1666063424.5542002</v>
      </c>
      <c r="D41" s="80">
        <f>+D43</f>
        <v>1666063424.5542002</v>
      </c>
      <c r="E41" s="80">
        <f>+E43</f>
        <v>3332126849.1084003</v>
      </c>
      <c r="F41" s="219"/>
    </row>
    <row r="42" spans="1:6" ht="15" customHeight="1" x14ac:dyDescent="0.3">
      <c r="A42" s="10"/>
      <c r="B42" s="131"/>
      <c r="C42" s="12"/>
      <c r="D42" s="12"/>
      <c r="E42" s="12"/>
      <c r="F42" s="219"/>
    </row>
    <row r="43" spans="1:6" x14ac:dyDescent="0.3">
      <c r="A43" s="394" t="s">
        <v>67</v>
      </c>
      <c r="B43" s="394"/>
      <c r="C43" s="95">
        <f>+C44+C48</f>
        <v>1666063424.5542002</v>
      </c>
      <c r="D43" s="95">
        <f>+D44+D48</f>
        <v>1666063424.5542002</v>
      </c>
      <c r="E43" s="95">
        <f>+C43+D43</f>
        <v>3332126849.1084003</v>
      </c>
      <c r="F43" s="219"/>
    </row>
    <row r="44" spans="1:6" ht="16.5" customHeight="1" x14ac:dyDescent="0.3">
      <c r="A44" s="231" t="s">
        <v>190</v>
      </c>
      <c r="B44" s="232" t="s">
        <v>185</v>
      </c>
      <c r="C44" s="12">
        <f t="shared" ref="C44:D46" si="4">+C45</f>
        <v>1666063424.5542002</v>
      </c>
      <c r="D44" s="12">
        <f t="shared" si="4"/>
        <v>1666063424.5542002</v>
      </c>
      <c r="E44" s="12">
        <f>+C44+D44</f>
        <v>3332126849.1084003</v>
      </c>
      <c r="F44" s="219"/>
    </row>
    <row r="45" spans="1:6" ht="16.5" customHeight="1" x14ac:dyDescent="0.3">
      <c r="A45" s="231" t="s">
        <v>189</v>
      </c>
      <c r="B45" s="232" t="s">
        <v>161</v>
      </c>
      <c r="C45" s="72">
        <f t="shared" si="4"/>
        <v>1666063424.5542002</v>
      </c>
      <c r="D45" s="72">
        <f t="shared" si="4"/>
        <v>1666063424.5542002</v>
      </c>
      <c r="E45" s="72">
        <f t="shared" ref="E45:E51" si="5">+C45+D45</f>
        <v>3332126849.1084003</v>
      </c>
      <c r="F45" s="219"/>
    </row>
    <row r="46" spans="1:6" ht="16.5" customHeight="1" x14ac:dyDescent="0.3">
      <c r="A46" s="231" t="s">
        <v>188</v>
      </c>
      <c r="B46" s="232" t="s">
        <v>186</v>
      </c>
      <c r="C46" s="72">
        <f t="shared" si="4"/>
        <v>1666063424.5542002</v>
      </c>
      <c r="D46" s="72">
        <f t="shared" si="4"/>
        <v>1666063424.5542002</v>
      </c>
      <c r="E46" s="72">
        <f t="shared" si="5"/>
        <v>3332126849.1084003</v>
      </c>
      <c r="F46" s="219"/>
    </row>
    <row r="47" spans="1:6" ht="16.5" customHeight="1" x14ac:dyDescent="0.3">
      <c r="A47" s="231" t="s">
        <v>191</v>
      </c>
      <c r="B47" s="232" t="s">
        <v>187</v>
      </c>
      <c r="C47" s="72">
        <f>+'1T'!F93</f>
        <v>1666063424.5542002</v>
      </c>
      <c r="D47" s="72">
        <f>+'2T'!F93</f>
        <v>1666063424.5542002</v>
      </c>
      <c r="E47" s="72">
        <f t="shared" si="5"/>
        <v>3332126849.1084003</v>
      </c>
      <c r="F47" s="219"/>
    </row>
    <row r="48" spans="1:6" ht="16.5" customHeight="1" x14ac:dyDescent="0.3">
      <c r="A48" s="231" t="s">
        <v>260</v>
      </c>
      <c r="B48" s="232" t="s">
        <v>257</v>
      </c>
      <c r="C48" s="12">
        <f>+C49</f>
        <v>0</v>
      </c>
      <c r="D48" s="12">
        <f t="shared" ref="D48:D50" si="6">+D49</f>
        <v>0</v>
      </c>
      <c r="E48" s="12">
        <f>+C48+D48</f>
        <v>0</v>
      </c>
      <c r="F48" s="219"/>
    </row>
    <row r="49" spans="1:6" ht="16.5" customHeight="1" x14ac:dyDescent="0.3">
      <c r="A49" s="231" t="s">
        <v>261</v>
      </c>
      <c r="B49" s="232" t="s">
        <v>162</v>
      </c>
      <c r="C49" s="72">
        <f>+C50</f>
        <v>0</v>
      </c>
      <c r="D49" s="72">
        <f t="shared" si="6"/>
        <v>0</v>
      </c>
      <c r="E49" s="72">
        <f t="shared" si="5"/>
        <v>0</v>
      </c>
      <c r="F49" s="219"/>
    </row>
    <row r="50" spans="1:6" ht="16.5" customHeight="1" x14ac:dyDescent="0.3">
      <c r="A50" s="231" t="s">
        <v>263</v>
      </c>
      <c r="B50" s="232" t="s">
        <v>262</v>
      </c>
      <c r="C50" s="72">
        <f>+C51</f>
        <v>0</v>
      </c>
      <c r="D50" s="72">
        <f t="shared" si="6"/>
        <v>0</v>
      </c>
      <c r="E50" s="72">
        <f t="shared" si="5"/>
        <v>0</v>
      </c>
      <c r="F50" s="219"/>
    </row>
    <row r="51" spans="1:6" ht="16.5" customHeight="1" x14ac:dyDescent="0.3">
      <c r="A51" s="231" t="s">
        <v>264</v>
      </c>
      <c r="B51" s="232" t="s">
        <v>265</v>
      </c>
      <c r="C51" s="72">
        <f>+'1T'!F97</f>
        <v>0</v>
      </c>
      <c r="D51" s="72">
        <f>+'2T'!F97</f>
        <v>0</v>
      </c>
      <c r="E51" s="72">
        <f t="shared" si="5"/>
        <v>0</v>
      </c>
      <c r="F51" s="219"/>
    </row>
    <row r="52" spans="1:6" ht="9.9" customHeight="1" x14ac:dyDescent="0.3">
      <c r="A52" s="75"/>
      <c r="B52" s="131"/>
      <c r="C52" s="72"/>
      <c r="D52" s="72"/>
      <c r="E52" s="72"/>
      <c r="F52" s="219"/>
    </row>
    <row r="53" spans="1:6" x14ac:dyDescent="0.3">
      <c r="A53" s="426" t="s">
        <v>42</v>
      </c>
      <c r="B53" s="426"/>
      <c r="C53" s="426"/>
      <c r="D53" s="426"/>
      <c r="E53" s="426"/>
      <c r="F53" s="219"/>
    </row>
    <row r="54" spans="1:6" ht="50.1" customHeight="1" x14ac:dyDescent="0.3">
      <c r="A54" s="440" t="s">
        <v>343</v>
      </c>
      <c r="B54" s="441"/>
      <c r="C54" s="441"/>
      <c r="D54" s="441"/>
      <c r="E54" s="442"/>
      <c r="F54" s="219"/>
    </row>
    <row r="55" spans="1:6" x14ac:dyDescent="0.3">
      <c r="A55" s="22"/>
      <c r="B55" s="158"/>
      <c r="C55" s="21"/>
    </row>
    <row r="56" spans="1:6" x14ac:dyDescent="0.3">
      <c r="A56" s="22"/>
      <c r="B56" s="158"/>
      <c r="C56" s="21"/>
    </row>
    <row r="57" spans="1:6" x14ac:dyDescent="0.3">
      <c r="A57" s="444" t="s">
        <v>68</v>
      </c>
      <c r="B57" s="444"/>
      <c r="C57" s="444"/>
      <c r="D57" s="444"/>
      <c r="E57" s="444"/>
      <c r="F57" s="229"/>
    </row>
    <row r="58" spans="1:6" ht="32.25" customHeight="1" x14ac:dyDescent="0.3">
      <c r="A58" s="443" t="s">
        <v>52</v>
      </c>
      <c r="B58" s="443"/>
      <c r="C58" s="443"/>
      <c r="D58" s="443"/>
      <c r="E58" s="443"/>
      <c r="F58" s="217"/>
    </row>
    <row r="59" spans="1:6" x14ac:dyDescent="0.3">
      <c r="A59" s="444" t="s">
        <v>51</v>
      </c>
      <c r="B59" s="444"/>
      <c r="C59" s="444"/>
      <c r="D59" s="444"/>
      <c r="E59" s="444"/>
      <c r="F59" s="229"/>
    </row>
    <row r="60" spans="1:6" ht="18" customHeight="1" x14ac:dyDescent="0.3">
      <c r="A60" s="92" t="s">
        <v>53</v>
      </c>
      <c r="B60" s="92" t="s">
        <v>54</v>
      </c>
      <c r="C60" s="92" t="s">
        <v>80</v>
      </c>
      <c r="D60" s="92" t="s">
        <v>81</v>
      </c>
      <c r="E60" s="92" t="s">
        <v>9</v>
      </c>
      <c r="F60" s="219"/>
    </row>
    <row r="61" spans="1:6" x14ac:dyDescent="0.3">
      <c r="A61" s="206" t="s">
        <v>16</v>
      </c>
      <c r="B61" s="230"/>
      <c r="C61" s="80">
        <f>+C63+C75</f>
        <v>2132008660</v>
      </c>
      <c r="D61" s="80">
        <f>+D63+D75</f>
        <v>1200125538</v>
      </c>
      <c r="E61" s="80">
        <f>+E63+E75</f>
        <v>3332134198</v>
      </c>
      <c r="F61" s="219"/>
    </row>
    <row r="62" spans="1:6" ht="15" customHeight="1" x14ac:dyDescent="0.3">
      <c r="A62" s="10"/>
      <c r="B62" s="131"/>
      <c r="C62" s="12"/>
      <c r="D62" s="12"/>
      <c r="E62" s="43"/>
      <c r="F62" s="219"/>
    </row>
    <row r="63" spans="1:6" x14ac:dyDescent="0.3">
      <c r="A63" s="394" t="s">
        <v>55</v>
      </c>
      <c r="B63" s="394"/>
      <c r="C63" s="95">
        <f>+SUM(C64:C72)</f>
        <v>2132008660</v>
      </c>
      <c r="D63" s="95">
        <f t="shared" ref="D63" si="7">+SUM(D64:D72)</f>
        <v>1200125538</v>
      </c>
      <c r="E63" s="95">
        <f>+SUM(E64:E72)</f>
        <v>3332134198</v>
      </c>
      <c r="F63" s="219"/>
    </row>
    <row r="64" spans="1:6" x14ac:dyDescent="0.3">
      <c r="A64" s="233">
        <v>0</v>
      </c>
      <c r="B64" s="232" t="s">
        <v>175</v>
      </c>
      <c r="C64" s="72">
        <f>+'1T'!F110</f>
        <v>0</v>
      </c>
      <c r="D64" s="72">
        <f>+'2T'!F110</f>
        <v>0</v>
      </c>
      <c r="E64" s="225">
        <f>+C64+D64</f>
        <v>0</v>
      </c>
      <c r="F64" s="219"/>
    </row>
    <row r="65" spans="1:6" x14ac:dyDescent="0.3">
      <c r="A65" s="233">
        <v>1</v>
      </c>
      <c r="B65" s="232" t="s">
        <v>163</v>
      </c>
      <c r="C65" s="72">
        <f>+'1T'!F111</f>
        <v>0</v>
      </c>
      <c r="D65" s="72">
        <f>+'2T'!F111</f>
        <v>0</v>
      </c>
      <c r="E65" s="225">
        <f t="shared" ref="E65:E73" si="8">+C65+D65</f>
        <v>0</v>
      </c>
      <c r="F65" s="219"/>
    </row>
    <row r="66" spans="1:6" x14ac:dyDescent="0.3">
      <c r="A66" s="233">
        <v>2</v>
      </c>
      <c r="B66" s="232" t="s">
        <v>176</v>
      </c>
      <c r="C66" s="72">
        <f>+'1T'!F112</f>
        <v>0</v>
      </c>
      <c r="D66" s="72">
        <f>+'2T'!F112</f>
        <v>0</v>
      </c>
      <c r="E66" s="225">
        <f t="shared" si="8"/>
        <v>0</v>
      </c>
      <c r="F66" s="219"/>
    </row>
    <row r="67" spans="1:6" x14ac:dyDescent="0.3">
      <c r="A67" s="233">
        <v>3</v>
      </c>
      <c r="B67" s="232" t="s">
        <v>177</v>
      </c>
      <c r="C67" s="72">
        <f>+'1T'!F113</f>
        <v>0</v>
      </c>
      <c r="D67" s="72">
        <f>+'2T'!F113</f>
        <v>0</v>
      </c>
      <c r="E67" s="225">
        <f t="shared" si="8"/>
        <v>0</v>
      </c>
      <c r="F67" s="219"/>
    </row>
    <row r="68" spans="1:6" x14ac:dyDescent="0.3">
      <c r="A68" s="233">
        <v>4</v>
      </c>
      <c r="B68" s="232" t="s">
        <v>178</v>
      </c>
      <c r="C68" s="72">
        <f>+'1T'!F114</f>
        <v>0</v>
      </c>
      <c r="D68" s="72">
        <f>+'2T'!F114</f>
        <v>0</v>
      </c>
      <c r="E68" s="225">
        <f t="shared" si="8"/>
        <v>0</v>
      </c>
      <c r="F68" s="219"/>
    </row>
    <row r="69" spans="1:6" x14ac:dyDescent="0.3">
      <c r="A69" s="233">
        <v>5</v>
      </c>
      <c r="B69" s="232" t="s">
        <v>179</v>
      </c>
      <c r="C69" s="72">
        <f>+'1T'!F115</f>
        <v>0</v>
      </c>
      <c r="D69" s="72">
        <f>+'2T'!F115</f>
        <v>0</v>
      </c>
      <c r="E69" s="225">
        <f t="shared" si="8"/>
        <v>0</v>
      </c>
      <c r="F69" s="219"/>
    </row>
    <row r="70" spans="1:6" x14ac:dyDescent="0.3">
      <c r="A70" s="233">
        <v>6</v>
      </c>
      <c r="B70" s="232" t="s">
        <v>161</v>
      </c>
      <c r="C70" s="72">
        <f>+'1T'!F116</f>
        <v>2132008660</v>
      </c>
      <c r="D70" s="72">
        <f>+'2T'!F116</f>
        <v>1200125538</v>
      </c>
      <c r="E70" s="225">
        <f>+C70+D70</f>
        <v>3332134198</v>
      </c>
      <c r="F70" s="219"/>
    </row>
    <row r="71" spans="1:6" x14ac:dyDescent="0.3">
      <c r="A71" s="233">
        <v>7</v>
      </c>
      <c r="B71" s="232" t="s">
        <v>162</v>
      </c>
      <c r="C71" s="72">
        <f>+'1T'!F117</f>
        <v>0</v>
      </c>
      <c r="D71" s="72">
        <f>+'2T'!F117</f>
        <v>0</v>
      </c>
      <c r="E71" s="225">
        <f t="shared" si="8"/>
        <v>0</v>
      </c>
      <c r="F71" s="219"/>
    </row>
    <row r="72" spans="1:6" x14ac:dyDescent="0.3">
      <c r="A72" s="233">
        <v>8</v>
      </c>
      <c r="B72" s="232" t="s">
        <v>180</v>
      </c>
      <c r="C72" s="72">
        <f>+'1T'!F118</f>
        <v>0</v>
      </c>
      <c r="D72" s="72">
        <f>+'2T'!F118</f>
        <v>0</v>
      </c>
      <c r="E72" s="225">
        <f t="shared" si="8"/>
        <v>0</v>
      </c>
      <c r="F72" s="219"/>
    </row>
    <row r="73" spans="1:6" ht="15" customHeight="1" x14ac:dyDescent="0.3">
      <c r="A73" s="233">
        <v>9</v>
      </c>
      <c r="B73" s="232" t="s">
        <v>181</v>
      </c>
      <c r="C73" s="72">
        <f>+'1T'!F119</f>
        <v>0</v>
      </c>
      <c r="D73" s="72">
        <f>+'2T'!F119</f>
        <v>0</v>
      </c>
      <c r="E73" s="225">
        <f t="shared" si="8"/>
        <v>0</v>
      </c>
      <c r="F73" s="219"/>
    </row>
    <row r="74" spans="1:6" ht="9.9" customHeight="1" x14ac:dyDescent="0.3">
      <c r="A74" s="233"/>
      <c r="B74" s="232"/>
      <c r="C74" s="72"/>
      <c r="D74" s="72"/>
      <c r="E74" s="225"/>
      <c r="F74" s="219"/>
    </row>
    <row r="75" spans="1:6" ht="17.25" customHeight="1" x14ac:dyDescent="0.3">
      <c r="A75" s="394" t="s">
        <v>195</v>
      </c>
      <c r="B75" s="394"/>
      <c r="C75" s="95">
        <f t="shared" ref="C75:E76" si="9">+C76</f>
        <v>0</v>
      </c>
      <c r="D75" s="95">
        <f t="shared" si="9"/>
        <v>0</v>
      </c>
      <c r="E75" s="95">
        <f t="shared" si="9"/>
        <v>0</v>
      </c>
      <c r="F75" s="219"/>
    </row>
    <row r="76" spans="1:6" x14ac:dyDescent="0.3">
      <c r="A76" s="233">
        <v>6</v>
      </c>
      <c r="B76" s="232" t="s">
        <v>161</v>
      </c>
      <c r="C76" s="234">
        <f t="shared" si="9"/>
        <v>0</v>
      </c>
      <c r="D76" s="234">
        <f t="shared" si="9"/>
        <v>0</v>
      </c>
      <c r="E76" s="234">
        <f t="shared" si="9"/>
        <v>0</v>
      </c>
      <c r="F76" s="219"/>
    </row>
    <row r="77" spans="1:6" x14ac:dyDescent="0.3">
      <c r="A77" s="235" t="s">
        <v>194</v>
      </c>
      <c r="B77" s="236" t="s">
        <v>193</v>
      </c>
      <c r="C77" s="237">
        <f>+'1T'!F123</f>
        <v>0</v>
      </c>
      <c r="D77" s="237">
        <f>+'2T'!F123</f>
        <v>0</v>
      </c>
      <c r="E77" s="237">
        <f>+C77+D77</f>
        <v>0</v>
      </c>
      <c r="F77" s="219"/>
    </row>
    <row r="78" spans="1:6" ht="16.5" customHeight="1" x14ac:dyDescent="0.3">
      <c r="A78" s="450" t="s">
        <v>56</v>
      </c>
      <c r="B78" s="450"/>
      <c r="C78" s="450"/>
      <c r="D78" s="450"/>
      <c r="E78" s="450"/>
      <c r="F78" s="219"/>
    </row>
    <row r="79" spans="1:6" x14ac:dyDescent="0.3">
      <c r="A79" s="451" t="s">
        <v>42</v>
      </c>
      <c r="B79" s="451"/>
      <c r="C79" s="451"/>
      <c r="D79" s="451"/>
      <c r="E79" s="451"/>
      <c r="F79" s="219"/>
    </row>
    <row r="80" spans="1:6" x14ac:dyDescent="0.3">
      <c r="A80" s="75"/>
      <c r="B80" s="131"/>
    </row>
    <row r="81" spans="1:6" x14ac:dyDescent="0.3">
      <c r="A81" s="444" t="s">
        <v>70</v>
      </c>
      <c r="B81" s="444"/>
      <c r="C81" s="444"/>
      <c r="D81" s="444"/>
      <c r="E81" s="444"/>
      <c r="F81" s="238"/>
    </row>
    <row r="82" spans="1:6" x14ac:dyDescent="0.3">
      <c r="A82" s="444" t="s">
        <v>71</v>
      </c>
      <c r="B82" s="444"/>
      <c r="C82" s="444"/>
      <c r="D82" s="444"/>
      <c r="E82" s="444"/>
      <c r="F82" s="238"/>
    </row>
    <row r="83" spans="1:6" x14ac:dyDescent="0.3">
      <c r="A83" s="444" t="s">
        <v>51</v>
      </c>
      <c r="B83" s="444"/>
      <c r="C83" s="444"/>
      <c r="D83" s="444"/>
      <c r="E83" s="444"/>
      <c r="F83" s="238"/>
    </row>
    <row r="84" spans="1:6" ht="18" customHeight="1" x14ac:dyDescent="0.3">
      <c r="A84" s="92" t="s">
        <v>69</v>
      </c>
      <c r="B84" s="92" t="s">
        <v>80</v>
      </c>
      <c r="C84" s="92" t="s">
        <v>81</v>
      </c>
      <c r="D84" s="92" t="s">
        <v>9</v>
      </c>
      <c r="E84" s="239"/>
      <c r="F84" s="240"/>
    </row>
    <row r="85" spans="1:6" x14ac:dyDescent="0.3">
      <c r="A85" s="113" t="s">
        <v>72</v>
      </c>
      <c r="B85" s="241">
        <v>0</v>
      </c>
      <c r="C85" s="241">
        <f>+B89</f>
        <v>-465945235.44579983</v>
      </c>
      <c r="D85" s="241">
        <v>0</v>
      </c>
      <c r="E85" s="239"/>
      <c r="F85" s="242"/>
    </row>
    <row r="86" spans="1:6" x14ac:dyDescent="0.3">
      <c r="A86" s="113" t="s">
        <v>73</v>
      </c>
      <c r="B86" s="241">
        <f>+'1T'!E134</f>
        <v>1666063424.5542002</v>
      </c>
      <c r="C86" s="241">
        <f>+'2T'!E134</f>
        <v>1666063424.5542002</v>
      </c>
      <c r="D86" s="241">
        <f>+B86+C86</f>
        <v>3332126849.1084003</v>
      </c>
      <c r="E86" s="239"/>
      <c r="F86" s="240"/>
    </row>
    <row r="87" spans="1:6" x14ac:dyDescent="0.3">
      <c r="A87" s="113" t="s">
        <v>98</v>
      </c>
      <c r="B87" s="241">
        <f>+B85+B86</f>
        <v>1666063424.5542002</v>
      </c>
      <c r="C87" s="241">
        <f>+C85+C86</f>
        <v>1200118189.1084003</v>
      </c>
      <c r="D87" s="241">
        <f>+D85+D86</f>
        <v>3332126849.1084003</v>
      </c>
      <c r="E87" s="239"/>
      <c r="F87" s="240"/>
    </row>
    <row r="88" spans="1:6" x14ac:dyDescent="0.3">
      <c r="A88" s="113" t="s">
        <v>146</v>
      </c>
      <c r="B88" s="241">
        <f>+'1T'!E136</f>
        <v>2132008660</v>
      </c>
      <c r="C88" s="241">
        <f>+'2T'!E136</f>
        <v>1200125538</v>
      </c>
      <c r="D88" s="241">
        <f>+B88+C88</f>
        <v>3332134198</v>
      </c>
      <c r="E88" s="239"/>
      <c r="F88" s="242"/>
    </row>
    <row r="89" spans="1:6" x14ac:dyDescent="0.3">
      <c r="A89" s="113" t="s">
        <v>99</v>
      </c>
      <c r="B89" s="241">
        <f>+B87-B88</f>
        <v>-465945235.44579983</v>
      </c>
      <c r="C89" s="241">
        <f>+C87-C88</f>
        <v>-7348.8915996551514</v>
      </c>
      <c r="D89" s="241">
        <f>+D87-D88</f>
        <v>-7348.8915996551514</v>
      </c>
      <c r="E89" s="239"/>
      <c r="F89" s="242"/>
    </row>
    <row r="90" spans="1:6" ht="18" customHeight="1" x14ac:dyDescent="0.3">
      <c r="A90" s="426" t="s">
        <v>42</v>
      </c>
      <c r="B90" s="426"/>
      <c r="C90" s="426"/>
      <c r="D90" s="426"/>
      <c r="E90" s="219"/>
      <c r="F90" s="34"/>
    </row>
    <row r="91" spans="1:6" x14ac:dyDescent="0.3">
      <c r="A91" s="228"/>
      <c r="B91" s="228"/>
      <c r="C91" s="228"/>
      <c r="D91" s="228"/>
      <c r="E91" s="219"/>
      <c r="F91" s="219"/>
    </row>
    <row r="92" spans="1:6" x14ac:dyDescent="0.3">
      <c r="A92" s="444" t="s">
        <v>123</v>
      </c>
      <c r="B92" s="444"/>
      <c r="C92" s="444"/>
      <c r="D92" s="444"/>
      <c r="F92" s="229"/>
    </row>
    <row r="93" spans="1:6" ht="17.25" customHeight="1" x14ac:dyDescent="0.3">
      <c r="A93" s="443" t="s">
        <v>124</v>
      </c>
      <c r="B93" s="443"/>
      <c r="C93" s="443"/>
      <c r="D93" s="443"/>
      <c r="F93" s="229"/>
    </row>
    <row r="94" spans="1:6" x14ac:dyDescent="0.3">
      <c r="A94" s="444" t="s">
        <v>51</v>
      </c>
      <c r="B94" s="444"/>
      <c r="C94" s="444"/>
      <c r="D94" s="444"/>
      <c r="F94" s="229"/>
    </row>
    <row r="95" spans="1:6" x14ac:dyDescent="0.3">
      <c r="A95" s="170" t="s">
        <v>69</v>
      </c>
      <c r="B95" s="170"/>
      <c r="C95" s="170" t="s">
        <v>80</v>
      </c>
      <c r="D95" s="170" t="s">
        <v>81</v>
      </c>
      <c r="F95" s="229"/>
    </row>
    <row r="96" spans="1:6" x14ac:dyDescent="0.3">
      <c r="A96" s="163" t="s">
        <v>196</v>
      </c>
      <c r="B96" s="163"/>
      <c r="C96" s="88"/>
      <c r="D96" s="88"/>
      <c r="F96" s="229"/>
    </row>
    <row r="97" spans="1:6" x14ac:dyDescent="0.3">
      <c r="A97" s="113" t="s">
        <v>125</v>
      </c>
      <c r="C97" s="158">
        <f>+'1T'!D153</f>
        <v>0</v>
      </c>
      <c r="D97" s="158">
        <f>+'2T'!D153</f>
        <v>0</v>
      </c>
      <c r="F97" s="229"/>
    </row>
    <row r="98" spans="1:6" x14ac:dyDescent="0.3">
      <c r="A98" s="113" t="s">
        <v>126</v>
      </c>
      <c r="C98" s="158">
        <f>+'1T'!D154</f>
        <v>0</v>
      </c>
      <c r="D98" s="158">
        <f>+'2T'!D154</f>
        <v>0</v>
      </c>
      <c r="F98" s="229"/>
    </row>
    <row r="99" spans="1:6" x14ac:dyDescent="0.3">
      <c r="A99" s="165" t="s">
        <v>16</v>
      </c>
      <c r="B99" s="165"/>
      <c r="C99" s="243">
        <f>+C97+C98</f>
        <v>0</v>
      </c>
      <c r="D99" s="243">
        <f>+D97+D98</f>
        <v>0</v>
      </c>
      <c r="F99" s="229"/>
    </row>
    <row r="100" spans="1:6" x14ac:dyDescent="0.3">
      <c r="A100" s="113"/>
      <c r="C100" s="158"/>
      <c r="D100" s="158"/>
      <c r="F100" s="229"/>
    </row>
    <row r="101" spans="1:6" x14ac:dyDescent="0.3">
      <c r="A101" s="163" t="s">
        <v>197</v>
      </c>
      <c r="B101" s="163"/>
      <c r="C101" s="88" t="s">
        <v>80</v>
      </c>
      <c r="D101" s="88" t="s">
        <v>81</v>
      </c>
      <c r="F101" s="229"/>
    </row>
    <row r="102" spans="1:6" x14ac:dyDescent="0.3">
      <c r="A102" s="113" t="s">
        <v>125</v>
      </c>
      <c r="C102" s="158">
        <f>+'1T'!D158</f>
        <v>0</v>
      </c>
      <c r="D102" s="158">
        <f>+'2T'!D158</f>
        <v>0</v>
      </c>
      <c r="F102" s="229"/>
    </row>
    <row r="103" spans="1:6" x14ac:dyDescent="0.3">
      <c r="A103" s="113" t="s">
        <v>198</v>
      </c>
      <c r="C103" s="158">
        <f>+'1T'!D159</f>
        <v>0</v>
      </c>
      <c r="D103" s="158">
        <f>+'2T'!D159</f>
        <v>0</v>
      </c>
      <c r="F103" s="244"/>
    </row>
    <row r="104" spans="1:6" x14ac:dyDescent="0.3">
      <c r="A104" s="165" t="s">
        <v>199</v>
      </c>
      <c r="B104" s="165"/>
      <c r="C104" s="243">
        <f>+C102+C103</f>
        <v>0</v>
      </c>
      <c r="D104" s="243">
        <f>+D102+D103</f>
        <v>0</v>
      </c>
      <c r="F104" s="242"/>
    </row>
    <row r="105" spans="1:6" x14ac:dyDescent="0.3">
      <c r="A105" s="113"/>
      <c r="C105" s="241"/>
      <c r="D105" s="241"/>
      <c r="F105" s="242"/>
    </row>
    <row r="106" spans="1:6" x14ac:dyDescent="0.3">
      <c r="A106" s="163" t="s">
        <v>200</v>
      </c>
      <c r="B106" s="163"/>
      <c r="C106" s="88" t="s">
        <v>80</v>
      </c>
      <c r="D106" s="88" t="s">
        <v>81</v>
      </c>
      <c r="F106" s="242"/>
    </row>
    <row r="107" spans="1:6" x14ac:dyDescent="0.3">
      <c r="A107" s="113" t="s">
        <v>125</v>
      </c>
      <c r="C107" s="158">
        <f>+'1T'!D163</f>
        <v>0</v>
      </c>
      <c r="D107" s="158">
        <f>+'2T'!D163</f>
        <v>0</v>
      </c>
      <c r="F107" s="242"/>
    </row>
    <row r="108" spans="1:6" x14ac:dyDescent="0.3">
      <c r="A108" s="113" t="s">
        <v>126</v>
      </c>
      <c r="C108" s="158">
        <f>+'1T'!D164</f>
        <v>0</v>
      </c>
      <c r="D108" s="158">
        <f>+'2T'!D164</f>
        <v>0</v>
      </c>
      <c r="F108" s="242"/>
    </row>
    <row r="109" spans="1:6" x14ac:dyDescent="0.3">
      <c r="A109" s="165" t="s">
        <v>201</v>
      </c>
      <c r="B109" s="165"/>
      <c r="C109" s="245">
        <f>+C107+C108</f>
        <v>0</v>
      </c>
      <c r="D109" s="245">
        <f>+D107+D108</f>
        <v>0</v>
      </c>
      <c r="F109" s="242"/>
    </row>
    <row r="110" spans="1:6" x14ac:dyDescent="0.3">
      <c r="A110" s="167" t="s">
        <v>202</v>
      </c>
      <c r="B110" s="127"/>
      <c r="C110" s="164"/>
      <c r="D110" s="226"/>
      <c r="F110" s="242"/>
    </row>
    <row r="112" spans="1:6" x14ac:dyDescent="0.3">
      <c r="A112" s="445" t="s">
        <v>116</v>
      </c>
      <c r="B112" s="445"/>
      <c r="C112" s="445"/>
      <c r="D112" s="445"/>
      <c r="E112" s="445"/>
      <c r="F112" s="445"/>
    </row>
  </sheetData>
  <mergeCells count="34">
    <mergeCell ref="A81:E81"/>
    <mergeCell ref="A82:E82"/>
    <mergeCell ref="A83:E83"/>
    <mergeCell ref="A20:E20"/>
    <mergeCell ref="A32:D32"/>
    <mergeCell ref="A58:E58"/>
    <mergeCell ref="A57:E57"/>
    <mergeCell ref="A59:E59"/>
    <mergeCell ref="A22:D22"/>
    <mergeCell ref="A23:D23"/>
    <mergeCell ref="A78:E78"/>
    <mergeCell ref="A79:E79"/>
    <mergeCell ref="A112:F112"/>
    <mergeCell ref="A92:D92"/>
    <mergeCell ref="A93:D93"/>
    <mergeCell ref="A94:D94"/>
    <mergeCell ref="A90:D90"/>
    <mergeCell ref="A11:E11"/>
    <mergeCell ref="A12:E12"/>
    <mergeCell ref="A75:B75"/>
    <mergeCell ref="A9:E9"/>
    <mergeCell ref="A63:B63"/>
    <mergeCell ref="A35:E35"/>
    <mergeCell ref="A53:E53"/>
    <mergeCell ref="A54:E54"/>
    <mergeCell ref="A38:E38"/>
    <mergeCell ref="A37:E37"/>
    <mergeCell ref="A39:E39"/>
    <mergeCell ref="A43:B43"/>
    <mergeCell ref="C5:E5"/>
    <mergeCell ref="C6:E6"/>
    <mergeCell ref="C7:E7"/>
    <mergeCell ref="A1:F2"/>
    <mergeCell ref="A3:E3"/>
  </mergeCells>
  <dataValidations disablePrompts="1" count="7">
    <dataValidation allowBlank="1" showInputMessage="1" showErrorMessage="1" promptTitle="Advertencia" prompt="Se recomienda leer cuidadosamente las indicaciones dispuestas en la parte inferior de esta tabla. " sqref="A85"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64" xr:uid="{AD947173-A325-42CF-AFE7-A15AB1F6B3ED}"/>
    <dataValidation allowBlank="1" showInputMessage="1" showErrorMessage="1" promptTitle="Advertencia" prompt="El nombre de la partida debe ser de acuerdo al Clasificador de los Ingresos del Sector Público. " sqref="B64"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05 C101 D100:D101" xr:uid="{76AEF9A3-5299-4D15-84FF-E473FCDCF70F}"/>
    <dataValidation allowBlank="1" showInputMessage="1" showErrorMessage="1" promptTitle="Recordatorio" prompt="El superávit libre debe ser reintegrado a más tardar el 31 de marzo,_x000a_de acuerdo al  Decreto Nº 43189-MTSS, artículo 66. " sqref="A98:A100 A102:A105 A107:A109"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93" xr:uid="{87A2D66C-729D-4003-B172-A56D04E32B51}"/>
    <dataValidation allowBlank="1" showInputMessage="1" showErrorMessage="1" promptTitle="Advertencia" prompt="Esta tabla solo la deben completar la unidades ejecutoras que por Ley específica estén facultadas para estimar superávits." sqref="F101 D101" xr:uid="{F85F3EAE-D81C-4892-8F61-2994CABAE396}"/>
  </dataValidations>
  <printOptions horizontalCentered="1"/>
  <pageMargins left="0.31496062992125984" right="0.31496062992125984" top="1.1811023622047245" bottom="0.78740157480314965" header="0.78740157480314965" footer="0.39370078740157483"/>
  <pageSetup scale="48"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33" max="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I204"/>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8" customWidth="1"/>
    <col min="2" max="2" width="27.88671875" style="28" customWidth="1"/>
    <col min="3" max="5" width="20.88671875" style="28" customWidth="1"/>
    <col min="6" max="6" width="20.6640625" style="28" customWidth="1"/>
    <col min="7" max="8" width="11.44140625" style="2"/>
    <col min="9" max="9" width="14.6640625" style="2" customWidth="1"/>
    <col min="10" max="16384" width="11.44140625" style="2"/>
  </cols>
  <sheetData>
    <row r="1" spans="1:6" s="1" customFormat="1" ht="21.9" customHeight="1" x14ac:dyDescent="0.25">
      <c r="A1" s="348" t="s">
        <v>117</v>
      </c>
      <c r="B1" s="348"/>
      <c r="C1" s="348"/>
      <c r="D1" s="348"/>
      <c r="E1" s="348"/>
      <c r="F1" s="348"/>
    </row>
    <row r="2" spans="1:6" s="1" customFormat="1" ht="21.9" customHeight="1" x14ac:dyDescent="0.25">
      <c r="A2" s="348"/>
      <c r="B2" s="348"/>
      <c r="C2" s="348"/>
      <c r="D2" s="348"/>
      <c r="E2" s="348"/>
      <c r="F2" s="348"/>
    </row>
    <row r="3" spans="1:6" s="1" customFormat="1" ht="17.399999999999999" x14ac:dyDescent="0.25">
      <c r="A3" s="357" t="s">
        <v>152</v>
      </c>
      <c r="B3" s="357"/>
      <c r="C3" s="357"/>
      <c r="D3" s="357"/>
      <c r="E3" s="357"/>
      <c r="F3" s="357"/>
    </row>
    <row r="4" spans="1:6" ht="15" customHeight="1" thickBot="1" x14ac:dyDescent="0.35">
      <c r="A4" s="29"/>
      <c r="B4" s="29"/>
      <c r="C4" s="29"/>
      <c r="D4" s="29"/>
      <c r="E4" s="29"/>
      <c r="F4" s="29"/>
    </row>
    <row r="5" spans="1:6" ht="18" customHeight="1" x14ac:dyDescent="0.3">
      <c r="A5" s="55"/>
      <c r="B5" s="132" t="s">
        <v>22</v>
      </c>
      <c r="C5" s="360" t="str">
        <f>+'1T'!C5</f>
        <v>Programa Pobreza y Discapacidad</v>
      </c>
      <c r="D5" s="361"/>
      <c r="E5" s="362"/>
    </row>
    <row r="6" spans="1:6" ht="18" customHeight="1" x14ac:dyDescent="0.3">
      <c r="A6" s="56"/>
      <c r="B6" s="133" t="s">
        <v>33</v>
      </c>
      <c r="C6" s="363" t="str">
        <f>+'1T'!C6</f>
        <v>Consejo Nacional de Personas con Discapacidad (Conapdis)</v>
      </c>
      <c r="D6" s="364"/>
      <c r="E6" s="365"/>
      <c r="F6" s="5"/>
    </row>
    <row r="7" spans="1:6" ht="18" customHeight="1" thickBot="1" x14ac:dyDescent="0.35">
      <c r="A7" s="56"/>
      <c r="B7" s="136" t="s">
        <v>34</v>
      </c>
      <c r="C7" s="366" t="str">
        <f>+'1T'!C7</f>
        <v>Dirección de Desarrollo Regional</v>
      </c>
      <c r="D7" s="367"/>
      <c r="E7" s="368"/>
      <c r="F7" s="5"/>
    </row>
    <row r="8" spans="1:6" ht="15" customHeight="1" x14ac:dyDescent="0.3">
      <c r="A8" s="6"/>
      <c r="B8" s="30"/>
      <c r="C8" s="30"/>
      <c r="D8" s="30"/>
      <c r="E8" s="30"/>
      <c r="F8" s="30"/>
    </row>
    <row r="9" spans="1:6" ht="21.9" customHeight="1" x14ac:dyDescent="0.3">
      <c r="A9" s="359" t="s">
        <v>35</v>
      </c>
      <c r="B9" s="359"/>
      <c r="C9" s="359"/>
      <c r="D9" s="359"/>
      <c r="E9" s="359"/>
      <c r="F9" s="359"/>
    </row>
    <row r="10" spans="1:6" ht="17.399999999999999" x14ac:dyDescent="0.3">
      <c r="A10" s="9"/>
      <c r="B10" s="9"/>
      <c r="C10" s="9"/>
      <c r="D10" s="9"/>
      <c r="E10" s="9"/>
      <c r="F10" s="9"/>
    </row>
    <row r="11" spans="1:6" s="28" customFormat="1" ht="50.25" customHeight="1" x14ac:dyDescent="0.3">
      <c r="A11" s="337" t="s">
        <v>274</v>
      </c>
      <c r="B11" s="337"/>
      <c r="C11" s="337"/>
      <c r="D11" s="337"/>
      <c r="E11" s="337"/>
      <c r="F11" s="337"/>
    </row>
    <row r="12" spans="1:6" ht="17.399999999999999" x14ac:dyDescent="0.3">
      <c r="A12" s="9"/>
      <c r="B12" s="9"/>
      <c r="C12" s="9"/>
      <c r="D12" s="9"/>
      <c r="E12" s="9"/>
      <c r="F12" s="9"/>
    </row>
    <row r="13" spans="1:6" ht="16.95" customHeight="1" x14ac:dyDescent="0.3">
      <c r="A13" s="354" t="s">
        <v>36</v>
      </c>
      <c r="B13" s="354"/>
      <c r="C13" s="354"/>
      <c r="D13" s="354"/>
      <c r="E13" s="354"/>
      <c r="F13" s="354"/>
    </row>
    <row r="14" spans="1:6" ht="16.95" customHeight="1" x14ac:dyDescent="0.3">
      <c r="A14" s="354" t="s">
        <v>19</v>
      </c>
      <c r="B14" s="354"/>
      <c r="C14" s="354"/>
      <c r="D14" s="354"/>
      <c r="E14" s="354"/>
      <c r="F14" s="354"/>
    </row>
    <row r="15" spans="1:6" ht="16.95" customHeight="1" x14ac:dyDescent="0.3">
      <c r="A15" s="85" t="s">
        <v>17</v>
      </c>
      <c r="B15" s="86" t="s">
        <v>18</v>
      </c>
      <c r="C15" s="86" t="s">
        <v>11</v>
      </c>
      <c r="D15" s="86" t="s">
        <v>76</v>
      </c>
      <c r="E15" s="86" t="s">
        <v>77</v>
      </c>
      <c r="F15" s="85" t="s">
        <v>10</v>
      </c>
    </row>
    <row r="16" spans="1:6" s="28" customFormat="1" ht="16.95" customHeight="1" x14ac:dyDescent="0.3">
      <c r="A16" s="79" t="s">
        <v>16</v>
      </c>
      <c r="B16" s="82"/>
      <c r="C16" s="261">
        <f>+SUM(C18:C20)</f>
        <v>65</v>
      </c>
      <c r="D16" s="261">
        <f t="shared" ref="D16:F16" si="0">+SUM(D18:D20)</f>
        <v>43</v>
      </c>
      <c r="E16" s="261">
        <f t="shared" si="0"/>
        <v>12</v>
      </c>
      <c r="F16" s="261">
        <f t="shared" si="0"/>
        <v>120</v>
      </c>
    </row>
    <row r="17" spans="1:9" s="28" customFormat="1" ht="15" customHeight="1" x14ac:dyDescent="0.3">
      <c r="A17" s="10"/>
      <c r="B17" s="11"/>
      <c r="C17" s="265"/>
      <c r="D17" s="265"/>
      <c r="E17" s="265"/>
      <c r="F17" s="262"/>
    </row>
    <row r="18" spans="1:9" s="28" customFormat="1" ht="16.95" customHeight="1" x14ac:dyDescent="0.35">
      <c r="A18" s="259" t="s">
        <v>282</v>
      </c>
      <c r="B18" s="260" t="s">
        <v>283</v>
      </c>
      <c r="C18" s="263">
        <v>24</v>
      </c>
      <c r="D18" s="263">
        <v>8</v>
      </c>
      <c r="E18" s="263">
        <v>1</v>
      </c>
      <c r="F18" s="266">
        <f>+SUM(C18:E18)</f>
        <v>33</v>
      </c>
    </row>
    <row r="19" spans="1:9" s="28" customFormat="1" ht="16.95" customHeight="1" x14ac:dyDescent="0.35">
      <c r="A19" s="259" t="s">
        <v>284</v>
      </c>
      <c r="B19" s="260" t="s">
        <v>283</v>
      </c>
      <c r="C19" s="263">
        <v>40</v>
      </c>
      <c r="D19" s="263">
        <v>35</v>
      </c>
      <c r="E19" s="263">
        <v>11</v>
      </c>
      <c r="F19" s="266">
        <f t="shared" ref="F19:F20" si="1">+SUM(C19:E19)</f>
        <v>86</v>
      </c>
    </row>
    <row r="20" spans="1:9" s="28" customFormat="1" ht="16.95" customHeight="1" x14ac:dyDescent="0.35">
      <c r="A20" s="259" t="s">
        <v>285</v>
      </c>
      <c r="B20" s="260" t="s">
        <v>283</v>
      </c>
      <c r="C20" s="264">
        <v>1</v>
      </c>
      <c r="D20" s="263">
        <v>0</v>
      </c>
      <c r="E20" s="263">
        <v>0</v>
      </c>
      <c r="F20" s="266">
        <f t="shared" si="1"/>
        <v>1</v>
      </c>
    </row>
    <row r="21" spans="1:9" s="28" customFormat="1" x14ac:dyDescent="0.3">
      <c r="A21" s="129" t="s">
        <v>157</v>
      </c>
      <c r="B21" s="204" t="s">
        <v>158</v>
      </c>
      <c r="C21" s="128"/>
      <c r="D21" s="128"/>
      <c r="E21" s="128"/>
      <c r="F21" s="128"/>
    </row>
    <row r="22" spans="1:9" s="28" customFormat="1" ht="35.1" customHeight="1" x14ac:dyDescent="0.3">
      <c r="A22" s="369" t="s">
        <v>275</v>
      </c>
      <c r="B22" s="370"/>
      <c r="C22" s="370"/>
      <c r="D22" s="370"/>
      <c r="E22" s="370"/>
      <c r="F22" s="371"/>
    </row>
    <row r="23" spans="1:9" ht="50.1" customHeight="1" x14ac:dyDescent="0.3">
      <c r="A23" s="390" t="s">
        <v>352</v>
      </c>
      <c r="B23" s="391"/>
      <c r="C23" s="391"/>
      <c r="D23" s="391"/>
      <c r="E23" s="391"/>
      <c r="F23" s="392"/>
    </row>
    <row r="24" spans="1:9" x14ac:dyDescent="0.3">
      <c r="A24" s="31"/>
      <c r="B24" s="31"/>
      <c r="C24" s="31"/>
      <c r="D24" s="32"/>
      <c r="E24" s="32"/>
      <c r="F24" s="33"/>
    </row>
    <row r="25" spans="1:9" ht="16.95" customHeight="1" x14ac:dyDescent="0.3">
      <c r="A25" s="354" t="s">
        <v>37</v>
      </c>
      <c r="B25" s="354"/>
      <c r="C25" s="354"/>
      <c r="D25" s="354"/>
      <c r="E25" s="354"/>
      <c r="F25" s="354"/>
    </row>
    <row r="26" spans="1:9" ht="16.95" customHeight="1" x14ac:dyDescent="0.3">
      <c r="A26" s="354" t="s">
        <v>20</v>
      </c>
      <c r="B26" s="354"/>
      <c r="C26" s="354"/>
      <c r="D26" s="354"/>
      <c r="E26" s="354"/>
      <c r="F26" s="354"/>
    </row>
    <row r="27" spans="1:9" ht="15" customHeight="1" x14ac:dyDescent="0.3">
      <c r="A27" s="424" t="s">
        <v>17</v>
      </c>
      <c r="B27" s="425"/>
      <c r="C27" s="86" t="s">
        <v>11</v>
      </c>
      <c r="D27" s="86" t="s">
        <v>76</v>
      </c>
      <c r="E27" s="86" t="s">
        <v>77</v>
      </c>
      <c r="F27" s="85" t="s">
        <v>10</v>
      </c>
    </row>
    <row r="28" spans="1:9" s="28" customFormat="1" ht="16.95" customHeight="1" x14ac:dyDescent="0.3">
      <c r="A28" s="355" t="s">
        <v>16</v>
      </c>
      <c r="B28" s="355"/>
      <c r="C28" s="94">
        <f t="shared" ref="C28:E28" si="2">+SUM(C30:C32)</f>
        <v>555354474.85140002</v>
      </c>
      <c r="D28" s="94">
        <f t="shared" si="2"/>
        <v>555354474.85140002</v>
      </c>
      <c r="E28" s="94">
        <f t="shared" si="2"/>
        <v>1145689624</v>
      </c>
      <c r="F28" s="94">
        <f>+SUM(F30:F32)</f>
        <v>2256398573.7027998</v>
      </c>
    </row>
    <row r="29" spans="1:9" s="28" customFormat="1" ht="15" customHeight="1" x14ac:dyDescent="0.3">
      <c r="A29" s="356"/>
      <c r="B29" s="356"/>
      <c r="C29" s="72"/>
      <c r="D29" s="72"/>
      <c r="E29" s="72"/>
      <c r="F29" s="12"/>
    </row>
    <row r="30" spans="1:9" s="28" customFormat="1" ht="16.95" customHeight="1" x14ac:dyDescent="0.3">
      <c r="A30" s="356" t="s">
        <v>282</v>
      </c>
      <c r="B30" s="356"/>
      <c r="C30" s="13">
        <v>130002525</v>
      </c>
      <c r="D30" s="13">
        <v>130002525</v>
      </c>
      <c r="E30" s="13">
        <v>130002525</v>
      </c>
      <c r="F30" s="188">
        <f>+SUM(C30:E30)</f>
        <v>390007575</v>
      </c>
      <c r="I30" s="188"/>
    </row>
    <row r="31" spans="1:9" s="28" customFormat="1" ht="16.95" customHeight="1" x14ac:dyDescent="0.3">
      <c r="A31" s="356" t="s">
        <v>284</v>
      </c>
      <c r="B31" s="356"/>
      <c r="C31" s="13">
        <v>286559949.85140002</v>
      </c>
      <c r="D31" s="13">
        <v>286559949.85140002</v>
      </c>
      <c r="E31" s="13">
        <f>1006897624-E30</f>
        <v>876895099</v>
      </c>
      <c r="F31" s="188">
        <f t="shared" ref="F31:F32" si="3">+SUM(C31:E31)</f>
        <v>1450014998.7028</v>
      </c>
      <c r="I31" s="188"/>
    </row>
    <row r="32" spans="1:9" s="28" customFormat="1" ht="16.95" customHeight="1" x14ac:dyDescent="0.3">
      <c r="A32" s="356" t="s">
        <v>285</v>
      </c>
      <c r="B32" s="356"/>
      <c r="C32" s="14">
        <v>138792000</v>
      </c>
      <c r="D32" s="14">
        <v>138792000</v>
      </c>
      <c r="E32" s="14">
        <v>138792000</v>
      </c>
      <c r="F32" s="188">
        <f t="shared" si="3"/>
        <v>416376000</v>
      </c>
      <c r="I32" s="188"/>
    </row>
    <row r="33" spans="1:6" s="28" customFormat="1" ht="15" customHeight="1" x14ac:dyDescent="0.3">
      <c r="A33" s="129" t="s">
        <v>157</v>
      </c>
      <c r="B33" s="204" t="s">
        <v>158</v>
      </c>
      <c r="C33" s="128"/>
      <c r="D33" s="128"/>
      <c r="E33" s="128"/>
      <c r="F33" s="128"/>
    </row>
    <row r="34" spans="1:6" s="28" customFormat="1" ht="35.1" customHeight="1" x14ac:dyDescent="0.3">
      <c r="A34" s="369" t="s">
        <v>275</v>
      </c>
      <c r="B34" s="370"/>
      <c r="C34" s="370"/>
      <c r="D34" s="370"/>
      <c r="E34" s="370"/>
      <c r="F34" s="371"/>
    </row>
    <row r="35" spans="1:6" ht="50.1" customHeight="1" x14ac:dyDescent="0.3">
      <c r="A35" s="390" t="s">
        <v>347</v>
      </c>
      <c r="B35" s="391"/>
      <c r="C35" s="391"/>
      <c r="D35" s="391"/>
      <c r="E35" s="391"/>
      <c r="F35" s="392"/>
    </row>
    <row r="36" spans="1:6" ht="9.9" customHeight="1" x14ac:dyDescent="0.3"/>
    <row r="37" spans="1:6" ht="16.95" customHeight="1" x14ac:dyDescent="0.3">
      <c r="A37" s="358" t="s">
        <v>38</v>
      </c>
      <c r="B37" s="358"/>
      <c r="C37" s="358"/>
      <c r="D37" s="358"/>
      <c r="E37" s="358"/>
      <c r="F37" s="358"/>
    </row>
    <row r="38" spans="1:6" ht="35.25" customHeight="1" x14ac:dyDescent="0.3">
      <c r="A38" s="372" t="s">
        <v>39</v>
      </c>
      <c r="B38" s="372"/>
      <c r="C38" s="372"/>
      <c r="D38" s="372"/>
      <c r="E38" s="372"/>
      <c r="F38" s="372"/>
    </row>
    <row r="39" spans="1:6" ht="31.2" x14ac:dyDescent="0.3">
      <c r="A39" s="352" t="s">
        <v>23</v>
      </c>
      <c r="B39" s="352"/>
      <c r="C39" s="87" t="s">
        <v>40</v>
      </c>
      <c r="D39" s="88" t="s">
        <v>41</v>
      </c>
      <c r="E39" s="89" t="s">
        <v>43</v>
      </c>
      <c r="F39" s="88" t="s">
        <v>24</v>
      </c>
    </row>
    <row r="40" spans="1:6" ht="27.9" customHeight="1" x14ac:dyDescent="0.3">
      <c r="A40" s="373" t="s">
        <v>28</v>
      </c>
      <c r="B40" s="374"/>
      <c r="C40" s="16" t="s">
        <v>322</v>
      </c>
      <c r="D40" s="16"/>
      <c r="E40" s="20"/>
      <c r="F40" s="17" t="s">
        <v>323</v>
      </c>
    </row>
    <row r="41" spans="1:6" ht="27.9" customHeight="1" x14ac:dyDescent="0.3">
      <c r="A41" s="373" t="s">
        <v>29</v>
      </c>
      <c r="B41" s="373"/>
      <c r="C41" s="16" t="s">
        <v>322</v>
      </c>
      <c r="D41" s="16"/>
      <c r="E41" s="16"/>
      <c r="F41" s="18" t="s">
        <v>323</v>
      </c>
    </row>
    <row r="42" spans="1:6" ht="27.9" customHeight="1" x14ac:dyDescent="0.3">
      <c r="A42" s="375" t="s">
        <v>27</v>
      </c>
      <c r="B42" s="375"/>
      <c r="C42" s="16" t="s">
        <v>322</v>
      </c>
      <c r="D42" s="16"/>
      <c r="E42" s="16"/>
      <c r="F42" s="18" t="s">
        <v>324</v>
      </c>
    </row>
    <row r="43" spans="1:6" ht="27.9" customHeight="1" x14ac:dyDescent="0.3">
      <c r="A43" s="376" t="s">
        <v>30</v>
      </c>
      <c r="B43" s="376"/>
      <c r="C43" s="16"/>
      <c r="D43" s="16" t="s">
        <v>322</v>
      </c>
      <c r="E43" s="16"/>
      <c r="F43" s="19"/>
    </row>
    <row r="44" spans="1:6" s="28" customFormat="1" ht="16.95" customHeight="1" x14ac:dyDescent="0.3">
      <c r="A44" s="129" t="s">
        <v>157</v>
      </c>
      <c r="B44" s="204" t="s">
        <v>158</v>
      </c>
      <c r="C44" s="73"/>
      <c r="D44" s="73"/>
      <c r="E44" s="73"/>
      <c r="F44" s="73"/>
    </row>
    <row r="45" spans="1:6" s="28" customFormat="1" ht="35.1" customHeight="1" x14ac:dyDescent="0.3">
      <c r="A45" s="369" t="s">
        <v>276</v>
      </c>
      <c r="B45" s="370"/>
      <c r="C45" s="370"/>
      <c r="D45" s="370"/>
      <c r="E45" s="370"/>
      <c r="F45" s="371"/>
    </row>
    <row r="46" spans="1:6" s="3" customFormat="1" ht="50.1" customHeight="1" x14ac:dyDescent="0.3">
      <c r="A46" s="400" t="s">
        <v>325</v>
      </c>
      <c r="B46" s="400"/>
      <c r="C46" s="400"/>
      <c r="D46" s="400"/>
      <c r="E46" s="400"/>
      <c r="F46" s="400"/>
    </row>
    <row r="47" spans="1:6" s="3" customFormat="1" ht="15" customHeight="1" x14ac:dyDescent="0.3">
      <c r="A47" s="54"/>
      <c r="B47" s="54"/>
      <c r="C47" s="54"/>
      <c r="D47" s="54"/>
      <c r="E47" s="54"/>
      <c r="F47" s="54"/>
    </row>
    <row r="48" spans="1:6" x14ac:dyDescent="0.3">
      <c r="A48" s="358" t="s">
        <v>44</v>
      </c>
      <c r="B48" s="358"/>
      <c r="C48" s="358"/>
      <c r="D48" s="358"/>
      <c r="E48" s="358"/>
      <c r="F48" s="358"/>
    </row>
    <row r="49" spans="1:6" x14ac:dyDescent="0.3">
      <c r="A49" s="358" t="s">
        <v>25</v>
      </c>
      <c r="B49" s="358"/>
      <c r="C49" s="358"/>
      <c r="D49" s="358"/>
      <c r="E49" s="358"/>
      <c r="F49" s="358"/>
    </row>
    <row r="50" spans="1:6" ht="15" x14ac:dyDescent="0.3">
      <c r="A50" s="424" t="s">
        <v>23</v>
      </c>
      <c r="B50" s="424"/>
      <c r="C50" s="86" t="s">
        <v>40</v>
      </c>
      <c r="D50" s="85" t="s">
        <v>41</v>
      </c>
      <c r="E50" s="90" t="s">
        <v>75</v>
      </c>
      <c r="F50" s="85" t="s">
        <v>24</v>
      </c>
    </row>
    <row r="51" spans="1:6" ht="27.9" customHeight="1" x14ac:dyDescent="0.3">
      <c r="A51" s="388" t="s">
        <v>31</v>
      </c>
      <c r="B51" s="388"/>
      <c r="C51" s="20"/>
      <c r="D51" s="20"/>
      <c r="E51" s="25" t="s">
        <v>322</v>
      </c>
      <c r="F51" s="36"/>
    </row>
    <row r="52" spans="1:6" ht="27.9" customHeight="1" x14ac:dyDescent="0.3">
      <c r="A52" s="373" t="s">
        <v>32</v>
      </c>
      <c r="B52" s="373"/>
      <c r="C52" s="26"/>
      <c r="D52" s="26"/>
      <c r="E52" s="27" t="s">
        <v>322</v>
      </c>
      <c r="F52" s="37"/>
    </row>
    <row r="53" spans="1:6" s="60" customFormat="1" ht="30" customHeight="1" x14ac:dyDescent="0.3">
      <c r="A53" s="389" t="s">
        <v>246</v>
      </c>
      <c r="B53" s="389"/>
      <c r="C53" s="256"/>
      <c r="D53" s="256"/>
      <c r="E53" s="257" t="s">
        <v>322</v>
      </c>
      <c r="F53" s="37"/>
    </row>
    <row r="54" spans="1:6" s="28" customFormat="1" x14ac:dyDescent="0.3">
      <c r="A54" s="129" t="s">
        <v>157</v>
      </c>
      <c r="B54" s="204" t="s">
        <v>158</v>
      </c>
      <c r="C54" s="128"/>
      <c r="D54" s="128"/>
      <c r="E54" s="128"/>
      <c r="F54" s="128"/>
    </row>
    <row r="55" spans="1:6" s="28" customFormat="1" ht="35.1" customHeight="1" x14ac:dyDescent="0.3">
      <c r="A55" s="369" t="s">
        <v>277</v>
      </c>
      <c r="B55" s="370"/>
      <c r="C55" s="370"/>
      <c r="D55" s="370"/>
      <c r="E55" s="370"/>
      <c r="F55" s="371"/>
    </row>
    <row r="56" spans="1:6" ht="50.1" customHeight="1" x14ac:dyDescent="0.3">
      <c r="A56" s="377" t="s">
        <v>326</v>
      </c>
      <c r="B56" s="377"/>
      <c r="C56" s="377"/>
      <c r="D56" s="377"/>
      <c r="E56" s="377"/>
      <c r="F56" s="377"/>
    </row>
    <row r="57" spans="1:6" ht="9.9" customHeight="1" x14ac:dyDescent="0.3">
      <c r="E57" s="38"/>
    </row>
    <row r="58" spans="1:6" ht="30" customHeight="1" x14ac:dyDescent="0.3">
      <c r="A58" s="120" t="s">
        <v>45</v>
      </c>
      <c r="B58" s="363" t="s">
        <v>327</v>
      </c>
      <c r="C58" s="378"/>
      <c r="D58" s="379" t="s">
        <v>48</v>
      </c>
      <c r="E58" s="380"/>
      <c r="F58" s="381"/>
    </row>
    <row r="59" spans="1:6" ht="27.9" customHeight="1" x14ac:dyDescent="0.3">
      <c r="A59" s="83" t="s">
        <v>46</v>
      </c>
      <c r="B59" s="363" t="s">
        <v>328</v>
      </c>
      <c r="C59" s="378"/>
      <c r="D59" s="382"/>
      <c r="E59" s="383"/>
      <c r="F59" s="384"/>
    </row>
    <row r="60" spans="1:6" ht="27.9" customHeight="1" x14ac:dyDescent="0.3">
      <c r="A60" s="84" t="s">
        <v>47</v>
      </c>
      <c r="B60" s="363" t="s">
        <v>281</v>
      </c>
      <c r="C60" s="378"/>
      <c r="D60" s="385"/>
      <c r="E60" s="386"/>
      <c r="F60" s="387"/>
    </row>
    <row r="62" spans="1:6" ht="21.9" customHeight="1" x14ac:dyDescent="0.3">
      <c r="A62" s="359" t="s">
        <v>49</v>
      </c>
      <c r="B62" s="359"/>
      <c r="C62" s="359"/>
      <c r="D62" s="359"/>
      <c r="E62" s="359"/>
      <c r="F62" s="359"/>
    </row>
    <row r="63" spans="1:6" ht="9.9" customHeight="1" x14ac:dyDescent="0.3"/>
    <row r="64" spans="1:6" ht="84.9" customHeight="1" x14ac:dyDescent="0.3">
      <c r="A64" s="337" t="s">
        <v>232</v>
      </c>
      <c r="B64" s="337"/>
      <c r="C64" s="337"/>
      <c r="D64" s="337"/>
      <c r="E64" s="337"/>
      <c r="F64" s="337"/>
    </row>
    <row r="65" spans="1:7" ht="9.9" customHeight="1" x14ac:dyDescent="0.3"/>
    <row r="66" spans="1:7" ht="16.5" customHeight="1" x14ac:dyDescent="0.3">
      <c r="A66" s="358" t="s">
        <v>50</v>
      </c>
      <c r="B66" s="358"/>
      <c r="C66" s="358"/>
      <c r="D66" s="358"/>
      <c r="E66" s="358"/>
      <c r="F66" s="358"/>
    </row>
    <row r="67" spans="1:7" x14ac:dyDescent="0.3">
      <c r="A67" s="358" t="s">
        <v>57</v>
      </c>
      <c r="B67" s="358"/>
      <c r="C67" s="358"/>
      <c r="D67" s="358"/>
      <c r="E67" s="358"/>
      <c r="F67" s="358"/>
    </row>
    <row r="68" spans="1:7" x14ac:dyDescent="0.3">
      <c r="A68" s="358" t="s">
        <v>51</v>
      </c>
      <c r="B68" s="358"/>
      <c r="C68" s="358"/>
      <c r="D68" s="358"/>
      <c r="E68" s="358"/>
      <c r="F68" s="358"/>
    </row>
    <row r="69" spans="1:7" ht="30" x14ac:dyDescent="0.3">
      <c r="A69" s="78" t="s">
        <v>58</v>
      </c>
      <c r="B69" s="78" t="s">
        <v>60</v>
      </c>
      <c r="C69" s="78" t="s">
        <v>64</v>
      </c>
      <c r="D69" s="78" t="s">
        <v>61</v>
      </c>
      <c r="E69" s="78" t="s">
        <v>62</v>
      </c>
      <c r="F69" s="78" t="s">
        <v>63</v>
      </c>
    </row>
    <row r="70" spans="1:7" ht="18" customHeight="1" x14ac:dyDescent="0.3">
      <c r="A70" s="79" t="s">
        <v>16</v>
      </c>
      <c r="B70" s="80">
        <f>+SUM(B72:B78)</f>
        <v>10064668915.216801</v>
      </c>
      <c r="C70" s="291">
        <f>+SUM(C72:C78)</f>
        <v>100</v>
      </c>
      <c r="D70" s="82"/>
      <c r="E70" s="82"/>
      <c r="F70" s="82"/>
      <c r="G70" s="247"/>
    </row>
    <row r="71" spans="1:7" ht="9.9" customHeight="1" x14ac:dyDescent="0.3">
      <c r="A71" s="22"/>
      <c r="B71" s="23"/>
      <c r="C71" s="292"/>
      <c r="D71" s="21"/>
      <c r="E71" s="21"/>
      <c r="F71" s="21"/>
      <c r="G71" s="247"/>
    </row>
    <row r="72" spans="1:7" ht="18" customHeight="1" x14ac:dyDescent="0.3">
      <c r="A72" s="22" t="s">
        <v>59</v>
      </c>
      <c r="B72" s="23">
        <f>+'1T'!B72</f>
        <v>6664253698.2168007</v>
      </c>
      <c r="C72" s="292">
        <f>+B72/$B$70*100</f>
        <v>66.214336053728474</v>
      </c>
      <c r="D72" s="176">
        <f>+'1T'!D72</f>
        <v>0</v>
      </c>
      <c r="E72" s="176">
        <f>+'1T'!E72</f>
        <v>0</v>
      </c>
      <c r="F72" s="176">
        <f>+'1T'!F72</f>
        <v>0</v>
      </c>
      <c r="G72" s="247"/>
    </row>
    <row r="73" spans="1:7" ht="18" customHeight="1" x14ac:dyDescent="0.3">
      <c r="A73" s="172" t="s">
        <v>211</v>
      </c>
      <c r="B73" s="173">
        <f>+'1T'!B73</f>
        <v>0</v>
      </c>
      <c r="C73" s="293">
        <f>+B73/$B$70*100</f>
        <v>0</v>
      </c>
      <c r="D73" s="176">
        <f>+'1T'!D73</f>
        <v>0</v>
      </c>
      <c r="E73" s="176">
        <f>+'1T'!E73</f>
        <v>0</v>
      </c>
      <c r="F73" s="176">
        <f>+'1T'!F73</f>
        <v>0</v>
      </c>
      <c r="G73" s="247"/>
    </row>
    <row r="74" spans="1:7" ht="18" customHeight="1" x14ac:dyDescent="0.3">
      <c r="A74" s="172" t="s">
        <v>136</v>
      </c>
      <c r="B74" s="173">
        <v>3400415217</v>
      </c>
      <c r="C74" s="293">
        <f t="shared" ref="C74:C78" si="4">+B74/$B$70*100</f>
        <v>33.785663946271526</v>
      </c>
      <c r="D74" s="176"/>
      <c r="E74" s="176"/>
      <c r="F74" s="176"/>
      <c r="G74" s="247"/>
    </row>
    <row r="75" spans="1:7" ht="18" customHeight="1" x14ac:dyDescent="0.3">
      <c r="A75" s="181" t="s">
        <v>137</v>
      </c>
      <c r="B75" s="182">
        <v>0</v>
      </c>
      <c r="C75" s="282">
        <f t="shared" si="4"/>
        <v>0</v>
      </c>
      <c r="D75" s="183"/>
      <c r="E75" s="183"/>
      <c r="F75" s="183"/>
      <c r="G75" s="247"/>
    </row>
    <row r="76" spans="1:7" ht="18" customHeight="1" x14ac:dyDescent="0.3">
      <c r="A76" s="172" t="s">
        <v>138</v>
      </c>
      <c r="B76" s="173">
        <v>0</v>
      </c>
      <c r="C76" s="293">
        <f t="shared" si="4"/>
        <v>0</v>
      </c>
      <c r="D76" s="176"/>
      <c r="E76" s="176"/>
      <c r="F76" s="176"/>
      <c r="G76" s="247"/>
    </row>
    <row r="77" spans="1:7" ht="18" customHeight="1" x14ac:dyDescent="0.3">
      <c r="A77" s="172" t="s">
        <v>139</v>
      </c>
      <c r="B77" s="173">
        <v>0</v>
      </c>
      <c r="C77" s="293">
        <f t="shared" si="4"/>
        <v>0</v>
      </c>
      <c r="D77" s="176"/>
      <c r="E77" s="176"/>
      <c r="F77" s="176"/>
      <c r="G77" s="247"/>
    </row>
    <row r="78" spans="1:7" ht="18" customHeight="1" x14ac:dyDescent="0.3">
      <c r="A78" s="174" t="s">
        <v>140</v>
      </c>
      <c r="B78" s="173">
        <v>0</v>
      </c>
      <c r="C78" s="293">
        <f t="shared" si="4"/>
        <v>0</v>
      </c>
      <c r="D78" s="178"/>
      <c r="E78" s="178"/>
      <c r="F78" s="178"/>
      <c r="G78" s="247"/>
    </row>
    <row r="79" spans="1:7" ht="15" customHeight="1" x14ac:dyDescent="0.3">
      <c r="A79" s="423" t="s">
        <v>42</v>
      </c>
      <c r="B79" s="423"/>
      <c r="C79" s="423"/>
      <c r="D79" s="423"/>
      <c r="E79" s="423"/>
      <c r="F79" s="423"/>
    </row>
    <row r="80" spans="1:7" ht="35.1" customHeight="1" x14ac:dyDescent="0.3">
      <c r="A80" s="395" t="s">
        <v>209</v>
      </c>
      <c r="B80" s="396"/>
      <c r="C80" s="396"/>
      <c r="D80" s="396"/>
      <c r="E80" s="396"/>
      <c r="F80" s="397"/>
    </row>
    <row r="81" spans="1:7" ht="50.1" customHeight="1" x14ac:dyDescent="0.3">
      <c r="A81" s="390" t="s">
        <v>329</v>
      </c>
      <c r="B81" s="391"/>
      <c r="C81" s="391"/>
      <c r="D81" s="391"/>
      <c r="E81" s="391"/>
      <c r="F81" s="392"/>
    </row>
    <row r="82" spans="1:7" ht="9.9" customHeight="1" x14ac:dyDescent="0.3">
      <c r="A82" s="22"/>
      <c r="B82" s="41"/>
      <c r="C82" s="21"/>
    </row>
    <row r="83" spans="1:7" x14ac:dyDescent="0.3">
      <c r="A83" s="358" t="s">
        <v>65</v>
      </c>
      <c r="B83" s="358"/>
      <c r="C83" s="358"/>
      <c r="D83" s="358"/>
      <c r="E83" s="358"/>
      <c r="F83" s="358"/>
    </row>
    <row r="84" spans="1:7" x14ac:dyDescent="0.3">
      <c r="A84" s="358" t="s">
        <v>142</v>
      </c>
      <c r="B84" s="358"/>
      <c r="C84" s="358"/>
      <c r="D84" s="358"/>
      <c r="E84" s="358"/>
      <c r="F84" s="358"/>
    </row>
    <row r="85" spans="1:7" x14ac:dyDescent="0.3">
      <c r="A85" s="358" t="s">
        <v>51</v>
      </c>
      <c r="B85" s="358"/>
      <c r="C85" s="358"/>
      <c r="D85" s="358"/>
      <c r="E85" s="358"/>
      <c r="F85" s="358"/>
    </row>
    <row r="86" spans="1:7" ht="36.75" customHeight="1" x14ac:dyDescent="0.3">
      <c r="A86" s="124" t="s">
        <v>53</v>
      </c>
      <c r="B86" s="124" t="s">
        <v>144</v>
      </c>
      <c r="C86" s="92" t="s">
        <v>11</v>
      </c>
      <c r="D86" s="92" t="s">
        <v>76</v>
      </c>
      <c r="E86" s="92" t="s">
        <v>77</v>
      </c>
      <c r="F86" s="92" t="s">
        <v>10</v>
      </c>
    </row>
    <row r="87" spans="1:7" x14ac:dyDescent="0.3">
      <c r="A87" s="79" t="s">
        <v>16</v>
      </c>
      <c r="B87" s="93"/>
      <c r="C87" s="285">
        <f>+C89</f>
        <v>555354474.85140002</v>
      </c>
      <c r="D87" s="285">
        <f>+D89</f>
        <v>555354474.85140002</v>
      </c>
      <c r="E87" s="285">
        <f>+E89</f>
        <v>3955769691.8513999</v>
      </c>
      <c r="F87" s="285">
        <f>+F89</f>
        <v>5066478641.5542002</v>
      </c>
      <c r="G87" s="247"/>
    </row>
    <row r="88" spans="1:7" ht="9.9" customHeight="1" x14ac:dyDescent="0.3">
      <c r="A88" s="10"/>
      <c r="B88" s="42"/>
      <c r="C88" s="188"/>
      <c r="D88" s="188"/>
      <c r="E88" s="188"/>
      <c r="F88" s="189"/>
      <c r="G88" s="247"/>
    </row>
    <row r="89" spans="1:7" x14ac:dyDescent="0.3">
      <c r="A89" s="394" t="s">
        <v>155</v>
      </c>
      <c r="B89" s="394"/>
      <c r="C89" s="287">
        <f>+C90+C94</f>
        <v>555354474.85140002</v>
      </c>
      <c r="D89" s="287">
        <f t="shared" ref="D89:E89" si="5">+D90+D94</f>
        <v>555354474.85140002</v>
      </c>
      <c r="E89" s="287">
        <f t="shared" si="5"/>
        <v>3955769691.8513999</v>
      </c>
      <c r="F89" s="294">
        <f>+F90+F94</f>
        <v>5066478641.5542002</v>
      </c>
      <c r="G89" s="247"/>
    </row>
    <row r="90" spans="1:7" ht="17.100000000000001" customHeight="1" x14ac:dyDescent="0.3">
      <c r="A90" s="156" t="s">
        <v>190</v>
      </c>
      <c r="B90" s="171" t="s">
        <v>185</v>
      </c>
      <c r="C90" s="188">
        <f t="shared" ref="C90:E92" si="6">+C91</f>
        <v>555354474.85140002</v>
      </c>
      <c r="D90" s="188">
        <f t="shared" si="6"/>
        <v>555354474.85140002</v>
      </c>
      <c r="E90" s="188">
        <f t="shared" si="6"/>
        <v>3955769691.8513999</v>
      </c>
      <c r="F90" s="295">
        <f>+C90+D90+E90</f>
        <v>5066478641.5542002</v>
      </c>
      <c r="G90" s="247"/>
    </row>
    <row r="91" spans="1:7" ht="17.100000000000001" customHeight="1" x14ac:dyDescent="0.3">
      <c r="A91" s="156" t="s">
        <v>189</v>
      </c>
      <c r="B91" s="171" t="s">
        <v>161</v>
      </c>
      <c r="C91" s="13">
        <f t="shared" si="6"/>
        <v>555354474.85140002</v>
      </c>
      <c r="D91" s="13">
        <f t="shared" si="6"/>
        <v>555354474.85140002</v>
      </c>
      <c r="E91" s="13">
        <f t="shared" si="6"/>
        <v>3955769691.8513999</v>
      </c>
      <c r="F91" s="296">
        <f>+C91+D91+E91</f>
        <v>5066478641.5542002</v>
      </c>
      <c r="G91" s="247"/>
    </row>
    <row r="92" spans="1:7" ht="17.100000000000001" customHeight="1" x14ac:dyDescent="0.3">
      <c r="A92" s="156" t="s">
        <v>188</v>
      </c>
      <c r="B92" s="171" t="s">
        <v>186</v>
      </c>
      <c r="C92" s="46">
        <f t="shared" si="6"/>
        <v>555354474.85140002</v>
      </c>
      <c r="D92" s="46">
        <f t="shared" si="6"/>
        <v>555354474.85140002</v>
      </c>
      <c r="E92" s="46">
        <f t="shared" si="6"/>
        <v>3955769691.8513999</v>
      </c>
      <c r="F92" s="98">
        <f>+C92+D92+E92</f>
        <v>5066478641.5542002</v>
      </c>
      <c r="G92" s="247"/>
    </row>
    <row r="93" spans="1:7" ht="17.100000000000001" customHeight="1" x14ac:dyDescent="0.3">
      <c r="A93" s="319" t="s">
        <v>191</v>
      </c>
      <c r="B93" s="321" t="s">
        <v>187</v>
      </c>
      <c r="C93" s="313">
        <v>555354474.85140002</v>
      </c>
      <c r="D93" s="313">
        <v>555354474.85140002</v>
      </c>
      <c r="E93" s="313">
        <f>555354474.8514+3400415217</f>
        <v>3955769691.8513999</v>
      </c>
      <c r="F93" s="323">
        <f t="shared" ref="F93:F97" si="7">+C93+D93+E93</f>
        <v>5066478641.5542002</v>
      </c>
      <c r="G93" s="247"/>
    </row>
    <row r="94" spans="1:7" ht="17.100000000000001" customHeight="1" x14ac:dyDescent="0.3">
      <c r="A94" s="155" t="s">
        <v>260</v>
      </c>
      <c r="B94" s="160" t="s">
        <v>257</v>
      </c>
      <c r="C94" s="297">
        <f>+C95</f>
        <v>0</v>
      </c>
      <c r="D94" s="297">
        <f t="shared" ref="D94:E96" si="8">+D95</f>
        <v>0</v>
      </c>
      <c r="E94" s="297">
        <f>+E95</f>
        <v>0</v>
      </c>
      <c r="F94" s="298">
        <f t="shared" si="7"/>
        <v>0</v>
      </c>
      <c r="G94" s="247"/>
    </row>
    <row r="95" spans="1:7" ht="17.100000000000001" customHeight="1" x14ac:dyDescent="0.3">
      <c r="A95" s="155" t="s">
        <v>261</v>
      </c>
      <c r="B95" s="160" t="s">
        <v>162</v>
      </c>
      <c r="C95" s="46">
        <f>+C96</f>
        <v>0</v>
      </c>
      <c r="D95" s="46">
        <f t="shared" si="8"/>
        <v>0</v>
      </c>
      <c r="E95" s="46">
        <f t="shared" si="8"/>
        <v>0</v>
      </c>
      <c r="F95" s="98">
        <f t="shared" si="7"/>
        <v>0</v>
      </c>
      <c r="G95" s="247"/>
    </row>
    <row r="96" spans="1:7" ht="17.100000000000001" customHeight="1" x14ac:dyDescent="0.3">
      <c r="A96" s="155" t="s">
        <v>263</v>
      </c>
      <c r="B96" s="160" t="s">
        <v>262</v>
      </c>
      <c r="C96" s="46">
        <f>+C97</f>
        <v>0</v>
      </c>
      <c r="D96" s="46">
        <f t="shared" si="8"/>
        <v>0</v>
      </c>
      <c r="E96" s="46">
        <f t="shared" si="8"/>
        <v>0</v>
      </c>
      <c r="F96" s="98">
        <f t="shared" si="7"/>
        <v>0</v>
      </c>
      <c r="G96" s="247"/>
    </row>
    <row r="97" spans="1:7" ht="17.100000000000001" customHeight="1" x14ac:dyDescent="0.3">
      <c r="A97" s="311" t="s">
        <v>264</v>
      </c>
      <c r="B97" s="312" t="s">
        <v>265</v>
      </c>
      <c r="C97" s="322">
        <v>0</v>
      </c>
      <c r="D97" s="322">
        <v>0</v>
      </c>
      <c r="E97" s="322">
        <v>0</v>
      </c>
      <c r="F97" s="323">
        <f t="shared" si="7"/>
        <v>0</v>
      </c>
      <c r="G97" s="247"/>
    </row>
    <row r="98" spans="1:7" ht="9.9" customHeight="1" x14ac:dyDescent="0.3">
      <c r="A98" s="111"/>
      <c r="B98" s="40"/>
      <c r="C98" s="46"/>
      <c r="D98" s="46"/>
      <c r="E98" s="46"/>
      <c r="F98" s="47"/>
    </row>
    <row r="99" spans="1:7" ht="13.8" x14ac:dyDescent="0.3">
      <c r="A99" s="423" t="s">
        <v>42</v>
      </c>
      <c r="B99" s="423"/>
      <c r="C99" s="423"/>
      <c r="D99" s="423"/>
      <c r="E99" s="423"/>
      <c r="F99" s="423"/>
    </row>
    <row r="100" spans="1:7" ht="35.1" customHeight="1" x14ac:dyDescent="0.3">
      <c r="A100" s="396" t="s">
        <v>205</v>
      </c>
      <c r="B100" s="396"/>
      <c r="C100" s="396"/>
      <c r="D100" s="396"/>
      <c r="E100" s="396"/>
      <c r="F100" s="396"/>
    </row>
    <row r="101" spans="1:7" ht="50.1" customHeight="1" x14ac:dyDescent="0.3">
      <c r="A101" s="393" t="s">
        <v>348</v>
      </c>
      <c r="B101" s="393"/>
      <c r="C101" s="393"/>
      <c r="D101" s="393"/>
      <c r="E101" s="393"/>
      <c r="F101" s="393"/>
    </row>
    <row r="102" spans="1:7" x14ac:dyDescent="0.3">
      <c r="A102" s="22"/>
      <c r="B102" s="41"/>
      <c r="C102" s="21"/>
    </row>
    <row r="103" spans="1:7" x14ac:dyDescent="0.3">
      <c r="A103" s="358" t="s">
        <v>68</v>
      </c>
      <c r="B103" s="358"/>
      <c r="C103" s="358"/>
      <c r="D103" s="358"/>
      <c r="E103" s="358"/>
      <c r="F103" s="358"/>
    </row>
    <row r="104" spans="1:7" x14ac:dyDescent="0.3">
      <c r="A104" s="372" t="s">
        <v>118</v>
      </c>
      <c r="B104" s="372"/>
      <c r="C104" s="372"/>
      <c r="D104" s="372"/>
      <c r="E104" s="372"/>
      <c r="F104" s="372"/>
    </row>
    <row r="105" spans="1:7" x14ac:dyDescent="0.3">
      <c r="A105" s="358" t="s">
        <v>51</v>
      </c>
      <c r="B105" s="358"/>
      <c r="C105" s="358"/>
      <c r="D105" s="358"/>
      <c r="E105" s="358"/>
      <c r="F105" s="358"/>
    </row>
    <row r="106" spans="1:7" ht="33" customHeight="1" x14ac:dyDescent="0.3">
      <c r="A106" s="124" t="s">
        <v>53</v>
      </c>
      <c r="B106" s="124" t="s">
        <v>182</v>
      </c>
      <c r="C106" s="92" t="s">
        <v>11</v>
      </c>
      <c r="D106" s="92" t="s">
        <v>76</v>
      </c>
      <c r="E106" s="92" t="s">
        <v>77</v>
      </c>
      <c r="F106" s="92" t="s">
        <v>10</v>
      </c>
      <c r="G106" s="247"/>
    </row>
    <row r="107" spans="1:7" ht="15" customHeight="1" x14ac:dyDescent="0.3">
      <c r="A107" s="79" t="s">
        <v>16</v>
      </c>
      <c r="B107" s="93"/>
      <c r="C107" s="285">
        <f>+C109</f>
        <v>555354474.85140002</v>
      </c>
      <c r="D107" s="285">
        <f t="shared" ref="D107:E107" si="9">+D109</f>
        <v>555354474.85140002</v>
      </c>
      <c r="E107" s="285">
        <f t="shared" si="9"/>
        <v>1145689624</v>
      </c>
      <c r="F107" s="285">
        <f>+F109</f>
        <v>2256398573.7027998</v>
      </c>
      <c r="G107" s="247"/>
    </row>
    <row r="108" spans="1:7" ht="9.9" customHeight="1" x14ac:dyDescent="0.3">
      <c r="A108" s="10"/>
      <c r="B108" s="42"/>
      <c r="C108" s="188"/>
      <c r="D108" s="188"/>
      <c r="E108" s="188"/>
      <c r="F108" s="189"/>
      <c r="G108" s="247"/>
    </row>
    <row r="109" spans="1:7" x14ac:dyDescent="0.3">
      <c r="A109" s="394" t="s">
        <v>55</v>
      </c>
      <c r="B109" s="394"/>
      <c r="C109" s="287">
        <f>+SUM(C110:C119)</f>
        <v>555354474.85140002</v>
      </c>
      <c r="D109" s="287">
        <f>+SUM(D110:D119)</f>
        <v>555354474.85140002</v>
      </c>
      <c r="E109" s="287">
        <f>+SUM(E110:E119)</f>
        <v>1145689624</v>
      </c>
      <c r="F109" s="287">
        <f>+SUM(F110:F119)</f>
        <v>2256398573.7027998</v>
      </c>
      <c r="G109" s="247"/>
    </row>
    <row r="110" spans="1:7" ht="17.100000000000001" customHeight="1" x14ac:dyDescent="0.3">
      <c r="A110" s="155">
        <v>0</v>
      </c>
      <c r="B110" s="160" t="s">
        <v>175</v>
      </c>
      <c r="C110" s="13">
        <v>0</v>
      </c>
      <c r="D110" s="13">
        <v>0</v>
      </c>
      <c r="E110" s="13">
        <v>0</v>
      </c>
      <c r="F110" s="45">
        <f>+C110+D110+E110</f>
        <v>0</v>
      </c>
    </row>
    <row r="111" spans="1:7" ht="17.100000000000001" customHeight="1" x14ac:dyDescent="0.3">
      <c r="A111" s="155">
        <v>1</v>
      </c>
      <c r="B111" s="160" t="s">
        <v>163</v>
      </c>
      <c r="C111" s="13">
        <v>0</v>
      </c>
      <c r="D111" s="49">
        <v>0</v>
      </c>
      <c r="E111" s="49">
        <v>0</v>
      </c>
      <c r="F111" s="45">
        <f t="shared" ref="F111:F119" si="10">+C111+D111+E111</f>
        <v>0</v>
      </c>
    </row>
    <row r="112" spans="1:7" ht="17.100000000000001" customHeight="1" x14ac:dyDescent="0.3">
      <c r="A112" s="155">
        <v>2</v>
      </c>
      <c r="B112" s="160" t="s">
        <v>176</v>
      </c>
      <c r="C112" s="13">
        <v>0</v>
      </c>
      <c r="D112" s="13">
        <v>0</v>
      </c>
      <c r="E112" s="13">
        <v>0</v>
      </c>
      <c r="F112" s="45">
        <f t="shared" si="10"/>
        <v>0</v>
      </c>
    </row>
    <row r="113" spans="1:7" ht="17.100000000000001" customHeight="1" x14ac:dyDescent="0.3">
      <c r="A113" s="155">
        <v>3</v>
      </c>
      <c r="B113" s="160" t="s">
        <v>177</v>
      </c>
      <c r="C113" s="13">
        <v>0</v>
      </c>
      <c r="D113" s="13">
        <v>0</v>
      </c>
      <c r="E113" s="13">
        <v>0</v>
      </c>
      <c r="F113" s="45">
        <f t="shared" si="10"/>
        <v>0</v>
      </c>
    </row>
    <row r="114" spans="1:7" ht="17.100000000000001" customHeight="1" x14ac:dyDescent="0.3">
      <c r="A114" s="155">
        <v>4</v>
      </c>
      <c r="B114" s="160" t="s">
        <v>178</v>
      </c>
      <c r="C114" s="13">
        <v>0</v>
      </c>
      <c r="D114" s="13">
        <v>0</v>
      </c>
      <c r="E114" s="13">
        <v>0</v>
      </c>
      <c r="F114" s="45">
        <f t="shared" si="10"/>
        <v>0</v>
      </c>
    </row>
    <row r="115" spans="1:7" ht="17.100000000000001" customHeight="1" x14ac:dyDescent="0.3">
      <c r="A115" s="155">
        <v>5</v>
      </c>
      <c r="B115" s="160" t="s">
        <v>179</v>
      </c>
      <c r="C115" s="46">
        <v>0</v>
      </c>
      <c r="D115" s="46">
        <v>0</v>
      </c>
      <c r="E115" s="46">
        <v>0</v>
      </c>
      <c r="F115" s="45">
        <f t="shared" si="10"/>
        <v>0</v>
      </c>
    </row>
    <row r="116" spans="1:7" ht="17.100000000000001" customHeight="1" x14ac:dyDescent="0.3">
      <c r="A116" s="155">
        <v>6</v>
      </c>
      <c r="B116" s="160" t="s">
        <v>161</v>
      </c>
      <c r="C116" s="46">
        <v>555354474.85140002</v>
      </c>
      <c r="D116" s="46">
        <v>555354474.85140002</v>
      </c>
      <c r="E116" s="46">
        <v>1145689624</v>
      </c>
      <c r="F116" s="45">
        <f t="shared" si="10"/>
        <v>2256398573.7027998</v>
      </c>
    </row>
    <row r="117" spans="1:7" ht="17.100000000000001" customHeight="1" x14ac:dyDescent="0.3">
      <c r="A117" s="155">
        <v>7</v>
      </c>
      <c r="B117" s="160" t="s">
        <v>162</v>
      </c>
      <c r="C117" s="46">
        <v>0</v>
      </c>
      <c r="D117" s="46">
        <v>0</v>
      </c>
      <c r="E117" s="46">
        <v>0</v>
      </c>
      <c r="F117" s="45">
        <f t="shared" si="10"/>
        <v>0</v>
      </c>
    </row>
    <row r="118" spans="1:7" ht="17.100000000000001" customHeight="1" x14ac:dyDescent="0.3">
      <c r="A118" s="155">
        <v>8</v>
      </c>
      <c r="B118" s="160" t="s">
        <v>180</v>
      </c>
      <c r="C118" s="46">
        <v>0</v>
      </c>
      <c r="D118" s="46">
        <v>0</v>
      </c>
      <c r="E118" s="46">
        <v>0</v>
      </c>
      <c r="F118" s="45">
        <f t="shared" si="10"/>
        <v>0</v>
      </c>
    </row>
    <row r="119" spans="1:7" ht="17.100000000000001" customHeight="1" x14ac:dyDescent="0.3">
      <c r="A119" s="155">
        <v>9</v>
      </c>
      <c r="B119" s="160" t="s">
        <v>181</v>
      </c>
      <c r="C119" s="46">
        <v>0</v>
      </c>
      <c r="D119" s="46">
        <v>0</v>
      </c>
      <c r="E119" s="46">
        <v>0</v>
      </c>
      <c r="F119" s="45">
        <f t="shared" si="10"/>
        <v>0</v>
      </c>
    </row>
    <row r="120" spans="1:7" ht="18" customHeight="1" x14ac:dyDescent="0.3">
      <c r="C120" s="50"/>
      <c r="D120" s="50"/>
      <c r="E120" s="50"/>
      <c r="F120" s="50"/>
    </row>
    <row r="121" spans="1:7" x14ac:dyDescent="0.3">
      <c r="A121" s="394" t="s">
        <v>195</v>
      </c>
      <c r="B121" s="394"/>
      <c r="C121" s="287">
        <f>+C122</f>
        <v>0</v>
      </c>
      <c r="D121" s="287">
        <f>+D122</f>
        <v>0</v>
      </c>
      <c r="E121" s="287">
        <f>+E122</f>
        <v>0</v>
      </c>
      <c r="F121" s="287">
        <f>+F122</f>
        <v>0</v>
      </c>
      <c r="G121" s="247"/>
    </row>
    <row r="122" spans="1:7" ht="17.100000000000001" customHeight="1" x14ac:dyDescent="0.3">
      <c r="A122" s="155">
        <v>6</v>
      </c>
      <c r="B122" s="160" t="s">
        <v>161</v>
      </c>
      <c r="C122" s="46">
        <f>+C123</f>
        <v>0</v>
      </c>
      <c r="D122" s="46">
        <f>+D123</f>
        <v>0</v>
      </c>
      <c r="E122" s="46">
        <f>+E123</f>
        <v>0</v>
      </c>
      <c r="F122" s="50">
        <f>+C122+D122+E122</f>
        <v>0</v>
      </c>
    </row>
    <row r="123" spans="1:7" ht="17.100000000000001" customHeight="1" x14ac:dyDescent="0.3">
      <c r="A123" s="315" t="s">
        <v>194</v>
      </c>
      <c r="B123" s="316" t="s">
        <v>193</v>
      </c>
      <c r="C123" s="317">
        <v>0</v>
      </c>
      <c r="D123" s="317">
        <v>0</v>
      </c>
      <c r="E123" s="317">
        <v>0</v>
      </c>
      <c r="F123" s="318">
        <f>+C123+D123+E123</f>
        <v>0</v>
      </c>
    </row>
    <row r="124" spans="1:7" ht="15" customHeight="1" x14ac:dyDescent="0.3">
      <c r="A124" s="399" t="s">
        <v>56</v>
      </c>
      <c r="B124" s="399"/>
      <c r="C124" s="399"/>
      <c r="D124" s="399"/>
      <c r="E124" s="399"/>
      <c r="F124" s="399"/>
    </row>
    <row r="125" spans="1:7" ht="15" customHeight="1" x14ac:dyDescent="0.3">
      <c r="A125" s="423" t="s">
        <v>42</v>
      </c>
      <c r="B125" s="423"/>
      <c r="C125" s="423"/>
      <c r="D125" s="423"/>
      <c r="E125" s="423"/>
      <c r="F125" s="423"/>
    </row>
    <row r="126" spans="1:7" ht="75" customHeight="1" x14ac:dyDescent="0.3">
      <c r="A126" s="396" t="s">
        <v>207</v>
      </c>
      <c r="B126" s="396"/>
      <c r="C126" s="396"/>
      <c r="D126" s="396"/>
      <c r="E126" s="396"/>
      <c r="F126" s="396"/>
    </row>
    <row r="127" spans="1:7" ht="50.1" customHeight="1" x14ac:dyDescent="0.3">
      <c r="A127" s="400" t="s">
        <v>349</v>
      </c>
      <c r="B127" s="400"/>
      <c r="C127" s="400"/>
      <c r="D127" s="400"/>
      <c r="E127" s="400"/>
      <c r="F127" s="400"/>
    </row>
    <row r="128" spans="1:7" ht="15" customHeight="1" x14ac:dyDescent="0.3">
      <c r="A128" s="44"/>
      <c r="B128" s="42"/>
    </row>
    <row r="129" spans="1:9" x14ac:dyDescent="0.3">
      <c r="A129" s="358" t="s">
        <v>70</v>
      </c>
      <c r="B129" s="358"/>
      <c r="C129" s="358"/>
      <c r="D129" s="358"/>
      <c r="E129" s="358"/>
      <c r="F129" s="358"/>
    </row>
    <row r="130" spans="1:9" x14ac:dyDescent="0.3">
      <c r="A130" s="358" t="s">
        <v>71</v>
      </c>
      <c r="B130" s="358"/>
      <c r="C130" s="358"/>
      <c r="D130" s="358"/>
      <c r="E130" s="358"/>
      <c r="F130" s="358"/>
    </row>
    <row r="131" spans="1:9" x14ac:dyDescent="0.3">
      <c r="A131" s="358" t="s">
        <v>51</v>
      </c>
      <c r="B131" s="358"/>
      <c r="C131" s="358"/>
      <c r="D131" s="358"/>
      <c r="E131" s="358"/>
      <c r="F131" s="358"/>
    </row>
    <row r="132" spans="1:9" x14ac:dyDescent="0.3">
      <c r="A132" s="92" t="s">
        <v>69</v>
      </c>
      <c r="B132" s="92" t="s">
        <v>11</v>
      </c>
      <c r="C132" s="92" t="s">
        <v>76</v>
      </c>
      <c r="D132" s="92" t="s">
        <v>77</v>
      </c>
      <c r="E132" s="92" t="s">
        <v>10</v>
      </c>
      <c r="F132" s="214"/>
    </row>
    <row r="133" spans="1:9" ht="18" customHeight="1" x14ac:dyDescent="0.3">
      <c r="A133" s="131" t="s">
        <v>72</v>
      </c>
      <c r="B133" s="158">
        <f>+'2T'!E137</f>
        <v>-7348.8915996551514</v>
      </c>
      <c r="C133" s="41">
        <f>+B137</f>
        <v>-7348.8915996551514</v>
      </c>
      <c r="D133" s="41">
        <f>+C137</f>
        <v>-7348.8915996551514</v>
      </c>
      <c r="E133" s="114">
        <f>+B133</f>
        <v>-7348.8915996551514</v>
      </c>
      <c r="F133" s="48"/>
    </row>
    <row r="134" spans="1:9" ht="18" customHeight="1" x14ac:dyDescent="0.3">
      <c r="A134" s="131" t="s">
        <v>73</v>
      </c>
      <c r="B134" s="41">
        <f>+C89</f>
        <v>555354474.85140002</v>
      </c>
      <c r="C134" s="41">
        <f t="shared" ref="C134:D134" si="11">+D89</f>
        <v>555354474.85140002</v>
      </c>
      <c r="D134" s="41">
        <f t="shared" si="11"/>
        <v>3955769691.8513999</v>
      </c>
      <c r="E134" s="114">
        <f>+SUM(B134:D134)</f>
        <v>5066478641.5542002</v>
      </c>
      <c r="F134" s="48"/>
    </row>
    <row r="135" spans="1:9" ht="18" customHeight="1" x14ac:dyDescent="0.3">
      <c r="A135" s="96" t="s">
        <v>98</v>
      </c>
      <c r="B135" s="97">
        <f>+B133+B134</f>
        <v>555347125.95980036</v>
      </c>
      <c r="C135" s="97">
        <f>+C133+C134</f>
        <v>555347125.95980036</v>
      </c>
      <c r="D135" s="97">
        <f>+D133+D134</f>
        <v>3955762342.9598002</v>
      </c>
      <c r="E135" s="97">
        <f>+E134+E133</f>
        <v>5066471292.6626005</v>
      </c>
      <c r="F135" s="48"/>
      <c r="G135" s="74"/>
      <c r="H135" s="74"/>
    </row>
    <row r="136" spans="1:9" ht="18" customHeight="1" x14ac:dyDescent="0.3">
      <c r="A136" s="131" t="s">
        <v>146</v>
      </c>
      <c r="B136" s="41">
        <f>+C116</f>
        <v>555354474.85140002</v>
      </c>
      <c r="C136" s="41">
        <f t="shared" ref="C136:D136" si="12">+D116</f>
        <v>555354474.85140002</v>
      </c>
      <c r="D136" s="41">
        <f t="shared" si="12"/>
        <v>1145689624</v>
      </c>
      <c r="E136" s="114">
        <f>+SUM(B136:D136)</f>
        <v>2256398573.7027998</v>
      </c>
      <c r="F136" s="48"/>
      <c r="G136" s="74"/>
      <c r="H136" s="74"/>
    </row>
    <row r="137" spans="1:9" ht="18" customHeight="1" x14ac:dyDescent="0.3">
      <c r="A137" s="96" t="s">
        <v>99</v>
      </c>
      <c r="B137" s="123">
        <f>+B135-B136</f>
        <v>-7348.8915996551514</v>
      </c>
      <c r="C137" s="97">
        <f t="shared" ref="C137:D137" si="13">+C135-C136</f>
        <v>-7348.8915996551514</v>
      </c>
      <c r="D137" s="97">
        <f t="shared" si="13"/>
        <v>2810072718.9598002</v>
      </c>
      <c r="E137" s="97">
        <f>+E135-E136</f>
        <v>2810072718.9598007</v>
      </c>
      <c r="F137" s="48"/>
      <c r="G137" s="74"/>
      <c r="H137" s="74"/>
    </row>
    <row r="138" spans="1:9" ht="18" customHeight="1" x14ac:dyDescent="0.3">
      <c r="A138" s="423" t="s">
        <v>42</v>
      </c>
      <c r="B138" s="423"/>
      <c r="C138" s="423"/>
      <c r="D138" s="423"/>
      <c r="E138" s="423"/>
      <c r="F138" s="34"/>
      <c r="G138" s="74"/>
      <c r="H138" s="74"/>
      <c r="I138" s="74"/>
    </row>
    <row r="139" spans="1:9" ht="18" customHeight="1" x14ac:dyDescent="0.3">
      <c r="A139" s="407" t="s">
        <v>183</v>
      </c>
      <c r="B139" s="408"/>
      <c r="C139" s="408"/>
      <c r="D139" s="408"/>
      <c r="E139" s="408"/>
      <c r="F139" s="118"/>
    </row>
    <row r="140" spans="1:9" ht="53.1" customHeight="1" x14ac:dyDescent="0.3">
      <c r="A140" s="404" t="s">
        <v>208</v>
      </c>
      <c r="B140" s="405"/>
      <c r="C140" s="405"/>
      <c r="D140" s="405"/>
      <c r="E140" s="405"/>
      <c r="F140" s="406"/>
    </row>
    <row r="141" spans="1:9" ht="18" customHeight="1" x14ac:dyDescent="0.3">
      <c r="A141" s="404" t="s">
        <v>119</v>
      </c>
      <c r="B141" s="405"/>
      <c r="C141" s="405"/>
      <c r="D141" s="405"/>
      <c r="E141" s="405"/>
      <c r="F141" s="406"/>
    </row>
    <row r="142" spans="1:9" ht="18" customHeight="1" x14ac:dyDescent="0.3">
      <c r="A142" s="404" t="s">
        <v>149</v>
      </c>
      <c r="B142" s="405"/>
      <c r="C142" s="405"/>
      <c r="D142" s="405"/>
      <c r="E142" s="405"/>
      <c r="F142" s="406"/>
    </row>
    <row r="143" spans="1:9" ht="18" customHeight="1" x14ac:dyDescent="0.3">
      <c r="A143" s="404" t="s">
        <v>122</v>
      </c>
      <c r="B143" s="405"/>
      <c r="C143" s="405"/>
      <c r="D143" s="405"/>
      <c r="E143" s="405"/>
      <c r="F143" s="406"/>
    </row>
    <row r="144" spans="1:9" ht="18" customHeight="1" x14ac:dyDescent="0.3">
      <c r="A144" s="401" t="s">
        <v>148</v>
      </c>
      <c r="B144" s="402"/>
      <c r="C144" s="402"/>
      <c r="D144" s="402"/>
      <c r="E144" s="402"/>
      <c r="F144" s="403"/>
    </row>
    <row r="145" spans="1:6" ht="18" customHeight="1" x14ac:dyDescent="0.3">
      <c r="A145" s="99" t="s">
        <v>120</v>
      </c>
      <c r="B145" s="100"/>
      <c r="C145" s="100"/>
      <c r="D145" s="100"/>
      <c r="E145" s="100"/>
      <c r="F145" s="101"/>
    </row>
    <row r="146" spans="1:6" ht="61.5" customHeight="1" x14ac:dyDescent="0.3">
      <c r="A146" s="427" t="s">
        <v>350</v>
      </c>
      <c r="B146" s="428"/>
      <c r="C146" s="428"/>
      <c r="D146" s="428"/>
      <c r="E146" s="428"/>
      <c r="F146" s="429"/>
    </row>
    <row r="147" spans="1:6" ht="18" customHeight="1" x14ac:dyDescent="0.3">
      <c r="A147" s="54"/>
      <c r="B147"/>
      <c r="C147"/>
      <c r="D147"/>
      <c r="E147"/>
      <c r="F147" s="53"/>
    </row>
    <row r="148" spans="1:6" ht="18" customHeight="1" x14ac:dyDescent="0.3">
      <c r="A148"/>
      <c r="B148" s="358" t="s">
        <v>123</v>
      </c>
      <c r="C148" s="358"/>
      <c r="D148" s="358"/>
      <c r="E148"/>
      <c r="F148" s="35"/>
    </row>
    <row r="149" spans="1:6" ht="33" customHeight="1" x14ac:dyDescent="0.3">
      <c r="A149"/>
      <c r="B149" s="372" t="s">
        <v>124</v>
      </c>
      <c r="C149" s="372"/>
      <c r="D149" s="372"/>
      <c r="E149"/>
      <c r="F149" s="35"/>
    </row>
    <row r="150" spans="1:6" ht="18" customHeight="1" x14ac:dyDescent="0.3">
      <c r="A150"/>
      <c r="B150" s="358" t="s">
        <v>51</v>
      </c>
      <c r="C150" s="358"/>
      <c r="D150" s="358"/>
      <c r="E150"/>
      <c r="F150" s="35"/>
    </row>
    <row r="151" spans="1:6" ht="18" customHeight="1" x14ac:dyDescent="0.3">
      <c r="A151"/>
      <c r="B151" s="352" t="s">
        <v>69</v>
      </c>
      <c r="C151" s="352"/>
      <c r="D151" s="88" t="s">
        <v>82</v>
      </c>
      <c r="E151"/>
      <c r="F151" s="110"/>
    </row>
    <row r="152" spans="1:6" ht="18" customHeight="1" x14ac:dyDescent="0.3">
      <c r="A152"/>
      <c r="B152" s="420" t="s">
        <v>196</v>
      </c>
      <c r="C152" s="420"/>
      <c r="D152" s="88"/>
      <c r="E152"/>
      <c r="F152" s="62"/>
    </row>
    <row r="153" spans="1:6" ht="18" customHeight="1" x14ac:dyDescent="0.3">
      <c r="A153"/>
      <c r="B153" s="113" t="s">
        <v>125</v>
      </c>
      <c r="D153" s="41">
        <f>+'2T'!D163</f>
        <v>0</v>
      </c>
      <c r="E153" s="248"/>
      <c r="F153" s="62"/>
    </row>
    <row r="154" spans="1:6" ht="18" customHeight="1" x14ac:dyDescent="0.3">
      <c r="A154"/>
      <c r="B154" s="113" t="s">
        <v>126</v>
      </c>
      <c r="D154" s="41">
        <f>+'2T'!D164</f>
        <v>0</v>
      </c>
      <c r="E154" s="248"/>
      <c r="F154" s="62"/>
    </row>
    <row r="155" spans="1:6" ht="18" customHeight="1" x14ac:dyDescent="0.3">
      <c r="A155"/>
      <c r="B155" s="421" t="s">
        <v>16</v>
      </c>
      <c r="C155" s="421"/>
      <c r="D155" s="97">
        <f>+D153+D154</f>
        <v>0</v>
      </c>
      <c r="E155"/>
      <c r="F155" s="62"/>
    </row>
    <row r="156" spans="1:6" ht="18" customHeight="1" x14ac:dyDescent="0.3">
      <c r="A156"/>
      <c r="B156" s="113"/>
      <c r="D156" s="41"/>
      <c r="E156"/>
      <c r="F156" s="62"/>
    </row>
    <row r="157" spans="1:6" ht="18" customHeight="1" x14ac:dyDescent="0.3">
      <c r="A157"/>
      <c r="B157" s="420" t="s">
        <v>197</v>
      </c>
      <c r="C157" s="420"/>
      <c r="D157" s="88" t="s">
        <v>82</v>
      </c>
      <c r="E157"/>
      <c r="F157" s="62"/>
    </row>
    <row r="158" spans="1:6" ht="18" customHeight="1" x14ac:dyDescent="0.3">
      <c r="A158"/>
      <c r="B158" s="113" t="s">
        <v>125</v>
      </c>
      <c r="D158" s="41">
        <v>0</v>
      </c>
      <c r="E158"/>
      <c r="F158" s="62"/>
    </row>
    <row r="159" spans="1:6" ht="18" customHeight="1" x14ac:dyDescent="0.3">
      <c r="A159"/>
      <c r="B159" s="113" t="s">
        <v>198</v>
      </c>
      <c r="D159" s="41">
        <v>0</v>
      </c>
      <c r="E159"/>
      <c r="F159" s="62"/>
    </row>
    <row r="160" spans="1:6" ht="18" customHeight="1" x14ac:dyDescent="0.3">
      <c r="A160"/>
      <c r="B160" s="421" t="s">
        <v>199</v>
      </c>
      <c r="C160" s="421"/>
      <c r="D160" s="97">
        <f>+D158+D159</f>
        <v>0</v>
      </c>
      <c r="E160"/>
      <c r="F160" s="62"/>
    </row>
    <row r="161" spans="1:8" ht="18" customHeight="1" x14ac:dyDescent="0.3">
      <c r="A161"/>
      <c r="B161" s="113"/>
      <c r="D161" s="114"/>
      <c r="E161"/>
      <c r="F161" s="62"/>
    </row>
    <row r="162" spans="1:8" ht="18" customHeight="1" x14ac:dyDescent="0.3">
      <c r="A162"/>
      <c r="B162" s="420" t="s">
        <v>200</v>
      </c>
      <c r="C162" s="420"/>
      <c r="D162" s="88" t="s">
        <v>82</v>
      </c>
      <c r="E162"/>
      <c r="F162" s="62"/>
    </row>
    <row r="163" spans="1:8" ht="18" customHeight="1" x14ac:dyDescent="0.3">
      <c r="A163"/>
      <c r="B163" s="113" t="s">
        <v>125</v>
      </c>
      <c r="D163" s="41">
        <f>+D153-D158</f>
        <v>0</v>
      </c>
      <c r="E163" s="212"/>
      <c r="F163" s="62"/>
    </row>
    <row r="164" spans="1:8" ht="18" customHeight="1" x14ac:dyDescent="0.3">
      <c r="A164"/>
      <c r="B164" s="113" t="s">
        <v>126</v>
      </c>
      <c r="D164" s="41">
        <f>+D154-D159</f>
        <v>0</v>
      </c>
      <c r="E164" s="212"/>
      <c r="F164" s="62"/>
    </row>
    <row r="165" spans="1:8" ht="18" customHeight="1" x14ac:dyDescent="0.3">
      <c r="A165"/>
      <c r="B165" s="421" t="s">
        <v>201</v>
      </c>
      <c r="C165" s="421"/>
      <c r="D165" s="166">
        <f>+D163+D164</f>
        <v>0</v>
      </c>
      <c r="E165" s="212"/>
      <c r="F165" s="62"/>
    </row>
    <row r="166" spans="1:8" ht="18" customHeight="1" x14ac:dyDescent="0.3">
      <c r="A166"/>
      <c r="B166" s="167" t="s">
        <v>202</v>
      </c>
      <c r="C166" s="127"/>
      <c r="D166" s="164"/>
      <c r="E166"/>
      <c r="F166" s="289">
        <f>+D158-F169</f>
        <v>0</v>
      </c>
    </row>
    <row r="167" spans="1:8" ht="18" customHeight="1" x14ac:dyDescent="0.3">
      <c r="A167"/>
      <c r="B167" s="196"/>
      <c r="C167" s="197"/>
      <c r="D167" s="164"/>
      <c r="E167"/>
      <c r="F167" s="62"/>
    </row>
    <row r="168" spans="1:8" ht="18" customHeight="1" x14ac:dyDescent="0.3">
      <c r="A168" s="87" t="s">
        <v>53</v>
      </c>
      <c r="B168" s="87" t="s">
        <v>229</v>
      </c>
      <c r="C168" s="87" t="s">
        <v>11</v>
      </c>
      <c r="D168" s="87" t="s">
        <v>230</v>
      </c>
      <c r="E168" s="87" t="s">
        <v>231</v>
      </c>
      <c r="F168" s="87" t="s">
        <v>10</v>
      </c>
      <c r="G168" s="28"/>
    </row>
    <row r="169" spans="1:8" ht="18" customHeight="1" x14ac:dyDescent="0.3">
      <c r="A169" s="198" t="s">
        <v>228</v>
      </c>
      <c r="B169" s="199"/>
      <c r="C169" s="290">
        <f>+SUM(C170:C179)</f>
        <v>0</v>
      </c>
      <c r="D169" s="290">
        <f>+SUM(D170:D179)</f>
        <v>0</v>
      </c>
      <c r="E169" s="290">
        <f>+SUM(E170:E179)</f>
        <v>0</v>
      </c>
      <c r="F169" s="290">
        <f>+SUM(F170:F179)</f>
        <v>0</v>
      </c>
      <c r="G169" s="210"/>
      <c r="H169" s="247"/>
    </row>
    <row r="170" spans="1:8" ht="18" customHeight="1" x14ac:dyDescent="0.3">
      <c r="A170" s="155">
        <v>0</v>
      </c>
      <c r="B170" s="160" t="s">
        <v>175</v>
      </c>
      <c r="C170" s="13">
        <v>0</v>
      </c>
      <c r="D170" s="13">
        <v>0</v>
      </c>
      <c r="E170" s="13">
        <v>0</v>
      </c>
      <c r="F170" s="45">
        <f>+C170+D170+E170</f>
        <v>0</v>
      </c>
      <c r="G170" s="210"/>
      <c r="H170" s="247"/>
    </row>
    <row r="171" spans="1:8" ht="18" customHeight="1" x14ac:dyDescent="0.3">
      <c r="A171" s="155">
        <v>1</v>
      </c>
      <c r="B171" s="160" t="s">
        <v>163</v>
      </c>
      <c r="C171" s="13">
        <v>0</v>
      </c>
      <c r="D171" s="49">
        <v>0</v>
      </c>
      <c r="E171" s="49">
        <v>0</v>
      </c>
      <c r="F171" s="45">
        <f t="shared" ref="F171:F179" si="14">+C171+D171+E171</f>
        <v>0</v>
      </c>
      <c r="G171" s="210"/>
      <c r="H171" s="247"/>
    </row>
    <row r="172" spans="1:8" ht="18" customHeight="1" x14ac:dyDescent="0.3">
      <c r="A172" s="155">
        <v>2</v>
      </c>
      <c r="B172" s="160" t="s">
        <v>176</v>
      </c>
      <c r="C172" s="13">
        <v>0</v>
      </c>
      <c r="D172" s="13">
        <v>0</v>
      </c>
      <c r="E172" s="13">
        <v>0</v>
      </c>
      <c r="F172" s="45">
        <f t="shared" si="14"/>
        <v>0</v>
      </c>
      <c r="G172" s="210"/>
      <c r="H172" s="247"/>
    </row>
    <row r="173" spans="1:8" ht="18" customHeight="1" x14ac:dyDescent="0.3">
      <c r="A173" s="155">
        <v>3</v>
      </c>
      <c r="B173" s="160" t="s">
        <v>177</v>
      </c>
      <c r="C173" s="13">
        <v>0</v>
      </c>
      <c r="D173" s="13">
        <v>0</v>
      </c>
      <c r="E173" s="13">
        <v>0</v>
      </c>
      <c r="F173" s="45">
        <f t="shared" si="14"/>
        <v>0</v>
      </c>
      <c r="G173" s="210"/>
      <c r="H173" s="247"/>
    </row>
    <row r="174" spans="1:8" ht="18" customHeight="1" x14ac:dyDescent="0.3">
      <c r="A174" s="155">
        <v>4</v>
      </c>
      <c r="B174" s="160" t="s">
        <v>178</v>
      </c>
      <c r="C174" s="13">
        <v>0</v>
      </c>
      <c r="D174" s="13">
        <v>0</v>
      </c>
      <c r="E174" s="13">
        <v>0</v>
      </c>
      <c r="F174" s="45">
        <f t="shared" si="14"/>
        <v>0</v>
      </c>
      <c r="G174" s="210"/>
      <c r="H174" s="247"/>
    </row>
    <row r="175" spans="1:8" ht="18" customHeight="1" x14ac:dyDescent="0.3">
      <c r="A175" s="155">
        <v>5</v>
      </c>
      <c r="B175" s="160" t="s">
        <v>179</v>
      </c>
      <c r="C175" s="13">
        <v>0</v>
      </c>
      <c r="D175" s="13">
        <v>0</v>
      </c>
      <c r="E175" s="13">
        <v>0</v>
      </c>
      <c r="F175" s="45">
        <f t="shared" si="14"/>
        <v>0</v>
      </c>
      <c r="G175" s="210"/>
      <c r="H175" s="247"/>
    </row>
    <row r="176" spans="1:8" ht="18" customHeight="1" x14ac:dyDescent="0.3">
      <c r="A176" s="155">
        <v>6</v>
      </c>
      <c r="B176" s="160" t="s">
        <v>161</v>
      </c>
      <c r="C176" s="13">
        <v>0</v>
      </c>
      <c r="D176" s="13">
        <v>0</v>
      </c>
      <c r="E176" s="13">
        <v>0</v>
      </c>
      <c r="F176" s="45">
        <f t="shared" si="14"/>
        <v>0</v>
      </c>
      <c r="G176" s="210"/>
      <c r="H176" s="247"/>
    </row>
    <row r="177" spans="1:8" ht="18" customHeight="1" x14ac:dyDescent="0.3">
      <c r="A177" s="155">
        <v>7</v>
      </c>
      <c r="B177" s="160" t="s">
        <v>162</v>
      </c>
      <c r="C177" s="13">
        <v>0</v>
      </c>
      <c r="D177" s="13">
        <v>0</v>
      </c>
      <c r="E177" s="13">
        <v>0</v>
      </c>
      <c r="F177" s="45">
        <f t="shared" si="14"/>
        <v>0</v>
      </c>
      <c r="G177" s="210"/>
      <c r="H177" s="247"/>
    </row>
    <row r="178" spans="1:8" ht="18" customHeight="1" x14ac:dyDescent="0.3">
      <c r="A178" s="155">
        <v>8</v>
      </c>
      <c r="B178" s="160" t="s">
        <v>180</v>
      </c>
      <c r="C178" s="13">
        <v>0</v>
      </c>
      <c r="D178" s="13">
        <v>0</v>
      </c>
      <c r="E178" s="13">
        <v>0</v>
      </c>
      <c r="F178" s="45">
        <f t="shared" si="14"/>
        <v>0</v>
      </c>
      <c r="G178" s="210"/>
      <c r="H178" s="247"/>
    </row>
    <row r="179" spans="1:8" ht="18" customHeight="1" x14ac:dyDescent="0.3">
      <c r="A179" s="201">
        <v>9</v>
      </c>
      <c r="B179" s="202" t="s">
        <v>181</v>
      </c>
      <c r="C179" s="15">
        <v>0</v>
      </c>
      <c r="D179" s="15">
        <v>0</v>
      </c>
      <c r="E179" s="15">
        <v>0</v>
      </c>
      <c r="F179" s="203">
        <f t="shared" si="14"/>
        <v>0</v>
      </c>
      <c r="G179" s="210"/>
      <c r="H179" s="247"/>
    </row>
    <row r="180" spans="1:8" ht="18" customHeight="1" x14ac:dyDescent="0.3">
      <c r="A180" s="422" t="s">
        <v>202</v>
      </c>
      <c r="B180" s="422"/>
      <c r="C180" s="422"/>
      <c r="D180" s="422"/>
      <c r="E180" s="422"/>
      <c r="F180" s="422"/>
      <c r="G180" s="28"/>
    </row>
    <row r="181" spans="1:8" ht="18" customHeight="1" x14ac:dyDescent="0.3">
      <c r="A181" s="99" t="s">
        <v>120</v>
      </c>
      <c r="B181" s="100"/>
      <c r="C181" s="100"/>
      <c r="D181" s="100"/>
      <c r="E181" s="100"/>
      <c r="F181" s="101"/>
      <c r="G181"/>
    </row>
    <row r="182" spans="1:8" ht="45" customHeight="1" x14ac:dyDescent="0.3">
      <c r="A182" s="416" t="s">
        <v>351</v>
      </c>
      <c r="B182" s="417"/>
      <c r="C182" s="417"/>
      <c r="D182" s="417"/>
      <c r="E182" s="417"/>
      <c r="F182" s="418"/>
    </row>
    <row r="183" spans="1:8" ht="30" customHeight="1" x14ac:dyDescent="0.3">
      <c r="A183"/>
      <c r="B183"/>
      <c r="C183"/>
      <c r="D183"/>
      <c r="E183"/>
      <c r="F183"/>
    </row>
    <row r="184" spans="1:8" ht="35.1" customHeight="1" x14ac:dyDescent="0.3">
      <c r="A184" s="120" t="s">
        <v>74</v>
      </c>
      <c r="B184" s="363" t="s">
        <v>334</v>
      </c>
      <c r="C184" s="378"/>
      <c r="D184" s="379" t="s">
        <v>48</v>
      </c>
      <c r="E184" s="380"/>
      <c r="F184" s="381"/>
    </row>
    <row r="185" spans="1:8" ht="35.1" customHeight="1" x14ac:dyDescent="0.3">
      <c r="A185" s="83" t="s">
        <v>46</v>
      </c>
      <c r="B185" s="363" t="s">
        <v>335</v>
      </c>
      <c r="C185" s="378"/>
      <c r="D185" s="382"/>
      <c r="E185" s="383"/>
      <c r="F185" s="384"/>
    </row>
    <row r="186" spans="1:8" ht="35.1" customHeight="1" x14ac:dyDescent="0.3">
      <c r="A186" s="84" t="s">
        <v>47</v>
      </c>
      <c r="B186" s="363" t="s">
        <v>336</v>
      </c>
      <c r="C186" s="378"/>
      <c r="D186" s="385"/>
      <c r="E186" s="386"/>
      <c r="F186" s="387"/>
    </row>
    <row r="187" spans="1:8" ht="13.8" x14ac:dyDescent="0.3">
      <c r="A187" s="347" t="s">
        <v>116</v>
      </c>
      <c r="B187" s="347"/>
      <c r="C187" s="347"/>
      <c r="D187" s="347"/>
      <c r="E187" s="347"/>
      <c r="F187" s="347"/>
    </row>
    <row r="189" spans="1:8" x14ac:dyDescent="0.3">
      <c r="A189" s="410" t="s">
        <v>143</v>
      </c>
      <c r="B189" s="411"/>
      <c r="C189" s="411"/>
      <c r="D189" s="411"/>
      <c r="E189" s="411"/>
      <c r="F189" s="412"/>
    </row>
    <row r="190" spans="1:8" x14ac:dyDescent="0.3">
      <c r="A190" s="102" t="s">
        <v>127</v>
      </c>
      <c r="F190" s="103"/>
    </row>
    <row r="191" spans="1:8" x14ac:dyDescent="0.3">
      <c r="A191" s="104"/>
      <c r="F191" s="103"/>
    </row>
    <row r="192" spans="1:8" x14ac:dyDescent="0.3">
      <c r="A192" s="102" t="s">
        <v>134</v>
      </c>
      <c r="D192" s="35" t="s">
        <v>168</v>
      </c>
      <c r="F192" s="103"/>
    </row>
    <row r="193" spans="1:6" x14ac:dyDescent="0.3">
      <c r="A193" s="104" t="s">
        <v>128</v>
      </c>
      <c r="B193" s="50">
        <f>+B70</f>
        <v>10064668915.216801</v>
      </c>
      <c r="D193" s="337" t="s">
        <v>164</v>
      </c>
      <c r="E193" s="337"/>
      <c r="F193" s="409"/>
    </row>
    <row r="194" spans="1:6" x14ac:dyDescent="0.3">
      <c r="A194" s="104" t="s">
        <v>135</v>
      </c>
      <c r="B194" s="52">
        <f>+F89</f>
        <v>5066478641.5542002</v>
      </c>
      <c r="D194" s="337"/>
      <c r="E194" s="337"/>
      <c r="F194" s="409"/>
    </row>
    <row r="195" spans="1:6" ht="16.2" thickBot="1" x14ac:dyDescent="0.35">
      <c r="A195" s="104" t="s">
        <v>129</v>
      </c>
      <c r="B195" s="144">
        <f>+B193-B194</f>
        <v>4998190273.6626005</v>
      </c>
      <c r="D195" s="28" t="s">
        <v>165</v>
      </c>
      <c r="F195" s="146">
        <f>+F89</f>
        <v>5066478641.5542002</v>
      </c>
    </row>
    <row r="196" spans="1:6" ht="16.2" thickTop="1" x14ac:dyDescent="0.3">
      <c r="A196" s="104"/>
      <c r="D196" s="28" t="s">
        <v>166</v>
      </c>
      <c r="F196" s="147">
        <f>+F109</f>
        <v>2256398573.7027998</v>
      </c>
    </row>
    <row r="197" spans="1:6" ht="16.2" thickBot="1" x14ac:dyDescent="0.35">
      <c r="A197" s="102" t="s">
        <v>130</v>
      </c>
      <c r="D197" s="35" t="s">
        <v>167</v>
      </c>
      <c r="E197" s="35"/>
      <c r="F197" s="148">
        <f>+F196/F195</f>
        <v>0.44535835110332644</v>
      </c>
    </row>
    <row r="198" spans="1:6" ht="16.2" thickTop="1" x14ac:dyDescent="0.3">
      <c r="A198" s="104" t="s">
        <v>131</v>
      </c>
      <c r="B198" s="50">
        <f>+F28</f>
        <v>2256398573.7027998</v>
      </c>
      <c r="F198" s="103"/>
    </row>
    <row r="199" spans="1:6" x14ac:dyDescent="0.3">
      <c r="A199" s="104" t="s">
        <v>132</v>
      </c>
      <c r="B199" s="52">
        <f>+F109</f>
        <v>2256398573.7027998</v>
      </c>
      <c r="D199" s="337" t="s">
        <v>169</v>
      </c>
      <c r="E199" s="337"/>
      <c r="F199" s="409"/>
    </row>
    <row r="200" spans="1:6" ht="16.2" thickBot="1" x14ac:dyDescent="0.35">
      <c r="A200" s="104" t="s">
        <v>133</v>
      </c>
      <c r="B200" s="145">
        <f>+B198-B199</f>
        <v>0</v>
      </c>
      <c r="D200" s="337"/>
      <c r="E200" s="337"/>
      <c r="F200" s="409"/>
    </row>
    <row r="201" spans="1:6" ht="16.2" thickTop="1" x14ac:dyDescent="0.3">
      <c r="A201" s="104"/>
      <c r="B201"/>
      <c r="D201" s="60" t="s">
        <v>170</v>
      </c>
      <c r="E201" s="149"/>
      <c r="F201" s="146">
        <f>+B70</f>
        <v>10064668915.216801</v>
      </c>
    </row>
    <row r="202" spans="1:6" x14ac:dyDescent="0.3">
      <c r="A202" s="104"/>
      <c r="B202"/>
      <c r="D202" s="60" t="s">
        <v>166</v>
      </c>
      <c r="E202" s="149"/>
      <c r="F202" s="147">
        <f>+F109</f>
        <v>2256398573.7027998</v>
      </c>
    </row>
    <row r="203" spans="1:6" ht="16.2" thickBot="1" x14ac:dyDescent="0.35">
      <c r="A203" s="104"/>
      <c r="B203"/>
      <c r="D203" s="149"/>
      <c r="E203" s="149"/>
      <c r="F203" s="148">
        <f>+F202/F201</f>
        <v>0.22419004467115103</v>
      </c>
    </row>
    <row r="204" spans="1:6" ht="16.2" thickTop="1" x14ac:dyDescent="0.3">
      <c r="A204" s="105"/>
      <c r="B204" s="106"/>
      <c r="C204" s="106"/>
      <c r="D204" s="106"/>
      <c r="E204" s="106"/>
      <c r="F204" s="107"/>
    </row>
  </sheetData>
  <mergeCells count="97">
    <mergeCell ref="A99:F99"/>
    <mergeCell ref="A101:F101"/>
    <mergeCell ref="A103:F103"/>
    <mergeCell ref="A104:F104"/>
    <mergeCell ref="A105:F105"/>
    <mergeCell ref="A100:F100"/>
    <mergeCell ref="B149:D149"/>
    <mergeCell ref="B150:D150"/>
    <mergeCell ref="B151:C151"/>
    <mergeCell ref="B152:C152"/>
    <mergeCell ref="B155:C155"/>
    <mergeCell ref="A182:F182"/>
    <mergeCell ref="B157:C157"/>
    <mergeCell ref="B160:C160"/>
    <mergeCell ref="B162:C162"/>
    <mergeCell ref="B165:C165"/>
    <mergeCell ref="A180:F180"/>
    <mergeCell ref="D193:F194"/>
    <mergeCell ref="D199:F200"/>
    <mergeCell ref="A187:F187"/>
    <mergeCell ref="A189:F189"/>
    <mergeCell ref="A139:E139"/>
    <mergeCell ref="B184:C184"/>
    <mergeCell ref="D184:F186"/>
    <mergeCell ref="B185:C185"/>
    <mergeCell ref="B186:C186"/>
    <mergeCell ref="A140:F140"/>
    <mergeCell ref="A141:F141"/>
    <mergeCell ref="A142:F142"/>
    <mergeCell ref="A143:F143"/>
    <mergeCell ref="A144:F144"/>
    <mergeCell ref="A146:F146"/>
    <mergeCell ref="B148:D148"/>
    <mergeCell ref="A131:F131"/>
    <mergeCell ref="A138:E138"/>
    <mergeCell ref="A126:F126"/>
    <mergeCell ref="A109:B109"/>
    <mergeCell ref="A121:B121"/>
    <mergeCell ref="A124:F124"/>
    <mergeCell ref="A125:F125"/>
    <mergeCell ref="A127:F127"/>
    <mergeCell ref="A129:F129"/>
    <mergeCell ref="A130:F130"/>
    <mergeCell ref="A62:F62"/>
    <mergeCell ref="A83:F83"/>
    <mergeCell ref="A84:F84"/>
    <mergeCell ref="A85:F85"/>
    <mergeCell ref="A89:B89"/>
    <mergeCell ref="A66:F66"/>
    <mergeCell ref="A67:F67"/>
    <mergeCell ref="A68:F68"/>
    <mergeCell ref="A79:F79"/>
    <mergeCell ref="A81:F81"/>
    <mergeCell ref="A80:F80"/>
    <mergeCell ref="A64:F64"/>
    <mergeCell ref="A14:F14"/>
    <mergeCell ref="A51:B51"/>
    <mergeCell ref="A52:B52"/>
    <mergeCell ref="A56:F56"/>
    <mergeCell ref="B58:C58"/>
    <mergeCell ref="D58:F60"/>
    <mergeCell ref="B59:C59"/>
    <mergeCell ref="B60:C60"/>
    <mergeCell ref="A53:B53"/>
    <mergeCell ref="A55:F55"/>
    <mergeCell ref="A43:B43"/>
    <mergeCell ref="A46:F46"/>
    <mergeCell ref="A48:F48"/>
    <mergeCell ref="A49:F49"/>
    <mergeCell ref="A50:B50"/>
    <mergeCell ref="A25:F25"/>
    <mergeCell ref="A1:F2"/>
    <mergeCell ref="A3:F3"/>
    <mergeCell ref="A9:F9"/>
    <mergeCell ref="A31:B31"/>
    <mergeCell ref="A32:B32"/>
    <mergeCell ref="C5:E5"/>
    <mergeCell ref="C6:E6"/>
    <mergeCell ref="C7:E7"/>
    <mergeCell ref="A11:F11"/>
    <mergeCell ref="A27:B27"/>
    <mergeCell ref="A28:B28"/>
    <mergeCell ref="A29:B29"/>
    <mergeCell ref="A30:B30"/>
    <mergeCell ref="A22:F22"/>
    <mergeCell ref="A13:F13"/>
    <mergeCell ref="A23:F23"/>
    <mergeCell ref="A26:F26"/>
    <mergeCell ref="A34:F34"/>
    <mergeCell ref="A45:F45"/>
    <mergeCell ref="A42:B42"/>
    <mergeCell ref="A38:F38"/>
    <mergeCell ref="A35:F35"/>
    <mergeCell ref="A37:F37"/>
    <mergeCell ref="A39:B39"/>
    <mergeCell ref="A40:B40"/>
    <mergeCell ref="A41:B41"/>
  </mergeCells>
  <conditionalFormatting sqref="B200">
    <cfRule type="cellIs" dxfId="11" priority="4" operator="equal">
      <formula>0</formula>
    </cfRule>
    <cfRule type="cellIs" dxfId="10" priority="5" operator="lessThan">
      <formula>0</formula>
    </cfRule>
    <cfRule type="cellIs" dxfId="9" priority="6" operator="greaterThan">
      <formula>0</formula>
    </cfRule>
  </conditionalFormatting>
  <conditionalFormatting sqref="F166">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3" xr:uid="{01CCBB73-FF2F-459D-9DFF-1CBB54F0F37B}"/>
    <dataValidation allowBlank="1" showInputMessage="1" showErrorMessage="1" promptTitle="Advertencia" prompt="Esta tabla solo la deben completar la unidades ejecutoras que por Ley específica estén facultadas para estimar superávits." sqref="F149" xr:uid="{1F9EC796-AA01-43E3-9EAA-598CFEFED945}"/>
    <dataValidation allowBlank="1" showInputMessage="1" showErrorMessage="1" promptTitle="Advertencia" prompt="El nombre de la partida debe ser de acuerdo al Clasificador de los Ingresos del Sector Público. " sqref="B90:B92 B110 B170"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90:A92 A110 A170"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86 A106" xr:uid="{1AC7DD02-CCC5-4564-A840-491ADBB5F14D}"/>
    <dataValidation allowBlank="1" showInputMessage="1" showErrorMessage="1" promptTitle="Advertencia" prompt="Se debe indicar el nombre de la partida de acuerdo al Clasificador de los Ingresos del Sector Público." sqref="B86"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30:F130"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4:F104"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61 D153:D154 D156:D157" xr:uid="{F57FF142-55C7-414E-BCA8-BD8D3881DF92}"/>
    <dataValidation allowBlank="1" showInputMessage="1" showErrorMessage="1" promptTitle="Recordatorio" prompt="El superávit libre debe ser reintegrado a más tardar el 31 de marzo,_x000a_de acuerdo al  Decreto Nº 43189-MTSS, artículo 66. " sqref="B154:B156 B158:B161 B163:B165"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49"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8:F60" xr:uid="{2363D137-08ED-4EDA-A92A-566080085FAA}"/>
  </dataValidations>
  <hyperlinks>
    <hyperlink ref="A86" r:id="rId1" xr:uid="{100874E7-5AE0-43FD-8CAB-E8E6D98F09D0}"/>
    <hyperlink ref="A106" r:id="rId2" xr:uid="{8451ADDC-C0B3-4AC4-8CDB-0DF69D61BF35}"/>
    <hyperlink ref="B86" r:id="rId3" xr:uid="{BAFF97C4-3021-46E5-B77E-DBA8861ED6C0}"/>
    <hyperlink ref="B106" r:id="rId4" display="Nombre de la Partida presupuestaria" xr:uid="{E94F74C8-D75B-4B81-82E8-59FB5B2EA242}"/>
  </hyperlinks>
  <printOptions horizontalCentered="1"/>
  <pageMargins left="0.31496062992125984" right="0.31496062992125984" top="1.1811023622047245" bottom="0.78740157480314965" header="0.78740157480314965" footer="0.39370078740157483"/>
  <pageSetup scale="60"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5" max="5" man="1"/>
    <brk id="60" max="16383" man="1"/>
    <brk id="102" max="5" man="1"/>
    <brk id="147" max="5" man="1"/>
  </rowBreak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F102"/>
  <sheetViews>
    <sheetView showGridLines="0" zoomScale="80" zoomScaleNormal="80" zoomScaleSheetLayoutView="100" workbookViewId="0">
      <selection sqref="A1:F2"/>
    </sheetView>
  </sheetViews>
  <sheetFormatPr baseColWidth="10" defaultColWidth="11.44140625" defaultRowHeight="15.6" x14ac:dyDescent="0.3"/>
  <cols>
    <col min="1" max="1" width="36.5546875" style="28" customWidth="1"/>
    <col min="2" max="2" width="24.88671875" style="28" customWidth="1"/>
    <col min="3" max="6" width="20.6640625" style="28" customWidth="1"/>
    <col min="7" max="16384" width="11.44140625" style="28"/>
  </cols>
  <sheetData>
    <row r="1" spans="1:6" ht="18" customHeight="1" x14ac:dyDescent="0.3">
      <c r="A1" s="348" t="s">
        <v>117</v>
      </c>
      <c r="B1" s="348"/>
      <c r="C1" s="348"/>
      <c r="D1" s="348"/>
      <c r="E1" s="348"/>
      <c r="F1" s="348"/>
    </row>
    <row r="2" spans="1:6" ht="18" customHeight="1" x14ac:dyDescent="0.3">
      <c r="A2" s="348"/>
      <c r="B2" s="348"/>
      <c r="C2" s="348"/>
      <c r="D2" s="348"/>
      <c r="E2" s="348"/>
      <c r="F2" s="348"/>
    </row>
    <row r="3" spans="1:6" ht="18" customHeight="1" x14ac:dyDescent="0.3">
      <c r="A3" s="357" t="s">
        <v>224</v>
      </c>
      <c r="B3" s="357"/>
      <c r="C3" s="357"/>
      <c r="D3" s="357"/>
      <c r="E3" s="357"/>
      <c r="F3" s="357"/>
    </row>
    <row r="4" spans="1:6" ht="18" customHeight="1" thickBot="1" x14ac:dyDescent="0.35"/>
    <row r="5" spans="1:6" ht="18" customHeight="1" x14ac:dyDescent="0.3">
      <c r="A5" s="58"/>
      <c r="B5" s="132" t="s">
        <v>22</v>
      </c>
      <c r="C5" s="360" t="str">
        <f>+'1T'!C5</f>
        <v>Programa Pobreza y Discapacidad</v>
      </c>
      <c r="D5" s="361"/>
      <c r="E5" s="362"/>
    </row>
    <row r="6" spans="1:6" x14ac:dyDescent="0.3">
      <c r="A6" s="58"/>
      <c r="B6" s="133" t="s">
        <v>33</v>
      </c>
      <c r="C6" s="363" t="str">
        <f>+'1T'!C6</f>
        <v>Consejo Nacional de Personas con Discapacidad (Conapdis)</v>
      </c>
      <c r="D6" s="364"/>
      <c r="E6" s="365"/>
    </row>
    <row r="7" spans="1:6" ht="21" customHeight="1" thickBot="1" x14ac:dyDescent="0.35">
      <c r="A7" s="58"/>
      <c r="B7" s="136" t="s">
        <v>34</v>
      </c>
      <c r="C7" s="366" t="str">
        <f>+'1T'!C7</f>
        <v>Dirección de Desarrollo Regional</v>
      </c>
      <c r="D7" s="367"/>
      <c r="E7" s="368"/>
    </row>
    <row r="8" spans="1:6" x14ac:dyDescent="0.3">
      <c r="A8" s="58"/>
      <c r="B8" s="5"/>
      <c r="C8" s="5"/>
      <c r="D8" s="5"/>
      <c r="E8" s="5"/>
      <c r="F8" s="5"/>
    </row>
    <row r="9" spans="1:6" ht="19.8" x14ac:dyDescent="0.3">
      <c r="A9" s="359" t="s">
        <v>225</v>
      </c>
      <c r="B9" s="359"/>
      <c r="C9" s="359"/>
      <c r="D9" s="359"/>
      <c r="E9" s="359"/>
      <c r="F9" s="359"/>
    </row>
    <row r="10" spans="1:6" ht="15" customHeight="1" x14ac:dyDescent="0.3"/>
    <row r="11" spans="1:6" x14ac:dyDescent="0.3">
      <c r="A11" s="354" t="s">
        <v>36</v>
      </c>
      <c r="B11" s="354"/>
      <c r="C11" s="354"/>
      <c r="D11" s="354"/>
      <c r="E11" s="354"/>
      <c r="F11" s="354"/>
    </row>
    <row r="12" spans="1:6" x14ac:dyDescent="0.3">
      <c r="A12" s="354" t="s">
        <v>19</v>
      </c>
      <c r="B12" s="354"/>
      <c r="C12" s="354"/>
      <c r="D12" s="354"/>
      <c r="E12" s="354"/>
      <c r="F12" s="354"/>
    </row>
    <row r="13" spans="1:6" ht="35.1" customHeight="1" x14ac:dyDescent="0.3">
      <c r="A13" s="88" t="s">
        <v>17</v>
      </c>
      <c r="B13" s="87" t="s">
        <v>18</v>
      </c>
      <c r="C13" s="88" t="s">
        <v>80</v>
      </c>
      <c r="D13" s="87" t="s">
        <v>81</v>
      </c>
      <c r="E13" s="87" t="s">
        <v>82</v>
      </c>
      <c r="F13" s="119" t="s">
        <v>226</v>
      </c>
    </row>
    <row r="14" spans="1:6" ht="18" customHeight="1" x14ac:dyDescent="0.3">
      <c r="A14" s="79" t="s">
        <v>16</v>
      </c>
      <c r="B14" s="82"/>
      <c r="C14" s="261">
        <f t="shared" ref="C14:E14" si="0">+SUM(C16:C18)</f>
        <v>4083</v>
      </c>
      <c r="D14" s="261">
        <f t="shared" si="0"/>
        <v>36</v>
      </c>
      <c r="E14" s="261">
        <f t="shared" si="0"/>
        <v>120</v>
      </c>
      <c r="F14" s="261">
        <f>+SUM(F16:F18)</f>
        <v>4239</v>
      </c>
    </row>
    <row r="15" spans="1:6" ht="15" customHeight="1" x14ac:dyDescent="0.3">
      <c r="A15" s="10"/>
      <c r="B15" s="11"/>
      <c r="C15" s="262"/>
      <c r="D15" s="262"/>
      <c r="E15" s="267"/>
      <c r="F15" s="262"/>
    </row>
    <row r="16" spans="1:6" ht="18" customHeight="1" x14ac:dyDescent="0.35">
      <c r="A16" s="259" t="s">
        <v>282</v>
      </c>
      <c r="B16" s="260" t="s">
        <v>283</v>
      </c>
      <c r="C16" s="263">
        <f>+'1T'!F18</f>
        <v>2261</v>
      </c>
      <c r="D16" s="263">
        <f>+'2T'!F18</f>
        <v>28</v>
      </c>
      <c r="E16" s="267">
        <f>+'3T'!F18</f>
        <v>33</v>
      </c>
      <c r="F16" s="266">
        <f>+SUM(C16:E16)</f>
        <v>2322</v>
      </c>
    </row>
    <row r="17" spans="1:6" ht="18" customHeight="1" x14ac:dyDescent="0.35">
      <c r="A17" s="259" t="s">
        <v>284</v>
      </c>
      <c r="B17" s="260" t="s">
        <v>283</v>
      </c>
      <c r="C17" s="263">
        <f>+'1T'!F19</f>
        <v>1428</v>
      </c>
      <c r="D17" s="263">
        <f>+'2T'!F19</f>
        <v>0</v>
      </c>
      <c r="E17" s="267">
        <f>+'3T'!F19</f>
        <v>86</v>
      </c>
      <c r="F17" s="266">
        <f t="shared" ref="F17:F18" si="1">+SUM(C17:E17)</f>
        <v>1514</v>
      </c>
    </row>
    <row r="18" spans="1:6" ht="15" customHeight="1" x14ac:dyDescent="0.35">
      <c r="A18" s="259" t="s">
        <v>285</v>
      </c>
      <c r="B18" s="260" t="s">
        <v>283</v>
      </c>
      <c r="C18" s="263">
        <f>+'1T'!F20</f>
        <v>394</v>
      </c>
      <c r="D18" s="263">
        <f>+'2T'!F20</f>
        <v>8</v>
      </c>
      <c r="E18" s="267">
        <f>+'3T'!F20</f>
        <v>1</v>
      </c>
      <c r="F18" s="268">
        <f t="shared" si="1"/>
        <v>403</v>
      </c>
    </row>
    <row r="19" spans="1:6" x14ac:dyDescent="0.3">
      <c r="A19" s="129" t="s">
        <v>157</v>
      </c>
      <c r="B19" s="204" t="s">
        <v>158</v>
      </c>
      <c r="C19" s="128"/>
      <c r="D19" s="128"/>
      <c r="E19" s="128"/>
    </row>
    <row r="20" spans="1:6" ht="50.1" customHeight="1" x14ac:dyDescent="0.3">
      <c r="A20" s="390" t="s">
        <v>107</v>
      </c>
      <c r="B20" s="391"/>
      <c r="C20" s="391"/>
      <c r="D20" s="391"/>
      <c r="E20" s="391"/>
      <c r="F20" s="392"/>
    </row>
    <row r="21" spans="1:6" ht="17.25" customHeight="1" x14ac:dyDescent="0.3">
      <c r="A21" s="31"/>
      <c r="B21" s="31"/>
      <c r="C21" s="31"/>
      <c r="D21" s="32"/>
      <c r="E21" s="32"/>
    </row>
    <row r="22" spans="1:6" ht="18" customHeight="1" x14ac:dyDescent="0.3">
      <c r="A22" s="354" t="s">
        <v>37</v>
      </c>
      <c r="B22" s="354"/>
      <c r="C22" s="354"/>
      <c r="D22" s="354"/>
      <c r="E22" s="354"/>
    </row>
    <row r="23" spans="1:6" ht="18" customHeight="1" x14ac:dyDescent="0.3">
      <c r="A23" s="354" t="s">
        <v>20</v>
      </c>
      <c r="B23" s="354"/>
      <c r="C23" s="354"/>
      <c r="D23" s="354"/>
      <c r="E23" s="354"/>
    </row>
    <row r="24" spans="1:6" ht="35.1" customHeight="1" x14ac:dyDescent="0.3">
      <c r="A24" s="88" t="s">
        <v>21</v>
      </c>
      <c r="B24" s="195" t="s">
        <v>80</v>
      </c>
      <c r="C24" s="195" t="s">
        <v>81</v>
      </c>
      <c r="D24" s="195" t="s">
        <v>82</v>
      </c>
      <c r="E24" s="195" t="s">
        <v>226</v>
      </c>
    </row>
    <row r="25" spans="1:6" ht="18" customHeight="1" x14ac:dyDescent="0.3">
      <c r="A25" s="79" t="s">
        <v>16</v>
      </c>
      <c r="B25" s="94">
        <f>+SUM(B27:B29)</f>
        <v>2132008660</v>
      </c>
      <c r="C25" s="94">
        <f t="shared" ref="C25:E25" si="2">+SUM(C27:C29)</f>
        <v>1200125538</v>
      </c>
      <c r="D25" s="94">
        <f t="shared" si="2"/>
        <v>2256398573.7027998</v>
      </c>
      <c r="E25" s="94">
        <f t="shared" si="2"/>
        <v>5588532771.7027998</v>
      </c>
    </row>
    <row r="26" spans="1:6" ht="15" customHeight="1" x14ac:dyDescent="0.3">
      <c r="A26" s="269"/>
      <c r="B26" s="270"/>
      <c r="C26" s="270"/>
      <c r="D26" s="14"/>
      <c r="E26" s="270"/>
    </row>
    <row r="27" spans="1:6" ht="18" customHeight="1" x14ac:dyDescent="0.3">
      <c r="A27" s="259" t="s">
        <v>282</v>
      </c>
      <c r="B27" s="72">
        <f>+'1T'!F30</f>
        <v>299731300</v>
      </c>
      <c r="C27" s="49">
        <f>+'2T'!F30</f>
        <v>390007575</v>
      </c>
      <c r="D27" s="14">
        <f>+'3T'!F30</f>
        <v>390007575</v>
      </c>
      <c r="E27" s="13">
        <f>+SUM(B27:D27)</f>
        <v>1079746450</v>
      </c>
    </row>
    <row r="28" spans="1:6" ht="18" customHeight="1" x14ac:dyDescent="0.3">
      <c r="A28" s="259" t="s">
        <v>284</v>
      </c>
      <c r="B28" s="72">
        <f>+'1T'!F31</f>
        <v>1415901360</v>
      </c>
      <c r="C28" s="49">
        <f>+'2T'!F31</f>
        <v>393741963</v>
      </c>
      <c r="D28" s="14">
        <f>+'3T'!F31</f>
        <v>1450014998.7028</v>
      </c>
      <c r="E28" s="13">
        <f t="shared" ref="E28:E29" si="3">+SUM(B28:D28)</f>
        <v>3259658321.7027998</v>
      </c>
    </row>
    <row r="29" spans="1:6" ht="18" customHeight="1" x14ac:dyDescent="0.3">
      <c r="A29" s="259" t="s">
        <v>285</v>
      </c>
      <c r="B29" s="72">
        <f>+'1T'!F32</f>
        <v>416376000</v>
      </c>
      <c r="C29" s="49">
        <f>+'2T'!F32</f>
        <v>416376000</v>
      </c>
      <c r="D29" s="14">
        <f>+'3T'!F32</f>
        <v>416376000</v>
      </c>
      <c r="E29" s="15">
        <f t="shared" si="3"/>
        <v>1249128000</v>
      </c>
    </row>
    <row r="30" spans="1:6" ht="15" customHeight="1" x14ac:dyDescent="0.3">
      <c r="A30" s="129" t="s">
        <v>157</v>
      </c>
      <c r="B30" s="204" t="s">
        <v>158</v>
      </c>
      <c r="C30" s="73"/>
      <c r="D30" s="73"/>
    </row>
    <row r="31" spans="1:6" ht="50.1" customHeight="1" x14ac:dyDescent="0.3">
      <c r="A31" s="390" t="s">
        <v>107</v>
      </c>
      <c r="B31" s="391"/>
      <c r="C31" s="391"/>
      <c r="D31" s="391"/>
      <c r="E31" s="392"/>
    </row>
    <row r="32" spans="1:6" ht="21" customHeight="1" x14ac:dyDescent="0.3"/>
    <row r="33" spans="1:6" ht="21" customHeight="1" x14ac:dyDescent="0.3">
      <c r="A33" s="359" t="s">
        <v>320</v>
      </c>
      <c r="B33" s="359"/>
      <c r="C33" s="359"/>
      <c r="D33" s="359"/>
      <c r="E33" s="359"/>
      <c r="F33" s="359"/>
    </row>
    <row r="34" spans="1:6" ht="21" customHeight="1" x14ac:dyDescent="0.3">
      <c r="A34" s="358" t="s">
        <v>70</v>
      </c>
      <c r="B34" s="358"/>
      <c r="C34" s="358"/>
      <c r="D34" s="358"/>
      <c r="E34" s="358"/>
      <c r="F34" s="209"/>
    </row>
    <row r="35" spans="1:6" ht="21" customHeight="1" x14ac:dyDescent="0.3">
      <c r="A35" s="358" t="s">
        <v>71</v>
      </c>
      <c r="B35" s="358"/>
      <c r="C35" s="358"/>
      <c r="D35" s="358"/>
      <c r="E35" s="358"/>
    </row>
    <row r="36" spans="1:6" ht="21" customHeight="1" x14ac:dyDescent="0.3">
      <c r="A36" s="358" t="s">
        <v>51</v>
      </c>
      <c r="B36" s="358"/>
      <c r="C36" s="358"/>
      <c r="D36" s="358"/>
      <c r="E36" s="358"/>
    </row>
    <row r="37" spans="1:6" ht="34.5" customHeight="1" x14ac:dyDescent="0.3">
      <c r="A37" s="92" t="s">
        <v>69</v>
      </c>
      <c r="B37" s="92" t="s">
        <v>80</v>
      </c>
      <c r="C37" s="92" t="s">
        <v>81</v>
      </c>
      <c r="D37" s="249" t="s">
        <v>82</v>
      </c>
      <c r="E37" s="250" t="s">
        <v>226</v>
      </c>
      <c r="F37" s="210"/>
    </row>
    <row r="38" spans="1:6" ht="21" customHeight="1" x14ac:dyDescent="0.3">
      <c r="A38" s="113" t="s">
        <v>72</v>
      </c>
      <c r="B38" s="114">
        <v>0</v>
      </c>
      <c r="C38" s="114">
        <f>+B42</f>
        <v>-465945235.44579983</v>
      </c>
      <c r="D38" s="114">
        <f>+C42</f>
        <v>-7348.8915996551514</v>
      </c>
      <c r="E38" s="253">
        <v>0</v>
      </c>
      <c r="F38" s="210"/>
    </row>
    <row r="39" spans="1:6" ht="21" customHeight="1" x14ac:dyDescent="0.3">
      <c r="A39" s="113" t="s">
        <v>73</v>
      </c>
      <c r="B39" s="114">
        <f>+'1T'!F89</f>
        <v>1666063424.5542002</v>
      </c>
      <c r="C39" s="114">
        <f>+'2T'!F89</f>
        <v>1666063424.5542002</v>
      </c>
      <c r="D39" s="114">
        <f>+'3T'!F89</f>
        <v>5066478641.5542002</v>
      </c>
      <c r="E39" s="253">
        <f>+B39+C39+D39</f>
        <v>8398605490.6626005</v>
      </c>
      <c r="F39" s="210"/>
    </row>
    <row r="40" spans="1:6" ht="21" customHeight="1" x14ac:dyDescent="0.3">
      <c r="A40" s="113" t="s">
        <v>98</v>
      </c>
      <c r="B40" s="114">
        <f>+B38+B39</f>
        <v>1666063424.5542002</v>
      </c>
      <c r="C40" s="114">
        <f>+C38+C39</f>
        <v>1200118189.1084003</v>
      </c>
      <c r="D40" s="114">
        <f>+D38+D39</f>
        <v>5066471292.6626005</v>
      </c>
      <c r="E40" s="254">
        <f>+D40</f>
        <v>5066471292.6626005</v>
      </c>
      <c r="F40" s="210"/>
    </row>
    <row r="41" spans="1:6" ht="21" customHeight="1" x14ac:dyDescent="0.3">
      <c r="A41" s="113" t="s">
        <v>146</v>
      </c>
      <c r="B41" s="114">
        <f>+'1T'!F109</f>
        <v>2132008660</v>
      </c>
      <c r="C41" s="114">
        <f>+'2T'!F109</f>
        <v>1200125538</v>
      </c>
      <c r="D41" s="114">
        <f>+'3T'!F109</f>
        <v>2256398573.7027998</v>
      </c>
      <c r="E41" s="254">
        <f>+D41</f>
        <v>2256398573.7027998</v>
      </c>
      <c r="F41" s="210"/>
    </row>
    <row r="42" spans="1:6" ht="21" customHeight="1" x14ac:dyDescent="0.3">
      <c r="A42" s="113" t="s">
        <v>99</v>
      </c>
      <c r="B42" s="114">
        <f>+B40-B41</f>
        <v>-465945235.44579983</v>
      </c>
      <c r="C42" s="114">
        <f>+C40-C41</f>
        <v>-7348.8915996551514</v>
      </c>
      <c r="D42" s="114">
        <f>+D40-D41</f>
        <v>2810072718.9598007</v>
      </c>
      <c r="E42" s="255">
        <f>+E40-E41</f>
        <v>2810072718.9598007</v>
      </c>
      <c r="F42" s="210"/>
    </row>
    <row r="43" spans="1:6" ht="9.9" customHeight="1" x14ac:dyDescent="0.3">
      <c r="A43" s="426" t="s">
        <v>42</v>
      </c>
      <c r="B43" s="426"/>
      <c r="C43" s="426"/>
      <c r="D43" s="426"/>
    </row>
    <row r="44" spans="1:6" ht="9.9" customHeight="1" x14ac:dyDescent="0.3">
      <c r="A44" s="77"/>
      <c r="B44" s="77"/>
      <c r="C44" s="77"/>
      <c r="D44" s="77"/>
    </row>
    <row r="45" spans="1:6" ht="9.9" customHeight="1" x14ac:dyDescent="0.3">
      <c r="A45" s="77"/>
      <c r="B45" s="77"/>
      <c r="C45" s="77"/>
      <c r="D45" s="77"/>
    </row>
    <row r="46" spans="1:6" ht="9.9" customHeight="1" x14ac:dyDescent="0.3">
      <c r="A46" s="77"/>
      <c r="B46" s="77"/>
      <c r="C46" s="77"/>
      <c r="D46" s="77"/>
    </row>
    <row r="47" spans="1:6" x14ac:dyDescent="0.3">
      <c r="A47" s="347" t="s">
        <v>116</v>
      </c>
      <c r="B47" s="347"/>
      <c r="C47" s="347"/>
      <c r="D47" s="347"/>
      <c r="E47" s="347"/>
      <c r="F47" s="347"/>
    </row>
    <row r="102" spans="1:1" x14ac:dyDescent="0.3"/>
  </sheetData>
  <mergeCells count="18">
    <mergeCell ref="A1:F2"/>
    <mergeCell ref="A3:F3"/>
    <mergeCell ref="A9:F9"/>
    <mergeCell ref="C5:E5"/>
    <mergeCell ref="C6:E6"/>
    <mergeCell ref="C7:E7"/>
    <mergeCell ref="A47:F47"/>
    <mergeCell ref="A12:F12"/>
    <mergeCell ref="A11:F11"/>
    <mergeCell ref="A20:F20"/>
    <mergeCell ref="A22:E22"/>
    <mergeCell ref="A23:E23"/>
    <mergeCell ref="A31:E31"/>
    <mergeCell ref="A34:E34"/>
    <mergeCell ref="A35:E35"/>
    <mergeCell ref="A36:E36"/>
    <mergeCell ref="A43:D43"/>
    <mergeCell ref="A33:F33"/>
  </mergeCells>
  <dataValidations count="1">
    <dataValidation allowBlank="1" showInputMessage="1" showErrorMessage="1" promptTitle="Advertencia" prompt="Se recomienda leer cuidadosamente las indicaciones dispuestas en la parte inferior de esta tabla. " sqref="A38" xr:uid="{C90F0FF1-F3C1-4CF8-BBB9-4699C52B49F9}"/>
  </dataValidations>
  <printOptions horizontalCentered="1"/>
  <pageMargins left="0.31496062992125984" right="0.31496062992125984" top="1.1811023622047245" bottom="0.78740157480314965" header="0.78740157480314965" footer="0.39370078740157483"/>
  <pageSetup scale="65" orientation="portrait" r:id="rId1"/>
  <headerFooter>
    <oddFooter>&amp;L&amp;"Palatino Linotype,Normal"&amp;K979797&amp;D&amp;C&amp;"Palatino Linotype,Normal"&amp;K979797Reporte de Ejecución programática y presupuestaria (I trimestre)&amp;R&amp;"Palatino Linotype,Normal"&amp;K979797&amp;P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I204"/>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8" customWidth="1"/>
    <col min="2" max="2" width="28.109375" style="28" customWidth="1"/>
    <col min="3" max="5" width="21.44140625" style="28" customWidth="1"/>
    <col min="6" max="6" width="20.6640625" style="28" customWidth="1"/>
    <col min="7" max="16384" width="11.44140625" style="28"/>
  </cols>
  <sheetData>
    <row r="1" spans="1:6" ht="26.4" customHeight="1" x14ac:dyDescent="0.3">
      <c r="A1" s="348" t="s">
        <v>117</v>
      </c>
      <c r="B1" s="348"/>
      <c r="C1" s="348"/>
      <c r="D1" s="348"/>
      <c r="E1" s="348"/>
      <c r="F1" s="348"/>
    </row>
    <row r="2" spans="1:6" ht="19.2" customHeight="1" x14ac:dyDescent="0.3">
      <c r="A2" s="348"/>
      <c r="B2" s="348"/>
      <c r="C2" s="348"/>
      <c r="D2" s="348"/>
      <c r="E2" s="348"/>
      <c r="F2" s="348"/>
    </row>
    <row r="3" spans="1:6" ht="17.399999999999999" x14ac:dyDescent="0.3">
      <c r="A3" s="357" t="s">
        <v>153</v>
      </c>
      <c r="B3" s="357"/>
      <c r="C3" s="357"/>
      <c r="D3" s="357"/>
      <c r="E3" s="357"/>
      <c r="F3" s="357"/>
    </row>
    <row r="4" spans="1:6" ht="9.9" customHeight="1" thickBot="1" x14ac:dyDescent="0.35">
      <c r="A4" s="29"/>
      <c r="B4" s="29"/>
      <c r="C4" s="29"/>
      <c r="D4" s="29"/>
      <c r="E4" s="29"/>
      <c r="F4" s="29"/>
    </row>
    <row r="5" spans="1:6" ht="18" customHeight="1" x14ac:dyDescent="0.3">
      <c r="A5" s="55"/>
      <c r="B5" s="132" t="s">
        <v>22</v>
      </c>
      <c r="C5" s="360" t="str">
        <f>+'1T'!C5</f>
        <v>Programa Pobreza y Discapacidad</v>
      </c>
      <c r="D5" s="361"/>
      <c r="E5" s="362"/>
    </row>
    <row r="6" spans="1:6" ht="18" customHeight="1" x14ac:dyDescent="0.3">
      <c r="A6" s="56"/>
      <c r="B6" s="133" t="s">
        <v>33</v>
      </c>
      <c r="C6" s="363" t="str">
        <f>+'1T'!C6</f>
        <v>Consejo Nacional de Personas con Discapacidad (Conapdis)</v>
      </c>
      <c r="D6" s="364"/>
      <c r="E6" s="365"/>
      <c r="F6" s="5"/>
    </row>
    <row r="7" spans="1:6" ht="18" customHeight="1" thickBot="1" x14ac:dyDescent="0.35">
      <c r="A7" s="56"/>
      <c r="B7" s="136" t="s">
        <v>34</v>
      </c>
      <c r="C7" s="366" t="str">
        <f>+'1T'!C7</f>
        <v>Dirección de Desarrollo Regional</v>
      </c>
      <c r="D7" s="367"/>
      <c r="E7" s="368"/>
      <c r="F7" s="5"/>
    </row>
    <row r="8" spans="1:6" ht="9.9" customHeight="1" x14ac:dyDescent="0.3">
      <c r="A8" s="6"/>
      <c r="B8" s="30"/>
      <c r="C8" s="30"/>
      <c r="D8" s="30"/>
      <c r="E8" s="30"/>
      <c r="F8" s="30"/>
    </row>
    <row r="9" spans="1:6" ht="21.9" customHeight="1" x14ac:dyDescent="0.3">
      <c r="A9" s="359" t="s">
        <v>35</v>
      </c>
      <c r="B9" s="359"/>
      <c r="C9" s="359"/>
      <c r="D9" s="359"/>
      <c r="E9" s="359"/>
      <c r="F9" s="359"/>
    </row>
    <row r="10" spans="1:6" ht="17.399999999999999" x14ac:dyDescent="0.3">
      <c r="A10" s="9"/>
      <c r="B10" s="9"/>
      <c r="C10" s="9"/>
      <c r="D10" s="9"/>
      <c r="E10" s="9"/>
      <c r="F10" s="9"/>
    </row>
    <row r="11" spans="1:6" ht="50.25" customHeight="1" x14ac:dyDescent="0.3">
      <c r="A11" s="337" t="s">
        <v>274</v>
      </c>
      <c r="B11" s="337"/>
      <c r="C11" s="337"/>
      <c r="D11" s="337"/>
      <c r="E11" s="337"/>
      <c r="F11" s="337"/>
    </row>
    <row r="12" spans="1:6" ht="17.399999999999999" x14ac:dyDescent="0.3">
      <c r="A12" s="9"/>
      <c r="B12" s="9"/>
      <c r="C12" s="9"/>
      <c r="D12" s="9"/>
      <c r="E12" s="9"/>
      <c r="F12" s="9"/>
    </row>
    <row r="13" spans="1:6" ht="16.95" customHeight="1" x14ac:dyDescent="0.3">
      <c r="A13" s="354" t="s">
        <v>36</v>
      </c>
      <c r="B13" s="354"/>
      <c r="C13" s="354"/>
      <c r="D13" s="354"/>
      <c r="E13" s="354"/>
      <c r="F13" s="354"/>
    </row>
    <row r="14" spans="1:6" ht="16.95" customHeight="1" x14ac:dyDescent="0.3">
      <c r="A14" s="354" t="s">
        <v>19</v>
      </c>
      <c r="B14" s="354"/>
      <c r="C14" s="354"/>
      <c r="D14" s="354"/>
      <c r="E14" s="354"/>
      <c r="F14" s="354"/>
    </row>
    <row r="15" spans="1:6" ht="18" customHeight="1" x14ac:dyDescent="0.3">
      <c r="A15" s="88" t="s">
        <v>17</v>
      </c>
      <c r="B15" s="87" t="s">
        <v>18</v>
      </c>
      <c r="C15" s="87" t="s">
        <v>14</v>
      </c>
      <c r="D15" s="87" t="s">
        <v>15</v>
      </c>
      <c r="E15" s="87" t="s">
        <v>78</v>
      </c>
      <c r="F15" s="88" t="s">
        <v>12</v>
      </c>
    </row>
    <row r="16" spans="1:6" ht="16.95" customHeight="1" x14ac:dyDescent="0.3">
      <c r="A16" s="79" t="s">
        <v>16</v>
      </c>
      <c r="B16" s="82"/>
      <c r="C16" s="261">
        <f>+SUM(C18:C20)</f>
        <v>157</v>
      </c>
      <c r="D16" s="261">
        <f t="shared" ref="D16:F16" si="0">+SUM(D18:D20)</f>
        <v>57</v>
      </c>
      <c r="E16" s="261">
        <f t="shared" si="0"/>
        <v>49</v>
      </c>
      <c r="F16" s="261">
        <f t="shared" si="0"/>
        <v>263</v>
      </c>
    </row>
    <row r="17" spans="1:6" ht="15" customHeight="1" x14ac:dyDescent="0.3">
      <c r="A17" s="10"/>
      <c r="B17" s="11"/>
      <c r="C17" s="265"/>
      <c r="D17" s="265"/>
      <c r="E17" s="265"/>
      <c r="F17" s="262"/>
    </row>
    <row r="18" spans="1:6" ht="16.95" customHeight="1" x14ac:dyDescent="0.35">
      <c r="A18" s="259" t="s">
        <v>282</v>
      </c>
      <c r="B18" s="260" t="s">
        <v>283</v>
      </c>
      <c r="C18" s="263">
        <v>68</v>
      </c>
      <c r="D18" s="263">
        <v>7</v>
      </c>
      <c r="E18" s="263">
        <v>26</v>
      </c>
      <c r="F18" s="266">
        <f>+SUM(C18:E18)</f>
        <v>101</v>
      </c>
    </row>
    <row r="19" spans="1:6" ht="16.95" customHeight="1" x14ac:dyDescent="0.35">
      <c r="A19" s="259" t="s">
        <v>284</v>
      </c>
      <c r="B19" s="260" t="s">
        <v>283</v>
      </c>
      <c r="C19" s="263">
        <v>87</v>
      </c>
      <c r="D19" s="263">
        <v>49</v>
      </c>
      <c r="E19" s="263">
        <v>21</v>
      </c>
      <c r="F19" s="266">
        <f t="shared" ref="F19:F20" si="1">+SUM(C19:E19)</f>
        <v>157</v>
      </c>
    </row>
    <row r="20" spans="1:6" ht="16.95" customHeight="1" x14ac:dyDescent="0.35">
      <c r="A20" s="259" t="s">
        <v>285</v>
      </c>
      <c r="B20" s="260" t="s">
        <v>283</v>
      </c>
      <c r="C20" s="264">
        <v>2</v>
      </c>
      <c r="D20" s="263">
        <v>1</v>
      </c>
      <c r="E20" s="263">
        <v>2</v>
      </c>
      <c r="F20" s="266">
        <f t="shared" si="1"/>
        <v>5</v>
      </c>
    </row>
    <row r="21" spans="1:6" x14ac:dyDescent="0.3">
      <c r="A21" s="129" t="s">
        <v>157</v>
      </c>
      <c r="B21" s="204" t="s">
        <v>158</v>
      </c>
      <c r="C21" s="128"/>
      <c r="D21" s="128"/>
      <c r="E21" s="128"/>
      <c r="F21" s="128"/>
    </row>
    <row r="22" spans="1:6" ht="35.1" customHeight="1" x14ac:dyDescent="0.3">
      <c r="A22" s="369" t="s">
        <v>275</v>
      </c>
      <c r="B22" s="370"/>
      <c r="C22" s="370"/>
      <c r="D22" s="370"/>
      <c r="E22" s="370"/>
      <c r="F22" s="371"/>
    </row>
    <row r="23" spans="1:6" ht="50.1" customHeight="1" x14ac:dyDescent="0.3">
      <c r="A23" s="390" t="s">
        <v>353</v>
      </c>
      <c r="B23" s="391"/>
      <c r="C23" s="391"/>
      <c r="D23" s="391"/>
      <c r="E23" s="391"/>
      <c r="F23" s="392"/>
    </row>
    <row r="24" spans="1:6" ht="16.95" customHeight="1" x14ac:dyDescent="0.3">
      <c r="A24" s="31"/>
      <c r="B24" s="31"/>
      <c r="C24" s="31"/>
      <c r="D24" s="32"/>
      <c r="E24" s="32"/>
      <c r="F24" s="33"/>
    </row>
    <row r="25" spans="1:6" ht="16.95" customHeight="1" x14ac:dyDescent="0.3">
      <c r="A25" s="354" t="s">
        <v>37</v>
      </c>
      <c r="B25" s="354"/>
      <c r="C25" s="354"/>
      <c r="D25" s="354"/>
      <c r="E25" s="354"/>
      <c r="F25" s="354"/>
    </row>
    <row r="26" spans="1:6" ht="16.95" customHeight="1" x14ac:dyDescent="0.3">
      <c r="A26" s="354" t="s">
        <v>20</v>
      </c>
      <c r="B26" s="354"/>
      <c r="C26" s="354"/>
      <c r="D26" s="354"/>
      <c r="E26" s="354"/>
      <c r="F26" s="354"/>
    </row>
    <row r="27" spans="1:6" ht="18" customHeight="1" x14ac:dyDescent="0.3">
      <c r="A27" s="352" t="s">
        <v>17</v>
      </c>
      <c r="B27" s="353"/>
      <c r="C27" s="87" t="s">
        <v>14</v>
      </c>
      <c r="D27" s="87" t="s">
        <v>15</v>
      </c>
      <c r="E27" s="87" t="s">
        <v>78</v>
      </c>
      <c r="F27" s="88" t="s">
        <v>12</v>
      </c>
    </row>
    <row r="28" spans="1:6" ht="16.95" customHeight="1" x14ac:dyDescent="0.3">
      <c r="A28" s="355" t="s">
        <v>16</v>
      </c>
      <c r="B28" s="355"/>
      <c r="C28" s="94">
        <f t="shared" ref="C28:E28" si="2">+SUM(C30:C32)</f>
        <v>1196495404</v>
      </c>
      <c r="D28" s="94">
        <f t="shared" si="2"/>
        <v>1277138349</v>
      </c>
      <c r="E28" s="94">
        <f t="shared" si="2"/>
        <v>2002502390.5140009</v>
      </c>
      <c r="F28" s="94">
        <f>+SUM(F30:F32)</f>
        <v>4476136143.5140009</v>
      </c>
    </row>
    <row r="29" spans="1:6" ht="15" customHeight="1" x14ac:dyDescent="0.3">
      <c r="A29" s="356"/>
      <c r="B29" s="356"/>
      <c r="C29" s="72"/>
      <c r="D29" s="72"/>
      <c r="E29" s="72"/>
      <c r="F29" s="12"/>
    </row>
    <row r="30" spans="1:6" ht="16.95" customHeight="1" x14ac:dyDescent="0.3">
      <c r="A30" s="356" t="s">
        <v>282</v>
      </c>
      <c r="B30" s="356"/>
      <c r="C30" s="13">
        <v>130002525</v>
      </c>
      <c r="D30" s="13">
        <v>130002525</v>
      </c>
      <c r="E30" s="13">
        <v>130002525</v>
      </c>
      <c r="F30" s="188">
        <f>+SUM(C30:E30)</f>
        <v>390007575</v>
      </c>
    </row>
    <row r="31" spans="1:6" ht="16.95" customHeight="1" x14ac:dyDescent="0.3">
      <c r="A31" s="356" t="s">
        <v>284</v>
      </c>
      <c r="B31" s="356"/>
      <c r="C31" s="13">
        <f>1196495404-C30-C32</f>
        <v>927700879</v>
      </c>
      <c r="D31" s="13">
        <f>1277138349-D30-D32</f>
        <v>1008343824</v>
      </c>
      <c r="E31" s="13">
        <v>1733707865.5140009</v>
      </c>
      <c r="F31" s="188">
        <f t="shared" ref="F31:F32" si="3">+SUM(C31:E31)</f>
        <v>3669752568.5140009</v>
      </c>
    </row>
    <row r="32" spans="1:6" ht="16.95" customHeight="1" x14ac:dyDescent="0.3">
      <c r="A32" s="356" t="s">
        <v>285</v>
      </c>
      <c r="B32" s="356"/>
      <c r="C32" s="14">
        <v>138792000</v>
      </c>
      <c r="D32" s="13">
        <v>138792000</v>
      </c>
      <c r="E32" s="13">
        <v>138792000</v>
      </c>
      <c r="F32" s="188">
        <f t="shared" si="3"/>
        <v>416376000</v>
      </c>
    </row>
    <row r="33" spans="1:7" ht="15" customHeight="1" x14ac:dyDescent="0.3">
      <c r="A33" s="129" t="s">
        <v>157</v>
      </c>
      <c r="B33" s="204" t="s">
        <v>158</v>
      </c>
      <c r="C33" s="128"/>
      <c r="D33" s="128"/>
      <c r="E33" s="128"/>
      <c r="F33" s="128"/>
    </row>
    <row r="34" spans="1:7" ht="35.1" customHeight="1" x14ac:dyDescent="0.3">
      <c r="A34" s="369" t="s">
        <v>275</v>
      </c>
      <c r="B34" s="370"/>
      <c r="C34" s="370"/>
      <c r="D34" s="370"/>
      <c r="E34" s="370"/>
      <c r="F34" s="371"/>
    </row>
    <row r="35" spans="1:7" ht="50.1" customHeight="1" x14ac:dyDescent="0.3">
      <c r="A35" s="390" t="s">
        <v>337</v>
      </c>
      <c r="B35" s="391"/>
      <c r="C35" s="391"/>
      <c r="D35" s="391"/>
      <c r="E35" s="391"/>
      <c r="F35" s="392"/>
    </row>
    <row r="36" spans="1:7" ht="16.95" customHeight="1" x14ac:dyDescent="0.3"/>
    <row r="37" spans="1:7" ht="16.95" customHeight="1" x14ac:dyDescent="0.3">
      <c r="A37" s="358" t="s">
        <v>38</v>
      </c>
      <c r="B37" s="358"/>
      <c r="C37" s="358"/>
      <c r="D37" s="358"/>
      <c r="E37" s="358"/>
      <c r="F37" s="358"/>
    </row>
    <row r="38" spans="1:7" ht="33" customHeight="1" x14ac:dyDescent="0.3">
      <c r="A38" s="372" t="s">
        <v>39</v>
      </c>
      <c r="B38" s="372"/>
      <c r="C38" s="372"/>
      <c r="D38" s="372"/>
      <c r="E38" s="372"/>
      <c r="F38" s="372"/>
    </row>
    <row r="39" spans="1:7" x14ac:dyDescent="0.3">
      <c r="A39" s="352" t="s">
        <v>23</v>
      </c>
      <c r="B39" s="352"/>
      <c r="C39" s="87" t="s">
        <v>40</v>
      </c>
      <c r="D39" s="88" t="s">
        <v>41</v>
      </c>
      <c r="E39" s="89" t="s">
        <v>43</v>
      </c>
      <c r="F39" s="88" t="s">
        <v>24</v>
      </c>
    </row>
    <row r="40" spans="1:7" ht="30" customHeight="1" x14ac:dyDescent="0.3">
      <c r="A40" s="373" t="s">
        <v>28</v>
      </c>
      <c r="B40" s="374"/>
      <c r="C40" s="16" t="s">
        <v>322</v>
      </c>
      <c r="D40" s="16"/>
      <c r="E40" s="20"/>
      <c r="F40" s="17" t="s">
        <v>323</v>
      </c>
    </row>
    <row r="41" spans="1:7" ht="30" customHeight="1" x14ac:dyDescent="0.3">
      <c r="A41" s="373" t="s">
        <v>29</v>
      </c>
      <c r="B41" s="373"/>
      <c r="C41" s="16" t="s">
        <v>322</v>
      </c>
      <c r="D41" s="16"/>
      <c r="E41" s="16"/>
      <c r="F41" s="18" t="s">
        <v>323</v>
      </c>
    </row>
    <row r="42" spans="1:7" ht="30" customHeight="1" x14ac:dyDescent="0.3">
      <c r="A42" s="375" t="s">
        <v>27</v>
      </c>
      <c r="B42" s="375"/>
      <c r="C42" s="16" t="s">
        <v>322</v>
      </c>
      <c r="D42" s="16"/>
      <c r="E42" s="16"/>
      <c r="F42" s="18" t="s">
        <v>324</v>
      </c>
    </row>
    <row r="43" spans="1:7" ht="30" customHeight="1" x14ac:dyDescent="0.3">
      <c r="A43" s="376" t="s">
        <v>30</v>
      </c>
      <c r="B43" s="376"/>
      <c r="C43" s="16"/>
      <c r="D43" s="16" t="s">
        <v>322</v>
      </c>
      <c r="E43" s="16"/>
      <c r="F43" s="19"/>
    </row>
    <row r="44" spans="1:7" ht="16.95" customHeight="1" x14ac:dyDescent="0.3">
      <c r="A44" s="129" t="s">
        <v>157</v>
      </c>
      <c r="B44" s="204" t="s">
        <v>158</v>
      </c>
      <c r="C44" s="73"/>
      <c r="D44" s="73"/>
      <c r="E44" s="73"/>
      <c r="F44" s="73"/>
    </row>
    <row r="45" spans="1:7" ht="35.1" customHeight="1" x14ac:dyDescent="0.3">
      <c r="A45" s="369" t="s">
        <v>276</v>
      </c>
      <c r="B45" s="370"/>
      <c r="C45" s="370"/>
      <c r="D45" s="370"/>
      <c r="E45" s="370"/>
      <c r="F45" s="371"/>
    </row>
    <row r="46" spans="1:7" s="60" customFormat="1" ht="50.1" customHeight="1" x14ac:dyDescent="0.3">
      <c r="A46" s="400" t="s">
        <v>325</v>
      </c>
      <c r="B46" s="400"/>
      <c r="C46" s="400"/>
      <c r="D46" s="400"/>
      <c r="E46" s="400"/>
      <c r="F46" s="400"/>
      <c r="G46" s="28"/>
    </row>
    <row r="48" spans="1:7" x14ac:dyDescent="0.3">
      <c r="A48" s="358" t="s">
        <v>44</v>
      </c>
      <c r="B48" s="358"/>
      <c r="C48" s="358"/>
      <c r="D48" s="358"/>
      <c r="E48" s="358"/>
      <c r="F48" s="358"/>
    </row>
    <row r="49" spans="1:7" x14ac:dyDescent="0.3">
      <c r="A49" s="358" t="s">
        <v>25</v>
      </c>
      <c r="B49" s="358"/>
      <c r="C49" s="358"/>
      <c r="D49" s="358"/>
      <c r="E49" s="358"/>
      <c r="F49" s="358"/>
    </row>
    <row r="50" spans="1:7" x14ac:dyDescent="0.3">
      <c r="A50" s="424" t="s">
        <v>23</v>
      </c>
      <c r="B50" s="424"/>
      <c r="C50" s="86" t="s">
        <v>40</v>
      </c>
      <c r="D50" s="85" t="s">
        <v>41</v>
      </c>
      <c r="E50" s="90" t="s">
        <v>75</v>
      </c>
      <c r="F50" s="85" t="s">
        <v>24</v>
      </c>
    </row>
    <row r="51" spans="1:7" ht="30" customHeight="1" x14ac:dyDescent="0.3">
      <c r="A51" s="388" t="s">
        <v>31</v>
      </c>
      <c r="B51" s="388"/>
      <c r="C51" s="20"/>
      <c r="D51" s="20"/>
      <c r="E51" s="25" t="s">
        <v>322</v>
      </c>
      <c r="F51" s="36"/>
      <c r="G51" s="60"/>
    </row>
    <row r="52" spans="1:7" ht="30" customHeight="1" x14ac:dyDescent="0.3">
      <c r="A52" s="373" t="s">
        <v>32</v>
      </c>
      <c r="B52" s="373"/>
      <c r="C52" s="26"/>
      <c r="D52" s="26"/>
      <c r="E52" s="27" t="s">
        <v>322</v>
      </c>
      <c r="F52" s="37"/>
      <c r="G52" s="60"/>
    </row>
    <row r="53" spans="1:7" s="60" customFormat="1" ht="30" customHeight="1" x14ac:dyDescent="0.3">
      <c r="A53" s="389" t="s">
        <v>246</v>
      </c>
      <c r="B53" s="389"/>
      <c r="C53" s="256"/>
      <c r="D53" s="256"/>
      <c r="E53" s="257" t="s">
        <v>322</v>
      </c>
      <c r="F53" s="37"/>
    </row>
    <row r="54" spans="1:7" x14ac:dyDescent="0.3">
      <c r="A54" s="129" t="s">
        <v>157</v>
      </c>
      <c r="B54" s="204" t="s">
        <v>158</v>
      </c>
      <c r="C54" s="128"/>
      <c r="D54" s="128"/>
      <c r="E54" s="128"/>
      <c r="F54" s="128"/>
    </row>
    <row r="55" spans="1:7" ht="35.1" customHeight="1" x14ac:dyDescent="0.3">
      <c r="A55" s="369" t="s">
        <v>277</v>
      </c>
      <c r="B55" s="370"/>
      <c r="C55" s="370"/>
      <c r="D55" s="370"/>
      <c r="E55" s="370"/>
      <c r="F55" s="371"/>
    </row>
    <row r="56" spans="1:7" ht="50.1" customHeight="1" x14ac:dyDescent="0.3">
      <c r="A56" s="400" t="s">
        <v>326</v>
      </c>
      <c r="B56" s="400"/>
      <c r="C56" s="400"/>
      <c r="D56" s="400"/>
      <c r="E56" s="400"/>
      <c r="F56" s="400"/>
    </row>
    <row r="57" spans="1:7" ht="9.9" customHeight="1" x14ac:dyDescent="0.3">
      <c r="E57" s="38"/>
    </row>
    <row r="58" spans="1:7" ht="30" customHeight="1" x14ac:dyDescent="0.3">
      <c r="A58" s="91" t="s">
        <v>45</v>
      </c>
      <c r="B58" s="363" t="s">
        <v>354</v>
      </c>
      <c r="C58" s="378"/>
      <c r="D58" s="379" t="s">
        <v>48</v>
      </c>
      <c r="E58" s="380"/>
      <c r="F58" s="381"/>
    </row>
    <row r="59" spans="1:7" ht="30" customHeight="1" x14ac:dyDescent="0.3">
      <c r="A59" s="91" t="s">
        <v>46</v>
      </c>
      <c r="B59" s="363" t="s">
        <v>355</v>
      </c>
      <c r="C59" s="378"/>
      <c r="D59" s="382"/>
      <c r="E59" s="383"/>
      <c r="F59" s="384"/>
    </row>
    <row r="60" spans="1:7" ht="30" customHeight="1" x14ac:dyDescent="0.3">
      <c r="A60" s="91" t="s">
        <v>47</v>
      </c>
      <c r="B60" s="363" t="s">
        <v>281</v>
      </c>
      <c r="C60" s="378"/>
      <c r="D60" s="385"/>
      <c r="E60" s="386"/>
      <c r="F60" s="387"/>
    </row>
    <row r="62" spans="1:7" ht="21.9" customHeight="1" x14ac:dyDescent="0.3">
      <c r="A62" s="359" t="s">
        <v>49</v>
      </c>
      <c r="B62" s="359"/>
      <c r="C62" s="359"/>
      <c r="D62" s="359"/>
      <c r="E62" s="359"/>
      <c r="F62" s="359"/>
    </row>
    <row r="63" spans="1:7" ht="9.9" customHeight="1" x14ac:dyDescent="0.3"/>
    <row r="64" spans="1:7" ht="84.9" customHeight="1" x14ac:dyDescent="0.3">
      <c r="A64" s="337" t="s">
        <v>232</v>
      </c>
      <c r="B64" s="337"/>
      <c r="C64" s="337"/>
      <c r="D64" s="337"/>
      <c r="E64" s="337"/>
      <c r="F64" s="337"/>
    </row>
    <row r="65" spans="1:7" ht="9.9" customHeight="1" x14ac:dyDescent="0.3"/>
    <row r="66" spans="1:7" x14ac:dyDescent="0.3">
      <c r="A66" s="358" t="s">
        <v>50</v>
      </c>
      <c r="B66" s="358"/>
      <c r="C66" s="358"/>
      <c r="D66" s="358"/>
      <c r="E66" s="358"/>
      <c r="F66" s="358"/>
    </row>
    <row r="67" spans="1:7" x14ac:dyDescent="0.3">
      <c r="A67" s="358" t="s">
        <v>57</v>
      </c>
      <c r="B67" s="358"/>
      <c r="C67" s="358"/>
      <c r="D67" s="358"/>
      <c r="E67" s="358"/>
      <c r="F67" s="358"/>
    </row>
    <row r="68" spans="1:7" x14ac:dyDescent="0.3">
      <c r="A68" s="358" t="s">
        <v>51</v>
      </c>
      <c r="B68" s="358"/>
      <c r="C68" s="358"/>
      <c r="D68" s="358"/>
      <c r="E68" s="358"/>
      <c r="F68" s="358"/>
    </row>
    <row r="69" spans="1:7" ht="45" customHeight="1" x14ac:dyDescent="0.3">
      <c r="A69" s="78" t="s">
        <v>58</v>
      </c>
      <c r="B69" s="78" t="s">
        <v>60</v>
      </c>
      <c r="C69" s="78" t="s">
        <v>64</v>
      </c>
      <c r="D69" s="78" t="s">
        <v>61</v>
      </c>
      <c r="E69" s="78" t="s">
        <v>62</v>
      </c>
      <c r="F69" s="78" t="s">
        <v>63</v>
      </c>
    </row>
    <row r="70" spans="1:7" x14ac:dyDescent="0.3">
      <c r="A70" s="79" t="s">
        <v>16</v>
      </c>
      <c r="B70" s="80">
        <f>+SUM(B72:B78)</f>
        <v>10064668915.216801</v>
      </c>
      <c r="C70" s="291">
        <f>+SUM(C72:C78)</f>
        <v>100</v>
      </c>
      <c r="D70" s="82"/>
      <c r="E70" s="82"/>
      <c r="F70" s="82"/>
      <c r="G70" s="210"/>
    </row>
    <row r="71" spans="1:7" ht="9.9" customHeight="1" x14ac:dyDescent="0.3">
      <c r="A71" s="22"/>
      <c r="B71" s="23"/>
      <c r="C71" s="292"/>
      <c r="D71" s="21"/>
      <c r="E71" s="21"/>
      <c r="F71" s="21"/>
      <c r="G71" s="210"/>
    </row>
    <row r="72" spans="1:7" ht="17.100000000000001" customHeight="1" x14ac:dyDescent="0.3">
      <c r="A72" s="22" t="s">
        <v>59</v>
      </c>
      <c r="B72" s="23">
        <f>+'1T'!B72</f>
        <v>6664253698.2168007</v>
      </c>
      <c r="C72" s="292">
        <f>+B72/$B$70*100</f>
        <v>66.214336053728474</v>
      </c>
      <c r="D72" s="176">
        <f>+'1T'!D72</f>
        <v>0</v>
      </c>
      <c r="E72" s="176">
        <f>+'1T'!E72</f>
        <v>0</v>
      </c>
      <c r="F72" s="176">
        <f>+'1T'!F72</f>
        <v>0</v>
      </c>
      <c r="G72" s="210"/>
    </row>
    <row r="73" spans="1:7" ht="17.100000000000001" customHeight="1" x14ac:dyDescent="0.3">
      <c r="A73" s="172" t="s">
        <v>210</v>
      </c>
      <c r="B73" s="23">
        <f>+'1T'!B73</f>
        <v>0</v>
      </c>
      <c r="C73" s="292">
        <f>+B73/$B$70*100</f>
        <v>0</v>
      </c>
      <c r="D73" s="176">
        <f>+'1T'!D73</f>
        <v>0</v>
      </c>
      <c r="E73" s="176">
        <f>+'1T'!E73</f>
        <v>0</v>
      </c>
      <c r="F73" s="176">
        <f>+'1T'!F73</f>
        <v>0</v>
      </c>
      <c r="G73" s="210"/>
    </row>
    <row r="74" spans="1:7" ht="17.100000000000001" customHeight="1" x14ac:dyDescent="0.3">
      <c r="A74" s="22" t="s">
        <v>136</v>
      </c>
      <c r="B74" s="23">
        <v>3400415217</v>
      </c>
      <c r="C74" s="292">
        <f t="shared" ref="C74:C78" si="4">+B74/$B$70*100</f>
        <v>33.785663946271526</v>
      </c>
      <c r="D74" s="176"/>
      <c r="E74" s="176"/>
      <c r="F74" s="176"/>
      <c r="G74" s="210"/>
    </row>
    <row r="75" spans="1:7" ht="17.100000000000001" customHeight="1" x14ac:dyDescent="0.3">
      <c r="A75" s="181" t="s">
        <v>137</v>
      </c>
      <c r="B75" s="182">
        <v>0</v>
      </c>
      <c r="C75" s="282">
        <f t="shared" si="4"/>
        <v>0</v>
      </c>
      <c r="D75" s="183"/>
      <c r="E75" s="183"/>
      <c r="F75" s="183"/>
      <c r="G75" s="210"/>
    </row>
    <row r="76" spans="1:7" ht="17.100000000000001" customHeight="1" x14ac:dyDescent="0.3">
      <c r="A76" s="22" t="s">
        <v>138</v>
      </c>
      <c r="B76" s="23">
        <v>0</v>
      </c>
      <c r="C76" s="292">
        <f t="shared" si="4"/>
        <v>0</v>
      </c>
      <c r="D76" s="176"/>
      <c r="E76" s="176"/>
      <c r="F76" s="176"/>
      <c r="G76" s="210"/>
    </row>
    <row r="77" spans="1:7" ht="17.100000000000001" customHeight="1" x14ac:dyDescent="0.3">
      <c r="A77" s="22" t="s">
        <v>139</v>
      </c>
      <c r="B77" s="23">
        <v>0</v>
      </c>
      <c r="C77" s="292">
        <f t="shared" si="4"/>
        <v>0</v>
      </c>
      <c r="D77" s="176"/>
      <c r="E77" s="176"/>
      <c r="F77" s="176"/>
      <c r="G77" s="210"/>
    </row>
    <row r="78" spans="1:7" ht="17.100000000000001" customHeight="1" x14ac:dyDescent="0.3">
      <c r="A78" s="24" t="s">
        <v>140</v>
      </c>
      <c r="B78" s="23">
        <v>0</v>
      </c>
      <c r="C78" s="292">
        <f t="shared" si="4"/>
        <v>0</v>
      </c>
      <c r="D78" s="178"/>
      <c r="E78" s="178"/>
      <c r="F78" s="178"/>
      <c r="G78" s="210"/>
    </row>
    <row r="79" spans="1:7" ht="14.4" customHeight="1" x14ac:dyDescent="0.3">
      <c r="A79" s="423" t="s">
        <v>42</v>
      </c>
      <c r="B79" s="423"/>
      <c r="C79" s="423"/>
      <c r="D79" s="423"/>
      <c r="E79" s="423"/>
      <c r="F79" s="423"/>
    </row>
    <row r="80" spans="1:7" ht="35.1" customHeight="1" x14ac:dyDescent="0.3">
      <c r="A80" s="395" t="s">
        <v>209</v>
      </c>
      <c r="B80" s="396"/>
      <c r="C80" s="396"/>
      <c r="D80" s="396"/>
      <c r="E80" s="396"/>
      <c r="F80" s="397"/>
    </row>
    <row r="81" spans="1:7" ht="50.1" customHeight="1" x14ac:dyDescent="0.3">
      <c r="A81" s="390" t="s">
        <v>192</v>
      </c>
      <c r="B81" s="391"/>
      <c r="C81" s="391"/>
      <c r="D81" s="391"/>
      <c r="E81" s="391"/>
      <c r="F81" s="392"/>
    </row>
    <row r="82" spans="1:7" ht="9.9" customHeight="1" x14ac:dyDescent="0.3">
      <c r="A82" s="22"/>
      <c r="B82" s="41"/>
      <c r="C82" s="21"/>
    </row>
    <row r="83" spans="1:7" x14ac:dyDescent="0.3">
      <c r="A83" s="358" t="s">
        <v>65</v>
      </c>
      <c r="B83" s="358"/>
      <c r="C83" s="358"/>
      <c r="D83" s="358"/>
      <c r="E83" s="358"/>
      <c r="F83" s="358"/>
    </row>
    <row r="84" spans="1:7" x14ac:dyDescent="0.3">
      <c r="A84" s="358" t="s">
        <v>142</v>
      </c>
      <c r="B84" s="358"/>
      <c r="C84" s="358"/>
      <c r="D84" s="358"/>
      <c r="E84" s="358"/>
      <c r="F84" s="358"/>
    </row>
    <row r="85" spans="1:7" x14ac:dyDescent="0.3">
      <c r="A85" s="358" t="s">
        <v>51</v>
      </c>
      <c r="B85" s="358"/>
      <c r="C85" s="358"/>
      <c r="D85" s="358"/>
      <c r="E85" s="358"/>
      <c r="F85" s="358"/>
    </row>
    <row r="86" spans="1:7" ht="34.5" customHeight="1" x14ac:dyDescent="0.3">
      <c r="A86" s="124" t="s">
        <v>53</v>
      </c>
      <c r="B86" s="124" t="s">
        <v>144</v>
      </c>
      <c r="C86" s="92" t="s">
        <v>14</v>
      </c>
      <c r="D86" s="92" t="s">
        <v>15</v>
      </c>
      <c r="E86" s="92" t="s">
        <v>78</v>
      </c>
      <c r="F86" s="92" t="s">
        <v>12</v>
      </c>
    </row>
    <row r="87" spans="1:7" ht="18" customHeight="1" x14ac:dyDescent="0.3">
      <c r="A87" s="79" t="s">
        <v>16</v>
      </c>
      <c r="B87" s="93"/>
      <c r="C87" s="285">
        <f>+C89</f>
        <v>555354474.85140002</v>
      </c>
      <c r="D87" s="285">
        <f>+D89</f>
        <v>555354474.85140002</v>
      </c>
      <c r="E87" s="285">
        <f>+E89</f>
        <v>555354474.85140002</v>
      </c>
      <c r="F87" s="285">
        <f>+F89</f>
        <v>1666063424.5542002</v>
      </c>
      <c r="G87" s="210"/>
    </row>
    <row r="88" spans="1:7" ht="9.9" customHeight="1" x14ac:dyDescent="0.3">
      <c r="A88" s="10"/>
      <c r="B88" s="42"/>
      <c r="C88" s="188"/>
      <c r="D88" s="188"/>
      <c r="E88" s="188"/>
      <c r="F88" s="189"/>
    </row>
    <row r="89" spans="1:7" x14ac:dyDescent="0.3">
      <c r="A89" s="394" t="s">
        <v>155</v>
      </c>
      <c r="B89" s="394"/>
      <c r="C89" s="287">
        <f>+C90+C94</f>
        <v>555354474.85140002</v>
      </c>
      <c r="D89" s="287">
        <f t="shared" ref="D89:E89" si="5">+D90+D94</f>
        <v>555354474.85140002</v>
      </c>
      <c r="E89" s="287">
        <f t="shared" si="5"/>
        <v>555354474.85140002</v>
      </c>
      <c r="F89" s="287">
        <f>+F90+F94</f>
        <v>1666063424.5542002</v>
      </c>
      <c r="G89" s="210"/>
    </row>
    <row r="90" spans="1:7" x14ac:dyDescent="0.3">
      <c r="A90" s="155" t="s">
        <v>190</v>
      </c>
      <c r="B90" s="160" t="s">
        <v>185</v>
      </c>
      <c r="C90" s="188">
        <f>+C91</f>
        <v>555354474.85140002</v>
      </c>
      <c r="D90" s="188">
        <f t="shared" ref="D90:E90" si="6">+D91</f>
        <v>555354474.85140002</v>
      </c>
      <c r="E90" s="188">
        <f t="shared" si="6"/>
        <v>555354474.85140002</v>
      </c>
      <c r="F90" s="288">
        <f>+C90+D90+E90</f>
        <v>1666063424.5542002</v>
      </c>
      <c r="G90" s="210"/>
    </row>
    <row r="91" spans="1:7" x14ac:dyDescent="0.3">
      <c r="A91" s="155" t="s">
        <v>189</v>
      </c>
      <c r="B91" s="160" t="s">
        <v>161</v>
      </c>
      <c r="C91" s="13">
        <f>+C92</f>
        <v>555354474.85140002</v>
      </c>
      <c r="D91" s="13">
        <f t="shared" ref="D91:E91" si="7">+D92</f>
        <v>555354474.85140002</v>
      </c>
      <c r="E91" s="13">
        <f t="shared" si="7"/>
        <v>555354474.85140002</v>
      </c>
      <c r="F91" s="45">
        <f t="shared" ref="F91" si="8">+C91+D91+E91</f>
        <v>1666063424.5542002</v>
      </c>
      <c r="G91" s="210"/>
    </row>
    <row r="92" spans="1:7" x14ac:dyDescent="0.3">
      <c r="A92" s="155" t="s">
        <v>188</v>
      </c>
      <c r="B92" s="160" t="s">
        <v>186</v>
      </c>
      <c r="C92" s="46">
        <f>+C93</f>
        <v>555354474.85140002</v>
      </c>
      <c r="D92" s="46">
        <f t="shared" ref="D92:E92" si="9">+D93</f>
        <v>555354474.85140002</v>
      </c>
      <c r="E92" s="46">
        <f t="shared" si="9"/>
        <v>555354474.85140002</v>
      </c>
      <c r="F92" s="45">
        <f t="shared" ref="F92:F97" si="10">+C92+D92+E92</f>
        <v>1666063424.5542002</v>
      </c>
      <c r="G92" s="210"/>
    </row>
    <row r="93" spans="1:7" x14ac:dyDescent="0.3">
      <c r="A93" s="311" t="s">
        <v>191</v>
      </c>
      <c r="B93" s="312" t="s">
        <v>206</v>
      </c>
      <c r="C93" s="322">
        <v>555354474.85140002</v>
      </c>
      <c r="D93" s="322">
        <v>555354474.85140002</v>
      </c>
      <c r="E93" s="322">
        <v>555354474.85140002</v>
      </c>
      <c r="F93" s="314">
        <f t="shared" si="10"/>
        <v>1666063424.5542002</v>
      </c>
      <c r="G93" s="210"/>
    </row>
    <row r="94" spans="1:7" x14ac:dyDescent="0.3">
      <c r="A94" s="155" t="s">
        <v>260</v>
      </c>
      <c r="B94" s="160" t="s">
        <v>257</v>
      </c>
      <c r="C94" s="297">
        <f>+C95</f>
        <v>0</v>
      </c>
      <c r="D94" s="297">
        <f t="shared" ref="D94:E96" si="11">+D95</f>
        <v>0</v>
      </c>
      <c r="E94" s="297">
        <f>+E95</f>
        <v>0</v>
      </c>
      <c r="F94" s="288">
        <f t="shared" si="10"/>
        <v>0</v>
      </c>
      <c r="G94" s="210"/>
    </row>
    <row r="95" spans="1:7" x14ac:dyDescent="0.3">
      <c r="A95" s="155" t="s">
        <v>261</v>
      </c>
      <c r="B95" s="160" t="s">
        <v>162</v>
      </c>
      <c r="C95" s="46">
        <f>+C96</f>
        <v>0</v>
      </c>
      <c r="D95" s="46">
        <f t="shared" si="11"/>
        <v>0</v>
      </c>
      <c r="E95" s="46">
        <f t="shared" si="11"/>
        <v>0</v>
      </c>
      <c r="F95" s="45">
        <f t="shared" si="10"/>
        <v>0</v>
      </c>
      <c r="G95" s="210"/>
    </row>
    <row r="96" spans="1:7" x14ac:dyDescent="0.3">
      <c r="A96" s="155" t="s">
        <v>263</v>
      </c>
      <c r="B96" s="160" t="s">
        <v>262</v>
      </c>
      <c r="C96" s="46">
        <f>+C97</f>
        <v>0</v>
      </c>
      <c r="D96" s="46">
        <f t="shared" si="11"/>
        <v>0</v>
      </c>
      <c r="E96" s="46">
        <f t="shared" si="11"/>
        <v>0</v>
      </c>
      <c r="F96" s="45">
        <f t="shared" si="10"/>
        <v>0</v>
      </c>
      <c r="G96" s="210"/>
    </row>
    <row r="97" spans="1:7" x14ac:dyDescent="0.3">
      <c r="A97" s="311" t="s">
        <v>264</v>
      </c>
      <c r="B97" s="312" t="s">
        <v>265</v>
      </c>
      <c r="C97" s="322">
        <v>0</v>
      </c>
      <c r="D97" s="322">
        <v>0</v>
      </c>
      <c r="E97" s="322">
        <v>0</v>
      </c>
      <c r="F97" s="314">
        <f t="shared" si="10"/>
        <v>0</v>
      </c>
      <c r="G97" s="210"/>
    </row>
    <row r="98" spans="1:7" ht="9.9" customHeight="1" x14ac:dyDescent="0.3">
      <c r="A98" s="111"/>
      <c r="B98" s="40"/>
      <c r="C98" s="46"/>
      <c r="D98" s="46"/>
      <c r="E98" s="46"/>
      <c r="F98" s="47"/>
    </row>
    <row r="99" spans="1:7" x14ac:dyDescent="0.3">
      <c r="A99" s="423" t="s">
        <v>42</v>
      </c>
      <c r="B99" s="423"/>
      <c r="C99" s="423"/>
      <c r="D99" s="423"/>
      <c r="E99" s="423"/>
      <c r="F99" s="423"/>
    </row>
    <row r="100" spans="1:7" ht="35.1" customHeight="1" x14ac:dyDescent="0.3">
      <c r="A100" s="396" t="s">
        <v>205</v>
      </c>
      <c r="B100" s="396"/>
      <c r="C100" s="396"/>
      <c r="D100" s="396"/>
      <c r="E100" s="396"/>
      <c r="F100" s="396"/>
    </row>
    <row r="101" spans="1:7" ht="50.1" customHeight="1" x14ac:dyDescent="0.3">
      <c r="A101" s="400" t="s">
        <v>102</v>
      </c>
      <c r="B101" s="400"/>
      <c r="C101" s="400"/>
      <c r="D101" s="400"/>
      <c r="E101" s="400"/>
      <c r="F101" s="400"/>
    </row>
    <row r="102" spans="1:7" ht="9.9" customHeight="1" x14ac:dyDescent="0.3">
      <c r="A102" s="22"/>
      <c r="B102" s="41"/>
      <c r="C102" s="21"/>
    </row>
    <row r="103" spans="1:7" x14ac:dyDescent="0.3">
      <c r="A103" s="358" t="s">
        <v>68</v>
      </c>
      <c r="B103" s="358"/>
      <c r="C103" s="358"/>
      <c r="D103" s="358"/>
      <c r="E103" s="358"/>
      <c r="F103" s="358"/>
    </row>
    <row r="104" spans="1:7" ht="33" customHeight="1" x14ac:dyDescent="0.3">
      <c r="A104" s="372" t="s">
        <v>118</v>
      </c>
      <c r="B104" s="372"/>
      <c r="C104" s="372"/>
      <c r="D104" s="372"/>
      <c r="E104" s="372"/>
      <c r="F104" s="372"/>
    </row>
    <row r="105" spans="1:7" x14ac:dyDescent="0.3">
      <c r="A105" s="358" t="s">
        <v>51</v>
      </c>
      <c r="B105" s="358"/>
      <c r="C105" s="358"/>
      <c r="D105" s="358"/>
      <c r="E105" s="358"/>
      <c r="F105" s="358"/>
    </row>
    <row r="106" spans="1:7" ht="33" customHeight="1" x14ac:dyDescent="0.3">
      <c r="A106" s="92" t="s">
        <v>53</v>
      </c>
      <c r="B106" s="124" t="s">
        <v>182</v>
      </c>
      <c r="C106" s="92" t="s">
        <v>14</v>
      </c>
      <c r="D106" s="92" t="s">
        <v>15</v>
      </c>
      <c r="E106" s="92" t="s">
        <v>78</v>
      </c>
      <c r="F106" s="92" t="s">
        <v>12</v>
      </c>
    </row>
    <row r="107" spans="1:7" ht="18" customHeight="1" x14ac:dyDescent="0.3">
      <c r="A107" s="79" t="s">
        <v>16</v>
      </c>
      <c r="B107" s="93"/>
      <c r="C107" s="285">
        <f>+C109+C121</f>
        <v>1196495404</v>
      </c>
      <c r="D107" s="285">
        <f>+D109+D121</f>
        <v>1277138349</v>
      </c>
      <c r="E107" s="285">
        <f>+E109+E121</f>
        <v>2002502390.5140009</v>
      </c>
      <c r="F107" s="285">
        <f>+F109</f>
        <v>4476136143.5140009</v>
      </c>
      <c r="G107" s="210"/>
    </row>
    <row r="108" spans="1:7" ht="9.9" customHeight="1" x14ac:dyDescent="0.3">
      <c r="A108" s="10"/>
      <c r="B108" s="42"/>
      <c r="C108" s="188"/>
      <c r="D108" s="188"/>
      <c r="E108" s="188"/>
      <c r="F108" s="189"/>
    </row>
    <row r="109" spans="1:7" ht="18" customHeight="1" x14ac:dyDescent="0.3">
      <c r="A109" s="394" t="s">
        <v>55</v>
      </c>
      <c r="B109" s="394"/>
      <c r="C109" s="287">
        <f>+SUM(C110:C119)</f>
        <v>1196495404</v>
      </c>
      <c r="D109" s="287">
        <f t="shared" ref="D109:E109" si="12">+SUM(D110:D119)</f>
        <v>1277138349</v>
      </c>
      <c r="E109" s="287">
        <f t="shared" si="12"/>
        <v>2002502390.5140009</v>
      </c>
      <c r="F109" s="287">
        <f>+SUM(F110:F119)</f>
        <v>4476136143.5140009</v>
      </c>
      <c r="G109" s="210"/>
    </row>
    <row r="110" spans="1:7" x14ac:dyDescent="0.3">
      <c r="A110" s="155">
        <v>0</v>
      </c>
      <c r="B110" s="160" t="s">
        <v>175</v>
      </c>
      <c r="C110" s="13">
        <v>0</v>
      </c>
      <c r="D110" s="13">
        <v>0</v>
      </c>
      <c r="E110" s="13">
        <v>0</v>
      </c>
      <c r="F110" s="45">
        <f>+C110+D110+E110</f>
        <v>0</v>
      </c>
      <c r="G110" s="210"/>
    </row>
    <row r="111" spans="1:7" x14ac:dyDescent="0.3">
      <c r="A111" s="155">
        <v>1</v>
      </c>
      <c r="B111" s="160" t="s">
        <v>163</v>
      </c>
      <c r="C111" s="13">
        <v>0</v>
      </c>
      <c r="D111" s="49">
        <v>0</v>
      </c>
      <c r="E111" s="49">
        <v>0</v>
      </c>
      <c r="F111" s="45">
        <f t="shared" ref="F111:F119" si="13">+C111+D111+E111</f>
        <v>0</v>
      </c>
      <c r="G111" s="210"/>
    </row>
    <row r="112" spans="1:7" x14ac:dyDescent="0.3">
      <c r="A112" s="155">
        <v>2</v>
      </c>
      <c r="B112" s="160" t="s">
        <v>176</v>
      </c>
      <c r="C112" s="13">
        <v>0</v>
      </c>
      <c r="D112" s="13">
        <v>0</v>
      </c>
      <c r="E112" s="13">
        <v>0</v>
      </c>
      <c r="F112" s="45">
        <f t="shared" si="13"/>
        <v>0</v>
      </c>
      <c r="G112" s="210"/>
    </row>
    <row r="113" spans="1:7" x14ac:dyDescent="0.3">
      <c r="A113" s="155">
        <v>3</v>
      </c>
      <c r="B113" s="160" t="s">
        <v>177</v>
      </c>
      <c r="C113" s="13">
        <v>0</v>
      </c>
      <c r="D113" s="13">
        <v>0</v>
      </c>
      <c r="E113" s="13">
        <v>0</v>
      </c>
      <c r="F113" s="45">
        <f t="shared" si="13"/>
        <v>0</v>
      </c>
      <c r="G113" s="210"/>
    </row>
    <row r="114" spans="1:7" x14ac:dyDescent="0.3">
      <c r="A114" s="155">
        <v>4</v>
      </c>
      <c r="B114" s="160" t="s">
        <v>178</v>
      </c>
      <c r="C114" s="13">
        <v>0</v>
      </c>
      <c r="D114" s="13">
        <v>0</v>
      </c>
      <c r="E114" s="13">
        <v>0</v>
      </c>
      <c r="F114" s="45">
        <f t="shared" si="13"/>
        <v>0</v>
      </c>
      <c r="G114" s="210"/>
    </row>
    <row r="115" spans="1:7" x14ac:dyDescent="0.3">
      <c r="A115" s="155">
        <v>5</v>
      </c>
      <c r="B115" s="160" t="s">
        <v>179</v>
      </c>
      <c r="C115" s="46">
        <v>0</v>
      </c>
      <c r="D115" s="46">
        <v>0</v>
      </c>
      <c r="E115" s="46">
        <v>0</v>
      </c>
      <c r="F115" s="45">
        <f t="shared" si="13"/>
        <v>0</v>
      </c>
      <c r="G115" s="210"/>
    </row>
    <row r="116" spans="1:7" x14ac:dyDescent="0.3">
      <c r="A116" s="155">
        <v>6</v>
      </c>
      <c r="B116" s="160" t="s">
        <v>161</v>
      </c>
      <c r="C116" s="46">
        <v>1196495404</v>
      </c>
      <c r="D116" s="46">
        <v>1277138349</v>
      </c>
      <c r="E116" s="46">
        <v>2002502390.5140009</v>
      </c>
      <c r="F116" s="45">
        <f t="shared" si="13"/>
        <v>4476136143.5140009</v>
      </c>
      <c r="G116" s="210"/>
    </row>
    <row r="117" spans="1:7" x14ac:dyDescent="0.3">
      <c r="A117" s="155">
        <v>7</v>
      </c>
      <c r="B117" s="160" t="s">
        <v>162</v>
      </c>
      <c r="C117" s="46">
        <v>0</v>
      </c>
      <c r="D117" s="46">
        <v>0</v>
      </c>
      <c r="E117" s="46">
        <v>0</v>
      </c>
      <c r="F117" s="45">
        <f t="shared" si="13"/>
        <v>0</v>
      </c>
      <c r="G117" s="210"/>
    </row>
    <row r="118" spans="1:7" x14ac:dyDescent="0.3">
      <c r="A118" s="155">
        <v>8</v>
      </c>
      <c r="B118" s="160" t="s">
        <v>180</v>
      </c>
      <c r="C118" s="46">
        <v>0</v>
      </c>
      <c r="D118" s="46">
        <v>0</v>
      </c>
      <c r="E118" s="46">
        <v>0</v>
      </c>
      <c r="F118" s="45">
        <f t="shared" si="13"/>
        <v>0</v>
      </c>
      <c r="G118" s="210"/>
    </row>
    <row r="119" spans="1:7" x14ac:dyDescent="0.3">
      <c r="A119" s="155">
        <v>9</v>
      </c>
      <c r="B119" s="160" t="s">
        <v>181</v>
      </c>
      <c r="C119" s="46">
        <v>0</v>
      </c>
      <c r="D119" s="46">
        <v>0</v>
      </c>
      <c r="E119" s="46">
        <v>0</v>
      </c>
      <c r="F119" s="45">
        <f t="shared" si="13"/>
        <v>0</v>
      </c>
      <c r="G119" s="210"/>
    </row>
    <row r="120" spans="1:7" ht="9.9" customHeight="1" x14ac:dyDescent="0.3">
      <c r="C120" s="50"/>
      <c r="D120" s="50"/>
      <c r="E120" s="50"/>
      <c r="F120" s="50"/>
    </row>
    <row r="121" spans="1:7" ht="18" customHeight="1" x14ac:dyDescent="0.3">
      <c r="A121" s="394" t="s">
        <v>195</v>
      </c>
      <c r="B121" s="394"/>
      <c r="C121" s="287">
        <f>+C122</f>
        <v>0</v>
      </c>
      <c r="D121" s="287">
        <f>+D122</f>
        <v>0</v>
      </c>
      <c r="E121" s="287">
        <f>+E122</f>
        <v>0</v>
      </c>
      <c r="F121" s="287">
        <f>+F122</f>
        <v>0</v>
      </c>
      <c r="G121" s="210"/>
    </row>
    <row r="122" spans="1:7" x14ac:dyDescent="0.3">
      <c r="A122" s="155">
        <v>6</v>
      </c>
      <c r="B122" s="160" t="s">
        <v>161</v>
      </c>
      <c r="C122" s="46">
        <f>+C123</f>
        <v>0</v>
      </c>
      <c r="D122" s="46">
        <f>+D123</f>
        <v>0</v>
      </c>
      <c r="E122" s="46">
        <f>+E123</f>
        <v>0</v>
      </c>
      <c r="F122" s="50">
        <f>+C122+D122+E122</f>
        <v>0</v>
      </c>
      <c r="G122" s="210"/>
    </row>
    <row r="123" spans="1:7" x14ac:dyDescent="0.3">
      <c r="A123" s="315" t="s">
        <v>194</v>
      </c>
      <c r="B123" s="316" t="s">
        <v>193</v>
      </c>
      <c r="C123" s="317">
        <v>0</v>
      </c>
      <c r="D123" s="317">
        <v>0</v>
      </c>
      <c r="E123" s="317">
        <v>0</v>
      </c>
      <c r="F123" s="318">
        <f>+C123+D123+E123</f>
        <v>0</v>
      </c>
    </row>
    <row r="124" spans="1:7" ht="15.75" customHeight="1" x14ac:dyDescent="0.3">
      <c r="A124" s="399" t="s">
        <v>56</v>
      </c>
      <c r="B124" s="399"/>
      <c r="C124" s="399"/>
      <c r="D124" s="399"/>
      <c r="E124" s="399"/>
      <c r="F124" s="399"/>
    </row>
    <row r="125" spans="1:7" ht="15.6" customHeight="1" x14ac:dyDescent="0.3">
      <c r="A125" s="423" t="s">
        <v>42</v>
      </c>
      <c r="B125" s="423"/>
      <c r="C125" s="423"/>
      <c r="D125" s="423"/>
      <c r="E125" s="423"/>
      <c r="F125" s="423"/>
    </row>
    <row r="126" spans="1:7" ht="75" customHeight="1" x14ac:dyDescent="0.3">
      <c r="A126" s="396" t="s">
        <v>207</v>
      </c>
      <c r="B126" s="396"/>
      <c r="C126" s="396"/>
      <c r="D126" s="396"/>
      <c r="E126" s="396"/>
      <c r="F126" s="396"/>
    </row>
    <row r="127" spans="1:7" ht="50.1" customHeight="1" x14ac:dyDescent="0.3">
      <c r="A127" s="400" t="s">
        <v>103</v>
      </c>
      <c r="B127" s="400"/>
      <c r="C127" s="400"/>
      <c r="D127" s="400"/>
      <c r="E127" s="400"/>
      <c r="F127" s="400"/>
    </row>
    <row r="128" spans="1:7" ht="15" customHeight="1" x14ac:dyDescent="0.3">
      <c r="A128" s="54"/>
      <c r="B128" s="54"/>
      <c r="C128" s="54"/>
      <c r="D128" s="54"/>
      <c r="E128" s="54"/>
      <c r="F128" s="54"/>
    </row>
    <row r="129" spans="1:9" x14ac:dyDescent="0.3">
      <c r="A129" s="358" t="s">
        <v>70</v>
      </c>
      <c r="B129" s="358"/>
      <c r="C129" s="358"/>
      <c r="D129" s="358"/>
      <c r="E129" s="358"/>
      <c r="F129" s="358"/>
    </row>
    <row r="130" spans="1:9" x14ac:dyDescent="0.3">
      <c r="A130" s="358" t="s">
        <v>71</v>
      </c>
      <c r="B130" s="358"/>
      <c r="C130" s="358"/>
      <c r="D130" s="358"/>
      <c r="E130" s="358"/>
      <c r="F130" s="358"/>
    </row>
    <row r="131" spans="1:9" x14ac:dyDescent="0.3">
      <c r="A131" s="358" t="s">
        <v>51</v>
      </c>
      <c r="B131" s="358"/>
      <c r="C131" s="358"/>
      <c r="D131" s="358"/>
      <c r="E131" s="358"/>
      <c r="F131" s="358"/>
    </row>
    <row r="132" spans="1:9" ht="17.399999999999999" x14ac:dyDescent="0.3">
      <c r="A132" s="92" t="s">
        <v>69</v>
      </c>
      <c r="B132" s="92" t="s">
        <v>14</v>
      </c>
      <c r="C132" s="92" t="s">
        <v>15</v>
      </c>
      <c r="D132" s="92" t="s">
        <v>78</v>
      </c>
      <c r="E132" s="92" t="s">
        <v>12</v>
      </c>
      <c r="F132" s="252"/>
    </row>
    <row r="133" spans="1:9" x14ac:dyDescent="0.3">
      <c r="A133" s="131" t="s">
        <v>72</v>
      </c>
      <c r="B133" s="41">
        <f>+'3T'!D137</f>
        <v>2810072718.9598002</v>
      </c>
      <c r="C133" s="41">
        <f>+B137</f>
        <v>2168931789.8112001</v>
      </c>
      <c r="D133" s="41">
        <f>+C137</f>
        <v>1447147915.6626</v>
      </c>
      <c r="E133" s="114">
        <f>+B133</f>
        <v>2810072718.9598002</v>
      </c>
      <c r="F133" s="251"/>
    </row>
    <row r="134" spans="1:9" x14ac:dyDescent="0.3">
      <c r="A134" s="131" t="s">
        <v>73</v>
      </c>
      <c r="B134" s="41">
        <f>+C89</f>
        <v>555354474.85140002</v>
      </c>
      <c r="C134" s="41">
        <f>+D89</f>
        <v>555354474.85140002</v>
      </c>
      <c r="D134" s="41">
        <f>+E89</f>
        <v>555354474.85140002</v>
      </c>
      <c r="E134" s="114">
        <f>+SUM(B134:D134)</f>
        <v>1666063424.5542002</v>
      </c>
      <c r="F134" s="251"/>
      <c r="G134" s="50"/>
      <c r="H134" s="50"/>
    </row>
    <row r="135" spans="1:9" x14ac:dyDescent="0.3">
      <c r="A135" s="96" t="s">
        <v>98</v>
      </c>
      <c r="B135" s="97">
        <f>+B133+B134</f>
        <v>3365427193.8112001</v>
      </c>
      <c r="C135" s="97">
        <f t="shared" ref="C135:D135" si="14">+C133+C134</f>
        <v>2724286264.6626</v>
      </c>
      <c r="D135" s="97">
        <f t="shared" si="14"/>
        <v>2002502390.5139999</v>
      </c>
      <c r="E135" s="97">
        <f>+E133+E134</f>
        <v>4476136143.5139999</v>
      </c>
      <c r="F135" s="251"/>
      <c r="G135" s="50"/>
      <c r="H135" s="50"/>
    </row>
    <row r="136" spans="1:9" x14ac:dyDescent="0.3">
      <c r="A136" s="131" t="s">
        <v>146</v>
      </c>
      <c r="B136" s="41">
        <v>1196495404</v>
      </c>
      <c r="C136" s="41">
        <v>1277138349</v>
      </c>
      <c r="D136" s="41">
        <v>2002502390.5140009</v>
      </c>
      <c r="E136" s="114">
        <f>+SUM(B136:D136)</f>
        <v>4476136143.5140009</v>
      </c>
      <c r="F136" s="251"/>
      <c r="G136" s="50"/>
      <c r="H136" s="50"/>
    </row>
    <row r="137" spans="1:9" x14ac:dyDescent="0.3">
      <c r="A137" s="96" t="s">
        <v>99</v>
      </c>
      <c r="B137" s="97">
        <f>+B135-B136</f>
        <v>2168931789.8112001</v>
      </c>
      <c r="C137" s="97">
        <f t="shared" ref="C137:D137" si="15">+C135-C136</f>
        <v>1447147915.6626</v>
      </c>
      <c r="D137" s="97">
        <f t="shared" si="15"/>
        <v>0</v>
      </c>
      <c r="E137" s="97">
        <f>+E135-E136</f>
        <v>0</v>
      </c>
      <c r="F137" s="251"/>
      <c r="G137" s="50"/>
      <c r="H137" s="50"/>
    </row>
    <row r="138" spans="1:9" x14ac:dyDescent="0.3">
      <c r="A138" s="423" t="s">
        <v>42</v>
      </c>
      <c r="B138" s="423"/>
      <c r="C138" s="423"/>
      <c r="D138" s="423"/>
      <c r="E138" s="423"/>
      <c r="F138" s="34"/>
      <c r="G138" s="50"/>
      <c r="H138" s="50"/>
      <c r="I138" s="50"/>
    </row>
    <row r="139" spans="1:9" ht="18" customHeight="1" x14ac:dyDescent="0.3">
      <c r="A139" s="407" t="s">
        <v>183</v>
      </c>
      <c r="B139" s="408"/>
      <c r="C139" s="408"/>
      <c r="D139" s="408"/>
      <c r="E139" s="408"/>
      <c r="F139" s="118"/>
    </row>
    <row r="140" spans="1:9" ht="53.1" customHeight="1" x14ac:dyDescent="0.3">
      <c r="A140" s="404" t="s">
        <v>145</v>
      </c>
      <c r="B140" s="405"/>
      <c r="C140" s="405"/>
      <c r="D140" s="405"/>
      <c r="E140" s="405"/>
      <c r="F140" s="406"/>
    </row>
    <row r="141" spans="1:9" ht="18" customHeight="1" x14ac:dyDescent="0.3">
      <c r="A141" s="404" t="s">
        <v>119</v>
      </c>
      <c r="B141" s="405"/>
      <c r="C141" s="405"/>
      <c r="D141" s="405"/>
      <c r="E141" s="405"/>
      <c r="F141" s="406"/>
    </row>
    <row r="142" spans="1:9" ht="18" customHeight="1" x14ac:dyDescent="0.3">
      <c r="A142" s="404" t="s">
        <v>149</v>
      </c>
      <c r="B142" s="405"/>
      <c r="C142" s="405"/>
      <c r="D142" s="405"/>
      <c r="E142" s="405"/>
      <c r="F142" s="406"/>
    </row>
    <row r="143" spans="1:9" ht="18" customHeight="1" x14ac:dyDescent="0.3">
      <c r="A143" s="404" t="s">
        <v>122</v>
      </c>
      <c r="B143" s="405"/>
      <c r="C143" s="405"/>
      <c r="D143" s="405"/>
      <c r="E143" s="405"/>
      <c r="F143" s="406"/>
    </row>
    <row r="144" spans="1:9" ht="18" customHeight="1" x14ac:dyDescent="0.3">
      <c r="A144" s="401" t="s">
        <v>148</v>
      </c>
      <c r="B144" s="402"/>
      <c r="C144" s="402"/>
      <c r="D144" s="402"/>
      <c r="E144" s="402"/>
      <c r="F144" s="403"/>
    </row>
    <row r="145" spans="1:6" x14ac:dyDescent="0.3">
      <c r="A145" s="99" t="s">
        <v>120</v>
      </c>
      <c r="B145" s="100"/>
      <c r="C145" s="100"/>
      <c r="D145" s="100"/>
      <c r="E145" s="100"/>
      <c r="F145" s="101"/>
    </row>
    <row r="146" spans="1:6" ht="45" customHeight="1" x14ac:dyDescent="0.3">
      <c r="A146" s="452" t="s">
        <v>121</v>
      </c>
      <c r="B146" s="453"/>
      <c r="C146" s="453"/>
      <c r="D146" s="453"/>
      <c r="E146" s="453"/>
      <c r="F146" s="454"/>
    </row>
    <row r="147" spans="1:6" x14ac:dyDescent="0.3">
      <c r="A147" s="77"/>
      <c r="B147" s="77"/>
      <c r="C147" s="77"/>
      <c r="D147" s="77"/>
      <c r="E147" s="77"/>
      <c r="F147" s="34"/>
    </row>
    <row r="148" spans="1:6" x14ac:dyDescent="0.3">
      <c r="A148" s="77"/>
      <c r="B148" s="358" t="s">
        <v>123</v>
      </c>
      <c r="C148" s="358"/>
      <c r="D148" s="358"/>
      <c r="F148" s="34"/>
    </row>
    <row r="149" spans="1:6" x14ac:dyDescent="0.3">
      <c r="A149" s="77"/>
      <c r="B149" s="372" t="s">
        <v>124</v>
      </c>
      <c r="C149" s="372"/>
      <c r="D149" s="372"/>
      <c r="F149" s="34"/>
    </row>
    <row r="150" spans="1:6" x14ac:dyDescent="0.3">
      <c r="A150" s="77"/>
      <c r="B150" s="358" t="s">
        <v>51</v>
      </c>
      <c r="C150" s="358"/>
      <c r="D150" s="358"/>
      <c r="F150" s="34"/>
    </row>
    <row r="151" spans="1:6" x14ac:dyDescent="0.3">
      <c r="A151" s="77"/>
      <c r="B151" s="352" t="s">
        <v>69</v>
      </c>
      <c r="C151" s="352"/>
      <c r="D151" s="88" t="s">
        <v>84</v>
      </c>
      <c r="F151" s="34"/>
    </row>
    <row r="152" spans="1:6" x14ac:dyDescent="0.3">
      <c r="A152" s="77"/>
      <c r="B152" s="420" t="s">
        <v>196</v>
      </c>
      <c r="C152" s="420"/>
      <c r="D152" s="88"/>
      <c r="F152" s="34"/>
    </row>
    <row r="153" spans="1:6" x14ac:dyDescent="0.3">
      <c r="A153" s="77"/>
      <c r="B153" s="113" t="s">
        <v>125</v>
      </c>
      <c r="D153" s="41">
        <f>+'2T'!D163</f>
        <v>0</v>
      </c>
      <c r="F153" s="34"/>
    </row>
    <row r="154" spans="1:6" x14ac:dyDescent="0.3">
      <c r="A154" s="77"/>
      <c r="B154" s="113" t="s">
        <v>126</v>
      </c>
      <c r="D154" s="41">
        <f>+'2T'!D164</f>
        <v>0</v>
      </c>
      <c r="F154" s="34"/>
    </row>
    <row r="155" spans="1:6" x14ac:dyDescent="0.3">
      <c r="A155" s="77"/>
      <c r="B155" s="421" t="s">
        <v>16</v>
      </c>
      <c r="C155" s="421"/>
      <c r="D155" s="97">
        <f>+D153+D154</f>
        <v>0</v>
      </c>
      <c r="F155" s="34"/>
    </row>
    <row r="156" spans="1:6" x14ac:dyDescent="0.3">
      <c r="A156" s="77"/>
      <c r="B156" s="113"/>
      <c r="D156" s="41"/>
      <c r="F156" s="34"/>
    </row>
    <row r="157" spans="1:6" x14ac:dyDescent="0.3">
      <c r="A157" s="77"/>
      <c r="B157" s="420" t="s">
        <v>197</v>
      </c>
      <c r="C157" s="420"/>
      <c r="D157" s="88" t="s">
        <v>84</v>
      </c>
      <c r="F157" s="34"/>
    </row>
    <row r="158" spans="1:6" x14ac:dyDescent="0.3">
      <c r="A158" s="77"/>
      <c r="B158" s="113" t="s">
        <v>125</v>
      </c>
      <c r="D158" s="41">
        <v>0</v>
      </c>
      <c r="F158" s="34"/>
    </row>
    <row r="159" spans="1:6" x14ac:dyDescent="0.3">
      <c r="B159" s="113" t="s">
        <v>198</v>
      </c>
      <c r="D159" s="41">
        <v>0</v>
      </c>
    </row>
    <row r="160" spans="1:6" x14ac:dyDescent="0.3">
      <c r="B160" s="421" t="s">
        <v>199</v>
      </c>
      <c r="C160" s="421"/>
      <c r="D160" s="97">
        <f>+D158+D159</f>
        <v>0</v>
      </c>
    </row>
    <row r="161" spans="1:6" x14ac:dyDescent="0.3">
      <c r="B161" s="113"/>
      <c r="D161" s="114"/>
    </row>
    <row r="162" spans="1:6" x14ac:dyDescent="0.3">
      <c r="B162" s="420" t="s">
        <v>200</v>
      </c>
      <c r="C162" s="420"/>
      <c r="D162" s="88" t="s">
        <v>84</v>
      </c>
    </row>
    <row r="163" spans="1:6" x14ac:dyDescent="0.3">
      <c r="B163" s="113" t="s">
        <v>125</v>
      </c>
      <c r="D163" s="41">
        <f>+D153-D158</f>
        <v>0</v>
      </c>
    </row>
    <row r="164" spans="1:6" x14ac:dyDescent="0.3">
      <c r="B164" s="113" t="s">
        <v>126</v>
      </c>
      <c r="D164" s="41">
        <f>+D154-D159</f>
        <v>0</v>
      </c>
    </row>
    <row r="165" spans="1:6" x14ac:dyDescent="0.3">
      <c r="B165" s="421" t="s">
        <v>201</v>
      </c>
      <c r="C165" s="421"/>
      <c r="D165" s="166">
        <f>+D163+D164</f>
        <v>0</v>
      </c>
    </row>
    <row r="166" spans="1:6" x14ac:dyDescent="0.3">
      <c r="B166" s="167" t="s">
        <v>202</v>
      </c>
      <c r="C166" s="127"/>
      <c r="D166" s="164"/>
      <c r="F166" s="34">
        <f>+D158-F169</f>
        <v>0</v>
      </c>
    </row>
    <row r="167" spans="1:6" x14ac:dyDescent="0.3">
      <c r="B167" s="196"/>
      <c r="C167" s="197"/>
      <c r="D167" s="164"/>
    </row>
    <row r="168" spans="1:6" x14ac:dyDescent="0.3">
      <c r="A168" s="87" t="s">
        <v>53</v>
      </c>
      <c r="B168" s="87" t="s">
        <v>229</v>
      </c>
      <c r="C168" s="87" t="s">
        <v>14</v>
      </c>
      <c r="D168" s="87" t="s">
        <v>15</v>
      </c>
      <c r="E168" s="87" t="s">
        <v>78</v>
      </c>
      <c r="F168" s="87" t="s">
        <v>12</v>
      </c>
    </row>
    <row r="169" spans="1:6" x14ac:dyDescent="0.3">
      <c r="A169" s="198" t="s">
        <v>228</v>
      </c>
      <c r="B169" s="199"/>
      <c r="C169" s="200">
        <f>+SUM(C170:C179)</f>
        <v>0</v>
      </c>
      <c r="D169" s="200">
        <f>+SUM(D170:D179)</f>
        <v>0</v>
      </c>
      <c r="E169" s="200">
        <f>+SUM(E170:E179)</f>
        <v>0</v>
      </c>
      <c r="F169" s="200">
        <f>+SUM(F170:F179)</f>
        <v>0</v>
      </c>
    </row>
    <row r="170" spans="1:6" x14ac:dyDescent="0.3">
      <c r="A170" s="155">
        <v>0</v>
      </c>
      <c r="B170" s="160" t="s">
        <v>175</v>
      </c>
      <c r="C170" s="13">
        <v>0</v>
      </c>
      <c r="D170" s="13">
        <v>0</v>
      </c>
      <c r="E170" s="13">
        <v>0</v>
      </c>
      <c r="F170" s="45">
        <f>+C170+D170+E170</f>
        <v>0</v>
      </c>
    </row>
    <row r="171" spans="1:6" x14ac:dyDescent="0.3">
      <c r="A171" s="155">
        <v>1</v>
      </c>
      <c r="B171" s="160" t="s">
        <v>163</v>
      </c>
      <c r="C171" s="13">
        <v>0</v>
      </c>
      <c r="D171" s="49">
        <v>0</v>
      </c>
      <c r="E171" s="49">
        <v>0</v>
      </c>
      <c r="F171" s="45">
        <f t="shared" ref="F171:F179" si="16">+C171+D171+E171</f>
        <v>0</v>
      </c>
    </row>
    <row r="172" spans="1:6" x14ac:dyDescent="0.3">
      <c r="A172" s="155">
        <v>2</v>
      </c>
      <c r="B172" s="160" t="s">
        <v>176</v>
      </c>
      <c r="C172" s="13">
        <v>0</v>
      </c>
      <c r="D172" s="13">
        <v>0</v>
      </c>
      <c r="E172" s="13">
        <v>0</v>
      </c>
      <c r="F172" s="45">
        <f t="shared" si="16"/>
        <v>0</v>
      </c>
    </row>
    <row r="173" spans="1:6" x14ac:dyDescent="0.3">
      <c r="A173" s="155">
        <v>3</v>
      </c>
      <c r="B173" s="160" t="s">
        <v>177</v>
      </c>
      <c r="C173" s="13">
        <v>0</v>
      </c>
      <c r="D173" s="13">
        <v>0</v>
      </c>
      <c r="E173" s="13">
        <v>0</v>
      </c>
      <c r="F173" s="45">
        <f t="shared" si="16"/>
        <v>0</v>
      </c>
    </row>
    <row r="174" spans="1:6" x14ac:dyDescent="0.3">
      <c r="A174" s="155">
        <v>4</v>
      </c>
      <c r="B174" s="160" t="s">
        <v>178</v>
      </c>
      <c r="C174" s="13">
        <v>0</v>
      </c>
      <c r="D174" s="13">
        <v>0</v>
      </c>
      <c r="E174" s="13">
        <v>0</v>
      </c>
      <c r="F174" s="45">
        <f t="shared" si="16"/>
        <v>0</v>
      </c>
    </row>
    <row r="175" spans="1:6" x14ac:dyDescent="0.3">
      <c r="A175" s="155">
        <v>5</v>
      </c>
      <c r="B175" s="160" t="s">
        <v>179</v>
      </c>
      <c r="C175" s="13">
        <v>0</v>
      </c>
      <c r="D175" s="13">
        <v>0</v>
      </c>
      <c r="E175" s="13">
        <v>0</v>
      </c>
      <c r="F175" s="45">
        <f t="shared" si="16"/>
        <v>0</v>
      </c>
    </row>
    <row r="176" spans="1:6" x14ac:dyDescent="0.3">
      <c r="A176" s="155">
        <v>6</v>
      </c>
      <c r="B176" s="160" t="s">
        <v>161</v>
      </c>
      <c r="C176" s="13">
        <v>0</v>
      </c>
      <c r="D176" s="13">
        <v>0</v>
      </c>
      <c r="E176" s="13">
        <v>0</v>
      </c>
      <c r="F176" s="45">
        <f t="shared" si="16"/>
        <v>0</v>
      </c>
    </row>
    <row r="177" spans="1:6" x14ac:dyDescent="0.3">
      <c r="A177" s="155">
        <v>7</v>
      </c>
      <c r="B177" s="160" t="s">
        <v>162</v>
      </c>
      <c r="C177" s="13">
        <v>0</v>
      </c>
      <c r="D177" s="13">
        <v>0</v>
      </c>
      <c r="E177" s="13">
        <v>0</v>
      </c>
      <c r="F177" s="45">
        <f t="shared" si="16"/>
        <v>0</v>
      </c>
    </row>
    <row r="178" spans="1:6" x14ac:dyDescent="0.3">
      <c r="A178" s="155">
        <v>8</v>
      </c>
      <c r="B178" s="160" t="s">
        <v>180</v>
      </c>
      <c r="C178" s="13">
        <v>0</v>
      </c>
      <c r="D178" s="13">
        <v>0</v>
      </c>
      <c r="E178" s="13">
        <v>0</v>
      </c>
      <c r="F178" s="45">
        <f t="shared" si="16"/>
        <v>0</v>
      </c>
    </row>
    <row r="179" spans="1:6" x14ac:dyDescent="0.3">
      <c r="A179" s="201">
        <v>9</v>
      </c>
      <c r="B179" s="202" t="s">
        <v>181</v>
      </c>
      <c r="C179" s="15">
        <v>0</v>
      </c>
      <c r="D179" s="15">
        <v>0</v>
      </c>
      <c r="E179" s="15">
        <v>0</v>
      </c>
      <c r="F179" s="203">
        <f t="shared" si="16"/>
        <v>0</v>
      </c>
    </row>
    <row r="180" spans="1:6" x14ac:dyDescent="0.3">
      <c r="A180" s="422" t="s">
        <v>202</v>
      </c>
      <c r="B180" s="422"/>
      <c r="C180" s="422"/>
      <c r="D180" s="422"/>
      <c r="E180" s="422"/>
      <c r="F180" s="422"/>
    </row>
    <row r="181" spans="1:6" x14ac:dyDescent="0.3">
      <c r="A181" s="99" t="s">
        <v>120</v>
      </c>
      <c r="B181" s="100"/>
      <c r="C181" s="100"/>
      <c r="D181" s="100"/>
      <c r="E181" s="100"/>
      <c r="F181" s="101"/>
    </row>
    <row r="182" spans="1:6" ht="45" customHeight="1" x14ac:dyDescent="0.3">
      <c r="A182" s="452" t="s">
        <v>121</v>
      </c>
      <c r="B182" s="453"/>
      <c r="C182" s="453"/>
      <c r="D182" s="453"/>
      <c r="E182" s="453"/>
      <c r="F182" s="454"/>
    </row>
    <row r="183" spans="1:6" ht="18" customHeight="1" x14ac:dyDescent="0.3"/>
    <row r="184" spans="1:6" ht="35.1" customHeight="1" x14ac:dyDescent="0.3">
      <c r="A184" s="120" t="s">
        <v>74</v>
      </c>
      <c r="B184" s="455" t="s">
        <v>334</v>
      </c>
      <c r="C184" s="456"/>
      <c r="D184" s="457" t="s">
        <v>48</v>
      </c>
      <c r="E184" s="458"/>
      <c r="F184" s="459"/>
    </row>
    <row r="185" spans="1:6" ht="35.1" customHeight="1" x14ac:dyDescent="0.3">
      <c r="A185" s="83" t="s">
        <v>46</v>
      </c>
      <c r="B185" s="455" t="s">
        <v>335</v>
      </c>
      <c r="C185" s="456"/>
      <c r="D185" s="460"/>
      <c r="E185" s="461"/>
      <c r="F185" s="462"/>
    </row>
    <row r="186" spans="1:6" ht="35.1" customHeight="1" x14ac:dyDescent="0.3">
      <c r="A186" s="84" t="s">
        <v>47</v>
      </c>
      <c r="B186" s="455" t="s">
        <v>336</v>
      </c>
      <c r="C186" s="456"/>
      <c r="D186" s="463"/>
      <c r="E186" s="464"/>
      <c r="F186" s="465"/>
    </row>
    <row r="187" spans="1:6" x14ac:dyDescent="0.3">
      <c r="A187" s="347" t="s">
        <v>116</v>
      </c>
      <c r="B187" s="347"/>
      <c r="C187" s="347"/>
      <c r="D187" s="347"/>
      <c r="E187" s="347"/>
      <c r="F187" s="347"/>
    </row>
    <row r="189" spans="1:6" x14ac:dyDescent="0.3">
      <c r="A189" s="410" t="s">
        <v>143</v>
      </c>
      <c r="B189" s="411"/>
      <c r="C189" s="411"/>
      <c r="D189" s="411"/>
      <c r="E189" s="411"/>
      <c r="F189" s="412"/>
    </row>
    <row r="190" spans="1:6" x14ac:dyDescent="0.3">
      <c r="A190" s="102" t="s">
        <v>127</v>
      </c>
      <c r="F190" s="103"/>
    </row>
    <row r="191" spans="1:6" x14ac:dyDescent="0.3">
      <c r="A191" s="104"/>
      <c r="F191" s="103"/>
    </row>
    <row r="192" spans="1:6" x14ac:dyDescent="0.3">
      <c r="A192" s="102" t="s">
        <v>134</v>
      </c>
      <c r="D192" s="35" t="s">
        <v>168</v>
      </c>
      <c r="F192" s="103"/>
    </row>
    <row r="193" spans="1:6" x14ac:dyDescent="0.3">
      <c r="A193" s="104" t="s">
        <v>128</v>
      </c>
      <c r="B193" s="50">
        <f>+B70</f>
        <v>10064668915.216801</v>
      </c>
      <c r="D193" s="337" t="s">
        <v>164</v>
      </c>
      <c r="E193" s="337"/>
      <c r="F193" s="409"/>
    </row>
    <row r="194" spans="1:6" x14ac:dyDescent="0.3">
      <c r="A194" s="104" t="s">
        <v>135</v>
      </c>
      <c r="B194" s="52">
        <f>+F89</f>
        <v>1666063424.5542002</v>
      </c>
      <c r="D194" s="337"/>
      <c r="E194" s="337"/>
      <c r="F194" s="409"/>
    </row>
    <row r="195" spans="1:6" ht="16.2" thickBot="1" x14ac:dyDescent="0.35">
      <c r="A195" s="104" t="s">
        <v>129</v>
      </c>
      <c r="B195" s="144">
        <f>+B193-B194</f>
        <v>8398605490.6626005</v>
      </c>
      <c r="D195" s="28" t="s">
        <v>165</v>
      </c>
      <c r="F195" s="146">
        <f>+F89</f>
        <v>1666063424.5542002</v>
      </c>
    </row>
    <row r="196" spans="1:6" ht="16.2" thickTop="1" x14ac:dyDescent="0.3">
      <c r="A196" s="104"/>
      <c r="D196" s="28" t="s">
        <v>166</v>
      </c>
      <c r="F196" s="147">
        <f>+F109</f>
        <v>4476136143.5140009</v>
      </c>
    </row>
    <row r="197" spans="1:6" ht="16.2" thickBot="1" x14ac:dyDescent="0.35">
      <c r="A197" s="102" t="s">
        <v>130</v>
      </c>
      <c r="D197" s="35" t="s">
        <v>167</v>
      </c>
      <c r="E197" s="35"/>
      <c r="F197" s="148">
        <f>+F196/F195</f>
        <v>2.6866541078480917</v>
      </c>
    </row>
    <row r="198" spans="1:6" ht="16.2" thickTop="1" x14ac:dyDescent="0.3">
      <c r="A198" s="104" t="s">
        <v>131</v>
      </c>
      <c r="B198" s="50">
        <f>+F28</f>
        <v>4476136143.5140009</v>
      </c>
      <c r="F198" s="103"/>
    </row>
    <row r="199" spans="1:6" x14ac:dyDescent="0.3">
      <c r="A199" s="104" t="s">
        <v>132</v>
      </c>
      <c r="B199" s="52">
        <f>+F109</f>
        <v>4476136143.5140009</v>
      </c>
      <c r="D199" s="337" t="s">
        <v>169</v>
      </c>
      <c r="E199" s="337"/>
      <c r="F199" s="409"/>
    </row>
    <row r="200" spans="1:6" ht="16.2" thickBot="1" x14ac:dyDescent="0.35">
      <c r="A200" s="104" t="s">
        <v>133</v>
      </c>
      <c r="B200" s="145">
        <f>+B198-B199</f>
        <v>0</v>
      </c>
      <c r="D200" s="337"/>
      <c r="E200" s="337"/>
      <c r="F200" s="409"/>
    </row>
    <row r="201" spans="1:6" ht="16.2" thickTop="1" x14ac:dyDescent="0.3">
      <c r="A201" s="104"/>
      <c r="D201" s="60" t="s">
        <v>170</v>
      </c>
      <c r="E201" s="149"/>
      <c r="F201" s="146">
        <f>+B70</f>
        <v>10064668915.216801</v>
      </c>
    </row>
    <row r="202" spans="1:6" x14ac:dyDescent="0.3">
      <c r="A202" s="104"/>
      <c r="D202" s="60" t="s">
        <v>166</v>
      </c>
      <c r="E202" s="149"/>
      <c r="F202" s="147">
        <f>+F109</f>
        <v>4476136143.5140009</v>
      </c>
    </row>
    <row r="203" spans="1:6" ht="16.2" thickBot="1" x14ac:dyDescent="0.35">
      <c r="A203" s="104"/>
      <c r="D203" s="149"/>
      <c r="E203" s="149"/>
      <c r="F203" s="148">
        <f>+F202/F201</f>
        <v>0.44473754489295902</v>
      </c>
    </row>
    <row r="204" spans="1:6" ht="16.2" thickTop="1" x14ac:dyDescent="0.3">
      <c r="A204" s="105"/>
      <c r="B204" s="106"/>
      <c r="C204" s="106"/>
      <c r="D204" s="106"/>
      <c r="E204" s="106"/>
      <c r="F204" s="107"/>
    </row>
  </sheetData>
  <mergeCells count="97">
    <mergeCell ref="A180:F180"/>
    <mergeCell ref="B165:C165"/>
    <mergeCell ref="A100:F100"/>
    <mergeCell ref="B152:C152"/>
    <mergeCell ref="B155:C155"/>
    <mergeCell ref="B157:C157"/>
    <mergeCell ref="B160:C160"/>
    <mergeCell ref="B162:C162"/>
    <mergeCell ref="A126:F126"/>
    <mergeCell ref="B148:D148"/>
    <mergeCell ref="B149:D149"/>
    <mergeCell ref="B150:D150"/>
    <mergeCell ref="B151:C151"/>
    <mergeCell ref="A144:F144"/>
    <mergeCell ref="A146:F146"/>
    <mergeCell ref="A141:F141"/>
    <mergeCell ref="A142:F142"/>
    <mergeCell ref="A143:F143"/>
    <mergeCell ref="A131:F131"/>
    <mergeCell ref="A138:E138"/>
    <mergeCell ref="A139:E139"/>
    <mergeCell ref="A140:F140"/>
    <mergeCell ref="D193:F194"/>
    <mergeCell ref="D199:F200"/>
    <mergeCell ref="A189:F189"/>
    <mergeCell ref="A182:F182"/>
    <mergeCell ref="A187:F187"/>
    <mergeCell ref="B184:C184"/>
    <mergeCell ref="D184:F186"/>
    <mergeCell ref="B185:C185"/>
    <mergeCell ref="B186:C186"/>
    <mergeCell ref="A99:F99"/>
    <mergeCell ref="A101:F101"/>
    <mergeCell ref="A103:F103"/>
    <mergeCell ref="A104:F104"/>
    <mergeCell ref="A105:F105"/>
    <mergeCell ref="A109:B109"/>
    <mergeCell ref="A121:B121"/>
    <mergeCell ref="A124:F124"/>
    <mergeCell ref="A125:F125"/>
    <mergeCell ref="A130:F130"/>
    <mergeCell ref="A127:F127"/>
    <mergeCell ref="A129:F129"/>
    <mergeCell ref="A62:F62"/>
    <mergeCell ref="A83:F83"/>
    <mergeCell ref="A84:F84"/>
    <mergeCell ref="A85:F85"/>
    <mergeCell ref="A89:B89"/>
    <mergeCell ref="A66:F66"/>
    <mergeCell ref="A67:F67"/>
    <mergeCell ref="A68:F68"/>
    <mergeCell ref="A79:F79"/>
    <mergeCell ref="A81:F81"/>
    <mergeCell ref="A80:F80"/>
    <mergeCell ref="A64:F64"/>
    <mergeCell ref="A14:F14"/>
    <mergeCell ref="A51:B51"/>
    <mergeCell ref="A52:B52"/>
    <mergeCell ref="A56:F56"/>
    <mergeCell ref="B58:C58"/>
    <mergeCell ref="D58:F60"/>
    <mergeCell ref="B59:C59"/>
    <mergeCell ref="B60:C60"/>
    <mergeCell ref="A53:B53"/>
    <mergeCell ref="A55:F55"/>
    <mergeCell ref="A43:B43"/>
    <mergeCell ref="A46:F46"/>
    <mergeCell ref="A48:F48"/>
    <mergeCell ref="A49:F49"/>
    <mergeCell ref="A50:B50"/>
    <mergeCell ref="A25:F25"/>
    <mergeCell ref="A1:F2"/>
    <mergeCell ref="A3:F3"/>
    <mergeCell ref="A9:F9"/>
    <mergeCell ref="A31:B31"/>
    <mergeCell ref="A32:B32"/>
    <mergeCell ref="C5:E5"/>
    <mergeCell ref="C6:E6"/>
    <mergeCell ref="C7:E7"/>
    <mergeCell ref="A11:F11"/>
    <mergeCell ref="A27:B27"/>
    <mergeCell ref="A28:B28"/>
    <mergeCell ref="A29:B29"/>
    <mergeCell ref="A30:B30"/>
    <mergeCell ref="A22:F22"/>
    <mergeCell ref="A13:F13"/>
    <mergeCell ref="A23:F23"/>
    <mergeCell ref="A26:F26"/>
    <mergeCell ref="A34:F34"/>
    <mergeCell ref="A45:F45"/>
    <mergeCell ref="A42:B42"/>
    <mergeCell ref="A35:F35"/>
    <mergeCell ref="A37:F37"/>
    <mergeCell ref="A39:B39"/>
    <mergeCell ref="A40:B40"/>
    <mergeCell ref="A41:B41"/>
    <mergeCell ref="A38:F38"/>
  </mergeCells>
  <conditionalFormatting sqref="B200">
    <cfRule type="cellIs" dxfId="5" priority="4" operator="equal">
      <formula>0</formula>
    </cfRule>
    <cfRule type="cellIs" dxfId="4" priority="5" operator="lessThan">
      <formula>0</formula>
    </cfRule>
    <cfRule type="cellIs" dxfId="3" priority="6" operator="greaterThan">
      <formula>0</formula>
    </cfRule>
  </conditionalFormatting>
  <conditionalFormatting sqref="F166">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33" xr:uid="{BFE8CDC7-B9EC-4E46-9DB3-FBE90FF48E02}"/>
    <dataValidation allowBlank="1" showInputMessage="1" showErrorMessage="1" promptTitle="Advertencia" prompt="El nombre de la partida debe ser de acuerdo al Clasificador de los Ingresos del Sector Público. " sqref="B90:B92 B110 B170"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90:A92 A110 A170"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86" xr:uid="{78E46D02-9FA1-43F0-B24B-CF0567719188}"/>
    <dataValidation allowBlank="1" showInputMessage="1" showErrorMessage="1" promptTitle="Advertencia" prompt="Se debe indicar el nombre de la partida de acuerdo al Clasificador de los Ingresos del Sector Público." sqref="B86"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30:F130"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4:F104"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49" xr:uid="{E50958FC-EB5D-42D9-BA0F-39F074E95E09}"/>
    <dataValidation allowBlank="1" showInputMessage="1" showErrorMessage="1" promptTitle="Recordatorio" prompt="El superávit libre debe ser reintegrado a más tardar el 31 de marzo,_x000a_de acuerdo al  Decreto Nº 43189-MTSS, artículo 66. " sqref="B154:B156 B158:B161 B163:B165"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61 D153:D154 D156"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8:F60" xr:uid="{D5557D6A-C312-4ADE-968B-4F8E98388CD5}"/>
  </dataValidations>
  <hyperlinks>
    <hyperlink ref="B86" r:id="rId1" xr:uid="{1C767F05-BC8E-4CFC-864E-C18904A786B0}"/>
    <hyperlink ref="A86" r:id="rId2" xr:uid="{CAE4ABC9-320E-4346-ADA7-3EFE4F418C6B}"/>
    <hyperlink ref="B106" r:id="rId3" display="Nombre de la Partida presupuestaria" xr:uid="{5CEA26C4-2BEC-4CF4-AD19-94480C4F04FF}"/>
  </hyperlinks>
  <printOptions horizontalCentered="1"/>
  <pageMargins left="0.31496062992125984" right="0.31496062992125984" top="1.1811023622047245" bottom="0.78740157480314965" header="0.78740157480314965" footer="0.39370078740157483"/>
  <pageSetup scale="53" orientation="portrait" r:id="rId4"/>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6" max="5" man="1"/>
    <brk id="61" max="5" man="1"/>
    <brk id="101" max="5" man="1"/>
    <brk id="147" max="5" man="1"/>
  </rowBreaks>
  <drawing r:id="rId5"/>
  <legacyDrawing r:id="rId6"/>
  <legacyDrawingHF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H108"/>
  <sheetViews>
    <sheetView showGridLines="0" zoomScale="80" zoomScaleNormal="80" zoomScaleSheetLayoutView="100" workbookViewId="0">
      <selection sqref="A1:G2"/>
    </sheetView>
  </sheetViews>
  <sheetFormatPr baseColWidth="10" defaultColWidth="11.44140625" defaultRowHeight="15.6" x14ac:dyDescent="0.35"/>
  <cols>
    <col min="1" max="1" width="38.6640625" style="4" customWidth="1"/>
    <col min="2" max="2" width="29" style="4" customWidth="1"/>
    <col min="3" max="5" width="20.5546875" style="4" customWidth="1"/>
    <col min="6" max="7" width="18.6640625" style="4" customWidth="1"/>
    <col min="8" max="16384" width="11.44140625" style="4"/>
  </cols>
  <sheetData>
    <row r="1" spans="1:7" ht="18" customHeight="1" x14ac:dyDescent="0.35">
      <c r="A1" s="348" t="s">
        <v>117</v>
      </c>
      <c r="B1" s="348"/>
      <c r="C1" s="348"/>
      <c r="D1" s="348"/>
      <c r="E1" s="348"/>
      <c r="F1" s="348"/>
      <c r="G1" s="348"/>
    </row>
    <row r="2" spans="1:7" ht="18" customHeight="1" x14ac:dyDescent="0.35">
      <c r="A2" s="348"/>
      <c r="B2" s="348"/>
      <c r="C2" s="348"/>
      <c r="D2" s="348"/>
      <c r="E2" s="348"/>
      <c r="F2" s="348"/>
      <c r="G2" s="348"/>
    </row>
    <row r="3" spans="1:7" ht="18" customHeight="1" x14ac:dyDescent="0.4">
      <c r="A3" s="466" t="s">
        <v>154</v>
      </c>
      <c r="B3" s="466"/>
      <c r="C3" s="466"/>
      <c r="D3" s="466"/>
      <c r="E3" s="466"/>
      <c r="F3" s="466"/>
      <c r="G3" s="466"/>
    </row>
    <row r="4" spans="1:7" ht="15" customHeight="1" thickBot="1" x14ac:dyDescent="0.4">
      <c r="A4" s="28"/>
      <c r="B4" s="28"/>
      <c r="C4" s="28"/>
      <c r="D4" s="28"/>
      <c r="E4" s="28"/>
      <c r="F4" s="2"/>
      <c r="G4"/>
    </row>
    <row r="5" spans="1:7" ht="18" customHeight="1" x14ac:dyDescent="0.35">
      <c r="A5" s="58"/>
      <c r="B5" s="132" t="s">
        <v>22</v>
      </c>
      <c r="C5" s="137" t="str">
        <f>+'1T'!C5</f>
        <v>Programa Pobreza y Discapacidad</v>
      </c>
      <c r="D5" s="138"/>
      <c r="E5" s="139"/>
      <c r="F5" s="2"/>
      <c r="G5"/>
    </row>
    <row r="6" spans="1:7" ht="18" customHeight="1" x14ac:dyDescent="0.35">
      <c r="A6" s="58"/>
      <c r="B6" s="133" t="s">
        <v>33</v>
      </c>
      <c r="C6" s="134" t="str">
        <f>+'1T'!C6</f>
        <v>Consejo Nacional de Personas con Discapacidad (Conapdis)</v>
      </c>
      <c r="D6" s="135"/>
      <c r="E6" s="140"/>
      <c r="F6" s="2"/>
      <c r="G6"/>
    </row>
    <row r="7" spans="1:7" ht="18" customHeight="1" thickBot="1" x14ac:dyDescent="0.4">
      <c r="A7" s="58"/>
      <c r="B7" s="136" t="s">
        <v>34</v>
      </c>
      <c r="C7" s="141" t="str">
        <f>+'1T'!C7</f>
        <v>Dirección de Desarrollo Regional</v>
      </c>
      <c r="D7" s="142"/>
      <c r="E7" s="143"/>
      <c r="F7" s="2"/>
    </row>
    <row r="8" spans="1:7" ht="15" customHeight="1" x14ac:dyDescent="0.35">
      <c r="A8"/>
      <c r="B8" s="5"/>
      <c r="C8" s="5"/>
      <c r="D8" s="5"/>
      <c r="E8" s="5"/>
      <c r="F8" s="5"/>
    </row>
    <row r="9" spans="1:7" ht="21.9" customHeight="1" x14ac:dyDescent="0.35">
      <c r="A9" s="359" t="s">
        <v>104</v>
      </c>
      <c r="B9" s="359"/>
      <c r="C9" s="359"/>
      <c r="D9" s="359"/>
      <c r="E9" s="359"/>
      <c r="F9" s="359"/>
      <c r="G9" s="359"/>
    </row>
    <row r="10" spans="1:7" ht="15" customHeight="1" x14ac:dyDescent="0.35">
      <c r="A10" s="8"/>
      <c r="B10" s="7"/>
      <c r="C10" s="7"/>
      <c r="D10" s="7"/>
      <c r="E10" s="7"/>
      <c r="F10" s="7"/>
    </row>
    <row r="11" spans="1:7" customFormat="1" ht="18" customHeight="1" x14ac:dyDescent="0.3">
      <c r="A11" s="354" t="s">
        <v>36</v>
      </c>
      <c r="B11" s="354"/>
      <c r="C11" s="354"/>
      <c r="D11" s="354"/>
      <c r="E11" s="354"/>
      <c r="F11" s="354"/>
      <c r="G11" s="354"/>
    </row>
    <row r="12" spans="1:7" customFormat="1" ht="18" customHeight="1" x14ac:dyDescent="0.3">
      <c r="A12" s="354" t="s">
        <v>19</v>
      </c>
      <c r="B12" s="354"/>
      <c r="C12" s="354"/>
      <c r="D12" s="354"/>
      <c r="E12" s="354"/>
      <c r="F12" s="354"/>
      <c r="G12" s="354"/>
    </row>
    <row r="13" spans="1:7" customFormat="1" ht="18" customHeight="1" x14ac:dyDescent="0.3">
      <c r="A13" s="88" t="s">
        <v>17</v>
      </c>
      <c r="B13" s="87" t="s">
        <v>18</v>
      </c>
      <c r="C13" s="88" t="s">
        <v>80</v>
      </c>
      <c r="D13" s="87" t="s">
        <v>81</v>
      </c>
      <c r="E13" s="87" t="s">
        <v>82</v>
      </c>
      <c r="F13" s="119" t="s">
        <v>84</v>
      </c>
      <c r="G13" s="119" t="s">
        <v>13</v>
      </c>
    </row>
    <row r="14" spans="1:7" customFormat="1" ht="18" customHeight="1" x14ac:dyDescent="0.3">
      <c r="A14" s="79" t="s">
        <v>16</v>
      </c>
      <c r="B14" s="82"/>
      <c r="C14" s="261">
        <f>+SUM(C16:C18)</f>
        <v>4083</v>
      </c>
      <c r="D14" s="261">
        <f t="shared" ref="D14:G14" si="0">+SUM(D16:D18)</f>
        <v>36</v>
      </c>
      <c r="E14" s="261">
        <f t="shared" si="0"/>
        <v>120</v>
      </c>
      <c r="F14" s="261">
        <f t="shared" si="0"/>
        <v>263</v>
      </c>
      <c r="G14" s="261">
        <f t="shared" si="0"/>
        <v>4502</v>
      </c>
    </row>
    <row r="15" spans="1:7" customFormat="1" ht="15" customHeight="1" x14ac:dyDescent="0.3">
      <c r="A15" s="10"/>
      <c r="B15" s="11"/>
      <c r="C15" s="265"/>
      <c r="D15" s="265"/>
      <c r="E15" s="264"/>
      <c r="F15" s="264"/>
      <c r="G15" s="262"/>
    </row>
    <row r="16" spans="1:7" customFormat="1" ht="18" customHeight="1" x14ac:dyDescent="0.35">
      <c r="A16" s="259" t="s">
        <v>282</v>
      </c>
      <c r="B16" s="260" t="s">
        <v>283</v>
      </c>
      <c r="C16" s="263">
        <f>+'1T'!F18</f>
        <v>2261</v>
      </c>
      <c r="D16" s="263">
        <f>+'2T'!F18</f>
        <v>28</v>
      </c>
      <c r="E16" s="264">
        <f>+'3T'!F18</f>
        <v>33</v>
      </c>
      <c r="F16" s="264">
        <f>+'4T'!F18</f>
        <v>101</v>
      </c>
      <c r="G16" s="266">
        <f>+SUM(C16:F16)</f>
        <v>2423</v>
      </c>
    </row>
    <row r="17" spans="1:7" customFormat="1" ht="18" customHeight="1" x14ac:dyDescent="0.35">
      <c r="A17" s="259" t="s">
        <v>284</v>
      </c>
      <c r="B17" s="260" t="s">
        <v>283</v>
      </c>
      <c r="C17" s="263">
        <f>+'1T'!F19</f>
        <v>1428</v>
      </c>
      <c r="D17" s="263">
        <f>+'2T'!F19</f>
        <v>0</v>
      </c>
      <c r="E17" s="264">
        <f>+'3T'!F19</f>
        <v>86</v>
      </c>
      <c r="F17" s="264">
        <f>+'4T'!F19</f>
        <v>157</v>
      </c>
      <c r="G17" s="266">
        <f t="shared" ref="G17:G18" si="1">+SUM(C17:F17)</f>
        <v>1671</v>
      </c>
    </row>
    <row r="18" spans="1:7" customFormat="1" ht="18" customHeight="1" x14ac:dyDescent="0.35">
      <c r="A18" s="259" t="s">
        <v>285</v>
      </c>
      <c r="B18" s="260" t="s">
        <v>283</v>
      </c>
      <c r="C18" s="263">
        <f>+'1T'!F20</f>
        <v>394</v>
      </c>
      <c r="D18" s="263">
        <f>+'2T'!F20</f>
        <v>8</v>
      </c>
      <c r="E18" s="264">
        <f>+'3T'!F20</f>
        <v>1</v>
      </c>
      <c r="F18" s="271">
        <f>+'4T'!F20</f>
        <v>5</v>
      </c>
      <c r="G18" s="268">
        <f t="shared" si="1"/>
        <v>408</v>
      </c>
    </row>
    <row r="19" spans="1:7" customFormat="1" ht="18" customHeight="1" x14ac:dyDescent="0.3">
      <c r="A19" s="129" t="s">
        <v>157</v>
      </c>
      <c r="B19" s="204" t="s">
        <v>158</v>
      </c>
      <c r="C19" s="73"/>
      <c r="D19" s="73"/>
      <c r="E19" s="73"/>
    </row>
    <row r="20" spans="1:7" customFormat="1" ht="50.1" customHeight="1" x14ac:dyDescent="0.3">
      <c r="A20" s="400" t="s">
        <v>107</v>
      </c>
      <c r="B20" s="400"/>
      <c r="C20" s="400"/>
      <c r="D20" s="400"/>
      <c r="E20" s="400"/>
      <c r="F20" s="400"/>
      <c r="G20" s="400"/>
    </row>
    <row r="21" spans="1:7" customFormat="1" ht="15" customHeight="1" x14ac:dyDescent="0.3">
      <c r="A21" s="31"/>
      <c r="B21" s="31"/>
      <c r="C21" s="31"/>
      <c r="D21" s="32"/>
      <c r="E21" s="32"/>
    </row>
    <row r="22" spans="1:7" customFormat="1" ht="18" customHeight="1" x14ac:dyDescent="0.3">
      <c r="A22" s="354" t="s">
        <v>37</v>
      </c>
      <c r="B22" s="354"/>
      <c r="C22" s="354"/>
      <c r="D22" s="354"/>
      <c r="E22" s="354"/>
      <c r="F22" s="354"/>
    </row>
    <row r="23" spans="1:7" customFormat="1" ht="18" customHeight="1" x14ac:dyDescent="0.3">
      <c r="A23" s="354" t="s">
        <v>20</v>
      </c>
      <c r="B23" s="354"/>
      <c r="C23" s="354"/>
      <c r="D23" s="354"/>
      <c r="E23" s="354"/>
      <c r="F23" s="354"/>
    </row>
    <row r="24" spans="1:7" customFormat="1" ht="18" customHeight="1" x14ac:dyDescent="0.3">
      <c r="A24" s="88" t="s">
        <v>21</v>
      </c>
      <c r="B24" s="88" t="s">
        <v>80</v>
      </c>
      <c r="C24" s="88" t="s">
        <v>81</v>
      </c>
      <c r="D24" s="88" t="s">
        <v>82</v>
      </c>
      <c r="E24" s="88" t="s">
        <v>84</v>
      </c>
      <c r="F24" s="88" t="s">
        <v>13</v>
      </c>
    </row>
    <row r="25" spans="1:7" customFormat="1" ht="18" customHeight="1" x14ac:dyDescent="0.3">
      <c r="A25" s="79" t="s">
        <v>16</v>
      </c>
      <c r="B25" s="94">
        <f>+SUM(B27:B29)</f>
        <v>2132008660</v>
      </c>
      <c r="C25" s="94">
        <f t="shared" ref="C25:F25" si="2">+SUM(C27:C29)</f>
        <v>1200125538</v>
      </c>
      <c r="D25" s="94">
        <f t="shared" si="2"/>
        <v>2256398573.7027998</v>
      </c>
      <c r="E25" s="94">
        <f t="shared" si="2"/>
        <v>4476136143.5140009</v>
      </c>
      <c r="F25" s="94">
        <f t="shared" si="2"/>
        <v>10064668915.216801</v>
      </c>
    </row>
    <row r="26" spans="1:7" customFormat="1" ht="15" customHeight="1" x14ac:dyDescent="0.3">
      <c r="A26" s="269"/>
      <c r="B26" s="273"/>
      <c r="C26" s="273"/>
      <c r="D26" s="14"/>
      <c r="E26" s="14"/>
      <c r="F26" s="270"/>
    </row>
    <row r="27" spans="1:7" customFormat="1" ht="18" customHeight="1" x14ac:dyDescent="0.3">
      <c r="A27" s="259" t="s">
        <v>282</v>
      </c>
      <c r="B27" s="72">
        <f>+'1T'!F30</f>
        <v>299731300</v>
      </c>
      <c r="C27" s="49">
        <f>+'2T'!F30</f>
        <v>390007575</v>
      </c>
      <c r="D27" s="14">
        <f>+'3T'!F30</f>
        <v>390007575</v>
      </c>
      <c r="E27" s="14">
        <f>+'4T'!F30</f>
        <v>390007575</v>
      </c>
      <c r="F27" s="13">
        <f>+B27+C27+D27+E27</f>
        <v>1469754025</v>
      </c>
    </row>
    <row r="28" spans="1:7" customFormat="1" ht="18" customHeight="1" x14ac:dyDescent="0.3">
      <c r="A28" s="259" t="s">
        <v>284</v>
      </c>
      <c r="B28" s="72">
        <f>+'1T'!F31</f>
        <v>1415901360</v>
      </c>
      <c r="C28" s="49">
        <f>+'2T'!F31</f>
        <v>393741963</v>
      </c>
      <c r="D28" s="14">
        <f>+'3T'!F31</f>
        <v>1450014998.7028</v>
      </c>
      <c r="E28" s="14">
        <f>+'4T'!F31</f>
        <v>3669752568.5140009</v>
      </c>
      <c r="F28" s="13">
        <f t="shared" ref="F28:F29" si="3">+B28+C28+D28+E28</f>
        <v>6929410890.2168007</v>
      </c>
    </row>
    <row r="29" spans="1:7" customFormat="1" ht="18" customHeight="1" x14ac:dyDescent="0.3">
      <c r="A29" s="259" t="s">
        <v>285</v>
      </c>
      <c r="B29" s="72">
        <f>+'1T'!F32</f>
        <v>416376000</v>
      </c>
      <c r="C29" s="49">
        <f>+'2T'!F32</f>
        <v>416376000</v>
      </c>
      <c r="D29" s="14">
        <f>+'3T'!F32</f>
        <v>416376000</v>
      </c>
      <c r="E29" s="272">
        <f>+'4T'!F32</f>
        <v>416376000</v>
      </c>
      <c r="F29" s="15">
        <f t="shared" si="3"/>
        <v>1665504000</v>
      </c>
    </row>
    <row r="30" spans="1:7" customFormat="1" ht="18" customHeight="1" x14ac:dyDescent="0.3">
      <c r="A30" s="129" t="s">
        <v>157</v>
      </c>
      <c r="B30" s="204" t="s">
        <v>158</v>
      </c>
      <c r="C30" s="73"/>
      <c r="D30" s="73"/>
    </row>
    <row r="31" spans="1:7" customFormat="1" ht="50.1" customHeight="1" x14ac:dyDescent="0.3">
      <c r="A31" s="390" t="s">
        <v>107</v>
      </c>
      <c r="B31" s="391"/>
      <c r="C31" s="391"/>
      <c r="D31" s="391"/>
      <c r="E31" s="391"/>
      <c r="F31" s="392"/>
    </row>
    <row r="32" spans="1:7" customFormat="1" ht="18" customHeight="1" x14ac:dyDescent="0.3"/>
    <row r="34" spans="1:8" ht="21" customHeight="1" x14ac:dyDescent="0.35">
      <c r="A34" s="359" t="s">
        <v>105</v>
      </c>
      <c r="B34" s="359"/>
      <c r="C34" s="359"/>
      <c r="D34" s="359"/>
      <c r="E34" s="359"/>
      <c r="F34" s="359"/>
      <c r="G34" s="359"/>
      <c r="H34" s="246"/>
    </row>
    <row r="35" spans="1:8" ht="9.9" customHeight="1" x14ac:dyDescent="0.35">
      <c r="A35" s="2"/>
      <c r="B35" s="2"/>
      <c r="C35" s="2"/>
      <c r="D35" s="2"/>
      <c r="E35" s="2"/>
      <c r="F35" s="2"/>
    </row>
    <row r="36" spans="1:8" x14ac:dyDescent="0.35">
      <c r="A36" s="358" t="s">
        <v>65</v>
      </c>
      <c r="B36" s="358"/>
      <c r="C36" s="358"/>
      <c r="D36" s="358"/>
      <c r="E36" s="358"/>
      <c r="F36" s="358"/>
      <c r="G36" s="358"/>
    </row>
    <row r="37" spans="1:8" ht="17.25" customHeight="1" x14ac:dyDescent="0.35">
      <c r="A37" s="372" t="s">
        <v>66</v>
      </c>
      <c r="B37" s="372"/>
      <c r="C37" s="372"/>
      <c r="D37" s="372"/>
      <c r="E37" s="372"/>
      <c r="F37" s="372"/>
      <c r="G37" s="372"/>
    </row>
    <row r="38" spans="1:8" x14ac:dyDescent="0.35">
      <c r="A38" s="358" t="s">
        <v>51</v>
      </c>
      <c r="B38" s="358"/>
      <c r="C38" s="358"/>
      <c r="D38" s="358"/>
      <c r="E38" s="358"/>
      <c r="F38" s="358"/>
      <c r="G38" s="358"/>
    </row>
    <row r="39" spans="1:8" ht="35.1" customHeight="1" x14ac:dyDescent="0.35">
      <c r="A39" s="92" t="s">
        <v>53</v>
      </c>
      <c r="B39" s="92" t="s">
        <v>144</v>
      </c>
      <c r="C39" s="92" t="s">
        <v>80</v>
      </c>
      <c r="D39" s="92" t="s">
        <v>81</v>
      </c>
      <c r="E39" s="92" t="s">
        <v>82</v>
      </c>
      <c r="F39" s="92" t="s">
        <v>83</v>
      </c>
      <c r="G39" s="92" t="s">
        <v>13</v>
      </c>
    </row>
    <row r="40" spans="1:8" ht="18" customHeight="1" x14ac:dyDescent="0.35">
      <c r="A40" s="79" t="s">
        <v>16</v>
      </c>
      <c r="B40" s="93"/>
      <c r="C40" s="80">
        <f>+C42</f>
        <v>1666063424.5542002</v>
      </c>
      <c r="D40" s="80">
        <f t="shared" ref="D40:G40" si="4">+D42</f>
        <v>1666063424.5542002</v>
      </c>
      <c r="E40" s="80">
        <f t="shared" si="4"/>
        <v>5066478641.5542002</v>
      </c>
      <c r="F40" s="80">
        <f t="shared" si="4"/>
        <v>1666063424.5542002</v>
      </c>
      <c r="G40" s="80">
        <f t="shared" si="4"/>
        <v>10064668915.216801</v>
      </c>
    </row>
    <row r="41" spans="1:8" ht="9.9" customHeight="1" x14ac:dyDescent="0.35">
      <c r="A41" s="10"/>
      <c r="B41" s="42"/>
      <c r="C41" s="12"/>
      <c r="D41" s="12"/>
      <c r="E41" s="12"/>
      <c r="F41" s="12"/>
      <c r="G41" s="43"/>
    </row>
    <row r="42" spans="1:8" ht="18" customHeight="1" x14ac:dyDescent="0.35">
      <c r="A42" s="394" t="s">
        <v>155</v>
      </c>
      <c r="B42" s="394"/>
      <c r="C42" s="95">
        <f>+C43</f>
        <v>1666063424.5542002</v>
      </c>
      <c r="D42" s="95">
        <f>+D43</f>
        <v>1666063424.5542002</v>
      </c>
      <c r="E42" s="95">
        <f t="shared" ref="E42:G45" si="5">+E43</f>
        <v>5066478641.5542002</v>
      </c>
      <c r="F42" s="95">
        <f>+F43</f>
        <v>1666063424.5542002</v>
      </c>
      <c r="G42" s="95">
        <f t="shared" si="5"/>
        <v>10064668915.216801</v>
      </c>
    </row>
    <row r="43" spans="1:8" x14ac:dyDescent="0.35">
      <c r="A43" s="155" t="s">
        <v>190</v>
      </c>
      <c r="B43" s="160" t="s">
        <v>185</v>
      </c>
      <c r="C43" s="188">
        <f>+C44</f>
        <v>1666063424.5542002</v>
      </c>
      <c r="D43" s="188">
        <f t="shared" ref="D43:D45" si="6">+D44</f>
        <v>1666063424.5542002</v>
      </c>
      <c r="E43" s="188">
        <f t="shared" si="5"/>
        <v>5066478641.5542002</v>
      </c>
      <c r="F43" s="188">
        <f t="shared" si="5"/>
        <v>1666063424.5542002</v>
      </c>
      <c r="G43" s="189">
        <f>+C43+D43+E43+F43</f>
        <v>10064668915.216801</v>
      </c>
    </row>
    <row r="44" spans="1:8" x14ac:dyDescent="0.35">
      <c r="A44" s="155" t="s">
        <v>189</v>
      </c>
      <c r="B44" s="160" t="s">
        <v>161</v>
      </c>
      <c r="C44" s="13">
        <f>+C45</f>
        <v>1666063424.5542002</v>
      </c>
      <c r="D44" s="13">
        <f t="shared" si="6"/>
        <v>1666063424.5542002</v>
      </c>
      <c r="E44" s="13">
        <f t="shared" si="5"/>
        <v>5066478641.5542002</v>
      </c>
      <c r="F44" s="13">
        <f t="shared" si="5"/>
        <v>1666063424.5542002</v>
      </c>
      <c r="G44" s="63">
        <f>+C44+D44+E44+F44</f>
        <v>10064668915.216801</v>
      </c>
    </row>
    <row r="45" spans="1:8" x14ac:dyDescent="0.35">
      <c r="A45" s="155" t="s">
        <v>188</v>
      </c>
      <c r="B45" s="160" t="s">
        <v>186</v>
      </c>
      <c r="C45" s="46">
        <f>+C46</f>
        <v>1666063424.5542002</v>
      </c>
      <c r="D45" s="46">
        <f t="shared" si="6"/>
        <v>1666063424.5542002</v>
      </c>
      <c r="E45" s="46">
        <f t="shared" si="5"/>
        <v>5066478641.5542002</v>
      </c>
      <c r="F45" s="46">
        <f t="shared" si="5"/>
        <v>1666063424.5542002</v>
      </c>
      <c r="G45" s="64">
        <f>+C45+D45+E45+F45</f>
        <v>10064668915.216801</v>
      </c>
    </row>
    <row r="46" spans="1:8" x14ac:dyDescent="0.35">
      <c r="A46" s="155" t="s">
        <v>191</v>
      </c>
      <c r="B46" s="160" t="s">
        <v>206</v>
      </c>
      <c r="C46" s="46">
        <f>+'1T'!F87</f>
        <v>1666063424.5542002</v>
      </c>
      <c r="D46" s="46">
        <f>+'2T'!F87</f>
        <v>1666063424.5542002</v>
      </c>
      <c r="E46" s="46">
        <f>+'3T'!F87</f>
        <v>5066478641.5542002</v>
      </c>
      <c r="F46" s="46">
        <f>+'4T'!F87</f>
        <v>1666063424.5542002</v>
      </c>
      <c r="G46" s="67">
        <f>+C46+D46+E46+F46</f>
        <v>10064668915.216801</v>
      </c>
    </row>
    <row r="47" spans="1:8" ht="9.9" customHeight="1" x14ac:dyDescent="0.35">
      <c r="A47" s="186"/>
      <c r="B47" s="187"/>
      <c r="C47" s="65"/>
      <c r="D47" s="65"/>
      <c r="E47" s="65"/>
      <c r="F47" s="65"/>
      <c r="G47" s="66"/>
    </row>
    <row r="48" spans="1:8" x14ac:dyDescent="0.35">
      <c r="A48" s="467" t="s">
        <v>42</v>
      </c>
      <c r="B48" s="467"/>
      <c r="C48" s="467"/>
      <c r="D48" s="467"/>
      <c r="E48" s="467"/>
      <c r="F48" s="2"/>
    </row>
    <row r="49" spans="1:7" ht="50.1" customHeight="1" x14ac:dyDescent="0.35">
      <c r="A49" s="468" t="s">
        <v>106</v>
      </c>
      <c r="B49" s="469"/>
      <c r="C49" s="469"/>
      <c r="D49" s="469"/>
      <c r="E49" s="469"/>
      <c r="F49" s="469"/>
      <c r="G49" s="469"/>
    </row>
    <row r="50" spans="1:7" ht="9.9" customHeight="1" x14ac:dyDescent="0.35">
      <c r="A50" s="22"/>
      <c r="B50" s="41"/>
      <c r="C50" s="21"/>
      <c r="D50" s="28"/>
      <c r="E50" s="28"/>
      <c r="F50" s="2"/>
    </row>
    <row r="51" spans="1:7" x14ac:dyDescent="0.35">
      <c r="A51" s="358" t="s">
        <v>68</v>
      </c>
      <c r="B51" s="358"/>
      <c r="C51" s="358"/>
      <c r="D51" s="358"/>
      <c r="E51" s="358"/>
      <c r="F51" s="358"/>
      <c r="G51" s="358"/>
    </row>
    <row r="52" spans="1:7" ht="17.25" customHeight="1" x14ac:dyDescent="0.35">
      <c r="A52" s="372" t="s">
        <v>52</v>
      </c>
      <c r="B52" s="372"/>
      <c r="C52" s="372"/>
      <c r="D52" s="372"/>
      <c r="E52" s="372"/>
      <c r="F52" s="372"/>
      <c r="G52" s="372"/>
    </row>
    <row r="53" spans="1:7" x14ac:dyDescent="0.35">
      <c r="A53" s="358" t="s">
        <v>51</v>
      </c>
      <c r="B53" s="358"/>
      <c r="C53" s="358"/>
      <c r="D53" s="358"/>
      <c r="E53" s="358"/>
      <c r="F53" s="358"/>
      <c r="G53" s="358"/>
    </row>
    <row r="54" spans="1:7" ht="35.1" customHeight="1" x14ac:dyDescent="0.35">
      <c r="A54" s="92" t="s">
        <v>53</v>
      </c>
      <c r="B54" s="92" t="s">
        <v>144</v>
      </c>
      <c r="C54" s="92" t="s">
        <v>80</v>
      </c>
      <c r="D54" s="92" t="s">
        <v>81</v>
      </c>
      <c r="E54" s="92" t="s">
        <v>82</v>
      </c>
      <c r="F54" s="92" t="s">
        <v>84</v>
      </c>
      <c r="G54" s="92" t="s">
        <v>13</v>
      </c>
    </row>
    <row r="55" spans="1:7" ht="18" customHeight="1" x14ac:dyDescent="0.35">
      <c r="A55" s="79" t="s">
        <v>16</v>
      </c>
      <c r="B55" s="93"/>
      <c r="C55" s="80">
        <f>+C57</f>
        <v>0</v>
      </c>
      <c r="D55" s="80">
        <f t="shared" ref="D55:G55" si="7">+D57</f>
        <v>0</v>
      </c>
      <c r="E55" s="80">
        <f t="shared" si="7"/>
        <v>0</v>
      </c>
      <c r="F55" s="80">
        <f t="shared" si="7"/>
        <v>0</v>
      </c>
      <c r="G55" s="80">
        <f t="shared" si="7"/>
        <v>0</v>
      </c>
    </row>
    <row r="56" spans="1:7" ht="15" customHeight="1" x14ac:dyDescent="0.35">
      <c r="A56" s="10"/>
      <c r="B56" s="42"/>
      <c r="C56" s="12"/>
      <c r="D56" s="12"/>
      <c r="E56" s="12"/>
      <c r="F56" s="43"/>
      <c r="G56" s="43"/>
    </row>
    <row r="57" spans="1:7" x14ac:dyDescent="0.35">
      <c r="A57" s="394" t="s">
        <v>55</v>
      </c>
      <c r="B57" s="394"/>
      <c r="C57" s="95">
        <f>+SUM(C58:C62)</f>
        <v>0</v>
      </c>
      <c r="D57" s="95">
        <f t="shared" ref="D57:E57" si="8">+SUM(D58:D62)</f>
        <v>0</v>
      </c>
      <c r="E57" s="95">
        <f t="shared" si="8"/>
        <v>0</v>
      </c>
      <c r="F57" s="95">
        <f>+SUM(F58:F62)</f>
        <v>0</v>
      </c>
      <c r="G57" s="95">
        <f>+SUM(G58:G62)</f>
        <v>0</v>
      </c>
    </row>
    <row r="58" spans="1:7" x14ac:dyDescent="0.35">
      <c r="A58" s="155">
        <v>0</v>
      </c>
      <c r="B58" s="160" t="s">
        <v>175</v>
      </c>
      <c r="C58" s="13">
        <f>+'1T'!F110</f>
        <v>0</v>
      </c>
      <c r="D58" s="13">
        <f>+'2T'!F110</f>
        <v>0</v>
      </c>
      <c r="E58" s="13">
        <f>+'3T'!F110</f>
        <v>0</v>
      </c>
      <c r="F58" s="13">
        <f>+'4T'!F110</f>
        <v>0</v>
      </c>
      <c r="G58" s="63">
        <f>+C58+D58+E58+F58</f>
        <v>0</v>
      </c>
    </row>
    <row r="59" spans="1:7" x14ac:dyDescent="0.35">
      <c r="A59" s="155">
        <v>1</v>
      </c>
      <c r="B59" s="160" t="s">
        <v>163</v>
      </c>
      <c r="C59" s="13">
        <f>+'1T'!F111</f>
        <v>0</v>
      </c>
      <c r="D59" s="13">
        <f>+'2T'!F111</f>
        <v>0</v>
      </c>
      <c r="E59" s="13">
        <f>+'3T'!F111</f>
        <v>0</v>
      </c>
      <c r="F59" s="13">
        <f>+'4T'!F111</f>
        <v>0</v>
      </c>
      <c r="G59" s="63">
        <f t="shared" ref="G59:G62" si="9">+C59+D59+E59+F59</f>
        <v>0</v>
      </c>
    </row>
    <row r="60" spans="1:7" x14ac:dyDescent="0.35">
      <c r="A60" s="155">
        <v>2</v>
      </c>
      <c r="B60" s="160" t="s">
        <v>176</v>
      </c>
      <c r="C60" s="13">
        <f>+'1T'!F112</f>
        <v>0</v>
      </c>
      <c r="D60" s="13">
        <f>+'2T'!F112</f>
        <v>0</v>
      </c>
      <c r="E60" s="13">
        <f>+'3T'!F112</f>
        <v>0</v>
      </c>
      <c r="F60" s="13">
        <f>+'4T'!F112</f>
        <v>0</v>
      </c>
      <c r="G60" s="63">
        <f t="shared" si="9"/>
        <v>0</v>
      </c>
    </row>
    <row r="61" spans="1:7" x14ac:dyDescent="0.35">
      <c r="A61" s="155">
        <v>3</v>
      </c>
      <c r="B61" s="160" t="s">
        <v>177</v>
      </c>
      <c r="C61" s="13">
        <f>+'1T'!F113</f>
        <v>0</v>
      </c>
      <c r="D61" s="13">
        <f>+'2T'!F113</f>
        <v>0</v>
      </c>
      <c r="E61" s="13">
        <f>+'3T'!F113</f>
        <v>0</v>
      </c>
      <c r="F61" s="13">
        <f>+'4T'!F113</f>
        <v>0</v>
      </c>
      <c r="G61" s="63">
        <f t="shared" si="9"/>
        <v>0</v>
      </c>
    </row>
    <row r="62" spans="1:7" x14ac:dyDescent="0.35">
      <c r="A62" s="155">
        <v>4</v>
      </c>
      <c r="B62" s="160" t="s">
        <v>178</v>
      </c>
      <c r="C62" s="13">
        <f>+'1T'!F114</f>
        <v>0</v>
      </c>
      <c r="D62" s="13">
        <f>+'2T'!F114</f>
        <v>0</v>
      </c>
      <c r="E62" s="13">
        <f>+'3T'!F114</f>
        <v>0</v>
      </c>
      <c r="F62" s="13">
        <f>+'4T'!F114</f>
        <v>0</v>
      </c>
      <c r="G62" s="63">
        <f t="shared" si="9"/>
        <v>0</v>
      </c>
    </row>
    <row r="63" spans="1:7" x14ac:dyDescent="0.35">
      <c r="A63" s="155">
        <v>5</v>
      </c>
      <c r="B63" s="160" t="s">
        <v>179</v>
      </c>
      <c r="C63" s="13">
        <f>+'1T'!F115</f>
        <v>0</v>
      </c>
      <c r="D63" s="13">
        <f>+'2T'!F115</f>
        <v>0</v>
      </c>
      <c r="E63" s="13">
        <f>+'3T'!F115</f>
        <v>0</v>
      </c>
      <c r="F63" s="13">
        <f>+'4T'!F115</f>
        <v>0</v>
      </c>
      <c r="G63" s="64">
        <f>+C63+D63+E63+F63</f>
        <v>0</v>
      </c>
    </row>
    <row r="64" spans="1:7" x14ac:dyDescent="0.35">
      <c r="A64" s="155">
        <v>6</v>
      </c>
      <c r="B64" s="160" t="s">
        <v>161</v>
      </c>
      <c r="C64" s="13">
        <f>+'1T'!F116</f>
        <v>2132008660</v>
      </c>
      <c r="D64" s="13">
        <f>+'2T'!F116</f>
        <v>1200125538</v>
      </c>
      <c r="E64" s="13">
        <f>+'3T'!F116</f>
        <v>2256398573.7027998</v>
      </c>
      <c r="F64" s="13">
        <f>+'4T'!F116</f>
        <v>4476136143.5140009</v>
      </c>
      <c r="G64" s="64">
        <f t="shared" ref="G64:G67" si="10">+C64+D64+E64+F64</f>
        <v>10064668915.216801</v>
      </c>
    </row>
    <row r="65" spans="1:7" x14ac:dyDescent="0.35">
      <c r="A65" s="155">
        <v>7</v>
      </c>
      <c r="B65" s="160" t="s">
        <v>162</v>
      </c>
      <c r="C65" s="13">
        <f>+'1T'!F117</f>
        <v>0</v>
      </c>
      <c r="D65" s="13">
        <f>+'2T'!F117</f>
        <v>0</v>
      </c>
      <c r="E65" s="13">
        <f>+'3T'!F117</f>
        <v>0</v>
      </c>
      <c r="F65" s="13">
        <f>+'4T'!F117</f>
        <v>0</v>
      </c>
      <c r="G65" s="64">
        <f t="shared" si="10"/>
        <v>0</v>
      </c>
    </row>
    <row r="66" spans="1:7" x14ac:dyDescent="0.35">
      <c r="A66" s="155">
        <v>8</v>
      </c>
      <c r="B66" s="160" t="s">
        <v>180</v>
      </c>
      <c r="C66" s="13">
        <f>+'1T'!F118</f>
        <v>0</v>
      </c>
      <c r="D66" s="13">
        <f>+'2T'!F118</f>
        <v>0</v>
      </c>
      <c r="E66" s="13">
        <f>+'3T'!F118</f>
        <v>0</v>
      </c>
      <c r="F66" s="13">
        <f>+'4T'!F118</f>
        <v>0</v>
      </c>
      <c r="G66" s="64">
        <f t="shared" si="10"/>
        <v>0</v>
      </c>
    </row>
    <row r="67" spans="1:7" x14ac:dyDescent="0.35">
      <c r="A67" s="155">
        <v>9</v>
      </c>
      <c r="B67" s="160" t="s">
        <v>181</v>
      </c>
      <c r="C67" s="13">
        <f>+'1T'!F119</f>
        <v>0</v>
      </c>
      <c r="D67" s="13">
        <f>+'2T'!F119</f>
        <v>0</v>
      </c>
      <c r="E67" s="13">
        <f>+'3T'!F119</f>
        <v>0</v>
      </c>
      <c r="F67" s="13">
        <f>+'4T'!F119</f>
        <v>0</v>
      </c>
      <c r="G67" s="64">
        <f t="shared" si="10"/>
        <v>0</v>
      </c>
    </row>
    <row r="68" spans="1:7" ht="15" customHeight="1" x14ac:dyDescent="0.35">
      <c r="A68" s="28"/>
      <c r="B68" s="28"/>
      <c r="C68" s="50"/>
      <c r="D68" s="50"/>
      <c r="E68" s="50"/>
      <c r="F68" s="50"/>
      <c r="G68" s="50"/>
    </row>
    <row r="69" spans="1:7" x14ac:dyDescent="0.35">
      <c r="A69" s="394" t="s">
        <v>195</v>
      </c>
      <c r="B69" s="394"/>
      <c r="C69" s="95">
        <f>+C70</f>
        <v>0</v>
      </c>
      <c r="D69" s="95">
        <f>+D70</f>
        <v>0</v>
      </c>
      <c r="E69" s="95">
        <f>+E70</f>
        <v>0</v>
      </c>
      <c r="F69" s="95">
        <f>+F70</f>
        <v>0</v>
      </c>
      <c r="G69" s="95">
        <f>+G70</f>
        <v>0</v>
      </c>
    </row>
    <row r="70" spans="1:7" x14ac:dyDescent="0.35">
      <c r="A70" s="155">
        <v>6</v>
      </c>
      <c r="B70" s="160" t="s">
        <v>161</v>
      </c>
      <c r="C70" s="46">
        <f>+C71</f>
        <v>0</v>
      </c>
      <c r="D70" s="46">
        <f t="shared" ref="D70:G70" si="11">+D71</f>
        <v>0</v>
      </c>
      <c r="E70" s="46">
        <f t="shared" si="11"/>
        <v>0</v>
      </c>
      <c r="F70" s="46">
        <f t="shared" si="11"/>
        <v>0</v>
      </c>
      <c r="G70" s="64">
        <f t="shared" si="11"/>
        <v>0</v>
      </c>
    </row>
    <row r="71" spans="1:7" x14ac:dyDescent="0.35">
      <c r="A71" s="161" t="s">
        <v>194</v>
      </c>
      <c r="B71" s="40" t="s">
        <v>193</v>
      </c>
      <c r="C71" s="65">
        <f>+'1T'!F123</f>
        <v>0</v>
      </c>
      <c r="D71" s="65">
        <f>+'2T'!F123</f>
        <v>0</v>
      </c>
      <c r="E71" s="65">
        <f>+'3T'!F123</f>
        <v>0</v>
      </c>
      <c r="F71" s="65">
        <f>+'4T'!F123</f>
        <v>0</v>
      </c>
      <c r="G71" s="66">
        <f>+C71+D71+E71+F71</f>
        <v>0</v>
      </c>
    </row>
    <row r="72" spans="1:7" x14ac:dyDescent="0.35">
      <c r="A72" s="398" t="s">
        <v>56</v>
      </c>
      <c r="B72" s="398"/>
      <c r="C72" s="398"/>
      <c r="D72" s="398"/>
      <c r="E72" s="398"/>
      <c r="F72" s="398"/>
    </row>
    <row r="73" spans="1:7" x14ac:dyDescent="0.35">
      <c r="A73" s="467" t="s">
        <v>42</v>
      </c>
      <c r="B73" s="467"/>
      <c r="C73" s="467"/>
      <c r="D73" s="467"/>
      <c r="E73" s="467"/>
      <c r="F73" s="467"/>
    </row>
    <row r="74" spans="1:7" x14ac:dyDescent="0.35">
      <c r="A74" s="44"/>
      <c r="B74" s="42"/>
      <c r="C74" s="28"/>
      <c r="D74" s="28"/>
      <c r="E74" s="28"/>
      <c r="F74" s="2"/>
    </row>
    <row r="75" spans="1:7" x14ac:dyDescent="0.35">
      <c r="A75" s="358" t="s">
        <v>70</v>
      </c>
      <c r="B75" s="358"/>
      <c r="C75" s="358"/>
      <c r="D75" s="358"/>
      <c r="E75" s="358"/>
      <c r="F75" s="358"/>
    </row>
    <row r="76" spans="1:7" x14ac:dyDescent="0.35">
      <c r="A76" s="358" t="s">
        <v>71</v>
      </c>
      <c r="B76" s="358"/>
      <c r="C76" s="358"/>
      <c r="D76" s="358"/>
      <c r="E76" s="358"/>
      <c r="F76" s="358"/>
    </row>
    <row r="77" spans="1:7" x14ac:dyDescent="0.35">
      <c r="A77" s="358" t="s">
        <v>51</v>
      </c>
      <c r="B77" s="358"/>
      <c r="C77" s="358"/>
      <c r="D77" s="358"/>
      <c r="E77" s="358"/>
      <c r="F77" s="358"/>
    </row>
    <row r="78" spans="1:7" x14ac:dyDescent="0.35">
      <c r="A78" s="92" t="s">
        <v>69</v>
      </c>
      <c r="B78" s="92" t="s">
        <v>80</v>
      </c>
      <c r="C78" s="92" t="s">
        <v>81</v>
      </c>
      <c r="D78" s="92" t="s">
        <v>82</v>
      </c>
      <c r="E78" s="92" t="s">
        <v>83</v>
      </c>
      <c r="F78" s="92" t="s">
        <v>13</v>
      </c>
    </row>
    <row r="79" spans="1:7" x14ac:dyDescent="0.35">
      <c r="A79" s="113" t="s">
        <v>72</v>
      </c>
      <c r="B79" s="114">
        <f>+'1T'!E133</f>
        <v>0</v>
      </c>
      <c r="C79" s="114">
        <f>+'2T'!E133</f>
        <v>-465945235.44579983</v>
      </c>
      <c r="D79" s="114">
        <f>+'3T'!E133</f>
        <v>-7348.8915996551514</v>
      </c>
      <c r="E79" s="114">
        <f>+'4T'!E133</f>
        <v>2810072718.9598002</v>
      </c>
      <c r="F79" s="114">
        <f>+B79</f>
        <v>0</v>
      </c>
    </row>
    <row r="80" spans="1:7" x14ac:dyDescent="0.35">
      <c r="A80" s="113" t="s">
        <v>73</v>
      </c>
      <c r="B80" s="114">
        <f>+'1T'!F89</f>
        <v>1666063424.5542002</v>
      </c>
      <c r="C80" s="114">
        <f>+'2T'!F89</f>
        <v>1666063424.5542002</v>
      </c>
      <c r="D80" s="114">
        <f>+'3T'!F89</f>
        <v>5066478641.5542002</v>
      </c>
      <c r="E80" s="114">
        <f>+'4T'!F89</f>
        <v>1666063424.5542002</v>
      </c>
      <c r="F80" s="114">
        <f>+B80+C80+D80+E80</f>
        <v>10064668915.216801</v>
      </c>
    </row>
    <row r="81" spans="1:7" x14ac:dyDescent="0.35">
      <c r="A81" s="96" t="s">
        <v>98</v>
      </c>
      <c r="B81" s="97">
        <f>+B79+B80</f>
        <v>1666063424.5542002</v>
      </c>
      <c r="C81" s="97">
        <f t="shared" ref="C81:E81" si="12">+C79+C80</f>
        <v>1200118189.1084003</v>
      </c>
      <c r="D81" s="97">
        <f t="shared" si="12"/>
        <v>5066471292.6626005</v>
      </c>
      <c r="E81" s="97">
        <f t="shared" si="12"/>
        <v>4476136143.5139999</v>
      </c>
      <c r="F81" s="97">
        <f>+F79+F80</f>
        <v>10064668915.216801</v>
      </c>
    </row>
    <row r="82" spans="1:7" x14ac:dyDescent="0.35">
      <c r="A82" s="113" t="s">
        <v>146</v>
      </c>
      <c r="B82" s="114">
        <f>+'1T'!F109</f>
        <v>2132008660</v>
      </c>
      <c r="C82" s="114">
        <f>+'2T'!F109</f>
        <v>1200125538</v>
      </c>
      <c r="D82" s="114">
        <f>+'3T'!F109</f>
        <v>2256398573.7027998</v>
      </c>
      <c r="E82" s="114">
        <f>+'4T'!F109</f>
        <v>4476136143.5140009</v>
      </c>
      <c r="F82" s="114">
        <f>+B82+C82+D82+E82</f>
        <v>10064668915.216801</v>
      </c>
    </row>
    <row r="83" spans="1:7" x14ac:dyDescent="0.35">
      <c r="A83" s="96" t="s">
        <v>99</v>
      </c>
      <c r="B83" s="97">
        <f>+B81-B82</f>
        <v>-465945235.44579983</v>
      </c>
      <c r="C83" s="97">
        <f t="shared" ref="C83:E83" si="13">+C81-C82</f>
        <v>-7348.8915996551514</v>
      </c>
      <c r="D83" s="97">
        <f t="shared" si="13"/>
        <v>2810072718.9598007</v>
      </c>
      <c r="E83" s="123">
        <f t="shared" si="13"/>
        <v>0</v>
      </c>
      <c r="F83" s="123">
        <f>+F81-F82</f>
        <v>0</v>
      </c>
      <c r="G83" s="191"/>
    </row>
    <row r="84" spans="1:7" x14ac:dyDescent="0.35">
      <c r="A84" s="426" t="s">
        <v>42</v>
      </c>
      <c r="B84" s="426"/>
      <c r="C84" s="426"/>
      <c r="D84" s="426"/>
      <c r="E84" s="39"/>
      <c r="F84" s="2"/>
    </row>
    <row r="85" spans="1:7" x14ac:dyDescent="0.35">
      <c r="A85" s="54"/>
      <c r="B85" s="54"/>
      <c r="C85" s="54"/>
      <c r="D85" s="54"/>
      <c r="E85" s="39"/>
      <c r="F85" s="2"/>
    </row>
    <row r="86" spans="1:7" x14ac:dyDescent="0.35">
      <c r="A86" s="358" t="s">
        <v>123</v>
      </c>
      <c r="B86" s="358"/>
      <c r="C86" s="358"/>
      <c r="D86" s="358"/>
      <c r="E86" s="358"/>
      <c r="F86" s="358"/>
    </row>
    <row r="87" spans="1:7" ht="17.25" customHeight="1" x14ac:dyDescent="0.35">
      <c r="A87" s="372" t="s">
        <v>124</v>
      </c>
      <c r="B87" s="372"/>
      <c r="C87" s="372"/>
      <c r="D87" s="372"/>
      <c r="E87" s="372"/>
      <c r="F87" s="372"/>
    </row>
    <row r="88" spans="1:7" x14ac:dyDescent="0.35">
      <c r="A88" s="358" t="s">
        <v>51</v>
      </c>
      <c r="B88" s="358"/>
      <c r="C88" s="358"/>
      <c r="D88" s="358"/>
      <c r="E88" s="358"/>
      <c r="F88" s="358"/>
    </row>
    <row r="89" spans="1:7" x14ac:dyDescent="0.35">
      <c r="A89" s="170" t="s">
        <v>69</v>
      </c>
      <c r="B89" s="170"/>
      <c r="C89" s="170" t="s">
        <v>80</v>
      </c>
      <c r="D89" s="170" t="s">
        <v>81</v>
      </c>
      <c r="E89" s="170" t="s">
        <v>82</v>
      </c>
      <c r="F89" s="170" t="s">
        <v>84</v>
      </c>
    </row>
    <row r="90" spans="1:7" x14ac:dyDescent="0.35">
      <c r="A90" s="163" t="s">
        <v>196</v>
      </c>
      <c r="B90" s="163"/>
      <c r="C90" s="88"/>
      <c r="D90" s="88"/>
      <c r="E90" s="192"/>
      <c r="F90" s="193"/>
    </row>
    <row r="91" spans="1:7" x14ac:dyDescent="0.35">
      <c r="A91" s="113" t="s">
        <v>125</v>
      </c>
      <c r="B91" s="28"/>
      <c r="C91" s="41">
        <f>+'1T'!D153</f>
        <v>0</v>
      </c>
      <c r="D91" s="41">
        <f>+'2T'!D153</f>
        <v>0</v>
      </c>
      <c r="E91" s="41">
        <f>+'3T'!D153</f>
        <v>0</v>
      </c>
      <c r="F91" s="41">
        <f>+'4T'!D153</f>
        <v>0</v>
      </c>
    </row>
    <row r="92" spans="1:7" x14ac:dyDescent="0.35">
      <c r="A92" s="113" t="s">
        <v>126</v>
      </c>
      <c r="B92" s="28"/>
      <c r="C92" s="41">
        <f>+'1T'!D154</f>
        <v>0</v>
      </c>
      <c r="D92" s="41">
        <f>+'2T'!D154</f>
        <v>0</v>
      </c>
      <c r="E92" s="41">
        <f>+'3T'!D154</f>
        <v>0</v>
      </c>
      <c r="F92" s="41">
        <f>+'4T'!D154</f>
        <v>0</v>
      </c>
    </row>
    <row r="93" spans="1:7" x14ac:dyDescent="0.35">
      <c r="A93" s="165" t="s">
        <v>216</v>
      </c>
      <c r="B93" s="165"/>
      <c r="C93" s="97">
        <f>+C91+C92</f>
        <v>0</v>
      </c>
      <c r="D93" s="97">
        <f>+D91+D92</f>
        <v>0</v>
      </c>
      <c r="E93" s="97">
        <f t="shared" ref="E93:F93" si="14">+E91+E92</f>
        <v>0</v>
      </c>
      <c r="F93" s="97">
        <f t="shared" si="14"/>
        <v>0</v>
      </c>
    </row>
    <row r="94" spans="1:7" x14ac:dyDescent="0.35">
      <c r="A94" s="113"/>
      <c r="B94" s="28"/>
      <c r="C94" s="41"/>
      <c r="D94" s="41"/>
      <c r="E94" s="39"/>
      <c r="F94" s="2"/>
    </row>
    <row r="95" spans="1:7" x14ac:dyDescent="0.35">
      <c r="A95" s="163" t="s">
        <v>197</v>
      </c>
      <c r="B95" s="163"/>
      <c r="C95" s="88" t="s">
        <v>80</v>
      </c>
      <c r="D95" s="88" t="s">
        <v>81</v>
      </c>
      <c r="E95" s="170" t="s">
        <v>82</v>
      </c>
      <c r="F95" s="170" t="s">
        <v>84</v>
      </c>
    </row>
    <row r="96" spans="1:7" x14ac:dyDescent="0.35">
      <c r="A96" s="113" t="s">
        <v>125</v>
      </c>
      <c r="B96" s="28"/>
      <c r="C96" s="41">
        <f>+'1T'!D158</f>
        <v>0</v>
      </c>
      <c r="D96" s="41">
        <f>+'2T'!D158</f>
        <v>0</v>
      </c>
      <c r="E96" s="41">
        <f>+'3T'!D158</f>
        <v>0</v>
      </c>
      <c r="F96" s="41">
        <f>+'4T'!D158</f>
        <v>0</v>
      </c>
    </row>
    <row r="97" spans="1:8" x14ac:dyDescent="0.35">
      <c r="A97" s="113" t="s">
        <v>198</v>
      </c>
      <c r="B97" s="28"/>
      <c r="C97" s="41">
        <f>+'1T'!D159</f>
        <v>0</v>
      </c>
      <c r="D97" s="41">
        <f>+'2T'!D159</f>
        <v>0</v>
      </c>
      <c r="E97" s="41">
        <f>+'3T'!D159</f>
        <v>0</v>
      </c>
      <c r="F97" s="41">
        <f>+'4T'!D159</f>
        <v>0</v>
      </c>
    </row>
    <row r="98" spans="1:8" x14ac:dyDescent="0.35">
      <c r="A98" s="165" t="s">
        <v>199</v>
      </c>
      <c r="B98" s="165"/>
      <c r="C98" s="97">
        <f>+C96+C97</f>
        <v>0</v>
      </c>
      <c r="D98" s="97">
        <f>+D96+D97</f>
        <v>0</v>
      </c>
      <c r="E98" s="97">
        <f t="shared" ref="E98:F98" si="15">+E96+E97</f>
        <v>0</v>
      </c>
      <c r="F98" s="97">
        <f t="shared" si="15"/>
        <v>0</v>
      </c>
    </row>
    <row r="99" spans="1:8" x14ac:dyDescent="0.35">
      <c r="A99" s="113"/>
      <c r="B99" s="28"/>
      <c r="C99" s="114"/>
      <c r="D99" s="114"/>
      <c r="E99" s="39"/>
      <c r="F99" s="2"/>
    </row>
    <row r="100" spans="1:8" x14ac:dyDescent="0.35">
      <c r="A100" s="163" t="s">
        <v>200</v>
      </c>
      <c r="B100" s="163"/>
      <c r="C100" s="88" t="s">
        <v>80</v>
      </c>
      <c r="D100" s="88" t="s">
        <v>81</v>
      </c>
      <c r="E100" s="170" t="s">
        <v>82</v>
      </c>
      <c r="F100" s="170" t="s">
        <v>84</v>
      </c>
    </row>
    <row r="101" spans="1:8" x14ac:dyDescent="0.35">
      <c r="A101" s="113" t="s">
        <v>125</v>
      </c>
      <c r="B101" s="28"/>
      <c r="C101" s="41">
        <f>+'1T'!D163</f>
        <v>0</v>
      </c>
      <c r="D101" s="41">
        <f>+'2T'!D163</f>
        <v>0</v>
      </c>
      <c r="E101" s="41">
        <f>+'3T'!D163</f>
        <v>0</v>
      </c>
      <c r="F101" s="41">
        <f>+'4T'!D163</f>
        <v>0</v>
      </c>
    </row>
    <row r="102" spans="1:8" x14ac:dyDescent="0.35">
      <c r="A102" s="113" t="s">
        <v>126</v>
      </c>
      <c r="B102" s="28"/>
      <c r="C102" s="41">
        <f>+'1T'!D164</f>
        <v>0</v>
      </c>
      <c r="D102" s="41">
        <f>+'2T'!D164</f>
        <v>0</v>
      </c>
      <c r="E102" s="41">
        <f>+'3T'!D164</f>
        <v>0</v>
      </c>
      <c r="F102" s="41">
        <f>+'4T'!D164</f>
        <v>0</v>
      </c>
      <c r="H102"/>
    </row>
    <row r="103" spans="1:8" x14ac:dyDescent="0.35">
      <c r="A103" s="165" t="s">
        <v>201</v>
      </c>
      <c r="B103" s="165"/>
      <c r="C103" s="166">
        <f>+C101+C102</f>
        <v>0</v>
      </c>
      <c r="D103" s="166">
        <f>+D101+D102</f>
        <v>0</v>
      </c>
      <c r="E103" s="166">
        <f t="shared" ref="E103:F103" si="16">+E101+E102</f>
        <v>0</v>
      </c>
      <c r="F103" s="166">
        <f t="shared" si="16"/>
        <v>0</v>
      </c>
      <c r="H103"/>
    </row>
    <row r="104" spans="1:8" x14ac:dyDescent="0.35">
      <c r="A104" s="167" t="s">
        <v>202</v>
      </c>
      <c r="B104" s="127"/>
      <c r="C104" s="164"/>
      <c r="D104"/>
      <c r="E104"/>
      <c r="F104"/>
    </row>
    <row r="105" spans="1:8" x14ac:dyDescent="0.35">
      <c r="A105"/>
      <c r="B105"/>
      <c r="C105"/>
      <c r="D105"/>
      <c r="E105"/>
      <c r="F105"/>
    </row>
    <row r="106" spans="1:8" x14ac:dyDescent="0.35">
      <c r="A106"/>
      <c r="B106"/>
      <c r="C106"/>
      <c r="D106"/>
      <c r="E106"/>
      <c r="F106"/>
      <c r="G106"/>
    </row>
    <row r="107" spans="1:8" x14ac:dyDescent="0.35">
      <c r="A107" s="347" t="s">
        <v>116</v>
      </c>
      <c r="B107" s="347"/>
      <c r="C107" s="347"/>
      <c r="D107" s="347"/>
      <c r="E107" s="347"/>
      <c r="F107" s="347"/>
      <c r="G107"/>
    </row>
    <row r="108" spans="1:8" x14ac:dyDescent="0.35">
      <c r="A108"/>
      <c r="B108"/>
      <c r="C108"/>
      <c r="D108"/>
      <c r="E108"/>
      <c r="F108"/>
      <c r="G108"/>
    </row>
  </sheetData>
  <mergeCells count="31">
    <mergeCell ref="A107:F107"/>
    <mergeCell ref="A87:F87"/>
    <mergeCell ref="A88:F88"/>
    <mergeCell ref="A86:F86"/>
    <mergeCell ref="A31:F31"/>
    <mergeCell ref="A42:B42"/>
    <mergeCell ref="A36:G36"/>
    <mergeCell ref="A37:G37"/>
    <mergeCell ref="A38:G38"/>
    <mergeCell ref="A34:G34"/>
    <mergeCell ref="A52:G52"/>
    <mergeCell ref="A51:G51"/>
    <mergeCell ref="A84:D84"/>
    <mergeCell ref="A48:E48"/>
    <mergeCell ref="A49:G49"/>
    <mergeCell ref="A1:G2"/>
    <mergeCell ref="A77:F77"/>
    <mergeCell ref="A57:B57"/>
    <mergeCell ref="A69:B69"/>
    <mergeCell ref="A72:F72"/>
    <mergeCell ref="A3:G3"/>
    <mergeCell ref="A73:F73"/>
    <mergeCell ref="A75:F75"/>
    <mergeCell ref="A76:F76"/>
    <mergeCell ref="A53:G53"/>
    <mergeCell ref="A22:F22"/>
    <mergeCell ref="A11:G11"/>
    <mergeCell ref="A20:G20"/>
    <mergeCell ref="A9:G9"/>
    <mergeCell ref="A12:G12"/>
    <mergeCell ref="A23:F23"/>
  </mergeCells>
  <dataValidations count="7">
    <dataValidation allowBlank="1" showInputMessage="1" showErrorMessage="1" promptTitle="Advertencia" prompt="Se recomienda leer cuidadosamente las indicaciones dispuestas en la parte inferior de esta tabla. " sqref="A79"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43:A45 A58" xr:uid="{623C21BD-5B6A-48D2-9B0C-6FD620A056DA}"/>
    <dataValidation allowBlank="1" showInputMessage="1" showErrorMessage="1" promptTitle="Advertencia" prompt="El nombre de la partida debe ser de acuerdo al Clasificador de los Ingresos del Sector Público. " sqref="B43:B45 B58" xr:uid="{02A3143A-C825-4B8C-9534-6A221E6F3A6F}"/>
    <dataValidation allowBlank="1" showInputMessage="1" showErrorMessage="1" promptTitle="Advertencia" prompt="Esta tabla solo la deben completar la unidades ejecutoras que por Ley específica estén facultadas para estimar superávits." sqref="D95"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87" xr:uid="{788B8DBD-0E46-4157-9902-EF57D9F7753A}"/>
    <dataValidation allowBlank="1" showInputMessage="1" showErrorMessage="1" promptTitle="Recordatorio" prompt="El superávit libre debe ser reintegrado a más tardar el 31 de marzo,_x000a_de acuerdo al  Decreto Nº 43189-MTSS, artículo 66. " sqref="A92:A94 A96:A99 A101:A103" xr:uid="{3411636E-4E5D-435D-A3BC-FA6DBF5460E2}"/>
    <dataValidation allowBlank="1" showInputMessage="1" showErrorMessage="1" promptTitle="Advertencia" prompt="Debe coincidir con el monto reportado en la Liquidación Prespuestaria 2023, caso contrario se debe justificar en el espacio de observaciones. " sqref="D99 C95 D94:D95" xr:uid="{795C2495-D450-46F3-95AF-7BE30140186E}"/>
  </dataValidations>
  <printOptions horizontalCentered="1"/>
  <pageMargins left="0.31496062992125984" right="0.31496062992125984" top="1.1811023622047245" bottom="0.78740157480314965" header="0.78740157480314965" footer="0.39370078740157483"/>
  <pageSetup scale="51"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32" max="16383" man="1"/>
  </rowBreak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2024-04-23T13:55:09Z</cp:lastPrinted>
  <dcterms:created xsi:type="dcterms:W3CDTF">2011-10-26T20:29:12Z</dcterms:created>
  <dcterms:modified xsi:type="dcterms:W3CDTF">2026-01-03T13:05:42Z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