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showInkAnnotation="0" defaultThemeVersion="124226"/>
  <mc:AlternateContent xmlns:mc="http://schemas.openxmlformats.org/markup-compatibility/2006">
    <mc:Choice Requires="x15">
      <x15ac:absPath xmlns:x15ac="http://schemas.microsoft.com/office/spreadsheetml/2010/11/ac" url="C:\Users\207180055\Desktop\ACTUALIZACIÓN PW 2025\2024\Reportes de Ejecución\"/>
    </mc:Choice>
  </mc:AlternateContent>
  <xr:revisionPtr revIDLastSave="0" documentId="13_ncr:1_{2388AF38-44E3-4595-AF05-88075F61EECF}" xr6:coauthVersionLast="47" xr6:coauthVersionMax="47" xr10:uidLastSave="{00000000-0000-0000-0000-000000000000}"/>
  <bookViews>
    <workbookView xWindow="-108" yWindow="-108" windowWidth="23256" windowHeight="13896" tabRatio="835" xr2:uid="{00000000-000D-0000-FFFF-FFFF00000000}"/>
  </bookViews>
  <sheets>
    <sheet name="Calendario" sheetId="30" r:id="rId1"/>
    <sheet name="Instrucciones" sheetId="33" r:id="rId2"/>
    <sheet name="1T" sheetId="1" r:id="rId3"/>
    <sheet name="2T" sheetId="17" r:id="rId4"/>
    <sheet name="I Semestre" sheetId="22" r:id="rId5"/>
    <sheet name="3T" sheetId="19" r:id="rId6"/>
    <sheet name="III T Acum" sheetId="32" r:id="rId7"/>
    <sheet name="4T" sheetId="20" r:id="rId8"/>
    <sheet name="Anual" sheetId="24" r:id="rId9"/>
  </sheets>
  <externalReferences>
    <externalReference r:id="rId10"/>
    <externalReference r:id="rId11"/>
  </externalReferences>
  <definedNames>
    <definedName name="ANPHNN" localSheetId="1">#REF!</definedName>
    <definedName name="ANPHNN">#REF!</definedName>
    <definedName name="_xlnm.Print_Area" localSheetId="2">'1T'!$A$1:$F$261</definedName>
    <definedName name="_xlnm.Print_Area" localSheetId="3">'2T'!$A$1:$F$261</definedName>
    <definedName name="_xlnm.Print_Area" localSheetId="5">'3T'!$A$1:$F$257</definedName>
    <definedName name="_xlnm.Print_Area" localSheetId="7">'4T'!$A$1:$F$259</definedName>
    <definedName name="_xlnm.Print_Area" localSheetId="8">Anual!$A$1:$G$163</definedName>
    <definedName name="_xlnm.Print_Area" localSheetId="0">Calendario!$A$1:$E$14</definedName>
    <definedName name="_xlnm.Print_Area" localSheetId="4">'I Semestre'!$A$1:$E$164</definedName>
    <definedName name="_xlnm.Print_Area" localSheetId="6">'III T Acum'!$A$1:$F$101</definedName>
    <definedName name="_xlnm.Print_Area" localSheetId="1">Instrucciones!$A$1:$D$95</definedName>
    <definedName name="AYA" localSheetId="1">#REF!</definedName>
    <definedName name="AYA">#REF!</definedName>
    <definedName name="BANHVI" localSheetId="1">#REF!</definedName>
    <definedName name="BANHVI">#REF!</definedName>
    <definedName name="CCSS" localSheetId="1">#REF!</definedName>
    <definedName name="CCSS">#REF!</definedName>
    <definedName name="CDN">#REF!</definedName>
    <definedName name="ICODER">#REF!</definedName>
    <definedName name="IMAS" localSheetId="6">[1]!Tabla7[Columna1]</definedName>
    <definedName name="IMAS" localSheetId="1">#REF!</definedName>
    <definedName name="IMAS">#REF!</definedName>
    <definedName name="Institución_737" localSheetId="1">#REF!</definedName>
    <definedName name="Institución_737">#REF!</definedName>
    <definedName name="Institución_GC" localSheetId="1">[2]PRESUPUESTO_2024!#REF!</definedName>
    <definedName name="Institución_GC">#REF!</definedName>
    <definedName name="PANI" localSheetId="1">#REF!</definedName>
    <definedName name="PANI">#REF!</definedName>
    <definedName name="Programa_737" localSheetId="1">[2]PRESUPUESTO_2024!#REF!</definedName>
    <definedName name="Programa_737">#REF!</definedName>
    <definedName name="Programa_GC" localSheetId="1">[2]PRESUPUESTO_2024!#REF!</definedName>
    <definedName name="Programa_G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70" i="20" l="1"/>
  <c r="F230" i="17" l="1"/>
  <c r="E230" i="20" l="1"/>
  <c r="D230" i="20"/>
  <c r="C230" i="20"/>
  <c r="E170" i="20"/>
  <c r="D170" i="20"/>
  <c r="E85" i="20" l="1"/>
  <c r="D85" i="20"/>
  <c r="C85" i="20"/>
  <c r="E81" i="20"/>
  <c r="D81" i="20"/>
  <c r="C81" i="20"/>
  <c r="E77" i="20"/>
  <c r="D78" i="20"/>
  <c r="C78" i="20"/>
  <c r="E73" i="20"/>
  <c r="D73" i="20"/>
  <c r="C74" i="20"/>
  <c r="E68" i="20"/>
  <c r="D67" i="20"/>
  <c r="C68" i="20"/>
  <c r="E63" i="20"/>
  <c r="D63" i="20"/>
  <c r="C64" i="20"/>
  <c r="E60" i="20"/>
  <c r="D59" i="20"/>
  <c r="C60" i="20"/>
  <c r="E56" i="20"/>
  <c r="D56" i="20"/>
  <c r="C56" i="20"/>
  <c r="D60" i="20" l="1"/>
  <c r="D86" i="20"/>
  <c r="D74" i="20"/>
  <c r="E55" i="20"/>
  <c r="C86" i="20"/>
  <c r="D55" i="20"/>
  <c r="C67" i="20"/>
  <c r="D68" i="20"/>
  <c r="D77" i="20"/>
  <c r="E74" i="20"/>
  <c r="E86" i="20"/>
  <c r="E67" i="20"/>
  <c r="C82" i="20"/>
  <c r="E82" i="20"/>
  <c r="C59" i="20"/>
  <c r="C77" i="20"/>
  <c r="D82" i="20"/>
  <c r="C63" i="20"/>
  <c r="E64" i="20"/>
  <c r="E59" i="20"/>
  <c r="D64" i="20"/>
  <c r="E78" i="20"/>
  <c r="C73" i="20"/>
  <c r="C55" i="20"/>
  <c r="F18" i="20" l="1"/>
  <c r="J186" i="19" l="1"/>
  <c r="J187" i="19"/>
  <c r="F20" i="19" l="1"/>
  <c r="E229" i="19"/>
  <c r="D229" i="19"/>
  <c r="C229" i="19"/>
  <c r="E169" i="19"/>
  <c r="D169" i="19"/>
  <c r="D125" i="19" l="1"/>
  <c r="E67" i="19" l="1"/>
  <c r="D67" i="19"/>
  <c r="C68" i="19"/>
  <c r="E64" i="19"/>
  <c r="D64" i="19"/>
  <c r="C64" i="19"/>
  <c r="E59" i="19"/>
  <c r="D59" i="19"/>
  <c r="C59" i="19"/>
  <c r="E56" i="19"/>
  <c r="D56" i="19"/>
  <c r="C55" i="19"/>
  <c r="E85" i="19"/>
  <c r="D85" i="19"/>
  <c r="C85" i="19"/>
  <c r="E81" i="19"/>
  <c r="D81" i="19"/>
  <c r="C80" i="19"/>
  <c r="E77" i="19"/>
  <c r="D76" i="19"/>
  <c r="C77" i="19"/>
  <c r="E73" i="19"/>
  <c r="D73" i="19"/>
  <c r="C72" i="19"/>
  <c r="E60" i="19" l="1"/>
  <c r="D60" i="19"/>
  <c r="C60" i="19"/>
  <c r="C56" i="19"/>
  <c r="E63" i="19"/>
  <c r="D63" i="19"/>
  <c r="E55" i="19"/>
  <c r="D55" i="19"/>
  <c r="E76" i="19"/>
  <c r="C67" i="19"/>
  <c r="E68" i="19"/>
  <c r="C63" i="19"/>
  <c r="D68" i="19"/>
  <c r="C44" i="19"/>
  <c r="D77" i="19"/>
  <c r="C73" i="19"/>
  <c r="C70" i="19" s="1"/>
  <c r="D80" i="19"/>
  <c r="E80" i="19"/>
  <c r="C76" i="19"/>
  <c r="E72" i="19"/>
  <c r="C84" i="19"/>
  <c r="D72" i="19"/>
  <c r="D84" i="19"/>
  <c r="C81" i="19"/>
  <c r="E84" i="19"/>
  <c r="C48" i="19"/>
  <c r="F231" i="17"/>
  <c r="D212" i="17" s="1"/>
  <c r="E163" i="17"/>
  <c r="C163" i="17"/>
  <c r="B190" i="17" s="1"/>
  <c r="C146" i="17" l="1"/>
  <c r="C145" i="17" s="1"/>
  <c r="F147" i="17" l="1"/>
  <c r="E68" i="17"/>
  <c r="D67" i="17"/>
  <c r="C67" i="17"/>
  <c r="E67" i="17" l="1"/>
  <c r="C68" i="17"/>
  <c r="D68" i="17"/>
  <c r="B247" i="17"/>
  <c r="C144" i="17"/>
  <c r="E85" i="17"/>
  <c r="D86" i="17"/>
  <c r="C86" i="17"/>
  <c r="E82" i="17"/>
  <c r="D81" i="17"/>
  <c r="C81" i="17"/>
  <c r="E78" i="17"/>
  <c r="D78" i="17"/>
  <c r="C77" i="17"/>
  <c r="E73" i="17"/>
  <c r="D74" i="17"/>
  <c r="C74" i="17"/>
  <c r="E64" i="17"/>
  <c r="D64" i="17"/>
  <c r="C64" i="17"/>
  <c r="E59" i="17"/>
  <c r="D60" i="17"/>
  <c r="C59" i="17"/>
  <c r="E56" i="17"/>
  <c r="D56" i="17"/>
  <c r="C85" i="17" l="1"/>
  <c r="E81" i="17"/>
  <c r="E55" i="17"/>
  <c r="C82" i="17"/>
  <c r="C78" i="17"/>
  <c r="D59" i="17"/>
  <c r="C55" i="17"/>
  <c r="C44" i="17"/>
  <c r="C60" i="17"/>
  <c r="E77" i="17"/>
  <c r="E63" i="17"/>
  <c r="D77" i="17"/>
  <c r="D85" i="17"/>
  <c r="C73" i="17"/>
  <c r="D73" i="17"/>
  <c r="E74" i="17"/>
  <c r="D55" i="17"/>
  <c r="E60" i="17"/>
  <c r="C56" i="17"/>
  <c r="C63" i="17"/>
  <c r="E86" i="17"/>
  <c r="D63" i="17"/>
  <c r="D82" i="17"/>
  <c r="E85" i="1" l="1"/>
  <c r="D85" i="1"/>
  <c r="C85" i="1"/>
  <c r="E82" i="1"/>
  <c r="D82" i="1"/>
  <c r="C82" i="1"/>
  <c r="D73" i="1"/>
  <c r="E73" i="1"/>
  <c r="D74" i="1"/>
  <c r="E86" i="1"/>
  <c r="D86" i="1"/>
  <c r="C86" i="1"/>
  <c r="E81" i="1"/>
  <c r="D81" i="1"/>
  <c r="C81" i="1"/>
  <c r="E78" i="1"/>
  <c r="D78" i="1"/>
  <c r="C77" i="1"/>
  <c r="E74" i="1"/>
  <c r="C73" i="1"/>
  <c r="E67" i="1"/>
  <c r="D68" i="1"/>
  <c r="C68" i="1"/>
  <c r="E64" i="1"/>
  <c r="D63" i="1"/>
  <c r="C64" i="1"/>
  <c r="D59" i="1"/>
  <c r="E59" i="1"/>
  <c r="D60" i="1"/>
  <c r="E60" i="1"/>
  <c r="C59" i="1"/>
  <c r="D56" i="1"/>
  <c r="E56" i="1"/>
  <c r="C56" i="1"/>
  <c r="D55" i="1"/>
  <c r="E55" i="1"/>
  <c r="C55" i="1"/>
  <c r="C60" i="1" l="1"/>
  <c r="C74" i="1"/>
  <c r="E77" i="1"/>
  <c r="C78" i="1"/>
  <c r="D77" i="1"/>
  <c r="E68" i="1"/>
  <c r="D67" i="1"/>
  <c r="C67" i="1"/>
  <c r="E63" i="1"/>
  <c r="D64" i="1"/>
  <c r="C63" i="1"/>
  <c r="C44" i="1"/>
  <c r="C231" i="1" s="1"/>
  <c r="C48" i="20" l="1"/>
  <c r="D48" i="20"/>
  <c r="E48" i="20"/>
  <c r="C44" i="20"/>
  <c r="D44" i="20"/>
  <c r="E44" i="20"/>
  <c r="F72" i="20"/>
  <c r="F76" i="20"/>
  <c r="E73" i="24" s="1"/>
  <c r="F80" i="20"/>
  <c r="E77" i="24" s="1"/>
  <c r="F84" i="20"/>
  <c r="E81" i="24" s="1"/>
  <c r="D83" i="20"/>
  <c r="E83" i="20"/>
  <c r="C83" i="20"/>
  <c r="D79" i="20"/>
  <c r="E79" i="20"/>
  <c r="C79" i="20"/>
  <c r="D75" i="20"/>
  <c r="E75" i="20"/>
  <c r="C75" i="20"/>
  <c r="D71" i="20"/>
  <c r="E71" i="20"/>
  <c r="C71" i="20"/>
  <c r="F66" i="20"/>
  <c r="E63" i="24" s="1"/>
  <c r="D65" i="20"/>
  <c r="E65" i="20"/>
  <c r="C65" i="20"/>
  <c r="F62" i="20"/>
  <c r="E59" i="24" s="1"/>
  <c r="D61" i="20"/>
  <c r="E61" i="20"/>
  <c r="C61" i="20"/>
  <c r="F58" i="20"/>
  <c r="E55" i="24" s="1"/>
  <c r="D57" i="20"/>
  <c r="E57" i="20"/>
  <c r="C57" i="20"/>
  <c r="D53" i="20"/>
  <c r="E53" i="20"/>
  <c r="C53" i="20"/>
  <c r="F54" i="20"/>
  <c r="E51" i="24" s="1"/>
  <c r="D48" i="19"/>
  <c r="E48" i="19"/>
  <c r="D44" i="19"/>
  <c r="E44" i="19"/>
  <c r="F83" i="19"/>
  <c r="F79" i="19"/>
  <c r="F75" i="19"/>
  <c r="D73" i="32" s="1"/>
  <c r="F71" i="19"/>
  <c r="D82" i="19"/>
  <c r="E82" i="19"/>
  <c r="C82" i="19"/>
  <c r="D78" i="19"/>
  <c r="E78" i="19"/>
  <c r="C78" i="19"/>
  <c r="D74" i="19"/>
  <c r="E74" i="19"/>
  <c r="C74" i="19"/>
  <c r="D70" i="19"/>
  <c r="E70" i="19"/>
  <c r="F66" i="19"/>
  <c r="D63" i="32" s="1"/>
  <c r="D65" i="19"/>
  <c r="E65" i="19"/>
  <c r="C65" i="19"/>
  <c r="F62" i="19"/>
  <c r="D59" i="32" s="1"/>
  <c r="D61" i="19"/>
  <c r="E61" i="19"/>
  <c r="C61" i="19"/>
  <c r="F58" i="19"/>
  <c r="D55" i="24" s="1"/>
  <c r="D57" i="19"/>
  <c r="E57" i="19"/>
  <c r="C57" i="19"/>
  <c r="F54" i="19"/>
  <c r="D53" i="19"/>
  <c r="E53" i="19"/>
  <c r="C53" i="19"/>
  <c r="F59" i="19"/>
  <c r="D56" i="24" s="1"/>
  <c r="F84" i="17"/>
  <c r="C81" i="24" s="1"/>
  <c r="F85" i="17"/>
  <c r="C82" i="32" s="1"/>
  <c r="D83" i="17"/>
  <c r="E83" i="17"/>
  <c r="C83" i="17"/>
  <c r="F80" i="17"/>
  <c r="C77" i="32" s="1"/>
  <c r="D79" i="17"/>
  <c r="E79" i="17"/>
  <c r="C79" i="17"/>
  <c r="F76" i="17"/>
  <c r="C73" i="32" s="1"/>
  <c r="D75" i="17"/>
  <c r="E75" i="17"/>
  <c r="C75" i="17"/>
  <c r="F72" i="17"/>
  <c r="C69" i="24" s="1"/>
  <c r="D71" i="17"/>
  <c r="E71" i="17"/>
  <c r="C71" i="17"/>
  <c r="F66" i="17"/>
  <c r="C63" i="24" s="1"/>
  <c r="D65" i="17"/>
  <c r="E65" i="17"/>
  <c r="C65" i="17"/>
  <c r="D61" i="17"/>
  <c r="E61" i="17"/>
  <c r="C61" i="17"/>
  <c r="F62" i="17"/>
  <c r="C59" i="32" s="1"/>
  <c r="D57" i="17"/>
  <c r="E57" i="17"/>
  <c r="C57" i="17"/>
  <c r="F58" i="17"/>
  <c r="C56" i="22" s="1"/>
  <c r="D53" i="17"/>
  <c r="E53" i="17"/>
  <c r="C53" i="17"/>
  <c r="F54" i="17"/>
  <c r="C51" i="32" s="1"/>
  <c r="E48" i="17"/>
  <c r="D48" i="17"/>
  <c r="C48" i="17"/>
  <c r="E44" i="17"/>
  <c r="D44" i="17"/>
  <c r="D45" i="17"/>
  <c r="D48" i="1"/>
  <c r="E48" i="1"/>
  <c r="C48" i="1"/>
  <c r="F84" i="1"/>
  <c r="D83" i="1"/>
  <c r="E83" i="1"/>
  <c r="C83" i="1"/>
  <c r="F80" i="1"/>
  <c r="B77" i="32" s="1"/>
  <c r="D79" i="1"/>
  <c r="E79" i="1"/>
  <c r="C79" i="1"/>
  <c r="F76" i="1"/>
  <c r="B73" i="24" s="1"/>
  <c r="D75" i="1"/>
  <c r="E75" i="1"/>
  <c r="C75" i="1"/>
  <c r="F72" i="1"/>
  <c r="B69" i="32" s="1"/>
  <c r="D71" i="1"/>
  <c r="E71" i="1"/>
  <c r="C71" i="1"/>
  <c r="C65" i="1"/>
  <c r="D65" i="1"/>
  <c r="E65" i="1"/>
  <c r="F66" i="1"/>
  <c r="B64" i="22" s="1"/>
  <c r="F62" i="1"/>
  <c r="B60" i="22" s="1"/>
  <c r="D61" i="1"/>
  <c r="E61" i="1"/>
  <c r="C61" i="1"/>
  <c r="F58" i="1"/>
  <c r="B55" i="32" s="1"/>
  <c r="F54" i="1"/>
  <c r="B52" i="22" s="1"/>
  <c r="D57" i="1"/>
  <c r="E57" i="1"/>
  <c r="C57" i="1"/>
  <c r="D53" i="1"/>
  <c r="E53" i="1"/>
  <c r="C53" i="1"/>
  <c r="E44" i="1"/>
  <c r="E231" i="1" s="1"/>
  <c r="D44" i="1"/>
  <c r="D231" i="1" s="1"/>
  <c r="C150" i="24"/>
  <c r="F86" i="20"/>
  <c r="E83" i="24" s="1"/>
  <c r="F85" i="20"/>
  <c r="E82" i="24" s="1"/>
  <c r="F82" i="20"/>
  <c r="E79" i="24" s="1"/>
  <c r="F81" i="20"/>
  <c r="F78" i="20"/>
  <c r="F77" i="20"/>
  <c r="E74" i="24" s="1"/>
  <c r="F74" i="20"/>
  <c r="E71" i="24" s="1"/>
  <c r="F73" i="20"/>
  <c r="F68" i="20"/>
  <c r="E65" i="24" s="1"/>
  <c r="F67" i="20"/>
  <c r="F64" i="20"/>
  <c r="F63" i="20"/>
  <c r="E60" i="24" s="1"/>
  <c r="F60" i="20"/>
  <c r="E57" i="24" s="1"/>
  <c r="F59" i="20"/>
  <c r="F56" i="20"/>
  <c r="E53" i="24" s="1"/>
  <c r="F55" i="20"/>
  <c r="E52" i="24" s="1"/>
  <c r="E50" i="20"/>
  <c r="D50" i="20"/>
  <c r="C50" i="20"/>
  <c r="E49" i="20"/>
  <c r="D49" i="20"/>
  <c r="C49" i="20"/>
  <c r="E46" i="20"/>
  <c r="D46" i="20"/>
  <c r="C46" i="20"/>
  <c r="E45" i="20"/>
  <c r="D45" i="20"/>
  <c r="C45" i="20"/>
  <c r="F34" i="20"/>
  <c r="F32" i="24" s="1"/>
  <c r="F33" i="20"/>
  <c r="F31" i="24" s="1"/>
  <c r="F32" i="20"/>
  <c r="F30" i="24" s="1"/>
  <c r="F31" i="20"/>
  <c r="F29" i="24" s="1"/>
  <c r="F30" i="20"/>
  <c r="F28" i="24" s="1"/>
  <c r="F29" i="20"/>
  <c r="F27" i="24" s="1"/>
  <c r="F28" i="20"/>
  <c r="F26" i="24" s="1"/>
  <c r="F27" i="20"/>
  <c r="F25" i="24" s="1"/>
  <c r="F25" i="20"/>
  <c r="F23" i="24" s="1"/>
  <c r="F24" i="20"/>
  <c r="F23" i="20"/>
  <c r="F21" i="24" s="1"/>
  <c r="F22" i="20"/>
  <c r="F20" i="24" s="1"/>
  <c r="F21" i="20"/>
  <c r="F19" i="24" s="1"/>
  <c r="F20" i="20"/>
  <c r="F18" i="24" s="1"/>
  <c r="F19" i="20"/>
  <c r="F17" i="24" s="1"/>
  <c r="F16" i="24"/>
  <c r="F85" i="19"/>
  <c r="D83" i="24" s="1"/>
  <c r="F84" i="19"/>
  <c r="D82" i="24" s="1"/>
  <c r="F81" i="19"/>
  <c r="D79" i="24" s="1"/>
  <c r="F80" i="19"/>
  <c r="F77" i="19"/>
  <c r="D75" i="24" s="1"/>
  <c r="F76" i="19"/>
  <c r="D74" i="24" s="1"/>
  <c r="F73" i="19"/>
  <c r="D71" i="24" s="1"/>
  <c r="F72" i="19"/>
  <c r="D70" i="24" s="1"/>
  <c r="F68" i="19"/>
  <c r="D65" i="24" s="1"/>
  <c r="F67" i="19"/>
  <c r="D64" i="24" s="1"/>
  <c r="F64" i="19"/>
  <c r="D61" i="24" s="1"/>
  <c r="F63" i="19"/>
  <c r="F60" i="19"/>
  <c r="D57" i="24" s="1"/>
  <c r="F56" i="19"/>
  <c r="D53" i="24" s="1"/>
  <c r="F55" i="19"/>
  <c r="D52" i="24" s="1"/>
  <c r="E50" i="19"/>
  <c r="D50" i="19"/>
  <c r="C50" i="19"/>
  <c r="E49" i="19"/>
  <c r="D49" i="19"/>
  <c r="C49" i="19"/>
  <c r="E46" i="19"/>
  <c r="D46" i="19"/>
  <c r="C46" i="19"/>
  <c r="E45" i="19"/>
  <c r="D45" i="19"/>
  <c r="C45" i="19"/>
  <c r="F34" i="19"/>
  <c r="E32" i="32" s="1"/>
  <c r="F33" i="19"/>
  <c r="E31" i="32" s="1"/>
  <c r="F32" i="19"/>
  <c r="E30" i="32" s="1"/>
  <c r="F31" i="19"/>
  <c r="E29" i="24" s="1"/>
  <c r="F30" i="19"/>
  <c r="E28" i="32" s="1"/>
  <c r="F29" i="19"/>
  <c r="E27" i="32" s="1"/>
  <c r="F28" i="19"/>
  <c r="F27" i="19"/>
  <c r="F25" i="19"/>
  <c r="E23" i="32" s="1"/>
  <c r="F24" i="19"/>
  <c r="E22" i="24" s="1"/>
  <c r="F23" i="19"/>
  <c r="E21" i="32" s="1"/>
  <c r="F22" i="19"/>
  <c r="E20" i="24" s="1"/>
  <c r="F21" i="19"/>
  <c r="E18" i="32"/>
  <c r="F19" i="19"/>
  <c r="E17" i="32" s="1"/>
  <c r="F18" i="19"/>
  <c r="E16" i="32" s="1"/>
  <c r="F56" i="1"/>
  <c r="B53" i="32" s="1"/>
  <c r="F55" i="1"/>
  <c r="B53" i="22" s="1"/>
  <c r="F86" i="17"/>
  <c r="C83" i="32" s="1"/>
  <c r="F82" i="17"/>
  <c r="C79" i="24" s="1"/>
  <c r="F81" i="17"/>
  <c r="F78" i="17"/>
  <c r="C75" i="24" s="1"/>
  <c r="F77" i="17"/>
  <c r="F74" i="17"/>
  <c r="F73" i="17"/>
  <c r="C70" i="24" s="1"/>
  <c r="F68" i="17"/>
  <c r="C65" i="32" s="1"/>
  <c r="F67" i="17"/>
  <c r="C65" i="22" s="1"/>
  <c r="F64" i="17"/>
  <c r="C61" i="24" s="1"/>
  <c r="F63" i="17"/>
  <c r="F60" i="17"/>
  <c r="C58" i="22" s="1"/>
  <c r="F59" i="17"/>
  <c r="C56" i="24" s="1"/>
  <c r="F56" i="17"/>
  <c r="C53" i="32" s="1"/>
  <c r="F55" i="17"/>
  <c r="E50" i="17"/>
  <c r="D50" i="17"/>
  <c r="C50" i="17"/>
  <c r="E49" i="17"/>
  <c r="D49" i="17"/>
  <c r="C49" i="17"/>
  <c r="E46" i="17"/>
  <c r="D46" i="17"/>
  <c r="C46" i="17"/>
  <c r="E45" i="17"/>
  <c r="C45" i="17"/>
  <c r="F34" i="17"/>
  <c r="D32" i="32" s="1"/>
  <c r="F33" i="17"/>
  <c r="D31" i="32" s="1"/>
  <c r="F32" i="17"/>
  <c r="D30" i="24" s="1"/>
  <c r="F31" i="17"/>
  <c r="D29" i="24" s="1"/>
  <c r="F30" i="17"/>
  <c r="D28" i="24" s="1"/>
  <c r="F29" i="17"/>
  <c r="D27" i="32" s="1"/>
  <c r="F28" i="17"/>
  <c r="D26" i="24" s="1"/>
  <c r="F27" i="17"/>
  <c r="D25" i="24" s="1"/>
  <c r="F25" i="17"/>
  <c r="D23" i="24" s="1"/>
  <c r="F24" i="17"/>
  <c r="D22" i="32" s="1"/>
  <c r="F23" i="17"/>
  <c r="D21" i="32" s="1"/>
  <c r="F22" i="17"/>
  <c r="D20" i="32" s="1"/>
  <c r="F21" i="17"/>
  <c r="D19" i="32" s="1"/>
  <c r="F20" i="17"/>
  <c r="D18" i="24" s="1"/>
  <c r="F19" i="17"/>
  <c r="D17" i="32" s="1"/>
  <c r="F18" i="17"/>
  <c r="D16" i="22" s="1"/>
  <c r="F28" i="1"/>
  <c r="C26" i="24" s="1"/>
  <c r="F29" i="1"/>
  <c r="C27" i="24" s="1"/>
  <c r="F30" i="1"/>
  <c r="C28" i="24" s="1"/>
  <c r="F31" i="1"/>
  <c r="C29" i="22" s="1"/>
  <c r="F32" i="1"/>
  <c r="C30" i="24" s="1"/>
  <c r="F33" i="1"/>
  <c r="C31" i="32" s="1"/>
  <c r="F34" i="1"/>
  <c r="C32" i="24" s="1"/>
  <c r="F19" i="1"/>
  <c r="C17" i="22" s="1"/>
  <c r="F20" i="1"/>
  <c r="C18" i="24" s="1"/>
  <c r="F21" i="1"/>
  <c r="C19" i="32" s="1"/>
  <c r="F22" i="1"/>
  <c r="C20" i="24" s="1"/>
  <c r="F23" i="1"/>
  <c r="C21" i="24" s="1"/>
  <c r="F24" i="1"/>
  <c r="C22" i="24" s="1"/>
  <c r="F25" i="1"/>
  <c r="C23" i="22" s="1"/>
  <c r="F22" i="24" l="1"/>
  <c r="F79" i="20"/>
  <c r="D63" i="24"/>
  <c r="E80" i="24"/>
  <c r="F83" i="20"/>
  <c r="F75" i="20"/>
  <c r="F48" i="20"/>
  <c r="F71" i="20"/>
  <c r="E69" i="24"/>
  <c r="E45" i="24" s="1"/>
  <c r="F57" i="20"/>
  <c r="E41" i="24"/>
  <c r="F44" i="20"/>
  <c r="E25" i="24"/>
  <c r="E26" i="32"/>
  <c r="E19" i="24"/>
  <c r="D59" i="24"/>
  <c r="D51" i="24"/>
  <c r="D41" i="24" s="1"/>
  <c r="D62" i="24"/>
  <c r="F61" i="19"/>
  <c r="D54" i="24"/>
  <c r="D55" i="32"/>
  <c r="F44" i="19"/>
  <c r="D51" i="32"/>
  <c r="F82" i="19"/>
  <c r="D82" i="32"/>
  <c r="D81" i="32"/>
  <c r="D81" i="24"/>
  <c r="D80" i="24" s="1"/>
  <c r="F78" i="19"/>
  <c r="D77" i="32"/>
  <c r="E77" i="32" s="1"/>
  <c r="D77" i="24"/>
  <c r="F74" i="19"/>
  <c r="D73" i="24"/>
  <c r="D72" i="24" s="1"/>
  <c r="F48" i="19"/>
  <c r="F70" i="19"/>
  <c r="D69" i="24"/>
  <c r="D68" i="24" s="1"/>
  <c r="D69" i="32"/>
  <c r="C52" i="22"/>
  <c r="D52" i="22" s="1"/>
  <c r="C64" i="22"/>
  <c r="F79" i="17"/>
  <c r="C63" i="32"/>
  <c r="F65" i="17"/>
  <c r="F53" i="17"/>
  <c r="C51" i="24"/>
  <c r="C60" i="22"/>
  <c r="D60" i="22" s="1"/>
  <c r="F61" i="17"/>
  <c r="C59" i="24"/>
  <c r="C82" i="22"/>
  <c r="F83" i="17"/>
  <c r="C81" i="32"/>
  <c r="C80" i="32" s="1"/>
  <c r="C78" i="22"/>
  <c r="C77" i="24"/>
  <c r="F75" i="17"/>
  <c r="C74" i="22"/>
  <c r="C73" i="24"/>
  <c r="C69" i="32"/>
  <c r="C70" i="22"/>
  <c r="F71" i="17"/>
  <c r="F48" i="17"/>
  <c r="F44" i="17"/>
  <c r="C55" i="32"/>
  <c r="C55" i="24"/>
  <c r="F57" i="17"/>
  <c r="B81" i="24"/>
  <c r="B82" i="22"/>
  <c r="B81" i="32"/>
  <c r="B78" i="22"/>
  <c r="B77" i="24"/>
  <c r="B73" i="32"/>
  <c r="E73" i="32" s="1"/>
  <c r="B74" i="22"/>
  <c r="F48" i="1"/>
  <c r="B70" i="22"/>
  <c r="B69" i="24"/>
  <c r="B63" i="32"/>
  <c r="B63" i="24"/>
  <c r="B59" i="32"/>
  <c r="E59" i="32" s="1"/>
  <c r="B59" i="24"/>
  <c r="B55" i="24"/>
  <c r="B56" i="22"/>
  <c r="B42" i="22" s="1"/>
  <c r="B51" i="32"/>
  <c r="B51" i="24"/>
  <c r="B41" i="24" s="1"/>
  <c r="E50" i="24"/>
  <c r="F65" i="20"/>
  <c r="F61" i="20"/>
  <c r="F53" i="20"/>
  <c r="F57" i="19"/>
  <c r="F65" i="19"/>
  <c r="F53" i="19"/>
  <c r="D64" i="22"/>
  <c r="F44" i="1"/>
  <c r="F53" i="1"/>
  <c r="C43" i="20"/>
  <c r="D43" i="20"/>
  <c r="E56" i="24"/>
  <c r="E54" i="24" s="1"/>
  <c r="C47" i="20"/>
  <c r="F46" i="20"/>
  <c r="E61" i="24"/>
  <c r="E58" i="24" s="1"/>
  <c r="E47" i="20"/>
  <c r="F50" i="20"/>
  <c r="E64" i="24"/>
  <c r="E62" i="24" s="1"/>
  <c r="E70" i="24"/>
  <c r="D47" i="20"/>
  <c r="E75" i="24"/>
  <c r="E47" i="24" s="1"/>
  <c r="E43" i="20"/>
  <c r="F45" i="20"/>
  <c r="E78" i="24"/>
  <c r="E76" i="24" s="1"/>
  <c r="D83" i="32"/>
  <c r="E47" i="19"/>
  <c r="E18" i="24"/>
  <c r="G18" i="24" s="1"/>
  <c r="C43" i="19"/>
  <c r="D65" i="32"/>
  <c r="E26" i="24"/>
  <c r="G26" i="24" s="1"/>
  <c r="D43" i="19"/>
  <c r="C47" i="19"/>
  <c r="D64" i="32"/>
  <c r="E32" i="24"/>
  <c r="E27" i="24"/>
  <c r="D78" i="24"/>
  <c r="E30" i="24"/>
  <c r="G30" i="24" s="1"/>
  <c r="E17" i="24"/>
  <c r="D56" i="32"/>
  <c r="E28" i="24"/>
  <c r="G28" i="24" s="1"/>
  <c r="E21" i="24"/>
  <c r="D43" i="24"/>
  <c r="D47" i="24"/>
  <c r="E20" i="32"/>
  <c r="E29" i="32"/>
  <c r="D57" i="32"/>
  <c r="E31" i="24"/>
  <c r="E19" i="32"/>
  <c r="F19" i="32" s="1"/>
  <c r="D60" i="32"/>
  <c r="D61" i="32"/>
  <c r="E16" i="24"/>
  <c r="F45" i="19"/>
  <c r="D70" i="32"/>
  <c r="D71" i="32"/>
  <c r="F46" i="19"/>
  <c r="E25" i="32"/>
  <c r="D74" i="32"/>
  <c r="D75" i="32"/>
  <c r="E23" i="24"/>
  <c r="D60" i="24"/>
  <c r="F50" i="19"/>
  <c r="D78" i="32"/>
  <c r="D79" i="32"/>
  <c r="E22" i="32"/>
  <c r="E43" i="19"/>
  <c r="D47" i="19"/>
  <c r="D52" i="32"/>
  <c r="D53" i="32"/>
  <c r="E53" i="32" s="1"/>
  <c r="C57" i="24"/>
  <c r="C83" i="24"/>
  <c r="C84" i="22"/>
  <c r="C43" i="17"/>
  <c r="C47" i="17"/>
  <c r="C71" i="22"/>
  <c r="F49" i="17"/>
  <c r="C83" i="22"/>
  <c r="C57" i="32"/>
  <c r="C61" i="32"/>
  <c r="D28" i="22"/>
  <c r="D28" i="32"/>
  <c r="D25" i="22"/>
  <c r="D19" i="22"/>
  <c r="C62" i="22"/>
  <c r="D25" i="32"/>
  <c r="D21" i="24"/>
  <c r="C53" i="24"/>
  <c r="C64" i="24"/>
  <c r="C60" i="32"/>
  <c r="D31" i="24"/>
  <c r="D22" i="24"/>
  <c r="G22" i="24" s="1"/>
  <c r="D19" i="24"/>
  <c r="C82" i="24"/>
  <c r="C60" i="24"/>
  <c r="D16" i="24"/>
  <c r="D43" i="17"/>
  <c r="C57" i="22"/>
  <c r="C55" i="22" s="1"/>
  <c r="D16" i="32"/>
  <c r="C64" i="32"/>
  <c r="C62" i="32" s="1"/>
  <c r="E47" i="17"/>
  <c r="D32" i="22"/>
  <c r="F50" i="17"/>
  <c r="D21" i="22"/>
  <c r="D30" i="22"/>
  <c r="C76" i="22"/>
  <c r="D30" i="32"/>
  <c r="C52" i="32"/>
  <c r="C50" i="32" s="1"/>
  <c r="C75" i="32"/>
  <c r="D20" i="24"/>
  <c r="G20" i="24" s="1"/>
  <c r="C74" i="24"/>
  <c r="D20" i="22"/>
  <c r="D29" i="22"/>
  <c r="E29" i="22" s="1"/>
  <c r="C80" i="22"/>
  <c r="D29" i="32"/>
  <c r="C56" i="32"/>
  <c r="C79" i="32"/>
  <c r="D27" i="24"/>
  <c r="G27" i="24" s="1"/>
  <c r="D17" i="24"/>
  <c r="C78" i="24"/>
  <c r="C71" i="24"/>
  <c r="C68" i="24" s="1"/>
  <c r="C66" i="22"/>
  <c r="C63" i="22" s="1"/>
  <c r="D32" i="24"/>
  <c r="F46" i="17"/>
  <c r="D18" i="22"/>
  <c r="D27" i="22"/>
  <c r="C53" i="22"/>
  <c r="D53" i="22" s="1"/>
  <c r="D18" i="32"/>
  <c r="C71" i="32"/>
  <c r="C52" i="24"/>
  <c r="E43" i="17"/>
  <c r="D47" i="17"/>
  <c r="F45" i="17"/>
  <c r="D17" i="22"/>
  <c r="E17" i="22" s="1"/>
  <c r="D26" i="22"/>
  <c r="C54" i="22"/>
  <c r="C75" i="22"/>
  <c r="D26" i="32"/>
  <c r="C70" i="32"/>
  <c r="C79" i="22"/>
  <c r="C74" i="32"/>
  <c r="D23" i="22"/>
  <c r="E23" i="22" s="1"/>
  <c r="D23" i="32"/>
  <c r="C78" i="32"/>
  <c r="C65" i="24"/>
  <c r="D22" i="22"/>
  <c r="D31" i="22"/>
  <c r="C61" i="22"/>
  <c r="C72" i="22"/>
  <c r="C28" i="22"/>
  <c r="C17" i="32"/>
  <c r="F17" i="32" s="1"/>
  <c r="C27" i="22"/>
  <c r="C26" i="32"/>
  <c r="C30" i="32"/>
  <c r="C22" i="22"/>
  <c r="C18" i="22"/>
  <c r="C47" i="1"/>
  <c r="C26" i="22"/>
  <c r="C31" i="24"/>
  <c r="C17" i="24"/>
  <c r="E47" i="1"/>
  <c r="C23" i="32"/>
  <c r="C19" i="24"/>
  <c r="C43" i="1"/>
  <c r="D47" i="1"/>
  <c r="C19" i="22"/>
  <c r="C18" i="32"/>
  <c r="C23" i="24"/>
  <c r="E43" i="1"/>
  <c r="D43" i="1"/>
  <c r="C31" i="22"/>
  <c r="C27" i="32"/>
  <c r="F27" i="32" s="1"/>
  <c r="B52" i="32"/>
  <c r="B52" i="24"/>
  <c r="B54" i="22"/>
  <c r="B51" i="22" s="1"/>
  <c r="C21" i="32"/>
  <c r="F21" i="32" s="1"/>
  <c r="B53" i="24"/>
  <c r="C21" i="22"/>
  <c r="C30" i="22"/>
  <c r="C20" i="32"/>
  <c r="C29" i="32"/>
  <c r="C29" i="24"/>
  <c r="G29" i="24" s="1"/>
  <c r="C20" i="22"/>
  <c r="C28" i="32"/>
  <c r="C32" i="32"/>
  <c r="F32" i="32" s="1"/>
  <c r="C32" i="22"/>
  <c r="C22" i="32"/>
  <c r="F49" i="20"/>
  <c r="F31" i="32"/>
  <c r="F49" i="19"/>
  <c r="D45" i="1"/>
  <c r="C45" i="1"/>
  <c r="D49" i="1"/>
  <c r="E49" i="1"/>
  <c r="D50" i="1"/>
  <c r="E50" i="1"/>
  <c r="C50" i="1"/>
  <c r="C49" i="1"/>
  <c r="D46" i="1"/>
  <c r="E46" i="1"/>
  <c r="C46" i="1"/>
  <c r="E45" i="1"/>
  <c r="E230" i="1" s="1"/>
  <c r="F86" i="1"/>
  <c r="B84" i="22" s="1"/>
  <c r="F85" i="1"/>
  <c r="F82" i="1"/>
  <c r="F81" i="1"/>
  <c r="F78" i="1"/>
  <c r="F77" i="1"/>
  <c r="F74" i="1"/>
  <c r="F73" i="1"/>
  <c r="F68" i="1"/>
  <c r="F67" i="1"/>
  <c r="F64" i="1"/>
  <c r="F63" i="1"/>
  <c r="F60" i="1"/>
  <c r="F59" i="1"/>
  <c r="F18" i="1"/>
  <c r="F63" i="24" l="1"/>
  <c r="F75" i="1"/>
  <c r="C230" i="1"/>
  <c r="C223" i="1" s="1"/>
  <c r="B41" i="32"/>
  <c r="E63" i="32"/>
  <c r="D230" i="1"/>
  <c r="F61" i="1"/>
  <c r="F79" i="1"/>
  <c r="B45" i="32"/>
  <c r="E68" i="24"/>
  <c r="E72" i="24"/>
  <c r="C50" i="24"/>
  <c r="D41" i="32"/>
  <c r="C41" i="32"/>
  <c r="D58" i="24"/>
  <c r="D50" i="24"/>
  <c r="D40" i="24" s="1"/>
  <c r="C80" i="24"/>
  <c r="D54" i="32"/>
  <c r="F69" i="24"/>
  <c r="F45" i="24" s="1"/>
  <c r="D45" i="24"/>
  <c r="D80" i="32"/>
  <c r="F81" i="24"/>
  <c r="D76" i="24"/>
  <c r="D44" i="24" s="1"/>
  <c r="D76" i="32"/>
  <c r="D72" i="32"/>
  <c r="D68" i="32"/>
  <c r="D45" i="32"/>
  <c r="C58" i="24"/>
  <c r="C41" i="24"/>
  <c r="F59" i="24"/>
  <c r="C59" i="22"/>
  <c r="D78" i="22"/>
  <c r="E81" i="32"/>
  <c r="C72" i="32"/>
  <c r="D82" i="22"/>
  <c r="C76" i="24"/>
  <c r="C42" i="22"/>
  <c r="F77" i="24"/>
  <c r="C76" i="32"/>
  <c r="C77" i="22"/>
  <c r="C72" i="24"/>
  <c r="F73" i="24"/>
  <c r="D74" i="22"/>
  <c r="C46" i="22"/>
  <c r="C45" i="24"/>
  <c r="C73" i="22"/>
  <c r="C45" i="32"/>
  <c r="C68" i="32"/>
  <c r="E69" i="32"/>
  <c r="D70" i="22"/>
  <c r="C51" i="22"/>
  <c r="E55" i="32"/>
  <c r="F55" i="24"/>
  <c r="C54" i="24"/>
  <c r="D56" i="22"/>
  <c r="D42" i="22" s="1"/>
  <c r="F51" i="24"/>
  <c r="B50" i="32"/>
  <c r="E51" i="32"/>
  <c r="B46" i="22"/>
  <c r="B83" i="22"/>
  <c r="B81" i="22" s="1"/>
  <c r="B82" i="32"/>
  <c r="E82" i="32" s="1"/>
  <c r="F83" i="1"/>
  <c r="F71" i="1"/>
  <c r="B45" i="24"/>
  <c r="C62" i="24"/>
  <c r="B50" i="24"/>
  <c r="C58" i="32"/>
  <c r="D62" i="32"/>
  <c r="C54" i="32"/>
  <c r="D50" i="32"/>
  <c r="D58" i="32"/>
  <c r="F47" i="19"/>
  <c r="C69" i="22"/>
  <c r="C81" i="22"/>
  <c r="E26" i="22"/>
  <c r="C43" i="32"/>
  <c r="E31" i="22"/>
  <c r="E18" i="22"/>
  <c r="F65" i="1"/>
  <c r="F57" i="1"/>
  <c r="G21" i="24"/>
  <c r="F47" i="20"/>
  <c r="F43" i="20"/>
  <c r="B253" i="20" s="1"/>
  <c r="E43" i="24"/>
  <c r="E40" i="24"/>
  <c r="E42" i="24"/>
  <c r="E46" i="24"/>
  <c r="G23" i="24"/>
  <c r="D46" i="24"/>
  <c r="F43" i="19"/>
  <c r="G32" i="24"/>
  <c r="D47" i="32"/>
  <c r="D42" i="24"/>
  <c r="F20" i="32"/>
  <c r="F22" i="32"/>
  <c r="D43" i="32"/>
  <c r="D46" i="32"/>
  <c r="D42" i="32"/>
  <c r="F26" i="32"/>
  <c r="F28" i="32"/>
  <c r="G31" i="24"/>
  <c r="E32" i="22"/>
  <c r="F47" i="17"/>
  <c r="F43" i="17"/>
  <c r="J189" i="19" s="1"/>
  <c r="E19" i="22"/>
  <c r="C47" i="24"/>
  <c r="C48" i="22"/>
  <c r="C44" i="22"/>
  <c r="F29" i="32"/>
  <c r="E28" i="22"/>
  <c r="G19" i="24"/>
  <c r="F30" i="32"/>
  <c r="C43" i="24"/>
  <c r="E30" i="22"/>
  <c r="E21" i="22"/>
  <c r="F18" i="32"/>
  <c r="C47" i="32"/>
  <c r="C43" i="22"/>
  <c r="C46" i="32"/>
  <c r="E20" i="22"/>
  <c r="E22" i="22"/>
  <c r="F23" i="32"/>
  <c r="C42" i="32"/>
  <c r="G17" i="24"/>
  <c r="E27" i="22"/>
  <c r="C47" i="22"/>
  <c r="C42" i="24"/>
  <c r="C46" i="24"/>
  <c r="F46" i="1"/>
  <c r="F45" i="1"/>
  <c r="B78" i="24"/>
  <c r="B78" i="32"/>
  <c r="B79" i="22"/>
  <c r="B80" i="22"/>
  <c r="D80" i="22" s="1"/>
  <c r="B79" i="24"/>
  <c r="F79" i="24" s="1"/>
  <c r="B79" i="32"/>
  <c r="E79" i="32" s="1"/>
  <c r="F52" i="24"/>
  <c r="E52" i="32"/>
  <c r="B66" i="22"/>
  <c r="D66" i="22" s="1"/>
  <c r="B65" i="24"/>
  <c r="F65" i="24" s="1"/>
  <c r="B65" i="32"/>
  <c r="E65" i="32" s="1"/>
  <c r="B71" i="22"/>
  <c r="F49" i="1"/>
  <c r="B70" i="24"/>
  <c r="B70" i="32"/>
  <c r="F50" i="1"/>
  <c r="B71" i="32"/>
  <c r="B71" i="24"/>
  <c r="B72" i="22"/>
  <c r="F53" i="24"/>
  <c r="B61" i="32"/>
  <c r="E61" i="32" s="1"/>
  <c r="B61" i="24"/>
  <c r="F61" i="24" s="1"/>
  <c r="B62" i="22"/>
  <c r="D62" i="22" s="1"/>
  <c r="B82" i="24"/>
  <c r="C16" i="32"/>
  <c r="F16" i="32" s="1"/>
  <c r="C16" i="22"/>
  <c r="E16" i="22" s="1"/>
  <c r="C16" i="24"/>
  <c r="G16" i="24" s="1"/>
  <c r="B60" i="24"/>
  <c r="B60" i="32"/>
  <c r="B61" i="22"/>
  <c r="B65" i="22"/>
  <c r="B64" i="24"/>
  <c r="B64" i="32"/>
  <c r="D84" i="22"/>
  <c r="B83" i="24"/>
  <c r="F83" i="24" s="1"/>
  <c r="B83" i="32"/>
  <c r="B56" i="24"/>
  <c r="B56" i="32"/>
  <c r="B57" i="22"/>
  <c r="B74" i="24"/>
  <c r="B74" i="32"/>
  <c r="B75" i="22"/>
  <c r="B57" i="32"/>
  <c r="B58" i="22"/>
  <c r="D58" i="22" s="1"/>
  <c r="B57" i="24"/>
  <c r="F57" i="24" s="1"/>
  <c r="B75" i="32"/>
  <c r="E75" i="32" s="1"/>
  <c r="B76" i="22"/>
  <c r="D76" i="22" s="1"/>
  <c r="B75" i="24"/>
  <c r="F75" i="24" s="1"/>
  <c r="D54" i="22"/>
  <c r="D51" i="22" s="1"/>
  <c r="F27" i="1"/>
  <c r="F50" i="24" l="1"/>
  <c r="B251" i="19"/>
  <c r="J190" i="19"/>
  <c r="B255" i="17"/>
  <c r="E45" i="32"/>
  <c r="E50" i="32"/>
  <c r="F41" i="24"/>
  <c r="D46" i="22"/>
  <c r="E41" i="32"/>
  <c r="E83" i="32"/>
  <c r="E80" i="32" s="1"/>
  <c r="B80" i="32"/>
  <c r="B80" i="24"/>
  <c r="B73" i="22"/>
  <c r="B72" i="32"/>
  <c r="B68" i="32"/>
  <c r="B63" i="22"/>
  <c r="B59" i="22"/>
  <c r="B68" i="24"/>
  <c r="B58" i="32"/>
  <c r="B72" i="24"/>
  <c r="B54" i="32"/>
  <c r="B76" i="32"/>
  <c r="B76" i="24"/>
  <c r="B58" i="24"/>
  <c r="B54" i="24"/>
  <c r="B62" i="24"/>
  <c r="B62" i="32"/>
  <c r="B69" i="22"/>
  <c r="B77" i="22"/>
  <c r="B55" i="22"/>
  <c r="C40" i="24"/>
  <c r="E44" i="24"/>
  <c r="C40" i="32"/>
  <c r="D40" i="32"/>
  <c r="D44" i="32"/>
  <c r="C44" i="32"/>
  <c r="C41" i="22"/>
  <c r="C44" i="24"/>
  <c r="C45" i="22"/>
  <c r="B42" i="32"/>
  <c r="F47" i="1"/>
  <c r="F43" i="1"/>
  <c r="F74" i="24"/>
  <c r="F72" i="24" s="1"/>
  <c r="C25" i="22"/>
  <c r="E25" i="22" s="1"/>
  <c r="C25" i="24"/>
  <c r="G25" i="24" s="1"/>
  <c r="C25" i="32"/>
  <c r="F25" i="32" s="1"/>
  <c r="F64" i="24"/>
  <c r="F62" i="24" s="1"/>
  <c r="E70" i="32"/>
  <c r="B46" i="32"/>
  <c r="F56" i="24"/>
  <c r="F54" i="24" s="1"/>
  <c r="D83" i="22"/>
  <c r="D81" i="22" s="1"/>
  <c r="B46" i="24"/>
  <c r="F70" i="24"/>
  <c r="F68" i="24" s="1"/>
  <c r="B44" i="22"/>
  <c r="B43" i="24"/>
  <c r="F78" i="24"/>
  <c r="F76" i="24" s="1"/>
  <c r="B47" i="32"/>
  <c r="E71" i="32"/>
  <c r="D57" i="22"/>
  <c r="D55" i="22" s="1"/>
  <c r="B43" i="22"/>
  <c r="D65" i="22"/>
  <c r="D63" i="22" s="1"/>
  <c r="D75" i="22"/>
  <c r="D73" i="22" s="1"/>
  <c r="D44" i="22"/>
  <c r="D61" i="22"/>
  <c r="D59" i="22" s="1"/>
  <c r="D72" i="22"/>
  <c r="D48" i="22" s="1"/>
  <c r="B48" i="22"/>
  <c r="B47" i="22"/>
  <c r="D71" i="22"/>
  <c r="F60" i="24"/>
  <c r="F58" i="24" s="1"/>
  <c r="E64" i="32"/>
  <c r="E62" i="32" s="1"/>
  <c r="E56" i="32"/>
  <c r="D79" i="22"/>
  <c r="D77" i="22" s="1"/>
  <c r="E57" i="32"/>
  <c r="E43" i="32" s="1"/>
  <c r="B43" i="32"/>
  <c r="F43" i="24"/>
  <c r="E78" i="32"/>
  <c r="E76" i="32" s="1"/>
  <c r="E74" i="32"/>
  <c r="E72" i="32" s="1"/>
  <c r="E60" i="32"/>
  <c r="E58" i="32" s="1"/>
  <c r="F82" i="24"/>
  <c r="F80" i="24" s="1"/>
  <c r="B47" i="24"/>
  <c r="F71" i="24"/>
  <c r="F47" i="24" s="1"/>
  <c r="B42" i="24"/>
  <c r="F151" i="20"/>
  <c r="F104" i="24" s="1"/>
  <c r="F103" i="24" s="1"/>
  <c r="F102" i="24" s="1"/>
  <c r="F101" i="24" s="1"/>
  <c r="E150" i="20"/>
  <c r="D150" i="20"/>
  <c r="D149" i="20" s="1"/>
  <c r="D148" i="20" s="1"/>
  <c r="C150" i="20"/>
  <c r="C149" i="20" s="1"/>
  <c r="C148" i="20" s="1"/>
  <c r="F150" i="19"/>
  <c r="E104" i="24" s="1"/>
  <c r="E103" i="24" s="1"/>
  <c r="E102" i="24" s="1"/>
  <c r="E101" i="24" s="1"/>
  <c r="E149" i="19"/>
  <c r="E148" i="19" s="1"/>
  <c r="E147" i="19" s="1"/>
  <c r="D149" i="19"/>
  <c r="D148" i="19" s="1"/>
  <c r="D147" i="19" s="1"/>
  <c r="C149" i="19"/>
  <c r="C148" i="19" s="1"/>
  <c r="C147" i="19" s="1"/>
  <c r="C150" i="17"/>
  <c r="C149" i="17" s="1"/>
  <c r="C148" i="17" s="1"/>
  <c r="C163" i="1"/>
  <c r="F151" i="17"/>
  <c r="E150" i="17"/>
  <c r="E149" i="17" s="1"/>
  <c r="E148" i="17" s="1"/>
  <c r="D150" i="17"/>
  <c r="F151" i="1"/>
  <c r="E150" i="1"/>
  <c r="E149" i="1" s="1"/>
  <c r="E148" i="1" s="1"/>
  <c r="D150" i="1"/>
  <c r="D149" i="1" s="1"/>
  <c r="D148" i="1" s="1"/>
  <c r="C150" i="1"/>
  <c r="C149" i="1" s="1"/>
  <c r="F147" i="1"/>
  <c r="C100" i="24" s="1"/>
  <c r="D146" i="1"/>
  <c r="E146" i="1"/>
  <c r="C146" i="1"/>
  <c r="C145" i="1" s="1"/>
  <c r="E145" i="1" l="1"/>
  <c r="E144" i="1" s="1"/>
  <c r="E143" i="1" s="1"/>
  <c r="E141" i="1" s="1"/>
  <c r="D145" i="1"/>
  <c r="D144" i="1" s="1"/>
  <c r="D143" i="1" s="1"/>
  <c r="D141" i="1" s="1"/>
  <c r="J191" i="19"/>
  <c r="J188" i="19"/>
  <c r="B255" i="1"/>
  <c r="F40" i="24"/>
  <c r="E47" i="32"/>
  <c r="F44" i="24"/>
  <c r="E68" i="32"/>
  <c r="E54" i="32"/>
  <c r="E40" i="32" s="1"/>
  <c r="D69" i="22"/>
  <c r="D45" i="22" s="1"/>
  <c r="D104" i="22"/>
  <c r="D103" i="22" s="1"/>
  <c r="D102" i="22" s="1"/>
  <c r="D101" i="22" s="1"/>
  <c r="D104" i="24"/>
  <c r="D103" i="24" s="1"/>
  <c r="D102" i="24" s="1"/>
  <c r="D101" i="24" s="1"/>
  <c r="C104" i="22"/>
  <c r="C103" i="22" s="1"/>
  <c r="C102" i="22" s="1"/>
  <c r="C101" i="22" s="1"/>
  <c r="C104" i="24"/>
  <c r="B40" i="24"/>
  <c r="F42" i="24"/>
  <c r="B40" i="32"/>
  <c r="E42" i="32"/>
  <c r="D47" i="22"/>
  <c r="B45" i="22"/>
  <c r="D41" i="22"/>
  <c r="D43" i="22"/>
  <c r="F46" i="24"/>
  <c r="B41" i="22"/>
  <c r="B44" i="24"/>
  <c r="E46" i="32"/>
  <c r="B44" i="32"/>
  <c r="F150" i="20"/>
  <c r="E149" i="20"/>
  <c r="E148" i="20" s="1"/>
  <c r="F148" i="20" s="1"/>
  <c r="F148" i="19"/>
  <c r="F147" i="19"/>
  <c r="F149" i="19"/>
  <c r="F146" i="1"/>
  <c r="F150" i="17"/>
  <c r="D149" i="17"/>
  <c r="D148" i="17" s="1"/>
  <c r="F148" i="17" s="1"/>
  <c r="C144" i="1"/>
  <c r="F149" i="1"/>
  <c r="C148" i="1"/>
  <c r="F148" i="1" s="1"/>
  <c r="F150" i="1"/>
  <c r="F233" i="20"/>
  <c r="F232" i="20"/>
  <c r="F231" i="20"/>
  <c r="F230" i="20"/>
  <c r="F229" i="20"/>
  <c r="F228" i="20"/>
  <c r="F227" i="20"/>
  <c r="F226" i="20"/>
  <c r="F225" i="20"/>
  <c r="F224" i="20"/>
  <c r="E223" i="20"/>
  <c r="D223" i="20"/>
  <c r="C223" i="20"/>
  <c r="F232" i="19"/>
  <c r="F231" i="19"/>
  <c r="F230" i="19"/>
  <c r="F229" i="19"/>
  <c r="D211" i="19" s="1"/>
  <c r="F228" i="19"/>
  <c r="F227" i="19"/>
  <c r="F226" i="19"/>
  <c r="F225" i="19"/>
  <c r="F224" i="19"/>
  <c r="F223" i="19"/>
  <c r="E222" i="19"/>
  <c r="D222" i="19"/>
  <c r="C222" i="19"/>
  <c r="F233" i="17"/>
  <c r="F232" i="17"/>
  <c r="F229" i="17"/>
  <c r="F228" i="17"/>
  <c r="F227" i="17"/>
  <c r="F226" i="17"/>
  <c r="F225" i="17"/>
  <c r="F224" i="17"/>
  <c r="E223" i="17"/>
  <c r="D223" i="17"/>
  <c r="C223" i="17"/>
  <c r="F230" i="1"/>
  <c r="E223" i="1"/>
  <c r="D223" i="1"/>
  <c r="F233" i="1"/>
  <c r="F232" i="1"/>
  <c r="F231" i="1"/>
  <c r="F229" i="1"/>
  <c r="F228" i="1"/>
  <c r="F227" i="1"/>
  <c r="F226" i="1"/>
  <c r="F225" i="1"/>
  <c r="F224" i="1"/>
  <c r="F145" i="1" l="1"/>
  <c r="D212" i="20"/>
  <c r="F154" i="24" s="1"/>
  <c r="E101" i="22"/>
  <c r="G104" i="24"/>
  <c r="C103" i="24"/>
  <c r="E104" i="22"/>
  <c r="E44" i="32"/>
  <c r="E103" i="22"/>
  <c r="E102" i="22"/>
  <c r="F149" i="20"/>
  <c r="F149" i="17"/>
  <c r="C143" i="1"/>
  <c r="C141" i="1" s="1"/>
  <c r="F144" i="1"/>
  <c r="F143" i="1" s="1"/>
  <c r="B94" i="32" s="1"/>
  <c r="F223" i="20"/>
  <c r="F220" i="20" s="1"/>
  <c r="F222" i="19"/>
  <c r="F223" i="17"/>
  <c r="F220" i="17" s="1"/>
  <c r="F223" i="1"/>
  <c r="D212" i="1" s="1"/>
  <c r="F220" i="1" s="1"/>
  <c r="C102" i="24" l="1"/>
  <c r="G103" i="24"/>
  <c r="F141" i="1"/>
  <c r="B95" i="32"/>
  <c r="C7" i="32"/>
  <c r="C6" i="32"/>
  <c r="C5" i="32"/>
  <c r="G102" i="24" l="1"/>
  <c r="C101" i="24"/>
  <c r="G101" i="24" s="1"/>
  <c r="F155" i="24"/>
  <c r="E155" i="24"/>
  <c r="D155" i="24"/>
  <c r="D154" i="24"/>
  <c r="C155" i="24"/>
  <c r="C154" i="24"/>
  <c r="C149" i="24"/>
  <c r="D125" i="24"/>
  <c r="D214" i="20"/>
  <c r="E176" i="20"/>
  <c r="E175" i="20" s="1"/>
  <c r="D176" i="20"/>
  <c r="D175" i="20" s="1"/>
  <c r="C176" i="20"/>
  <c r="C175" i="20" s="1"/>
  <c r="F165" i="20"/>
  <c r="F117" i="24" s="1"/>
  <c r="F166" i="20"/>
  <c r="F118" i="24" s="1"/>
  <c r="F167" i="20"/>
  <c r="F119" i="24" s="1"/>
  <c r="F168" i="20"/>
  <c r="F120" i="24" s="1"/>
  <c r="F169" i="20"/>
  <c r="F121" i="24" s="1"/>
  <c r="F170" i="20"/>
  <c r="F171" i="20"/>
  <c r="F123" i="24" s="1"/>
  <c r="F172" i="20"/>
  <c r="F124" i="24" s="1"/>
  <c r="F173" i="20"/>
  <c r="F125" i="24" s="1"/>
  <c r="D163" i="20"/>
  <c r="E163" i="20"/>
  <c r="C163" i="20"/>
  <c r="D146" i="20"/>
  <c r="D145" i="20" s="1"/>
  <c r="D144" i="20" s="1"/>
  <c r="E146" i="20"/>
  <c r="E145" i="20" s="1"/>
  <c r="E144" i="20" s="1"/>
  <c r="C146" i="20"/>
  <c r="C145" i="20" s="1"/>
  <c r="C144" i="20" s="1"/>
  <c r="B124" i="1"/>
  <c r="C126" i="1" s="1"/>
  <c r="B127" i="20"/>
  <c r="B126" i="19"/>
  <c r="B127" i="17"/>
  <c r="D126" i="20"/>
  <c r="B126" i="20"/>
  <c r="C175" i="19"/>
  <c r="C174" i="19" s="1"/>
  <c r="D146" i="17"/>
  <c r="D145" i="17" s="1"/>
  <c r="D144" i="17" s="1"/>
  <c r="D143" i="17" s="1"/>
  <c r="E146" i="17"/>
  <c r="E145" i="17" s="1"/>
  <c r="E144" i="17" s="1"/>
  <c r="E143" i="17" s="1"/>
  <c r="E145" i="19"/>
  <c r="E144" i="19" s="1"/>
  <c r="E143" i="19" s="1"/>
  <c r="E142" i="19" s="1"/>
  <c r="D145" i="19"/>
  <c r="D144" i="19" s="1"/>
  <c r="D143" i="19" s="1"/>
  <c r="D142" i="19" s="1"/>
  <c r="C145" i="19"/>
  <c r="C144" i="19" s="1"/>
  <c r="C143" i="19" s="1"/>
  <c r="C142" i="19" s="1"/>
  <c r="F122" i="24" l="1"/>
  <c r="B250" i="1"/>
  <c r="C127" i="1"/>
  <c r="C143" i="20"/>
  <c r="C141" i="20" s="1"/>
  <c r="D143" i="20"/>
  <c r="D141" i="20" s="1"/>
  <c r="E143" i="20"/>
  <c r="E141" i="20" s="1"/>
  <c r="F146" i="17"/>
  <c r="F156" i="24"/>
  <c r="D156" i="24"/>
  <c r="C151" i="24"/>
  <c r="C156" i="24"/>
  <c r="E175" i="19"/>
  <c r="E174" i="19" s="1"/>
  <c r="D175" i="19"/>
  <c r="D174" i="19" s="1"/>
  <c r="F164" i="19"/>
  <c r="E117" i="24" s="1"/>
  <c r="F165" i="19"/>
  <c r="E118" i="24" s="1"/>
  <c r="F166" i="19"/>
  <c r="E119" i="24" s="1"/>
  <c r="F167" i="19"/>
  <c r="E120" i="24" s="1"/>
  <c r="F168" i="19"/>
  <c r="E121" i="24" s="1"/>
  <c r="F171" i="19"/>
  <c r="E124" i="24" s="1"/>
  <c r="F172" i="19"/>
  <c r="E125" i="24" s="1"/>
  <c r="E162" i="19"/>
  <c r="D162" i="19"/>
  <c r="D156" i="22"/>
  <c r="D155" i="22"/>
  <c r="C156" i="22"/>
  <c r="C155" i="22"/>
  <c r="C151" i="22"/>
  <c r="C150" i="22"/>
  <c r="D214" i="17"/>
  <c r="E160" i="19" l="1"/>
  <c r="D189" i="19"/>
  <c r="D160" i="19"/>
  <c r="C189" i="19"/>
  <c r="F145" i="17"/>
  <c r="C152" i="22"/>
  <c r="C157" i="22"/>
  <c r="C140" i="19"/>
  <c r="B187" i="19"/>
  <c r="E140" i="19"/>
  <c r="D187" i="19"/>
  <c r="D140" i="19"/>
  <c r="C187" i="19"/>
  <c r="D157" i="22"/>
  <c r="F219" i="19" l="1"/>
  <c r="E154" i="24"/>
  <c r="D213" i="19"/>
  <c r="C143" i="17"/>
  <c r="F144" i="17"/>
  <c r="F143" i="17" s="1"/>
  <c r="D218" i="1"/>
  <c r="C160" i="24" s="1"/>
  <c r="D217" i="1"/>
  <c r="C159" i="24" s="1"/>
  <c r="D214" i="1"/>
  <c r="D209" i="1"/>
  <c r="D125" i="22"/>
  <c r="E176" i="1"/>
  <c r="E175" i="1" s="1"/>
  <c r="D176" i="1"/>
  <c r="D175" i="1" s="1"/>
  <c r="C176" i="1"/>
  <c r="C175" i="1" s="1"/>
  <c r="E176" i="17"/>
  <c r="E175" i="17" s="1"/>
  <c r="E163" i="1"/>
  <c r="B190" i="1"/>
  <c r="D163" i="1"/>
  <c r="D163" i="17"/>
  <c r="C190" i="17" s="1"/>
  <c r="D190" i="17"/>
  <c r="C176" i="17"/>
  <c r="C175" i="17" s="1"/>
  <c r="F177" i="17"/>
  <c r="D176" i="17"/>
  <c r="D175" i="17" s="1"/>
  <c r="F177" i="1"/>
  <c r="F171" i="17"/>
  <c r="F170" i="17"/>
  <c r="F169" i="17"/>
  <c r="F168" i="17"/>
  <c r="C141" i="17" l="1"/>
  <c r="B188" i="17"/>
  <c r="E156" i="24"/>
  <c r="E190" i="17"/>
  <c r="D121" i="22"/>
  <c r="D121" i="24"/>
  <c r="D120" i="22"/>
  <c r="D120" i="24"/>
  <c r="D122" i="22"/>
  <c r="D122" i="24"/>
  <c r="D123" i="22"/>
  <c r="D123" i="24"/>
  <c r="F176" i="17"/>
  <c r="F175" i="17" s="1"/>
  <c r="D129" i="24"/>
  <c r="D128" i="24" s="1"/>
  <c r="D127" i="24" s="1"/>
  <c r="C161" i="24"/>
  <c r="F176" i="1"/>
  <c r="C129" i="24"/>
  <c r="C128" i="24" s="1"/>
  <c r="C127" i="24" s="1"/>
  <c r="C160" i="22"/>
  <c r="D207" i="17"/>
  <c r="C161" i="22"/>
  <c r="D208" i="17"/>
  <c r="D150" i="24" s="1"/>
  <c r="D129" i="22"/>
  <c r="D128" i="22" s="1"/>
  <c r="D127" i="22" s="1"/>
  <c r="D219" i="1"/>
  <c r="C129" i="22"/>
  <c r="B188" i="1"/>
  <c r="B189" i="1" s="1"/>
  <c r="B191" i="1" s="1"/>
  <c r="C187" i="1" s="1"/>
  <c r="D149" i="24" l="1"/>
  <c r="D151" i="24" s="1"/>
  <c r="D217" i="17"/>
  <c r="D206" i="19" s="1"/>
  <c r="C141" i="22"/>
  <c r="C162" i="22"/>
  <c r="D209" i="17"/>
  <c r="D151" i="22"/>
  <c r="D218" i="17"/>
  <c r="D150" i="22"/>
  <c r="E129" i="22"/>
  <c r="E128" i="22" s="1"/>
  <c r="E127" i="22" s="1"/>
  <c r="C128" i="22"/>
  <c r="C127" i="22" s="1"/>
  <c r="B126" i="17"/>
  <c r="C100" i="22"/>
  <c r="C99" i="22" s="1"/>
  <c r="C98" i="22" s="1"/>
  <c r="C97" i="22" s="1"/>
  <c r="C96" i="22" s="1"/>
  <c r="F172" i="1"/>
  <c r="F171" i="1"/>
  <c r="F170" i="1"/>
  <c r="F169" i="1"/>
  <c r="F168" i="1"/>
  <c r="D152" i="22" l="1"/>
  <c r="C120" i="22"/>
  <c r="E120" i="22" s="1"/>
  <c r="C120" i="24"/>
  <c r="C123" i="22"/>
  <c r="E123" i="22" s="1"/>
  <c r="C123" i="24"/>
  <c r="C121" i="22"/>
  <c r="E121" i="22" s="1"/>
  <c r="C121" i="24"/>
  <c r="C122" i="22"/>
  <c r="E122" i="22" s="1"/>
  <c r="C122" i="24"/>
  <c r="D159" i="24"/>
  <c r="D208" i="20"/>
  <c r="D160" i="24"/>
  <c r="C124" i="22"/>
  <c r="C124" i="24"/>
  <c r="D219" i="17"/>
  <c r="D207" i="19"/>
  <c r="D161" i="22"/>
  <c r="E149" i="24"/>
  <c r="D160" i="22"/>
  <c r="C188" i="1"/>
  <c r="D162" i="22" l="1"/>
  <c r="D161" i="24"/>
  <c r="D218" i="20"/>
  <c r="F160" i="24" s="1"/>
  <c r="F150" i="24"/>
  <c r="D217" i="19"/>
  <c r="E160" i="24" s="1"/>
  <c r="E150" i="24"/>
  <c r="E151" i="24" s="1"/>
  <c r="D216" i="19"/>
  <c r="D207" i="20" s="1"/>
  <c r="F149" i="24" s="1"/>
  <c r="D208" i="19"/>
  <c r="F258" i="1"/>
  <c r="C7" i="24"/>
  <c r="C6" i="24"/>
  <c r="C5" i="24"/>
  <c r="C7" i="20"/>
  <c r="C6" i="20"/>
  <c r="C5" i="20"/>
  <c r="C7" i="19"/>
  <c r="C6" i="19"/>
  <c r="C5" i="19"/>
  <c r="C7" i="22"/>
  <c r="C6" i="22"/>
  <c r="C5" i="22"/>
  <c r="C7" i="17"/>
  <c r="C6" i="17"/>
  <c r="C5" i="17"/>
  <c r="F151" i="24" l="1"/>
  <c r="D217" i="20"/>
  <c r="F159" i="24" s="1"/>
  <c r="D209" i="20"/>
  <c r="F161" i="24"/>
  <c r="D218" i="19"/>
  <c r="E159" i="24"/>
  <c r="E161" i="24" s="1"/>
  <c r="D219" i="20"/>
  <c r="F143" i="19"/>
  <c r="F142" i="19" s="1"/>
  <c r="B125" i="19"/>
  <c r="F140" i="19" l="1"/>
  <c r="D94" i="32"/>
  <c r="E187" i="19"/>
  <c r="B124" i="20" l="1"/>
  <c r="B123" i="19"/>
  <c r="B124" i="17"/>
  <c r="C132" i="1"/>
  <c r="F256" i="20" l="1"/>
  <c r="B248" i="20"/>
  <c r="B246" i="19"/>
  <c r="F254" i="19"/>
  <c r="B250" i="17"/>
  <c r="F258" i="17"/>
  <c r="C127" i="20"/>
  <c r="C131" i="20"/>
  <c r="C130" i="19"/>
  <c r="C126" i="19"/>
  <c r="C127" i="17"/>
  <c r="C130" i="17"/>
  <c r="C131" i="17"/>
  <c r="C131" i="1"/>
  <c r="C130" i="1"/>
  <c r="C132" i="20"/>
  <c r="C130" i="20"/>
  <c r="C131" i="19"/>
  <c r="C129" i="19"/>
  <c r="C132" i="17"/>
  <c r="C129" i="1"/>
  <c r="C128" i="1"/>
  <c r="C124" i="1" l="1"/>
  <c r="F176" i="20"/>
  <c r="F175" i="20" s="1"/>
  <c r="F164" i="20"/>
  <c r="F163" i="20" s="1"/>
  <c r="F251" i="20" s="1"/>
  <c r="F145" i="19"/>
  <c r="F144" i="19"/>
  <c r="F116" i="24" l="1"/>
  <c r="F248" i="19"/>
  <c r="B247" i="19"/>
  <c r="B248" i="19" s="1"/>
  <c r="D138" i="24"/>
  <c r="C94" i="32"/>
  <c r="E94" i="32" s="1"/>
  <c r="F177" i="20" l="1"/>
  <c r="F129" i="24" s="1"/>
  <c r="F128" i="24" s="1"/>
  <c r="F127" i="24" s="1"/>
  <c r="F147" i="20"/>
  <c r="F100" i="24" s="1"/>
  <c r="F146" i="20"/>
  <c r="F145" i="20"/>
  <c r="F144" i="20"/>
  <c r="F143" i="20" s="1"/>
  <c r="D188" i="20"/>
  <c r="C188" i="20"/>
  <c r="B188" i="20"/>
  <c r="C129" i="20"/>
  <c r="F176" i="19"/>
  <c r="F175" i="19"/>
  <c r="F174" i="19" s="1"/>
  <c r="F163" i="19"/>
  <c r="F146" i="19"/>
  <c r="C127" i="19"/>
  <c r="E161" i="17"/>
  <c r="D161" i="17"/>
  <c r="C161" i="17"/>
  <c r="F172" i="17"/>
  <c r="F167" i="17"/>
  <c r="F166" i="17"/>
  <c r="F165" i="17"/>
  <c r="F164" i="17"/>
  <c r="D100" i="24"/>
  <c r="C129" i="17"/>
  <c r="F165" i="1"/>
  <c r="C117" i="24" s="1"/>
  <c r="F166" i="1"/>
  <c r="C118" i="24" s="1"/>
  <c r="F167" i="1"/>
  <c r="C119" i="24" s="1"/>
  <c r="F173" i="1"/>
  <c r="F164" i="1"/>
  <c r="C116" i="24" s="1"/>
  <c r="D161" i="1"/>
  <c r="E161" i="1"/>
  <c r="C161" i="1"/>
  <c r="C190" i="1"/>
  <c r="D190" i="1"/>
  <c r="D116" i="24" l="1"/>
  <c r="F163" i="17"/>
  <c r="E100" i="24"/>
  <c r="E99" i="24" s="1"/>
  <c r="E98" i="24" s="1"/>
  <c r="E97" i="24" s="1"/>
  <c r="E96" i="24" s="1"/>
  <c r="E94" i="24" s="1"/>
  <c r="D100" i="22"/>
  <c r="D99" i="22" s="1"/>
  <c r="D98" i="22" s="1"/>
  <c r="E116" i="24"/>
  <c r="D124" i="22"/>
  <c r="E124" i="22" s="1"/>
  <c r="D124" i="24"/>
  <c r="D119" i="22"/>
  <c r="D119" i="24"/>
  <c r="D117" i="22"/>
  <c r="D117" i="24"/>
  <c r="D118" i="22"/>
  <c r="D118" i="24"/>
  <c r="C125" i="22"/>
  <c r="E125" i="22" s="1"/>
  <c r="C125" i="24"/>
  <c r="D190" i="20"/>
  <c r="E161" i="20"/>
  <c r="B190" i="20"/>
  <c r="C161" i="20"/>
  <c r="E188" i="20"/>
  <c r="C190" i="20"/>
  <c r="D161" i="20"/>
  <c r="F141" i="20"/>
  <c r="F99" i="24" s="1"/>
  <c r="F98" i="24" s="1"/>
  <c r="F97" i="24" s="1"/>
  <c r="F96" i="24" s="1"/>
  <c r="F94" i="24" s="1"/>
  <c r="B256" i="17"/>
  <c r="E190" i="1"/>
  <c r="B251" i="1"/>
  <c r="B252" i="1" s="1"/>
  <c r="F163" i="1"/>
  <c r="C188" i="17"/>
  <c r="D141" i="17"/>
  <c r="D188" i="17"/>
  <c r="E141" i="17"/>
  <c r="F175" i="1"/>
  <c r="D188" i="1"/>
  <c r="C116" i="22"/>
  <c r="C118" i="22"/>
  <c r="C117" i="22"/>
  <c r="E129" i="24"/>
  <c r="D116" i="22"/>
  <c r="F115" i="24"/>
  <c r="F113" i="24" s="1"/>
  <c r="F161" i="20"/>
  <c r="C128" i="20"/>
  <c r="C119" i="22"/>
  <c r="C126" i="20"/>
  <c r="C128" i="19"/>
  <c r="C125" i="19"/>
  <c r="C126" i="17"/>
  <c r="C128" i="17"/>
  <c r="B256" i="1" l="1"/>
  <c r="B257" i="1" s="1"/>
  <c r="F259" i="1"/>
  <c r="E190" i="20"/>
  <c r="C96" i="32"/>
  <c r="B141" i="22"/>
  <c r="D141" i="22" s="1"/>
  <c r="E99" i="22"/>
  <c r="E100" i="22"/>
  <c r="B96" i="32"/>
  <c r="B97" i="32" s="1"/>
  <c r="C93" i="32" s="1"/>
  <c r="E188" i="17"/>
  <c r="E128" i="24"/>
  <c r="E127" i="24" s="1"/>
  <c r="G129" i="24"/>
  <c r="G128" i="24" s="1"/>
  <c r="G127" i="24" s="1"/>
  <c r="C99" i="24"/>
  <c r="C98" i="24" s="1"/>
  <c r="C97" i="24" s="1"/>
  <c r="C96" i="24" s="1"/>
  <c r="C94" i="24" s="1"/>
  <c r="C124" i="20"/>
  <c r="F250" i="20"/>
  <c r="B249" i="20"/>
  <c r="B250" i="20" s="1"/>
  <c r="E138" i="24"/>
  <c r="F257" i="20"/>
  <c r="F258" i="20" s="1"/>
  <c r="B254" i="20"/>
  <c r="B255" i="20" s="1"/>
  <c r="E140" i="24"/>
  <c r="C189" i="1"/>
  <c r="C191" i="1" s="1"/>
  <c r="E188" i="1"/>
  <c r="F161" i="17"/>
  <c r="F141" i="17"/>
  <c r="D99" i="24" s="1"/>
  <c r="D98" i="24" s="1"/>
  <c r="D97" i="24" s="1"/>
  <c r="D96" i="24" s="1"/>
  <c r="D94" i="24" s="1"/>
  <c r="F252" i="17"/>
  <c r="B251" i="17"/>
  <c r="B252" i="17" s="1"/>
  <c r="C138" i="24"/>
  <c r="B257" i="17"/>
  <c r="F253" i="17"/>
  <c r="F259" i="17"/>
  <c r="F260" i="17" s="1"/>
  <c r="C140" i="24"/>
  <c r="F260" i="1"/>
  <c r="F161" i="1"/>
  <c r="F252" i="1"/>
  <c r="C124" i="17"/>
  <c r="C123" i="19"/>
  <c r="B140" i="24"/>
  <c r="F253" i="1"/>
  <c r="B138" i="24"/>
  <c r="E117" i="22"/>
  <c r="E116" i="22"/>
  <c r="E119" i="22"/>
  <c r="C115" i="24"/>
  <c r="C113" i="24" s="1"/>
  <c r="E118" i="22"/>
  <c r="G125" i="24"/>
  <c r="G120" i="24"/>
  <c r="G118" i="24"/>
  <c r="G117" i="24"/>
  <c r="G124" i="24"/>
  <c r="G119" i="24"/>
  <c r="E115" i="24"/>
  <c r="E113" i="24" s="1"/>
  <c r="G121" i="24"/>
  <c r="D115" i="22"/>
  <c r="D113" i="22" s="1"/>
  <c r="G116" i="24"/>
  <c r="D115" i="24"/>
  <c r="D113" i="24" s="1"/>
  <c r="C115" i="22"/>
  <c r="E189" i="1" l="1"/>
  <c r="C139" i="22"/>
  <c r="D97" i="22"/>
  <c r="E98" i="22"/>
  <c r="C95" i="32"/>
  <c r="C97" i="32" s="1"/>
  <c r="D93" i="32" s="1"/>
  <c r="D95" i="32" s="1"/>
  <c r="G100" i="24"/>
  <c r="C94" i="22"/>
  <c r="G99" i="24"/>
  <c r="G97" i="24"/>
  <c r="G96" i="24" s="1"/>
  <c r="G94" i="24" s="1"/>
  <c r="G98" i="24"/>
  <c r="F252" i="20"/>
  <c r="E115" i="22"/>
  <c r="B139" i="22"/>
  <c r="C113" i="22"/>
  <c r="F254" i="17"/>
  <c r="F254" i="1"/>
  <c r="D187" i="1"/>
  <c r="B137" i="24" s="1"/>
  <c r="F138" i="24"/>
  <c r="G115" i="24"/>
  <c r="G113" i="24" s="1"/>
  <c r="F139" i="24" l="1"/>
  <c r="E191" i="1"/>
  <c r="B187" i="17" s="1"/>
  <c r="E95" i="32"/>
  <c r="D96" i="22"/>
  <c r="E97" i="22"/>
  <c r="D139" i="22"/>
  <c r="D140" i="22" s="1"/>
  <c r="D142" i="22" s="1"/>
  <c r="B140" i="22"/>
  <c r="B142" i="22" s="1"/>
  <c r="C138" i="22" s="1"/>
  <c r="C140" i="22" s="1"/>
  <c r="C142" i="22" s="1"/>
  <c r="E113" i="22"/>
  <c r="D189" i="1"/>
  <c r="D191" i="1" s="1"/>
  <c r="F137" i="24"/>
  <c r="B139" i="24"/>
  <c r="B141" i="24" s="1"/>
  <c r="D94" i="22" l="1"/>
  <c r="E96" i="22"/>
  <c r="E94" i="22" s="1"/>
  <c r="E187" i="17"/>
  <c r="E189" i="17" s="1"/>
  <c r="E191" i="17" l="1"/>
  <c r="B189" i="17"/>
  <c r="B191" i="17" s="1"/>
  <c r="C187" i="17" s="1"/>
  <c r="B186" i="19" l="1"/>
  <c r="C189" i="17"/>
  <c r="C191" i="17" s="1"/>
  <c r="D187" i="17" s="1"/>
  <c r="D189" i="17" s="1"/>
  <c r="B188" i="19" l="1"/>
  <c r="E186" i="19"/>
  <c r="E188" i="19" s="1"/>
  <c r="C137" i="24"/>
  <c r="C139" i="24" s="1"/>
  <c r="C141" i="24" s="1"/>
  <c r="D191" i="17"/>
  <c r="D137" i="24" l="1"/>
  <c r="D139" i="24" s="1"/>
  <c r="C169" i="19" l="1"/>
  <c r="F170" i="19"/>
  <c r="E123" i="24" s="1"/>
  <c r="G123" i="24" s="1"/>
  <c r="C162" i="19" l="1"/>
  <c r="F169" i="19"/>
  <c r="C160" i="19" l="1"/>
  <c r="B189" i="19"/>
  <c r="E189" i="19" s="1"/>
  <c r="E122" i="24"/>
  <c r="G122" i="24" s="1"/>
  <c r="F162" i="19"/>
  <c r="E190" i="19"/>
  <c r="J193" i="19" s="1"/>
  <c r="B190" i="19"/>
  <c r="C186" i="19" s="1"/>
  <c r="C188" i="19" s="1"/>
  <c r="C190" i="19" s="1"/>
  <c r="D186" i="19" s="1"/>
  <c r="D188" i="19" l="1"/>
  <c r="D190" i="19" s="1"/>
  <c r="B187" i="20" s="1"/>
  <c r="D96" i="32"/>
  <c r="F160" i="19"/>
  <c r="F255" i="19"/>
  <c r="F256" i="19" s="1"/>
  <c r="F249" i="19"/>
  <c r="F250" i="19" s="1"/>
  <c r="D140" i="24"/>
  <c r="B252" i="19"/>
  <c r="B253" i="19" s="1"/>
  <c r="B189" i="20" l="1"/>
  <c r="E187" i="20"/>
  <c r="E189" i="20" s="1"/>
  <c r="F140" i="24"/>
  <c r="D141" i="24"/>
  <c r="E96" i="32"/>
  <c r="E97" i="32" s="1"/>
  <c r="D97" i="32"/>
  <c r="F141" i="24" l="1"/>
  <c r="E191" i="20"/>
  <c r="E137" i="24"/>
  <c r="E139" i="24" s="1"/>
  <c r="E141" i="24" s="1"/>
  <c r="B191" i="20"/>
  <c r="C187" i="20" s="1"/>
  <c r="C189" i="20" s="1"/>
  <c r="C191" i="20" s="1"/>
  <c r="D187" i="20" s="1"/>
  <c r="D189" i="20" s="1"/>
  <c r="D191"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127" authorId="0" shapeId="0" xr:uid="{615F8BD8-1606-4F36-B4A6-20D53B689CB0}">
      <text>
        <r>
          <rPr>
            <b/>
            <sz val="9"/>
            <color indexed="81"/>
            <rFont val="Tahoma"/>
            <family val="2"/>
          </rPr>
          <t>Esta fila solo se completa si aplica.</t>
        </r>
      </text>
    </comment>
    <comment ref="A138" authorId="0" shapeId="0" xr:uid="{B2DEAD28-80EB-4906-9132-D3050A3365E0}">
      <text>
        <r>
          <rPr>
            <b/>
            <sz val="9"/>
            <color indexed="81"/>
            <rFont val="Tahoma"/>
            <family val="2"/>
          </rPr>
          <t>No incluir ingresos de vigencias anteriores, esos se detallan en la tabla 9.</t>
        </r>
      </text>
    </comment>
    <comment ref="B187" authorId="0" shapeId="0" xr:uid="{77B9EB16-A007-4787-A908-1FAAE353275E}">
      <text>
        <r>
          <rPr>
            <b/>
            <sz val="9"/>
            <color indexed="81"/>
            <rFont val="Tahoma"/>
            <family val="2"/>
          </rPr>
          <t>BLOQUEAR</t>
        </r>
      </text>
    </comment>
    <comment ref="B202" authorId="0" shapeId="0" xr:uid="{A259CB62-8DD2-40AE-9396-F7EE85DC8065}">
      <text>
        <r>
          <rPr>
            <b/>
            <sz val="9"/>
            <color indexed="81"/>
            <rFont val="Tahoma"/>
            <family val="2"/>
          </rPr>
          <t>Esta tabla solo la deben completar la unidades ejecutoras que por Ley específica estén facultadas para estimar superávits.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127" authorId="0" shapeId="0" xr:uid="{B4B6FA98-7967-4D05-B305-A27C6389BFAC}">
      <text>
        <r>
          <rPr>
            <b/>
            <sz val="9"/>
            <color indexed="81"/>
            <rFont val="Tahoma"/>
            <family val="2"/>
          </rPr>
          <t>Esta fila solo se completa si aplica.</t>
        </r>
      </text>
    </comment>
    <comment ref="B202" authorId="0" shapeId="0" xr:uid="{EDB9E445-C103-40B0-B0D8-A1653579DAD8}">
      <text>
        <r>
          <rPr>
            <b/>
            <sz val="9"/>
            <color indexed="81"/>
            <rFont val="Tahoma"/>
            <family val="2"/>
          </rPr>
          <t>Esta tabla solo la deben completar la unidades ejecutoras que por Ley específica estén facultadas para estimar superávits.</t>
        </r>
      </text>
    </comment>
    <comment ref="A241" authorId="0" shapeId="0" xr:uid="{CF00495C-F79F-4099-AD53-89539081723D}">
      <text>
        <r>
          <rPr>
            <sz val="9"/>
            <color indexed="81"/>
            <rFont val="Tahoma"/>
            <family val="2"/>
          </rPr>
          <t xml:space="preserve">Lo relacionado a la ejecución presupuestaria debe ser completado por el encargado de Presupuesto/Financiero o su homólogo.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145" authorId="0" shapeId="0" xr:uid="{92E49811-D2FD-442A-8F70-634936E78900}">
      <text>
        <r>
          <rPr>
            <b/>
            <sz val="9"/>
            <color indexed="81"/>
            <rFont val="Tahoma"/>
            <family val="2"/>
          </rPr>
          <t>Esta tabla solo la deben completar la unidades ejecutoras que por Ley específica estén facultadas para estimar superávits.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126" authorId="0" shapeId="0" xr:uid="{CDAEE737-1DE4-45E0-AE73-2D967C45B379}">
      <text>
        <r>
          <rPr>
            <b/>
            <sz val="9"/>
            <color indexed="81"/>
            <rFont val="Tahoma"/>
            <family val="2"/>
          </rPr>
          <t>Esta fila solo se completa si aplica.</t>
        </r>
      </text>
    </comment>
    <comment ref="B201" authorId="0" shapeId="0" xr:uid="{7787248C-CF5F-47ED-9A45-1D6AA5D90BAC}">
      <text>
        <r>
          <rPr>
            <b/>
            <sz val="9"/>
            <color indexed="81"/>
            <rFont val="Tahoma"/>
            <family val="2"/>
          </rPr>
          <t>Esta tabla solo la deben completar la unidades ejecutoras que por Ley específica estén facultadas para estimar superávits.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157" authorId="0" shapeId="0" xr:uid="{94166AA9-3891-4D1D-9878-521D39446755}">
      <text>
        <r>
          <rPr>
            <b/>
            <sz val="9"/>
            <color indexed="81"/>
            <rFont val="Tahoma"/>
            <family val="2"/>
          </rPr>
          <t>Esta tabla solo la deben completar la unidades ejecutoras que por Ley específica estén facultadas para estimar superávits.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B202" authorId="0" shapeId="0" xr:uid="{91B20917-47FE-4DB0-910C-C4926E5052A7}">
      <text>
        <r>
          <rPr>
            <b/>
            <sz val="9"/>
            <color indexed="81"/>
            <rFont val="Tahoma"/>
            <family val="2"/>
          </rPr>
          <t>Esta tabla solo la deben completar la unidades ejecutoras que por Ley específica estén facultadas para estimar superávits.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144" authorId="0" shapeId="0" xr:uid="{51A24BC7-76A5-4F18-9AF5-EA87C784AEEA}">
      <text>
        <r>
          <rPr>
            <b/>
            <sz val="9"/>
            <color indexed="81"/>
            <rFont val="Tahoma"/>
            <family val="2"/>
          </rPr>
          <t>Esta tabla solo la deben completar la unidades ejecutoras que por Ley específica estén facultadas para estimar superávits.</t>
        </r>
      </text>
    </comment>
  </commentList>
</comments>
</file>

<file path=xl/sharedStrings.xml><?xml version="1.0" encoding="utf-8"?>
<sst xmlns="http://schemas.openxmlformats.org/spreadsheetml/2006/main" count="1871" uniqueCount="378">
  <si>
    <t>Enero</t>
  </si>
  <si>
    <t xml:space="preserve">Marzo </t>
  </si>
  <si>
    <t>Febrero</t>
  </si>
  <si>
    <t>Marzo</t>
  </si>
  <si>
    <t>I Trimestre</t>
  </si>
  <si>
    <t>Abril</t>
  </si>
  <si>
    <t>Mayo</t>
  </si>
  <si>
    <t>Junio</t>
  </si>
  <si>
    <t>II Trimestre</t>
  </si>
  <si>
    <t>I Semestre</t>
  </si>
  <si>
    <t>III Trimestre</t>
  </si>
  <si>
    <t>Julio</t>
  </si>
  <si>
    <t>IV Trimestre</t>
  </si>
  <si>
    <t>Anual</t>
  </si>
  <si>
    <t>Octubre</t>
  </si>
  <si>
    <t>Noviembre</t>
  </si>
  <si>
    <t>Total</t>
  </si>
  <si>
    <t xml:space="preserve">Beneficio / Producto </t>
  </si>
  <si>
    <t xml:space="preserve">Unidad de medida </t>
  </si>
  <si>
    <t>Beneficiarios efectivos por producto financiados por el Fodesaf</t>
  </si>
  <si>
    <t>Gasto efectivo por producto financiado por Fodesaf</t>
  </si>
  <si>
    <t>Beneficio/producto</t>
  </si>
  <si>
    <t xml:space="preserve">Programa: </t>
  </si>
  <si>
    <t xml:space="preserve">Detalle </t>
  </si>
  <si>
    <t xml:space="preserve">Frecuencia </t>
  </si>
  <si>
    <t>Control y Seguimiento de la incorporación de los activos en el Sibinet</t>
  </si>
  <si>
    <t xml:space="preserve">La estructura de la matriz, es la siguiente: </t>
  </si>
  <si>
    <t>¿Reportan al Sinirube las personas que están beneficiando?</t>
  </si>
  <si>
    <t>¿Se utiliza como medio de consulta para la asignación de beneficios?</t>
  </si>
  <si>
    <t>¿Se utiliza para el levantamiento de la información de las personas beneficiarias?</t>
  </si>
  <si>
    <t>¿El programa tiene algún impedimento legal para la aplicación de la Directriz?</t>
  </si>
  <si>
    <t>¿Se encuentran incorporados los activos al Sibinet?</t>
  </si>
  <si>
    <t>¿Se mantiene un registro auxiliar actualizado de los activos comprados con recursos del Fodesaf?</t>
  </si>
  <si>
    <t>Institución a cargo:</t>
  </si>
  <si>
    <t xml:space="preserve">Unidad ejecutora: </t>
  </si>
  <si>
    <t>Ejecución programática</t>
  </si>
  <si>
    <t>Tabla 1</t>
  </si>
  <si>
    <t>Tabla 2</t>
  </si>
  <si>
    <t>Tabla 3</t>
  </si>
  <si>
    <t xml:space="preserve">Control y seguimiento del uso y aplicación del Sistema Nacional de Información y Registro Único de Beneficiarios del Estado (Sinirube) </t>
  </si>
  <si>
    <t>Sí</t>
  </si>
  <si>
    <t>No</t>
  </si>
  <si>
    <r>
      <t xml:space="preserve">Fuente: </t>
    </r>
    <r>
      <rPr>
        <sz val="9"/>
        <rFont val="Palatino Linotype"/>
        <family val="1"/>
      </rPr>
      <t>Citar la unidad o departamento de la institución que está generando la información.</t>
    </r>
  </si>
  <si>
    <r>
      <t xml:space="preserve">NA </t>
    </r>
    <r>
      <rPr>
        <b/>
        <sz val="8"/>
        <color theme="0"/>
        <rFont val="Palatino Linotype"/>
        <family val="1"/>
      </rPr>
      <t>(justificar abajo)</t>
    </r>
  </si>
  <si>
    <t>Tabla 4</t>
  </si>
  <si>
    <t>Nombre del funcionario que reporta la ejecución programática</t>
  </si>
  <si>
    <t>Puesto</t>
  </si>
  <si>
    <t>Nombre de la unidad/departamento</t>
  </si>
  <si>
    <t>Firma</t>
  </si>
  <si>
    <t>Ejecución presupuestaria</t>
  </si>
  <si>
    <t>Tabla 5</t>
  </si>
  <si>
    <t>(En colones)</t>
  </si>
  <si>
    <t>Reporte de gastos efectivos financiados por Fodesaf por partida presupuestaria del clasificador por objeto del gasto del sector público</t>
  </si>
  <si>
    <t>Código</t>
  </si>
  <si>
    <t>Partida presupuestaria</t>
  </si>
  <si>
    <r>
      <t xml:space="preserve">Observaciones: 
</t>
    </r>
    <r>
      <rPr>
        <sz val="11"/>
        <color theme="1"/>
        <rFont val="Palatino Linotype"/>
        <family val="1"/>
      </rPr>
      <t>En este espacio se establecen las observaciones y/o justificaciones relacionadas con la incorporación de los activos en el Sibinet</t>
    </r>
  </si>
  <si>
    <t>Gastos financiados con recursos del periodo</t>
  </si>
  <si>
    <t>1/ Adjuntar el comprobante del reintegro e indicar en este espacio la fecha y el número de comprobante del o los reintegros.</t>
  </si>
  <si>
    <t>Detalle del presupuesto modificado del programa</t>
  </si>
  <si>
    <t>Documento presupuestario</t>
  </si>
  <si>
    <t>Presupuesto ordinario</t>
  </si>
  <si>
    <t>Monto</t>
  </si>
  <si>
    <t>Oficio asignación Fodesaf</t>
  </si>
  <si>
    <t>Oficio aprobación Fodesaf</t>
  </si>
  <si>
    <t>Oficio aprobación CGR</t>
  </si>
  <si>
    <t>%</t>
  </si>
  <si>
    <t>Tabla 6</t>
  </si>
  <si>
    <t>Ingresos efectivos provenientes de recursos Fodesaf por partida presupuestaria del clasificador de los ingresos del sector público</t>
  </si>
  <si>
    <t>Ingresos del periodo</t>
  </si>
  <si>
    <t>Tabla 7</t>
  </si>
  <si>
    <t xml:space="preserve">Tipo de movimiento </t>
  </si>
  <si>
    <t>Tabla 8</t>
  </si>
  <si>
    <t xml:space="preserve">Resumen del periodo de los recursos provenientes de Fodesaf </t>
  </si>
  <si>
    <t>1) Saldo en caja inicial (*)</t>
  </si>
  <si>
    <t>2) Ingresos efectivos recibidos del periodo</t>
  </si>
  <si>
    <t>Nombre del funcionario que reporta la ejecución presupuestaria</t>
  </si>
  <si>
    <t>NA (justificar abajo)</t>
  </si>
  <si>
    <r>
      <t xml:space="preserve">Observaciones: 
</t>
    </r>
    <r>
      <rPr>
        <sz val="11"/>
        <color theme="1"/>
        <rFont val="Palatino Linotype"/>
        <family val="1"/>
      </rPr>
      <t>En este espacio se establecen las observaciones y/o justificaciones relacionadas con el uso del Sinirube.</t>
    </r>
  </si>
  <si>
    <t xml:space="preserve">Agosto </t>
  </si>
  <si>
    <t>Septiembre</t>
  </si>
  <si>
    <t>Diciembre</t>
  </si>
  <si>
    <t>Reporte de ejecución programática y presupuestaria de programas sociales financiados con recursos del Fondo de Desarrollo Social y Asignaciones Familiares (Fodesaf)</t>
  </si>
  <si>
    <t>I trimestre</t>
  </si>
  <si>
    <t>II trimestre</t>
  </si>
  <si>
    <t>III trimestre</t>
  </si>
  <si>
    <t>VI trimestre</t>
  </si>
  <si>
    <t>IV trimestre</t>
  </si>
  <si>
    <t xml:space="preserve">     </t>
  </si>
  <si>
    <t>Cada hoja mantiene el mismo formato. La información que se debe desarrollar es la siguiente:</t>
  </si>
  <si>
    <t>Artículo 25. Información sobre ejecución de presupuesto y metas
Las instituciones ejecutoras de los programas sociales financiados con recursos del FODESAF deben enviar a la DESAF, dentro de la primera quincena del mes siguiente a cada trimestre la información sobre ejecución de metas y presupuesto del trimestre anterior, tal como establecen los artículos 5 y 18 de la Ley No. 5662, modificada por la Ley No. 8783. Dicha información debe ser presentada por los medios, con el formato y con el contenido definidos en las instrucciones a que se refiere el Artículo 11 de este Reglamento.</t>
  </si>
  <si>
    <t>Presentación</t>
  </si>
  <si>
    <t>Instrucciones</t>
  </si>
  <si>
    <r>
      <t xml:space="preserve">El presente documento se remite a las instituciones a cargo de programas sociales financiados con recursos Fodesaf, con el propósito de que presenten la información trimestral sobre la ejecución del presupuesto y metas de dichos programas, según lo dispuesto en el artículo 25 del </t>
    </r>
    <r>
      <rPr>
        <i/>
        <sz val="11"/>
        <color theme="1"/>
        <rFont val="Palatino Linotype"/>
        <family val="1"/>
      </rPr>
      <t>Reglamento a la Ley de Desarrollo Social y Asignaciones Familiares</t>
    </r>
    <r>
      <rPr>
        <sz val="11"/>
        <color theme="1"/>
        <rFont val="Palatino Linotype"/>
        <family val="1"/>
      </rPr>
      <t>, decreto 43189-MTSS del 25 de agosto de 2021 que se cita a continuación:</t>
    </r>
  </si>
  <si>
    <t>Notas importantes:</t>
  </si>
  <si>
    <t>Dirección General Desaf:</t>
  </si>
  <si>
    <t>direccion.desaf@mtss.go.cr</t>
  </si>
  <si>
    <r>
      <rPr>
        <b/>
        <sz val="11"/>
        <color theme="1"/>
        <rFont val="Palatino Linotype"/>
        <family val="1"/>
      </rPr>
      <t xml:space="preserve">2. </t>
    </r>
    <r>
      <rPr>
        <sz val="11"/>
        <color theme="1"/>
        <rFont val="Palatino Linotype"/>
        <family val="1"/>
      </rPr>
      <t>Los respectivos informes deberán enviarse de acuerdo a las indicaciones señaladas, a las siguientes direcciones de correo electrónico:</t>
    </r>
  </si>
  <si>
    <t>I semestre</t>
  </si>
  <si>
    <t>Reporte ejecución programática (I semestre)</t>
  </si>
  <si>
    <t>Reporte ejecución presupuestaria (I semestre)</t>
  </si>
  <si>
    <t>3) Recursos disponibles ( 1+2 )</t>
  </si>
  <si>
    <t>5) Saldo en caja final ( 3-4 )</t>
  </si>
  <si>
    <t>stephanie.salas@mtss.go.cr</t>
  </si>
  <si>
    <t>Analista del SI, Unidad Control y Seguimiento, Desaf:</t>
  </si>
  <si>
    <r>
      <t xml:space="preserve">Observaciones: 
</t>
    </r>
    <r>
      <rPr>
        <sz val="11"/>
        <color theme="1"/>
        <rFont val="Palatino Linotype"/>
        <family val="1"/>
      </rPr>
      <t>En este espacio se ofrece para brindar observaciones y/o justificaciones relacionadas con los ingresos efectivos del periodo.</t>
    </r>
  </si>
  <si>
    <t>Reporte ejecución programática (Anual)</t>
  </si>
  <si>
    <t>Reporte ejecución presupuestaria (Anual)</t>
  </si>
  <si>
    <r>
      <t xml:space="preserve">Observaciones: 
</t>
    </r>
    <r>
      <rPr>
        <sz val="11"/>
        <color theme="1"/>
        <rFont val="Palatino Linotype"/>
        <family val="1"/>
      </rPr>
      <t xml:space="preserve">En este espacio se establecen las observaciones y/o justificaciones del comportamiento de cada uno de los productos para el período y los detalles que amplíen la información, con el objetivo que los informes de ejecución reflejen la realidad del programa. </t>
    </r>
  </si>
  <si>
    <r>
      <t xml:space="preserve">Observaciones: 
</t>
    </r>
    <r>
      <rPr>
        <sz val="11"/>
        <color theme="1"/>
        <rFont val="Palatino Linotype"/>
        <family val="1"/>
      </rPr>
      <t>En este espacio se establecen las observaciones y/o justificaciones del comportamiento de cada uno de los productos para el período y los detalles que amplíen la información, con el objetivo que los informes de ejecución reflejen la realidad del programa.</t>
    </r>
  </si>
  <si>
    <r>
      <t xml:space="preserve">Observaciones: 
</t>
    </r>
    <r>
      <rPr>
        <sz val="11"/>
        <color theme="1"/>
        <rFont val="Palatino Linotype"/>
        <family val="1"/>
      </rPr>
      <t>En este espacio se establecen las observaciones y/o justificaciones del comportamiento de cada uno de los productos para el período y los detalles que amplíen la información, con el objetivo que los informes de ejecución reflejen la realidad del programa.</t>
    </r>
    <r>
      <rPr>
        <b/>
        <sz val="11"/>
        <color theme="1"/>
        <rFont val="Palatino Linotype"/>
        <family val="1"/>
      </rPr>
      <t xml:space="preserve"> </t>
    </r>
  </si>
  <si>
    <r>
      <t>Esta matriz denominada "Reporte de ejecución programática y presupuestaria de programas sociales financiados con recursos del Fondo de Desarrollo Social y Asignaciones Familiares (Fodesaf)" se utiliza como insumo para el sistema de indicadores de los programas sociales que son financiados con recursos del Fodesaf, así como sus respectivos informes de ejecución presupuestaria, para generar información cuantitativa que permita el análisis de la ejecución programática y presupuestaria de los programas, con el propósito de emitir recomendaciones a la Dirección de mejora en la ejecución y el diseño</t>
    </r>
    <r>
      <rPr>
        <sz val="11"/>
        <color rgb="FFFF0000"/>
        <rFont val="Palatino Linotype"/>
        <family val="1"/>
      </rPr>
      <t xml:space="preserve">. </t>
    </r>
  </si>
  <si>
    <t>La Fila "Fuente" es para detallar el origen de la información.</t>
  </si>
  <si>
    <t xml:space="preserve">La fila "Observaciones" es para establecer las observaciones y/o justificaciones del comportamiento de cada uno de los productos para el período y los detalles que amplíen la información, con el objetivo que los informes de ejecución reflejen la realidad del programa. </t>
  </si>
  <si>
    <t xml:space="preserve">Se debe completar la información que se consulta según la situación del programa respecto al tema. </t>
  </si>
  <si>
    <t xml:space="preserve">La Fila "Observaciones" es para que se establezcan las observaciones y/o justificaciones relacionadas con el uso del Sinirube. </t>
  </si>
  <si>
    <t>La fila "Observaciones" es para brindar observaciones y/o justificaciones relacionadas con el presupuesto modificado.</t>
  </si>
  <si>
    <t>La fila "Observaciones" es para brindar observaciones y/o justificaciones relacionadas con los ingresos efectivos del periodo.</t>
  </si>
  <si>
    <t>La fila "Observaciones" es para establecer las observaciones y/o justificaciones relacionadas con la tabla 8.</t>
  </si>
  <si>
    <t xml:space="preserve"> ----------------------------------- ULTIMA LINEA ------------------------------------</t>
  </si>
  <si>
    <t>Reporte de ejecución programática y presupuestaria de programas sociales financiados con recursos del 
Fondo de Desarrollo Social y Asignaciones Familiares (Fodesaf)</t>
  </si>
  <si>
    <t>Reporte de gastos efectivos financiados por Fodesaf por partida presupuestaria 
del Clasificador por Objeto del Gasto del Sector Público</t>
  </si>
  <si>
    <t>2) Se refiere únicamente a los ingresos recibidos durante el 2024 de forma mensual, este dato debe coincidir con los datos de tabla 6.</t>
  </si>
  <si>
    <t>Observaciones:</t>
  </si>
  <si>
    <t>En este espacio se establecen las observaciones y/o justificaciones relacionadas a la tabla anterior.</t>
  </si>
  <si>
    <t>4) Se refiere a los egresos efectivos pagados con ingresos del período, este dato debe coincidir con los datos de tabla 7.</t>
  </si>
  <si>
    <t>Tabla 9</t>
  </si>
  <si>
    <t xml:space="preserve">Resumen de los recursos de vigencias anteriores (superávit) provenientes de la fuente Fodesaf </t>
  </si>
  <si>
    <t>Superávit específico</t>
  </si>
  <si>
    <t>Superávit libre</t>
  </si>
  <si>
    <t>Comprobaciones</t>
  </si>
  <si>
    <t>Presupuesto modificado</t>
  </si>
  <si>
    <t>Saldo Presupuestario (I trim)</t>
  </si>
  <si>
    <t>Tabla 2 y Tabla 7</t>
  </si>
  <si>
    <t>Gastos del período (I trim) x producto</t>
  </si>
  <si>
    <t>Gastos del período (I trim) presupuesto</t>
  </si>
  <si>
    <t>Diferencia</t>
  </si>
  <si>
    <t>Tabla 5 y Tabla 6</t>
  </si>
  <si>
    <t>Ingresos efectivos del período</t>
  </si>
  <si>
    <t>Presupuesto extraordinario 1-2024</t>
  </si>
  <si>
    <t>Presupuesto extraordinario 2-2024</t>
  </si>
  <si>
    <t xml:space="preserve"> Modificación 1-2024</t>
  </si>
  <si>
    <t xml:space="preserve"> Modificación 2-2024</t>
  </si>
  <si>
    <t xml:space="preserve"> Modificación 3-2024</t>
  </si>
  <si>
    <t>I Trimestre 2024</t>
  </si>
  <si>
    <t>Ingresos efectivos provenientes de recursos Fodesaf por partida presupuestaria del Clasificador de los Ingresos del Sector Público</t>
  </si>
  <si>
    <t>Para uso exclusivo de analistas del Departamento de Presupuesto y la Unidad de Control y Seguimiento, Desaf</t>
  </si>
  <si>
    <t>Nombre Partida presupuestaria</t>
  </si>
  <si>
    <r>
      <t xml:space="preserve">1) (*) Se refiere al saldo en caja resultado del período anterior y sólo aplica para unidades ejecutoras con giros directos por parte de Desaf (Programa 737) que cuenten con facturas devengadas pero aún no pagadas (de acuerdo Certificación ante la CGR y los respectivos lineamientos presupuestarios). </t>
    </r>
    <r>
      <rPr>
        <b/>
        <sz val="11"/>
        <color theme="1"/>
        <rFont val="Palatino Linotype"/>
        <family val="1"/>
      </rPr>
      <t>En este espacio NO se debe anotar lo relacionado a superávits del período, para ese fin se utiliza tabla 9 (y es solo para las UE facultadas por Ley).</t>
    </r>
  </si>
  <si>
    <t>4) Gastos efectivos pagados</t>
  </si>
  <si>
    <t>Oficio aprobación CGR / Junta</t>
  </si>
  <si>
    <t>5) Se refiere al saldo en caja final, resultado de restar las filas 3) (Recursos disponibles) menos 4) (Egresos efectivos pagados).</t>
  </si>
  <si>
    <t>3) Se refiere a la sumatoria de las filas 1) (saldo incial en caja) y 2) (ingresos efectivos del período).</t>
  </si>
  <si>
    <t>II Trimestre 2024</t>
  </si>
  <si>
    <t>I Semestre 2024</t>
  </si>
  <si>
    <t>III Trimestre 2024</t>
  </si>
  <si>
    <t>IV Trimestre 2024</t>
  </si>
  <si>
    <t>Anual 2024</t>
  </si>
  <si>
    <t>Ingresos del periodo 2024</t>
  </si>
  <si>
    <t>Gastos financiados con recursos del periodo 2024</t>
  </si>
  <si>
    <t xml:space="preserve">Fuente: </t>
  </si>
  <si>
    <t>Citar la unidad o departamento de la institución que está generando la información.</t>
  </si>
  <si>
    <t>Esta tabla solo la deben completar la unidades ejecutoras que por Ley específica estén facultadas para estimar y re presupuestar superávits.</t>
  </si>
  <si>
    <t>La fila "Observaciones" es para establecer las observaciones y/o justificaciones relacionadas con la tabla 9.</t>
  </si>
  <si>
    <t>TRANSFERENCIAS CORRIENTES</t>
  </si>
  <si>
    <t>TRANSFERENCIAS DE CAPITAL</t>
  </si>
  <si>
    <t>SERVICIOS</t>
  </si>
  <si>
    <t>Porcentaje de Ejecución con respecto a los ingresos reales:</t>
  </si>
  <si>
    <t>Ingreso real (I trim)</t>
  </si>
  <si>
    <t>Egreso real (I trim)</t>
  </si>
  <si>
    <t>% de ejecución:</t>
  </si>
  <si>
    <t>Ejecución del período 2024</t>
  </si>
  <si>
    <t>Porcentaje de Ejecución con respecto al presupuesto ordinario aprobado:</t>
  </si>
  <si>
    <t>Presupuesto 2024</t>
  </si>
  <si>
    <t>presupuesto.desaf@mtss.go.cr</t>
  </si>
  <si>
    <t>Detalle</t>
  </si>
  <si>
    <t>Fecha</t>
  </si>
  <si>
    <t>Observaciones</t>
  </si>
  <si>
    <t>REMUNERACIONES</t>
  </si>
  <si>
    <t>MATERIALES Y SUMINISTROS</t>
  </si>
  <si>
    <t>INTERESES Y COMISIONES</t>
  </si>
  <si>
    <t>ACTIVOS FINANCIEROS</t>
  </si>
  <si>
    <t>BIENES DURADEROS</t>
  </si>
  <si>
    <t>AMORTIZACION</t>
  </si>
  <si>
    <t>CUENTAS ESPECIALES</t>
  </si>
  <si>
    <t>Nombre de la cuenta presupuestaria</t>
  </si>
  <si>
    <t xml:space="preserve">Detalle tabla 8: 
</t>
  </si>
  <si>
    <t>Monto (presupuesto modificado)</t>
  </si>
  <si>
    <t>INGRESOS CORRIENTES</t>
  </si>
  <si>
    <t>TRANSFERENCIAS CORRIENTES DEL SECTOR PUBLICO</t>
  </si>
  <si>
    <t>Transferencias Corrientes de Órganos Desconcentrado</t>
  </si>
  <si>
    <t>1.4.1.0.00.00.0.0.000</t>
  </si>
  <si>
    <t>1.4.0.0.00.00.0.0.000</t>
  </si>
  <si>
    <t>1.0.0.0.00.00.0.0.000</t>
  </si>
  <si>
    <t>1.4.1.2.00.00.0.0.000</t>
  </si>
  <si>
    <t>Transferencias corrientes a Órganos Desconcentrados</t>
  </si>
  <si>
    <t>6.01.02</t>
  </si>
  <si>
    <r>
      <t xml:space="preserve">Reintegros a Fodesaf de recursos del período 2024 </t>
    </r>
    <r>
      <rPr>
        <b/>
        <vertAlign val="superscript"/>
        <sz val="10"/>
        <rFont val="Palatino Linotype"/>
        <family val="1"/>
      </rPr>
      <t>1/</t>
    </r>
  </si>
  <si>
    <t>Saldo inicial en caja por concepto de superávit</t>
  </si>
  <si>
    <t>Gastos pagados con recursos del superávit</t>
  </si>
  <si>
    <t>Superávit libre (reintegro)</t>
  </si>
  <si>
    <t>Total gastos</t>
  </si>
  <si>
    <t>Saldos por concepto de superávit</t>
  </si>
  <si>
    <t>Saldo total</t>
  </si>
  <si>
    <t>Fuente: Citar la unidad o departamento de la institución que está generando la información.</t>
  </si>
  <si>
    <t>Presupuesto ord. aprobado 2024</t>
  </si>
  <si>
    <t>Transferencias Corrientes de Órganos Desconcentrados (Fodesaf)</t>
  </si>
  <si>
    <r>
      <t xml:space="preserve">Indicaciones: </t>
    </r>
    <r>
      <rPr>
        <sz val="11"/>
        <rFont val="Palatino Linotype"/>
        <family val="1"/>
      </rPr>
      <t>El ingreso trimestral (liberación de cuota) debe prorratearse por mes.</t>
    </r>
    <r>
      <rPr>
        <b/>
        <sz val="11"/>
        <rFont val="Palatino Linotype"/>
        <family val="1"/>
      </rPr>
      <t xml:space="preserve"> 
</t>
    </r>
    <r>
      <rPr>
        <sz val="11"/>
        <rFont val="Palatino Linotype"/>
        <family val="1"/>
      </rPr>
      <t>El ingreso se debe detallar en la fila 86, donde se señala la partida Transferencias Corrientes de Órganos Desconcentrados.</t>
    </r>
  </si>
  <si>
    <t>Transf. Corrientes de Órganos Desconcentrados (Fodesaf)</t>
  </si>
  <si>
    <r>
      <t>1) (*) Se refiere al saldo en caja resultado del mes anterior, en enero, no debe detallarse saldo en caja, si se requiere detallar el saldo presupuestario/superávit se debe hacer en la tabla 9.</t>
    </r>
    <r>
      <rPr>
        <sz val="11"/>
        <color rgb="FFFF0000"/>
        <rFont val="Palatino Linotype"/>
        <family val="1"/>
      </rPr>
      <t xml:space="preserve"> </t>
    </r>
    <r>
      <rPr>
        <b/>
        <sz val="11"/>
        <color rgb="FF002060"/>
        <rFont val="Palatino Linotype"/>
        <family val="1"/>
      </rPr>
      <t>En este espacio NO se detalla lo relacionado a superávits, para ese fin se utiliza tabla 9 (UE facultadas por Ley).</t>
    </r>
  </si>
  <si>
    <r>
      <t xml:space="preserve">Indicaciones: </t>
    </r>
    <r>
      <rPr>
        <sz val="11"/>
        <rFont val="Palatino Linotype"/>
        <family val="1"/>
      </rPr>
      <t xml:space="preserve">La fila señalada como "Presupuesto ordinario </t>
    </r>
    <r>
      <rPr>
        <b/>
        <u/>
        <sz val="11"/>
        <rFont val="Palatino Linotype"/>
        <family val="1"/>
      </rPr>
      <t>(recursos adicionales)</t>
    </r>
    <r>
      <rPr>
        <sz val="11"/>
        <rFont val="Palatino Linotype"/>
        <family val="1"/>
      </rPr>
      <t>"sólo se completa cuando hubo una asignación de recursos adicionales de Fodesaf debidamente comunicada por oficio, antes del inicio del ejercicio presupuestario.</t>
    </r>
  </si>
  <si>
    <r>
      <t xml:space="preserve">Presupuesto ordinario </t>
    </r>
    <r>
      <rPr>
        <sz val="9"/>
        <rFont val="Palatino Linotype"/>
        <family val="1"/>
      </rPr>
      <t>(recursos adicionales)</t>
    </r>
  </si>
  <si>
    <r>
      <t>Presupuesto ordinario</t>
    </r>
    <r>
      <rPr>
        <sz val="9"/>
        <rFont val="Palatino Linotype"/>
        <family val="1"/>
      </rPr>
      <t xml:space="preserve"> (recursos adicionales)</t>
    </r>
  </si>
  <si>
    <t>Se debe enviar en los formatos establecidos a los correos: direccion.desaf@mtss.go.cr, presupuesto.desaf@mtss.go.cr</t>
  </si>
  <si>
    <r>
      <t xml:space="preserve">Envío liquidación presupuestaria </t>
    </r>
    <r>
      <rPr>
        <b/>
        <sz val="12"/>
        <color theme="1"/>
        <rFont val="Palatino Linotype"/>
        <family val="1"/>
      </rPr>
      <t>2023</t>
    </r>
  </si>
  <si>
    <r>
      <t xml:space="preserve">Envío reporte de ejecución mensual </t>
    </r>
    <r>
      <rPr>
        <b/>
        <sz val="12"/>
        <color theme="1"/>
        <rFont val="Palatino Linotype"/>
        <family val="1"/>
      </rPr>
      <t>mensual</t>
    </r>
  </si>
  <si>
    <r>
      <t xml:space="preserve">Envío reporte de ejecución </t>
    </r>
    <r>
      <rPr>
        <b/>
        <sz val="12"/>
        <color theme="1"/>
        <rFont val="Palatino Linotype"/>
        <family val="1"/>
      </rPr>
      <t>trimestral</t>
    </r>
  </si>
  <si>
    <r>
      <t xml:space="preserve">Plan Presupuesto </t>
    </r>
    <r>
      <rPr>
        <b/>
        <sz val="12"/>
        <color theme="1"/>
        <rFont val="Palatino Linotype"/>
        <family val="1"/>
      </rPr>
      <t>2025</t>
    </r>
  </si>
  <si>
    <t>Total en caja</t>
  </si>
  <si>
    <t xml:space="preserve">Se debe completar la información que se consulta de acuerdo a los presupuestos aprobados para ese trimestre. </t>
  </si>
  <si>
    <r>
      <t>Se debe completar la información que se solicita (</t>
    </r>
    <r>
      <rPr>
        <b/>
        <sz val="11"/>
        <color theme="1"/>
        <rFont val="Palatino Linotype"/>
        <family val="1"/>
      </rPr>
      <t>ingresos del período 2024</t>
    </r>
    <r>
      <rPr>
        <sz val="11"/>
        <color theme="1"/>
        <rFont val="Palatino Linotype"/>
        <family val="1"/>
      </rPr>
      <t xml:space="preserve">) de acuerdo al código y cuenta presupuestaria del </t>
    </r>
    <r>
      <rPr>
        <b/>
        <sz val="11"/>
        <color theme="1"/>
        <rFont val="Palatino Linotype"/>
        <family val="1"/>
      </rPr>
      <t>Clasificador de Ingresos del Sector Público.</t>
    </r>
    <r>
      <rPr>
        <sz val="11"/>
        <color theme="1"/>
        <rFont val="Palatino Linotype"/>
        <family val="1"/>
      </rPr>
      <t xml:space="preserve"> </t>
    </r>
    <r>
      <rPr>
        <b/>
        <sz val="11"/>
        <color rgb="FF182951"/>
        <rFont val="Palatino Linotype"/>
        <family val="1"/>
      </rPr>
      <t>No incluir detalle de recursos de vigencias anteriores (superávit), para esos recursos se utiliza tabla 9.</t>
    </r>
  </si>
  <si>
    <r>
      <t>Se debe completar la información que se solicita (</t>
    </r>
    <r>
      <rPr>
        <b/>
        <sz val="11"/>
        <color theme="1"/>
        <rFont val="Palatino Linotype"/>
        <family val="1"/>
      </rPr>
      <t>gastos del período 2024</t>
    </r>
    <r>
      <rPr>
        <sz val="11"/>
        <color theme="1"/>
        <rFont val="Palatino Linotype"/>
        <family val="1"/>
      </rPr>
      <t xml:space="preserve">) de acuerdo al código y cuenta presupuestaria del </t>
    </r>
    <r>
      <rPr>
        <b/>
        <sz val="11"/>
        <color theme="1"/>
        <rFont val="Palatino Linotype"/>
        <family val="1"/>
      </rPr>
      <t>Clasificador por objeto del gasto del sector público.</t>
    </r>
    <r>
      <rPr>
        <b/>
        <u/>
        <sz val="11"/>
        <color theme="1"/>
        <rFont val="Palatino Linotype"/>
        <family val="1"/>
      </rPr>
      <t xml:space="preserve"> </t>
    </r>
    <r>
      <rPr>
        <b/>
        <sz val="11"/>
        <color rgb="FF182951"/>
        <rFont val="Palatino Linotype"/>
        <family val="1"/>
      </rPr>
      <t>No incluir detalle de recursos de vigencias anteriores (superávit), para esos recursos se utiliza tabla 9.</t>
    </r>
  </si>
  <si>
    <t>La fila "Observaciones" es para establecer las observaciones y/o justificaciones relacionadas con la ejecución de los recursos, con el objetivo de contextualizar la subejecución o ejecución real de los recursos con respecto a lo programado.</t>
  </si>
  <si>
    <t>Esta tabla se completa de forma automática, se recomienda verificar que la información coincida con tablas 6 y 7.</t>
  </si>
  <si>
    <t>En caso de incumplimiento o envío de información incorrecta, se procederá a devolver los archivos y no se consideraran hasta el tanto no sean corregidos y eviados según corresponda.</t>
  </si>
  <si>
    <t>Ciudad de los Niños</t>
  </si>
  <si>
    <t>AyA</t>
  </si>
  <si>
    <t>Banhvi</t>
  </si>
  <si>
    <t>Inamu</t>
  </si>
  <si>
    <t>III Trimestre Acumulado 2024</t>
  </si>
  <si>
    <t>Reporte ejecución programática (III trimestre Acumulado)</t>
  </si>
  <si>
    <t>III trimestre acumulado</t>
  </si>
  <si>
    <r>
      <t xml:space="preserve">Detalle del presupuesto modificado del programa </t>
    </r>
    <r>
      <rPr>
        <b/>
        <u/>
        <sz val="11"/>
        <color rgb="FF002060"/>
        <rFont val="Palatino Linotype"/>
        <family val="1"/>
      </rPr>
      <t>(No incluir recursos de vigencias anteriores)</t>
    </r>
  </si>
  <si>
    <t xml:space="preserve"> Detalle Gastos financiados con recursos de vigencias anteriores</t>
  </si>
  <si>
    <t>Cuenta presupuestaria</t>
  </si>
  <si>
    <t>Agosto</t>
  </si>
  <si>
    <t>Setiembre</t>
  </si>
  <si>
    <t xml:space="preserve">Indicaciones generales: Completar las tablas 5, 6 y 7 con la información que se solicita, considerar que en las mismas solo deben considerarse los recursos asignados y aprobados para el ejercicio presupuestario 2024, esta información debe ser coincidente con lo aprobado en el Plan Presupuesto 2024, caso contrario se deberá justificar en el presente informe. Además, deben considerarse los principios presupuestarios, particularmente: b) Principio de gestión financiera, c) Principio de equilibrio presupuestario, d) Principio de anualidad, e) Principio de programación.
La tabla 9 se completa por aquellas uinidades ejecutoras que por Ley específica pueden re presupuestar los recursos de vigencias anteriores (superávit). </t>
  </si>
  <si>
    <t>Calendario programático y presupuestario 2024</t>
  </si>
  <si>
    <t xml:space="preserve">Departamento de Presupuesto </t>
  </si>
  <si>
    <t xml:space="preserve">Departamento de Presupuesto 
Unidad de Control y Seguimiento </t>
  </si>
  <si>
    <t>Tabla 1. Beneficiarios efectivos por producto financiados por el Fodesaf</t>
  </si>
  <si>
    <t>La Columna del total del trimestre se genera automáticamente, según cada programa.</t>
  </si>
  <si>
    <t>Tabla 2. Gasto efectivo por producto financiado por Fodesaf</t>
  </si>
  <si>
    <t>Tabla 3. Control y seguimiento del uso y aplicación del Sistema Nacional de Información y Registro Único de Beneficiarios del Estado (Sinirube)</t>
  </si>
  <si>
    <t>Tabla 4. Control y seguimiento de la incorporación de los activos en el Sibinet</t>
  </si>
  <si>
    <t>Tabla 5.  Detalle del presupuesto modificado del programa</t>
  </si>
  <si>
    <t>Tabla 6. Ingresos efectivos provenientes de recursos Fodesaf por partida presupuestaria del clasificador de los ingresos del sector público</t>
  </si>
  <si>
    <t>Tabla 7. Reporte de gastos efectivos financiados por Fodesaf por partida presupuestaria del clasificador por objeto del gasto del sector público</t>
  </si>
  <si>
    <t>Tabla 8. Resumen del periodo de los recursos provenientes de Fodesaf</t>
  </si>
  <si>
    <t>Tabla 9. Resumen de los recursos de vigencias anteriores (superávit) provenientes de la fuente Fodesaf</t>
  </si>
  <si>
    <t>¿Se cuenta con la ubicación de los activos adquiridos con recursos Fodesaf?</t>
  </si>
  <si>
    <t>Responsable</t>
  </si>
  <si>
    <t>en los primeros 8 días de cada mes</t>
  </si>
  <si>
    <t>aprox. al 15 de cada mes</t>
  </si>
  <si>
    <t xml:space="preserve">Departamento de Presupuesto  </t>
  </si>
  <si>
    <r>
      <t>Una vez comunicado por la Desaf la asignación de recursos 2025 se cuenta con 15 días naturales para el envío del respectivo</t>
    </r>
    <r>
      <rPr>
        <sz val="11"/>
        <color rgb="FFFF0000"/>
        <rFont val="Palatino Linotype"/>
        <family val="1"/>
      </rPr>
      <t xml:space="preserve"> </t>
    </r>
    <r>
      <rPr>
        <b/>
        <sz val="11"/>
        <color theme="1"/>
        <rFont val="Palatino Linotype"/>
        <family val="1"/>
      </rPr>
      <t>detalle (estructura de ingresos y gastos).</t>
    </r>
  </si>
  <si>
    <r>
      <rPr>
        <b/>
        <sz val="11"/>
        <color theme="1"/>
        <rFont val="Palatino Linotype"/>
        <family val="1"/>
      </rPr>
      <t xml:space="preserve">Estapa 1: </t>
    </r>
    <r>
      <rPr>
        <sz val="11"/>
        <color theme="1"/>
        <rFont val="Palatino Linotype"/>
        <family val="1"/>
      </rPr>
      <t>15 días naturales después de comunicado el oficio de asignación por parte de la Desaf.</t>
    </r>
  </si>
  <si>
    <r>
      <t xml:space="preserve">Presentar el </t>
    </r>
    <r>
      <rPr>
        <b/>
        <sz val="11"/>
        <color theme="1"/>
        <rFont val="Palatino Linotype"/>
        <family val="1"/>
      </rPr>
      <t>Diseño del Plan Presupuesto 2025</t>
    </r>
    <r>
      <rPr>
        <sz val="11"/>
        <color theme="1"/>
        <rFont val="Palatino Linotype"/>
        <family val="1"/>
      </rPr>
      <t xml:space="preserve"> (incluyendo Flujo de Caja y Cronograma de Metas e Inversión), en los formatos establecidos por la Desaf.</t>
    </r>
  </si>
  <si>
    <t>8 días naturales después de comunicada la asignación de recursos extraordinarios</t>
  </si>
  <si>
    <t>Envío de informe para la incorporación de recursos extraordinarios (PE) y modificaciones (ejecutivas y legislativas)</t>
  </si>
  <si>
    <r>
      <rPr>
        <b/>
        <sz val="11"/>
        <color theme="1"/>
        <rFont val="Palatino Linotype"/>
        <family val="1"/>
      </rPr>
      <t>Indicaciones generales:</t>
    </r>
    <r>
      <rPr>
        <sz val="11"/>
        <color theme="1"/>
        <rFont val="Palatino Linotype"/>
        <family val="1"/>
      </rPr>
      <t xml:space="preserve"> Completar las tablas 5, 6 y 7 con la información que se solicita, considerar que en las mismas solo deben considerarse</t>
    </r>
    <r>
      <rPr>
        <b/>
        <sz val="11"/>
        <color theme="1"/>
        <rFont val="Palatino Linotype"/>
        <family val="1"/>
      </rPr>
      <t xml:space="preserve"> los recursos asignados y aprobados para el ejercicio presupuestario 2024</t>
    </r>
    <r>
      <rPr>
        <sz val="11"/>
        <color theme="1"/>
        <rFont val="Palatino Linotype"/>
        <family val="1"/>
      </rPr>
      <t xml:space="preserve">, esta información debe ser coincidente con lo aprobado en el Plan Presupuesto 2024, caso contrario se deberá justificar en el presente informe. Además, deben considerarse los principios presupuestarios, particularmente: </t>
    </r>
    <r>
      <rPr>
        <i/>
        <sz val="11"/>
        <color theme="1"/>
        <rFont val="Palatino Linotype"/>
        <family val="1"/>
      </rPr>
      <t>b) Principio de gestión financiera, c) Principio de equilibrio presupuestario, d) Principio de anualidad, e) Principio de programación.</t>
    </r>
    <r>
      <rPr>
        <sz val="11"/>
        <color theme="1"/>
        <rFont val="Palatino Linotype"/>
        <family val="1"/>
      </rPr>
      <t xml:space="preserve">
La tabla 9 se completa por aquellas uinidades ejecutoras que por Ley específica pueden re presupuestar los recursos de vigencias anteriores (superávit). </t>
    </r>
  </si>
  <si>
    <t>INGRESOS DE CAPITAL</t>
  </si>
  <si>
    <r>
      <t xml:space="preserve">Reintegros a Fodesaf de recursos del </t>
    </r>
    <r>
      <rPr>
        <b/>
        <u val="singleAccounting"/>
        <sz val="10"/>
        <rFont val="Palatino Linotype"/>
        <family val="1"/>
      </rPr>
      <t xml:space="preserve">período 2024 </t>
    </r>
    <r>
      <rPr>
        <b/>
        <vertAlign val="superscript"/>
        <sz val="10"/>
        <rFont val="Palatino Linotype"/>
        <family val="1"/>
      </rPr>
      <t>1/</t>
    </r>
  </si>
  <si>
    <t xml:space="preserve">Depto. de Presupuesto, Desaf: </t>
  </si>
  <si>
    <t>2.0.0.0.00.00.0.0.000</t>
  </si>
  <si>
    <t>2.4.0.0.00.00.0.0.000</t>
  </si>
  <si>
    <t>TRANSFERENCIAS DE CAPITAL DEL SECTOR PÚBLICO</t>
  </si>
  <si>
    <t>2.4.1.0.00.00.0.0.000</t>
  </si>
  <si>
    <t>2.4.1.2.00.00.0.0.000</t>
  </si>
  <si>
    <t>Transferencias de capital de Órganos Desconcentrados</t>
  </si>
  <si>
    <r>
      <t xml:space="preserve">Indicaciones: </t>
    </r>
    <r>
      <rPr>
        <sz val="11"/>
        <rFont val="Palatino Linotype"/>
        <family val="1"/>
      </rPr>
      <t>El ingreso trimestral (liberación de cuota) debe prorratearse por mes.</t>
    </r>
    <r>
      <rPr>
        <b/>
        <sz val="11"/>
        <rFont val="Palatino Linotype"/>
        <family val="1"/>
      </rPr>
      <t xml:space="preserve"> 
</t>
    </r>
    <r>
      <rPr>
        <sz val="11"/>
        <rFont val="Palatino Linotype"/>
        <family val="1"/>
      </rPr>
      <t>El ingreso se debe detallar en la fila 88, donde se señala la partida Transferencias Corrientes de Órganos Desconcentrados.</t>
    </r>
  </si>
  <si>
    <r>
      <rPr>
        <b/>
        <sz val="11"/>
        <color theme="1"/>
        <rFont val="Palatino Linotype"/>
        <family val="1"/>
      </rPr>
      <t>Etapa 2:</t>
    </r>
    <r>
      <rPr>
        <sz val="11"/>
        <color theme="1"/>
        <rFont val="Palatino Linotype"/>
        <family val="1"/>
      </rPr>
      <t xml:space="preserve"> 30 de junio (plazo máximo).</t>
    </r>
  </si>
  <si>
    <r>
      <t xml:space="preserve">Por tanto, en cumplimiento de lo anterior, se solicita a las instituciones a cargo de los programas sociales financiados por Fodesaf, la presentación del presente reporte de ejecución trimestral a más tardar a la primera quincena del mes siguiente a cada trimestre (ver cronograma de la circular </t>
    </r>
    <r>
      <rPr>
        <b/>
        <sz val="11"/>
        <rFont val="Palatino Linotype"/>
        <family val="1"/>
      </rPr>
      <t>MTSS-DMT-DVAS-DESAF-OF-4 -2024</t>
    </r>
    <r>
      <rPr>
        <sz val="11"/>
        <color theme="1"/>
        <rFont val="Palatino Linotype"/>
        <family val="1"/>
      </rPr>
      <t xml:space="preserve"> transcrito al final de esta sección), el cual, debe ser enviado a Desaf en</t>
    </r>
    <r>
      <rPr>
        <b/>
        <sz val="11"/>
        <color rgb="FF182951"/>
        <rFont val="Palatino Linotype"/>
        <family val="1"/>
      </rPr>
      <t xml:space="preserve"> formato excel y PDF con la respectiva firma de la persona que se encargó de suministrar la información y acompañadas de un oficio formal de remisión firmado por el superior jerarca o encargado oficial del programa, a los siguientes correos electrónicos: direccion.desaf@mtss.go.cr; presupuesto.desaf@mtss.go.cr; stephanie.salas@mtss.go.cr.                                                                                           </t>
    </r>
  </si>
  <si>
    <t>Informe I trimestre: Lunes 22 de abril de 2024</t>
  </si>
  <si>
    <t>Informe II Trimestre: Lunes 15 de julio de 2024</t>
  </si>
  <si>
    <t>Informe III Trimestre: Martes 15 de octubre de 2024</t>
  </si>
  <si>
    <t>Informe de Liquidación / IV trimestre: Lunes 03 de febrero 2025</t>
  </si>
  <si>
    <r>
      <t xml:space="preserve">Observaciones: 
</t>
    </r>
    <r>
      <rPr>
        <sz val="11"/>
        <rFont val="Palatino Linotype"/>
        <family val="1"/>
      </rPr>
      <t>En este espacio se establecen las observaciones y/o justificaciones del comportamiento de cada uno de los productos para el período y los detalles que amplíen la información, con el objetivo que los informes de ejecución reflejen la realidad del programa.</t>
    </r>
  </si>
  <si>
    <r>
      <t xml:space="preserve">Observaciones: 
</t>
    </r>
    <r>
      <rPr>
        <sz val="11"/>
        <rFont val="Palatino Linotype"/>
        <family val="1"/>
      </rPr>
      <t xml:space="preserve">En este espacio se ofrece para brindar observaciones y/o justificaciones relacionadas con los ingresos efectivos del </t>
    </r>
    <r>
      <rPr>
        <b/>
        <sz val="11"/>
        <rFont val="Palatino Linotype"/>
        <family val="1"/>
      </rPr>
      <t>I semestre.</t>
    </r>
  </si>
  <si>
    <t>Informe I trimestre: Lunes 22 de abril de 2024
Informe II Trimestre: Lunes 15 de julio de 2024
Informe III Trimestre: Martes 15 de octubre de 2024
Informe de Liquidación / IV trimestre: Lunes 03 de febrero 2025</t>
  </si>
  <si>
    <r>
      <rPr>
        <b/>
        <sz val="11"/>
        <color theme="1"/>
        <rFont val="Palatino Linotype"/>
        <family val="1"/>
      </rPr>
      <t>Indicaciones generales:</t>
    </r>
    <r>
      <rPr>
        <sz val="11"/>
        <color theme="1"/>
        <rFont val="Palatino Linotype"/>
        <family val="1"/>
      </rPr>
      <t xml:space="preserve"> Completar las tablas 1, 2, 3 y 4 con la información que se solicita. Considerar que en las tablas 1 y 2 solo deben incluirse los productos que se establecieron en el Cronograma de Metas e Inversión y fueron aprobados para el ejercicio presupuestario 2024, caso contrario se deberá justificar en el presente informe. La tabla 3 se completa con la información referente a Sinirube y la tabla 4 con la información referente al Sibinet. </t>
    </r>
  </si>
  <si>
    <r>
      <t xml:space="preserve">Indicaciones: </t>
    </r>
    <r>
      <rPr>
        <sz val="11"/>
        <color theme="1"/>
        <rFont val="Palatino Linotype"/>
        <family val="1"/>
      </rPr>
      <t xml:space="preserve">No se deben agregar beneficios/productos adicionales sin antes consultarlo con la analista del programa y la encargada del Sistema de Indicadores de la Unidad de Control y Seguimiento. </t>
    </r>
  </si>
  <si>
    <r>
      <t xml:space="preserve">Indicaciones: </t>
    </r>
    <r>
      <rPr>
        <sz val="11"/>
        <color theme="1"/>
        <rFont val="Palatino Linotype"/>
        <family val="1"/>
      </rPr>
      <t xml:space="preserve">Completar la información de cada una de las preguntas que se plantean respecto al Sinirube de la manera en que se solicita. Si no aplica, realizar una justificación en el espacio de observaciones, tal como se indica. </t>
    </r>
  </si>
  <si>
    <r>
      <t>Indicaciones:</t>
    </r>
    <r>
      <rPr>
        <sz val="11"/>
        <color theme="1"/>
        <rFont val="Palatino Linotype"/>
        <family val="1"/>
      </rPr>
      <t xml:space="preserve">  Completar la información de cada una de las preguntas que se plantean respecto al Sibinet de la manera en que se solicita. Si no aplica, realizar una justificación en el espacio de observaciones, tal como se indica. </t>
    </r>
  </si>
  <si>
    <r>
      <rPr>
        <b/>
        <sz val="11"/>
        <color theme="1"/>
        <rFont val="Palatino Linotype"/>
        <family val="1"/>
      </rPr>
      <t xml:space="preserve">1. </t>
    </r>
    <r>
      <rPr>
        <sz val="11"/>
        <color theme="1"/>
        <rFont val="Palatino Linotype"/>
        <family val="1"/>
      </rPr>
      <t>Al remitir cada informe trimestral, como se indicó, se deberá e</t>
    </r>
    <r>
      <rPr>
        <b/>
        <sz val="11"/>
        <color rgb="FF182951"/>
        <rFont val="Palatino Linotype"/>
        <family val="1"/>
      </rPr>
      <t>nviar en formato PDF y Excel debidamente completado y firmado por la persona encargada de suministrar la información</t>
    </r>
    <r>
      <rPr>
        <sz val="11"/>
        <color theme="1"/>
        <rFont val="Palatino Linotype"/>
        <family val="1"/>
      </rPr>
      <t xml:space="preserve"> (encargado del departamento/unidad de Planificación / Presupuesto según corresponda), además, cada informe se debe </t>
    </r>
    <r>
      <rPr>
        <b/>
        <sz val="11"/>
        <color rgb="FF182951"/>
        <rFont val="Palatino Linotype"/>
        <family val="1"/>
      </rPr>
      <t>remitir mediante oficio formal</t>
    </r>
    <r>
      <rPr>
        <sz val="11"/>
        <color theme="1"/>
        <rFont val="Palatino Linotype"/>
        <family val="1"/>
      </rPr>
      <t xml:space="preserve"> firmado por el superior jerarca o encargado oficial del programa, así mismo, deberá venir con el </t>
    </r>
    <r>
      <rPr>
        <b/>
        <sz val="11"/>
        <color theme="1"/>
        <rFont val="Palatino Linotype"/>
        <family val="1"/>
      </rPr>
      <t>estado de cuenta al cierre del trimestre</t>
    </r>
    <r>
      <rPr>
        <sz val="11"/>
        <color theme="1"/>
        <rFont val="Palatino Linotype"/>
        <family val="1"/>
      </rPr>
      <t>, toda la documentación se deberá enviar a más tardar la primera quincena del mes siguiente a cada trimestre.</t>
    </r>
  </si>
  <si>
    <t>Fondo de Subsidio para la Vivienda (FOSUVI)</t>
  </si>
  <si>
    <t>Banco Hipotecario de la Vivienda (BANHVI)</t>
  </si>
  <si>
    <t xml:space="preserve">Bonos formalizados </t>
  </si>
  <si>
    <t>Construcción en lote propio (CLP)</t>
  </si>
  <si>
    <t xml:space="preserve">Familias </t>
  </si>
  <si>
    <t xml:space="preserve">Personas </t>
  </si>
  <si>
    <t>Compra de lote y construcción (LyC)</t>
  </si>
  <si>
    <t>Compra de Vivienda Existente (CVE)</t>
  </si>
  <si>
    <t>Reparación, Ampliación, mejoras y terminación de vivienda (RAMTE)</t>
  </si>
  <si>
    <t>Bonos entregados</t>
  </si>
  <si>
    <t xml:space="preserve">Total bonos formalizados </t>
  </si>
  <si>
    <t xml:space="preserve">Total Gastos Administrativos (2% para entidades financieras) </t>
  </si>
  <si>
    <t xml:space="preserve">Total Gastos Administrativos (4% costo operativo del programa) </t>
  </si>
  <si>
    <t xml:space="preserve">Total bonos entregados </t>
  </si>
  <si>
    <t xml:space="preserve">Gastos Administrativos (2% para entidades financieras) </t>
  </si>
  <si>
    <t xml:space="preserve">Gastos Administrativos (4% costo operativo del programa) </t>
  </si>
  <si>
    <t xml:space="preserve">Bonos entregados  </t>
  </si>
  <si>
    <t>Ejecución Presupuestaria:</t>
  </si>
  <si>
    <r>
      <rPr>
        <b/>
        <sz val="11"/>
        <color theme="1"/>
        <rFont val="Palatino Linotype"/>
        <family val="1"/>
      </rPr>
      <t>4.</t>
    </r>
    <r>
      <rPr>
        <sz val="11"/>
        <color theme="1"/>
        <rFont val="Palatino Linotype"/>
        <family val="1"/>
      </rPr>
      <t xml:space="preserve"> Para consultas especificas sobre el llenado del presente informe puede contactar a los siguientes analistas:</t>
    </r>
  </si>
  <si>
    <r>
      <rPr>
        <b/>
        <sz val="11"/>
        <color theme="1"/>
        <rFont val="Palatino Linotype"/>
        <family val="1"/>
      </rPr>
      <t xml:space="preserve">1. </t>
    </r>
    <r>
      <rPr>
        <sz val="11"/>
        <color theme="1"/>
        <rFont val="Palatino Linotype"/>
        <family val="1"/>
      </rPr>
      <t xml:space="preserve"> Completar los reportes con la información correspondiente:
</t>
    </r>
  </si>
  <si>
    <r>
      <rPr>
        <b/>
        <sz val="12"/>
        <color rgb="FF002060"/>
        <rFont val="Palatino Linotype"/>
        <family val="1"/>
      </rPr>
      <t xml:space="preserve">      1.1. En lo que respecta a la Ejecución Programática</t>
    </r>
    <r>
      <rPr>
        <sz val="12"/>
        <color rgb="FF002060"/>
        <rFont val="Palatino Linotype"/>
        <family val="1"/>
      </rPr>
      <t xml:space="preserve"> </t>
    </r>
    <r>
      <rPr>
        <sz val="12"/>
        <rFont val="Palatino Linotype"/>
        <family val="1"/>
      </rPr>
      <t>(esta sección debe ser completada por la persona encargada en el departamento/unidad de Planificación o su homólogo según corresponda):</t>
    </r>
  </si>
  <si>
    <r>
      <rPr>
        <b/>
        <sz val="12"/>
        <color rgb="FF002060"/>
        <rFont val="Palatino Linotype"/>
        <family val="1"/>
      </rPr>
      <t xml:space="preserve">      1.2. En lo que respecta a la Ejecución Presupuestaria</t>
    </r>
    <r>
      <rPr>
        <sz val="12"/>
        <color rgb="FF002060"/>
        <rFont val="Palatino Linotype"/>
        <family val="1"/>
      </rPr>
      <t xml:space="preserve"> </t>
    </r>
    <r>
      <rPr>
        <sz val="12"/>
        <rFont val="Palatino Linotype"/>
        <family val="1"/>
      </rPr>
      <t>(esta sección debe ser completada por la persona encargada en el departamento/unidad de Presupuesto/Financiero o su homólogo según corresponda):</t>
    </r>
  </si>
  <si>
    <t>Jueves 01 de febrero de 2024</t>
  </si>
  <si>
    <t>Se debe enviar en el formato establecido a los correos electrónicos: presupuesto.desaf@mtss.go.cr</t>
  </si>
  <si>
    <t>Una vez comunicada por la Desaf la asignación de recursos extraordinarios se cuenta con 8 días naturales para el envío del respectivo informe de presupuesto extraordinario (incluyendo Flujo de Caja, Cronograma de Metas e Inversión actualizado y guía de validación del diseño del plan presupuesto, cuando corresponda). En el caso de las modificaciones del IV trimestre la fecha máxima para el envío de la información es el último día hábil del mes de noviembre.</t>
  </si>
  <si>
    <t>La Columna del total del trimestre se genera automáticamente. Se recomienda verificar que la información coincida con tabla 7.</t>
  </si>
  <si>
    <t xml:space="preserve">Stephanie Salas / Silvia Hernández </t>
  </si>
  <si>
    <t xml:space="preserve">stephanie.salas@mtss.go.cr / silvia.hernandez@mtss.go.cr </t>
  </si>
  <si>
    <t>Ejecución Programática:</t>
  </si>
  <si>
    <r>
      <rPr>
        <b/>
        <sz val="11"/>
        <rFont val="Palatino Linotype"/>
        <family val="1"/>
      </rPr>
      <t xml:space="preserve">* </t>
    </r>
    <r>
      <rPr>
        <sz val="11"/>
        <rFont val="Palatino Linotype"/>
        <family val="1"/>
      </rPr>
      <t xml:space="preserve">Las hojas </t>
    </r>
    <r>
      <rPr>
        <b/>
        <sz val="11"/>
        <rFont val="Palatino Linotype"/>
        <family val="1"/>
      </rPr>
      <t xml:space="preserve">"1T, 2T, 3T y 4T" </t>
    </r>
    <r>
      <rPr>
        <sz val="11"/>
        <rFont val="Palatino Linotype"/>
        <family val="1"/>
      </rPr>
      <t xml:space="preserve">corresponden a la ejecución de cada uno de los trimestres del período en ejecución, estas serán completadas al finalizar cada trimestre y </t>
    </r>
    <r>
      <rPr>
        <b/>
        <sz val="11"/>
        <rFont val="Palatino Linotype"/>
        <family val="1"/>
      </rPr>
      <t>remitidas a la Desaf en formato excel y PDF con la respectiva firma de la persona que se encargó de suministrar la información y acompañadas de un oficio formal de remisión firmado por el superior jerarca o encargado oficial del programa.</t>
    </r>
    <r>
      <rPr>
        <sz val="11"/>
        <rFont val="Palatino Linotype"/>
        <family val="1"/>
      </rPr>
      <t xml:space="preserve">
</t>
    </r>
    <r>
      <rPr>
        <b/>
        <sz val="11"/>
        <rFont val="Palatino Linotype"/>
        <family val="1"/>
      </rPr>
      <t>*</t>
    </r>
    <r>
      <rPr>
        <sz val="11"/>
        <rFont val="Palatino Linotype"/>
        <family val="1"/>
      </rPr>
      <t xml:space="preserve"> La hoja denominada "</t>
    </r>
    <r>
      <rPr>
        <b/>
        <sz val="11"/>
        <rFont val="Palatino Linotype"/>
        <family val="1"/>
      </rPr>
      <t>I Semestre"</t>
    </r>
    <r>
      <rPr>
        <sz val="11"/>
        <rFont val="Palatino Linotype"/>
        <family val="1"/>
      </rPr>
      <t xml:space="preserve"> se genera </t>
    </r>
    <r>
      <rPr>
        <i/>
        <sz val="11"/>
        <rFont val="Palatino Linotype"/>
        <family val="1"/>
      </rPr>
      <t>automáticamente</t>
    </r>
    <r>
      <rPr>
        <sz val="11"/>
        <rFont val="Palatino Linotype"/>
        <family val="1"/>
      </rPr>
      <t xml:space="preserve"> una vez completadas las hojas IT y IIT, según cada programa.
</t>
    </r>
    <r>
      <rPr>
        <b/>
        <sz val="11"/>
        <rFont val="Palatino Linotype"/>
        <family val="1"/>
      </rPr>
      <t xml:space="preserve">* </t>
    </r>
    <r>
      <rPr>
        <sz val="11"/>
        <rFont val="Palatino Linotype"/>
        <family val="1"/>
      </rPr>
      <t>La hoja denominada</t>
    </r>
    <r>
      <rPr>
        <b/>
        <sz val="11"/>
        <rFont val="Palatino Linotype"/>
        <family val="1"/>
      </rPr>
      <t xml:space="preserve"> "III T Acumulado" </t>
    </r>
    <r>
      <rPr>
        <sz val="11"/>
        <rFont val="Palatino Linotype"/>
        <family val="1"/>
      </rPr>
      <t xml:space="preserve">se genera </t>
    </r>
    <r>
      <rPr>
        <i/>
        <sz val="11"/>
        <rFont val="Palatino Linotype"/>
        <family val="1"/>
      </rPr>
      <t>automáticamente</t>
    </r>
    <r>
      <rPr>
        <sz val="11"/>
        <rFont val="Palatino Linotype"/>
        <family val="1"/>
      </rPr>
      <t xml:space="preserve"> una vez completadas las hojas IT, IIT y IIIT, según cada programa. 
</t>
    </r>
    <r>
      <rPr>
        <b/>
        <sz val="11"/>
        <rFont val="Palatino Linotype"/>
        <family val="1"/>
      </rPr>
      <t>*</t>
    </r>
    <r>
      <rPr>
        <sz val="11"/>
        <rFont val="Palatino Linotype"/>
        <family val="1"/>
      </rPr>
      <t xml:space="preserve"> La hoja denominada </t>
    </r>
    <r>
      <rPr>
        <b/>
        <sz val="11"/>
        <rFont val="Palatino Linotype"/>
        <family val="1"/>
      </rPr>
      <t>"Anual"</t>
    </r>
    <r>
      <rPr>
        <sz val="11"/>
        <rFont val="Palatino Linotype"/>
        <family val="1"/>
      </rPr>
      <t xml:space="preserve"> se genera </t>
    </r>
    <r>
      <rPr>
        <i/>
        <sz val="11"/>
        <rFont val="Palatino Linotype"/>
        <family val="1"/>
      </rPr>
      <t>automáticamente</t>
    </r>
    <r>
      <rPr>
        <sz val="11"/>
        <rFont val="Palatino Linotype"/>
        <family val="1"/>
      </rPr>
      <t xml:space="preserve"> una vez completadas las hojas IT, IIT, IIIT y IVT, según cada programa. </t>
    </r>
  </si>
  <si>
    <t>La Fila "Observaciones" es para que se establezcan las observaciones y/o justificaciones relacionadas con la incorporación de los activos en el Sibinet.</t>
  </si>
  <si>
    <r>
      <rPr>
        <b/>
        <sz val="11"/>
        <color theme="1"/>
        <rFont val="Palatino Linotype"/>
        <family val="1"/>
      </rPr>
      <t xml:space="preserve">3. </t>
    </r>
    <r>
      <rPr>
        <sz val="11"/>
        <color theme="1"/>
        <rFont val="Palatino Linotype"/>
        <family val="1"/>
      </rPr>
      <t xml:space="preserve">Cronograma de entrega de reportes trimestrales comunicado a la unidades ejecutoras en la circular </t>
    </r>
    <r>
      <rPr>
        <b/>
        <sz val="11"/>
        <rFont val="Palatino Linotype"/>
        <family val="1"/>
      </rPr>
      <t>MTSS-DMT-DVAS-DESAF-OF-4-2024</t>
    </r>
  </si>
  <si>
    <t>Consideraciones</t>
  </si>
  <si>
    <t>Considerar las facultades fiscalizadoras que concede la Ley a la Desaf, así como las respectivas cláusulas establecidas en el Convenio de Cooperación.</t>
  </si>
  <si>
    <t>Fecha de sesión para evacuar dudas con respecto al llenado del presente reporte:</t>
  </si>
  <si>
    <t>Instituciones participantes 
(Programa 737)</t>
  </si>
  <si>
    <t>Datos de la sesión:</t>
  </si>
  <si>
    <t>Fecha:</t>
  </si>
  <si>
    <t>jueves 11 de abril de 2024</t>
  </si>
  <si>
    <t xml:space="preserve">Horario: </t>
  </si>
  <si>
    <t>de 10 a 12 md</t>
  </si>
  <si>
    <t>Modalidad:</t>
  </si>
  <si>
    <t>Virtual</t>
  </si>
  <si>
    <t>Link de la sesión:</t>
  </si>
  <si>
    <t>Google Meet</t>
  </si>
  <si>
    <r>
      <t xml:space="preserve">Observaciones: 
</t>
    </r>
    <r>
      <rPr>
        <sz val="11"/>
        <rFont val="Palatino Linotype"/>
        <family val="1"/>
      </rPr>
      <t xml:space="preserve">En este espacio se ofrece para brindar observaciones y/o justificaciones relacionadas con los egresos efectivos del </t>
    </r>
    <r>
      <rPr>
        <b/>
        <sz val="11"/>
        <rFont val="Palatino Linotype"/>
        <family val="1"/>
      </rPr>
      <t>I semestre.</t>
    </r>
  </si>
  <si>
    <t>Carlos Álvarez</t>
  </si>
  <si>
    <t>carlos.alvarez@mtss.go.cr</t>
  </si>
  <si>
    <t xml:space="preserve">Bonos Entregados </t>
  </si>
  <si>
    <t xml:space="preserve">Bonos Formalizados </t>
  </si>
  <si>
    <t xml:space="preserve">Bonos Enetregados </t>
  </si>
  <si>
    <t>Solo para bonos de Art.59 extrema necesidad.</t>
  </si>
  <si>
    <t>Mensualmente</t>
  </si>
  <si>
    <t>X</t>
  </si>
  <si>
    <t>La selección de beneficiarios se realiza en las Entidades Autorizadas.</t>
  </si>
  <si>
    <t>Observaciones: 
No se tienen bienes ingresados en Sibinet.</t>
  </si>
  <si>
    <t>Dagoberto Hidalgo</t>
  </si>
  <si>
    <t>Gerente General</t>
  </si>
  <si>
    <t>Gerencia General</t>
  </si>
  <si>
    <r>
      <t xml:space="preserve">Observaciones: 
</t>
    </r>
    <r>
      <rPr>
        <sz val="11"/>
        <color theme="1"/>
        <rFont val="Palatino Linotype"/>
        <family val="1"/>
      </rPr>
      <t>Durante el mes de enero no ingresaron recursos, la parte proporcional enero ingresó en febrero del 2024.</t>
    </r>
  </si>
  <si>
    <r>
      <t xml:space="preserve">Observaciones: 
</t>
    </r>
    <r>
      <rPr>
        <sz val="10"/>
        <color theme="1"/>
        <rFont val="Palatino Linotype"/>
        <family val="1"/>
      </rPr>
      <t>Los bonos formalizados corresponde a los bonos pagados en el periodo, debido a que el BANHVI una vez que el bono está aprobado, traslada los recursos a la Entidad, para que inicie los procesos de desembolsos para la construcción o compra de la vivienda.
Los bonos entregados corresponde a bonos pagados en periodos anteriores que las Entidades Autorizadas reportan como liquidados, o sea el proceso de construcción ha sido concluido.</t>
    </r>
  </si>
  <si>
    <r>
      <t xml:space="preserve">Observaciones: 
</t>
    </r>
    <r>
      <rPr>
        <sz val="11"/>
        <color theme="1"/>
        <rFont val="Palatino Linotype"/>
        <family val="1"/>
      </rPr>
      <t>La consulta en Sinirube solo se realiza para los bonos de vivienda de extrema pobreza y necesidad bajo el art.59 de la ley, los cuales por su tratamiento son especiales y requieren una inversión más alta de los bonos ordinarios.</t>
    </r>
  </si>
  <si>
    <r>
      <t xml:space="preserve">Observaciones: </t>
    </r>
    <r>
      <rPr>
        <sz val="11"/>
        <color theme="1"/>
        <rFont val="Palatino Linotype"/>
        <family val="1"/>
      </rPr>
      <t>El monto indicado como superavit, corresponde al saldo del flujo de caja del periodo anterior o sea IV trimestre 2023.</t>
    </r>
  </si>
  <si>
    <t>Dagoberto Hidalgo Cortés</t>
  </si>
  <si>
    <t>FOSUVI</t>
  </si>
  <si>
    <r>
      <t xml:space="preserve">Observaciones: 
</t>
    </r>
    <r>
      <rPr>
        <sz val="11"/>
        <color theme="1"/>
        <rFont val="Palatino Linotype"/>
        <family val="1"/>
      </rPr>
      <t>No se tienen bienes ingresados en Sibinet.</t>
    </r>
  </si>
  <si>
    <r>
      <t xml:space="preserve">Observaciones: </t>
    </r>
    <r>
      <rPr>
        <sz val="11"/>
        <color theme="1"/>
        <rFont val="Palatino Linotype"/>
        <family val="1"/>
      </rPr>
      <t xml:space="preserve">
Se registran unicamente los recursos aprobados al I trimestre del 2024.</t>
    </r>
  </si>
  <si>
    <r>
      <t xml:space="preserve">Indicaciones: </t>
    </r>
    <r>
      <rPr>
        <sz val="11"/>
        <rFont val="Palatino Linotype"/>
        <family val="1"/>
      </rPr>
      <t>El gasto se detalla por cuenta (según el Clasificador por Objeto del Gasto) y solo se completan aquellas cuentas en las que se registraron gastos conforme a lo aprobado en el Plan Presupuesto 2024.</t>
    </r>
    <r>
      <rPr>
        <b/>
        <sz val="11"/>
        <rFont val="Palatino Linotype"/>
        <family val="1"/>
      </rPr>
      <t xml:space="preserve">
</t>
    </r>
  </si>
  <si>
    <t>*</t>
  </si>
  <si>
    <r>
      <t xml:space="preserve">Observaciones: </t>
    </r>
    <r>
      <rPr>
        <sz val="11"/>
        <color theme="1"/>
        <rFont val="Palatino Linotype"/>
        <family val="1"/>
      </rPr>
      <t>Durante el primer trimestre, se formalizan y pagan recursos comprometidos del 2023, por lo tanto en esta sección no se consignan gastos, los mismos serán consignados en el cuadro #9.</t>
    </r>
  </si>
  <si>
    <t>Como ha sido la norma los ingresos se están recibiendo en doceavas partes, con la particularidad de que en enero no se recibieron ingesos, los mismos fueron recibidos en febrero.</t>
  </si>
  <si>
    <r>
      <t xml:space="preserve">Fuente: </t>
    </r>
    <r>
      <rPr>
        <sz val="8"/>
        <rFont val="Palatino Linotype"/>
        <family val="1"/>
      </rPr>
      <t>Superavit reportado en nuestro oficio de respuesta informe de liquidación 2023, BANHVI-GG-OF-0614-2024.</t>
    </r>
  </si>
  <si>
    <t>Tranferencias corrientes y de capital, corresponde a bonos formalizados y pagados en el primer trimestre, pero que corresponde a recursos comprometidos 2023. Según se estable en el Art. 49 de la ley del Sistema Financiero Nacional para la Vivienda, los costos administrativos serán carbados al Fondo de Subsidio para la Vivienda, para tanto para Banco como para las Entidades Autorizadas para el trámite del subsidio, por lo cual en esta sección en el concepto "Transferencias Corrientes", se incluye el 6%: El 2% para la Entidad y el 4% para el BANHVI, es importante estacar que este monto es trasladado a cuentas del BANHVI, para el pago de remuneraciones, servicios, materiales, interes y bienes duraderos, para que el periodo específico ascendieron a 852.338,869,34. La distribución de gastos efectivos financiados con recursos provenientes de FODESAF, corresponde a una estimación realizada por el Departamento Financiero Contable y la Dirección FOSUVI, en el entendido que la institución no cuenta con una estructura de costos que permita realizar una asignación específica por programa o por fuente de financiamiento, además de que la ejecución y asignación presupuestaria se realiza sobre una base anual y no necesariamente mensual como la establecida en los formatos de reporte suministrados por FODESAF, resto de recursos quedan para inversión, proyectos administrativos que mejoren el Fondo.</t>
  </si>
  <si>
    <t>Superavit 2023</t>
  </si>
  <si>
    <t>Ingresos a junio</t>
  </si>
  <si>
    <t>Gastos I trimestre</t>
  </si>
  <si>
    <t>Gastos II trimestre</t>
  </si>
  <si>
    <t>Saldo</t>
  </si>
  <si>
    <t>MTSS-DESAF-OF-1317-2023</t>
  </si>
  <si>
    <t>Por los procesos que implica el trámite de bonos, desde su presentación por parte de la Entidad, hasta el giro de recursos que se da en con el acto de la formalización, los recursos comprometidos, o sea  el superavit del BANHVI, se puede ejecutar en periodos posteriores, debido a que un bono de vivienda puede tardar de tres a seis meses para completar los permisos de construcción, y para proyectos estos plazos pueden ser hasta veinticuatro meses, por lo cual se los datos indicados en el cuadro de anterior trata de separar los montos formalizados (pagados) en el periodo 2024, que corresponde a compromisos al cierrer del 2023.</t>
  </si>
  <si>
    <r>
      <t xml:space="preserve">Observaciones: 
</t>
    </r>
    <r>
      <rPr>
        <sz val="11"/>
        <color theme="1"/>
        <rFont val="Palatino Linotype"/>
        <family val="1"/>
      </rPr>
      <t>Según se estable en el Art. 49 de la ley del Sistema Financiero Nacional para la Vivienda, los costos administrativos serán cargados al Fondo de Subsidio para la Vivienda, para tanto para Banco como para las Entidades Autorizadas para el trámite del subsidio, por lo cual en esta sección en el concepto "Transferencias Corrientes", se incluye el 6%: El 2% para la Entidad y el 4% para el BANHVI, es importante estacar que este monto es trasladado a cuentas del BANHVI, para el pago de remuneraciones, servicios, materiales, interes y bienes duraderos y otros proyectos como la modernización de sistemas informáticos. La distribución de gastos efectivos financiados con recursos provenientes de FODESAF, corresponde a una estimación realizada por el Departamento Financiero Contable y la Dirección FOSUVI, en el entendido que la institución no cuenta con una estructura de costos que permita realizar una asignación específica por programa o por fuente de financiamiento, además de que la ejecución y asignación presupuestaria se realiza sobre una base anual y no necesariamente mensual como la establecida en los formatos de reporte suministrados por FODESAF, resto de recursos quedan para inversión, proyectos administrativos que mejoren el Fondo.</t>
    </r>
  </si>
  <si>
    <r>
      <t xml:space="preserve">Observaciones: </t>
    </r>
    <r>
      <rPr>
        <sz val="11"/>
        <color theme="1"/>
        <rFont val="Palatino Linotype"/>
        <family val="1"/>
      </rPr>
      <t xml:space="preserve">
Está proceso la aprobación e ingreso de recursos extraordinarios para el ejercicio 2024.</t>
    </r>
  </si>
  <si>
    <r>
      <t xml:space="preserve">Observaciones: 
</t>
    </r>
    <r>
      <rPr>
        <sz val="11"/>
        <color theme="1"/>
        <rFont val="Palatino Linotype"/>
        <family val="1"/>
      </rPr>
      <t>Los ingresos Fodesaf, siguen ingresando en doceavas partes.</t>
    </r>
  </si>
  <si>
    <t>Los gastos aplicados a superavit corresponde a bonos aprobados al cierre del periodo 2023.</t>
  </si>
  <si>
    <t>Gastos III trimestre</t>
  </si>
  <si>
    <r>
      <t xml:space="preserve">Observaciones: 
</t>
    </r>
    <r>
      <rPr>
        <sz val="11"/>
        <color theme="1"/>
        <rFont val="Palatino Linotype"/>
        <family val="1"/>
      </rPr>
      <t>Mensualmente se envía la carga de beneficios formalizados y pagados, al SINIRUBE, mediante la plataforma SIVAR.</t>
    </r>
  </si>
  <si>
    <t>OFICIO-MTSS-DMT-DVAS-DESAF-670-2024</t>
  </si>
  <si>
    <r>
      <t xml:space="preserve">Observaciones: </t>
    </r>
    <r>
      <rPr>
        <sz val="11"/>
        <color theme="1"/>
        <rFont val="Palatino Linotype"/>
        <family val="1"/>
      </rPr>
      <t xml:space="preserve">
El presupuesto extraordinario 1-2024 fue aprobado por la CGR en oficio 17093 DFOE-CIU-0417 del 15 de octubre del 2024.</t>
    </r>
  </si>
  <si>
    <r>
      <t xml:space="preserve">Observaciones: 
</t>
    </r>
    <r>
      <rPr>
        <sz val="11"/>
        <color theme="1"/>
        <rFont val="Palatino Linotype"/>
        <family val="1"/>
      </rPr>
      <t>Recursos ingresaron en doceavas partes, en la transferencia de diciembre se recibió la partida extraordinaria 1-2024.</t>
    </r>
  </si>
  <si>
    <t>Ingreso real (IV trim)</t>
  </si>
  <si>
    <t>Egreso real (IV trim)</t>
  </si>
  <si>
    <r>
      <t xml:space="preserve">Indicaciones: </t>
    </r>
    <r>
      <rPr>
        <sz val="11"/>
        <rFont val="Palatino Linotype"/>
        <family val="1"/>
      </rPr>
      <t>El gasto se detalla por cuenta (según el Clasificador por Objeto del Gasto) y solo se completan aquellas cuentas en las que se registraron gastos conforme a lo aprobado en el Plan Presupuesto 2024.</t>
    </r>
  </si>
  <si>
    <t>Según se estable en el Art. 49 de la ley del Sistema Financiero Nacional para la Vivienda, los costos administrativos serán cargados al Fondo de Subsidio para la Vivienda, para tanto para Banco como para las Entidades Autorizadas para el trámite del subsidio, por lo cual en esta sección en el concepto "Transferencias Corrientes", se incluye el 6%: El 2% para la Entidad y el 4% para el BANHVI, es importante estacar que este monto es trasladado a cuentas del BANHVI, para el pago de remuneraciones, servicios, materiales, interes y bienes duraderos y otros proyectos como la modernización de sistemas informáticos. La distribución de gastos efectivos financiados con recursos provenientes de FODESAF, corresponde a una estimación realizada por el Departamento Financiero Contable y la Dirección FOSUVI, en el entendido que la institución no cuenta con una estructura de costos que permita realizar una asignación específica por programa o por fuente de financiamiento, además de que la ejecución y asignación presupuestaria se realiza sobre una base anual y no necesariamente mensual como la establecida en los formatos de reporte suministrados por FODESAF, resto de recursos quedan para inversión, proyectos administrativos que mejoren el Fondo.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</si>
</sst>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69" x14ac:knownFonts="1">
    <font>
      <sz val="11"/>
      <color theme="1"/>
      <name val="Calibri"/>
      <family val="2"/>
      <scheme val="minor"/>
    </font>
    <font>
      <sz val="11"/>
      <color theme="1"/>
      <name val="Calibri"/>
      <family val="2"/>
      <scheme val="minor"/>
    </font>
    <font>
      <sz val="11"/>
      <color theme="1"/>
      <name val="Cambria"/>
      <family val="1"/>
      <scheme val="major"/>
    </font>
    <font>
      <sz val="11"/>
      <color theme="1"/>
      <name val="Palatino Linotype"/>
      <family val="1"/>
    </font>
    <font>
      <b/>
      <sz val="12"/>
      <color theme="1"/>
      <name val="Palatino Linotype"/>
      <family val="1"/>
    </font>
    <font>
      <b/>
      <sz val="11"/>
      <color theme="0"/>
      <name val="Palatino Linotype"/>
      <family val="1"/>
    </font>
    <font>
      <b/>
      <sz val="11"/>
      <color theme="1"/>
      <name val="Palatino Linotype"/>
      <family val="1"/>
    </font>
    <font>
      <b/>
      <sz val="11"/>
      <name val="Palatino Linotype"/>
      <family val="1"/>
    </font>
    <font>
      <b/>
      <sz val="12"/>
      <color theme="0"/>
      <name val="Palatino Linotype"/>
      <family val="1"/>
    </font>
    <font>
      <sz val="8"/>
      <name val="Calibri"/>
      <family val="2"/>
      <scheme val="minor"/>
    </font>
    <font>
      <b/>
      <sz val="10"/>
      <color theme="0"/>
      <name val="Palatino Linotype"/>
      <family val="1"/>
    </font>
    <font>
      <b/>
      <sz val="10"/>
      <name val="Palatino Linotype"/>
      <family val="1"/>
    </font>
    <font>
      <sz val="10"/>
      <color theme="1"/>
      <name val="Palatino Linotype"/>
      <family val="1"/>
    </font>
    <font>
      <sz val="10"/>
      <name val="Palatino Linotype"/>
      <family val="1"/>
    </font>
    <font>
      <b/>
      <sz val="9"/>
      <name val="Palatino Linotype"/>
      <family val="1"/>
    </font>
    <font>
      <sz val="9"/>
      <name val="Palatino Linotype"/>
      <family val="1"/>
    </font>
    <font>
      <sz val="10"/>
      <color rgb="FF000000"/>
      <name val="Palatino Linotype"/>
      <family val="1"/>
    </font>
    <font>
      <b/>
      <sz val="8"/>
      <color theme="0"/>
      <name val="Palatino Linotype"/>
      <family val="1"/>
    </font>
    <font>
      <b/>
      <vertAlign val="superscript"/>
      <sz val="10"/>
      <name val="Palatino Linotype"/>
      <family val="1"/>
    </font>
    <font>
      <b/>
      <sz val="10"/>
      <color theme="1"/>
      <name val="Palatino Linotype"/>
      <family val="1"/>
    </font>
    <font>
      <sz val="9"/>
      <color theme="1"/>
      <name val="Palatino Linotype"/>
      <family val="1"/>
    </font>
    <font>
      <b/>
      <sz val="14"/>
      <color theme="0"/>
      <name val="Palatino Linotype"/>
      <family val="1"/>
    </font>
    <font>
      <sz val="11"/>
      <color rgb="FFFF0000"/>
      <name val="Palatino Linotype"/>
      <family val="1"/>
    </font>
    <font>
      <i/>
      <sz val="11"/>
      <color theme="1"/>
      <name val="Palatino Linotype"/>
      <family val="1"/>
    </font>
    <font>
      <b/>
      <sz val="14"/>
      <color rgb="FF002060"/>
      <name val="Palatino Linotype"/>
      <family val="1"/>
    </font>
    <font>
      <b/>
      <sz val="12"/>
      <name val="Palatino Linotype"/>
      <family val="1"/>
    </font>
    <font>
      <u/>
      <sz val="11"/>
      <color theme="10"/>
      <name val="Calibri"/>
      <family val="2"/>
      <scheme val="minor"/>
    </font>
    <font>
      <u/>
      <sz val="11"/>
      <color theme="10"/>
      <name val="Palatino Linotype"/>
      <family val="1"/>
    </font>
    <font>
      <sz val="12"/>
      <color theme="1"/>
      <name val="Palatino Linotype"/>
      <family val="1"/>
    </font>
    <font>
      <sz val="9"/>
      <color indexed="81"/>
      <name val="Tahoma"/>
      <family val="2"/>
    </font>
    <font>
      <sz val="12"/>
      <color rgb="FF002060"/>
      <name val="Palatino Linotype"/>
      <family val="1"/>
    </font>
    <font>
      <b/>
      <sz val="12"/>
      <color rgb="FF002060"/>
      <name val="Palatino Linotype"/>
      <family val="1"/>
    </font>
    <font>
      <sz val="12"/>
      <name val="Palatino Linotype"/>
      <family val="1"/>
    </font>
    <font>
      <b/>
      <sz val="14"/>
      <name val="Palatino Linotype"/>
      <family val="1"/>
    </font>
    <font>
      <sz val="7"/>
      <color theme="1"/>
      <name val="Palatino Linotype"/>
      <family val="1"/>
    </font>
    <font>
      <b/>
      <sz val="9"/>
      <color indexed="81"/>
      <name val="Tahoma"/>
      <family val="2"/>
    </font>
    <font>
      <b/>
      <sz val="11"/>
      <color rgb="FFFF0000"/>
      <name val="Palatino Linotype"/>
      <family val="1"/>
    </font>
    <font>
      <u/>
      <sz val="11"/>
      <color theme="0"/>
      <name val="Palatino Linotype"/>
      <family val="1"/>
    </font>
    <font>
      <b/>
      <u/>
      <sz val="11"/>
      <color theme="1"/>
      <name val="Palatino Linotype"/>
      <family val="1"/>
    </font>
    <font>
      <sz val="11"/>
      <name val="Calibri"/>
      <family val="2"/>
      <scheme val="minor"/>
    </font>
    <font>
      <sz val="11"/>
      <name val="Palatino Linotype"/>
      <family val="1"/>
    </font>
    <font>
      <b/>
      <u/>
      <sz val="11"/>
      <name val="Palatino Linotype"/>
      <family val="1"/>
    </font>
    <font>
      <b/>
      <sz val="9"/>
      <color theme="1"/>
      <name val="Palatino Linotype"/>
      <family val="1"/>
    </font>
    <font>
      <b/>
      <sz val="11"/>
      <color rgb="FF002060"/>
      <name val="Palatino Linotype"/>
      <family val="1"/>
    </font>
    <font>
      <b/>
      <sz val="8"/>
      <name val="Palatino Linotype"/>
      <family val="1"/>
    </font>
    <font>
      <b/>
      <sz val="11"/>
      <color theme="0" tint="-0.34998626667073579"/>
      <name val="Palatino Linotype"/>
      <family val="1"/>
    </font>
    <font>
      <sz val="11"/>
      <color theme="0" tint="-0.34998626667073579"/>
      <name val="Palatino Linotype"/>
      <family val="1"/>
    </font>
    <font>
      <b/>
      <sz val="11"/>
      <color rgb="FF182951"/>
      <name val="Palatino Linotype"/>
      <family val="1"/>
    </font>
    <font>
      <b/>
      <u/>
      <sz val="11"/>
      <color rgb="FF002060"/>
      <name val="Palatino Linotype"/>
      <family val="1"/>
    </font>
    <font>
      <b/>
      <u val="singleAccounting"/>
      <sz val="10"/>
      <name val="Palatino Linotype"/>
      <family val="1"/>
    </font>
    <font>
      <b/>
      <sz val="10"/>
      <color rgb="FF00B050"/>
      <name val="Palatino Linotype"/>
      <family val="1"/>
    </font>
    <font>
      <b/>
      <sz val="11"/>
      <color rgb="FF00B050"/>
      <name val="Palatino Linotype"/>
      <family val="1"/>
    </font>
    <font>
      <sz val="11"/>
      <color rgb="FF00B050"/>
      <name val="Palatino Linotype"/>
      <family val="1"/>
    </font>
    <font>
      <b/>
      <sz val="12"/>
      <color rgb="FF00B050"/>
      <name val="Palatino Linotype"/>
      <family val="1"/>
    </font>
    <font>
      <b/>
      <sz val="14"/>
      <color rgb="FF00B050"/>
      <name val="Palatino Linotype"/>
      <family val="1"/>
    </font>
    <font>
      <sz val="11"/>
      <color rgb="FF00B050"/>
      <name val="Calibri"/>
      <family val="2"/>
      <scheme val="minor"/>
    </font>
    <font>
      <b/>
      <sz val="11"/>
      <color rgb="FF00B050"/>
      <name val="Calibri"/>
      <family val="2"/>
      <scheme val="minor"/>
    </font>
    <font>
      <b/>
      <sz val="11"/>
      <name val="Calibri"/>
      <family val="2"/>
      <scheme val="minor"/>
    </font>
    <font>
      <sz val="7"/>
      <name val="Palatino Linotype"/>
      <family val="1"/>
    </font>
    <font>
      <b/>
      <sz val="16"/>
      <color rgb="FF00B050"/>
      <name val="Calibri"/>
      <family val="2"/>
      <scheme val="minor"/>
    </font>
    <font>
      <i/>
      <sz val="11"/>
      <name val="Palatino Linotype"/>
      <family val="1"/>
    </font>
    <font>
      <b/>
      <sz val="12"/>
      <color rgb="FF182951"/>
      <name val="Palatino Linotype"/>
      <family val="1"/>
    </font>
    <font>
      <b/>
      <sz val="12"/>
      <color theme="3" tint="-0.249977111117893"/>
      <name val="Palatino Linotype"/>
      <family val="1"/>
    </font>
    <font>
      <sz val="9"/>
      <color theme="1"/>
      <name val="Calibri"/>
      <family val="2"/>
      <scheme val="minor"/>
    </font>
    <font>
      <sz val="9"/>
      <color theme="1"/>
      <name val="Cambria"/>
      <family val="1"/>
      <scheme val="major"/>
    </font>
    <font>
      <sz val="10"/>
      <color theme="1" tint="4.9989318521683403E-2"/>
      <name val="Palatino Linotype"/>
      <family val="1"/>
    </font>
    <font>
      <sz val="8"/>
      <name val="Palatino Linotype"/>
      <family val="1"/>
    </font>
    <font>
      <b/>
      <sz val="10"/>
      <color theme="1" tint="4.9989318521683403E-2"/>
      <name val="Palatino Linotype"/>
      <family val="1"/>
    </font>
    <font>
      <b/>
      <sz val="11"/>
      <color theme="1" tint="4.9989318521683403E-2"/>
      <name val="Palatino Linotype"/>
      <family val="1"/>
    </font>
  </fonts>
  <fills count="10">
    <fill>
      <patternFill patternType="none"/>
    </fill>
    <fill>
      <patternFill patternType="gray125"/>
    </fill>
    <fill>
      <patternFill patternType="solid">
        <fgColor theme="0"/>
        <bgColor indexed="64"/>
      </patternFill>
    </fill>
    <fill>
      <patternFill patternType="solid">
        <fgColor rgb="FFC1C5C8"/>
        <bgColor indexed="64"/>
      </patternFill>
    </fill>
    <fill>
      <patternFill patternType="solid">
        <fgColor rgb="FFCFAC65"/>
        <bgColor indexed="64"/>
      </patternFill>
    </fill>
    <fill>
      <patternFill patternType="solid">
        <fgColor rgb="FF182951"/>
        <bgColor indexed="64"/>
      </patternFill>
    </fill>
    <fill>
      <patternFill patternType="solid">
        <fgColor rgb="FF979797"/>
        <bgColor indexed="64"/>
      </patternFill>
    </fill>
    <fill>
      <patternFill patternType="solid">
        <fgColor theme="0" tint="-4.9989318521683403E-2"/>
        <bgColor indexed="64"/>
      </patternFill>
    </fill>
    <fill>
      <patternFill patternType="solid">
        <fgColor rgb="FF0035A0"/>
        <bgColor indexed="64"/>
      </patternFill>
    </fill>
    <fill>
      <patternFill patternType="solid">
        <fgColor theme="0" tint="-0.14999847407452621"/>
        <bgColor indexed="64"/>
      </patternFill>
    </fill>
  </fills>
  <borders count="7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diagonal/>
    </border>
    <border>
      <left style="thin">
        <color indexed="64"/>
      </left>
      <right/>
      <top style="thin">
        <color indexed="64"/>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right/>
      <top style="thin">
        <color indexed="64"/>
      </top>
      <bottom/>
      <diagonal/>
    </border>
    <border>
      <left/>
      <right/>
      <top style="thin">
        <color indexed="64"/>
      </top>
      <bottom style="thin">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theme="0"/>
      </left>
      <right style="hair">
        <color theme="0"/>
      </right>
      <top style="hair">
        <color theme="0"/>
      </top>
      <bottom style="hair">
        <color theme="0"/>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style="hair">
        <color indexed="64"/>
      </top>
      <bottom/>
      <diagonal/>
    </border>
    <border>
      <left/>
      <right style="thin">
        <color indexed="64"/>
      </right>
      <top style="thin">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top style="thin">
        <color indexed="64"/>
      </top>
      <bottom style="thin">
        <color theme="0"/>
      </bottom>
      <diagonal/>
    </border>
    <border>
      <left style="thin">
        <color indexed="64"/>
      </left>
      <right/>
      <top style="thin">
        <color theme="0"/>
      </top>
      <bottom style="thin">
        <color theme="0"/>
      </bottom>
      <diagonal/>
    </border>
    <border>
      <left style="thin">
        <color indexed="64"/>
      </left>
      <right/>
      <top style="thin">
        <color theme="0"/>
      </top>
      <bottom style="thin">
        <color indexed="64"/>
      </bottom>
      <diagonal/>
    </border>
    <border>
      <left style="thin">
        <color theme="1"/>
      </left>
      <right style="thin">
        <color theme="1"/>
      </right>
      <top style="thin">
        <color theme="1"/>
      </top>
      <bottom style="thin">
        <color theme="0"/>
      </bottom>
      <diagonal/>
    </border>
    <border>
      <left style="thin">
        <color theme="1"/>
      </left>
      <right style="thin">
        <color theme="1"/>
      </right>
      <top style="thin">
        <color theme="0"/>
      </top>
      <bottom style="thin">
        <color theme="0"/>
      </bottom>
      <diagonal/>
    </border>
    <border>
      <left style="thin">
        <color theme="1"/>
      </left>
      <right style="thin">
        <color theme="1"/>
      </right>
      <top style="thin">
        <color theme="0"/>
      </top>
      <bottom style="thin">
        <color theme="1"/>
      </bottom>
      <diagonal/>
    </border>
    <border>
      <left/>
      <right style="thin">
        <color theme="1"/>
      </right>
      <top style="thin">
        <color indexed="64"/>
      </top>
      <bottom style="thin">
        <color indexed="64"/>
      </bottom>
      <diagonal/>
    </border>
    <border>
      <left style="thin">
        <color theme="1"/>
      </left>
      <right/>
      <top/>
      <bottom/>
      <diagonal/>
    </border>
    <border>
      <left style="thin">
        <color theme="1"/>
      </left>
      <right/>
      <top style="thin">
        <color theme="1"/>
      </top>
      <bottom/>
      <diagonal/>
    </border>
    <border>
      <left/>
      <right style="thin">
        <color theme="1"/>
      </right>
      <top style="thin">
        <color theme="1"/>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bottom style="thin">
        <color theme="1"/>
      </bottom>
      <diagonal/>
    </border>
    <border>
      <left/>
      <right/>
      <top style="thin">
        <color theme="1"/>
      </top>
      <bottom/>
      <diagonal/>
    </border>
    <border>
      <left style="thin">
        <color theme="1"/>
      </left>
      <right/>
      <top style="thin">
        <color indexed="64"/>
      </top>
      <bottom style="thin">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bottom style="thin">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right/>
      <top/>
      <bottom style="double">
        <color theme="1"/>
      </bottom>
      <diagonal/>
    </border>
    <border>
      <left/>
      <right/>
      <top/>
      <bottom style="hair">
        <color theme="1"/>
      </bottom>
      <diagonal/>
    </border>
    <border>
      <left style="thin">
        <color theme="1"/>
      </left>
      <right style="thin">
        <color theme="1"/>
      </right>
      <top style="thin">
        <color theme="1"/>
      </top>
      <bottom style="thin">
        <color theme="1"/>
      </bottom>
      <diagonal/>
    </border>
    <border>
      <left style="thin">
        <color theme="0"/>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theme="0"/>
      </right>
      <top style="thin">
        <color theme="0"/>
      </top>
      <bottom style="thin">
        <color theme="0"/>
      </bottom>
      <diagonal/>
    </border>
    <border>
      <left style="thin">
        <color theme="0"/>
      </left>
      <right style="thin">
        <color theme="0"/>
      </right>
      <top/>
      <bottom style="thin">
        <color indexed="64"/>
      </bottom>
      <diagonal/>
    </border>
    <border>
      <left style="thin">
        <color indexed="64"/>
      </left>
      <right style="thin">
        <color indexed="64"/>
      </right>
      <top/>
      <bottom/>
      <diagonal/>
    </border>
  </borders>
  <cellStyleXfs count="7">
    <xf numFmtId="0" fontId="0" fillId="0" borderId="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0" fontId="26" fillId="0" borderId="0" applyNumberFormat="0" applyFill="0" applyBorder="0" applyAlignment="0" applyProtection="0"/>
    <xf numFmtId="0" fontId="1" fillId="0" borderId="0"/>
    <xf numFmtId="9" fontId="1" fillId="0" borderId="0" applyFont="0" applyFill="0" applyBorder="0" applyAlignment="0" applyProtection="0"/>
  </cellStyleXfs>
  <cellXfs count="604">
    <xf numFmtId="0" fontId="0" fillId="0" borderId="0" xfId="0"/>
    <xf numFmtId="0" fontId="2" fillId="0" borderId="0" xfId="0" applyFont="1" applyAlignment="1"/>
    <xf numFmtId="0" fontId="2" fillId="0" borderId="0" xfId="0" applyFont="1" applyFill="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3" fillId="0" borderId="0" xfId="0" applyFont="1" applyAlignment="1"/>
    <xf numFmtId="0" fontId="6" fillId="0" borderId="0" xfId="0" applyFont="1" applyAlignment="1">
      <alignment vertical="center" wrapText="1"/>
    </xf>
    <xf numFmtId="165" fontId="7" fillId="0" borderId="9" xfId="1" applyNumberFormat="1" applyFont="1" applyFill="1" applyBorder="1" applyAlignment="1">
      <alignment horizontal="left" vertical="center" wrapText="1"/>
    </xf>
    <xf numFmtId="165" fontId="7" fillId="0" borderId="0" xfId="1" applyNumberFormat="1" applyFont="1" applyFill="1" applyBorder="1" applyAlignment="1">
      <alignment horizontal="center" wrapText="1"/>
    </xf>
    <xf numFmtId="0" fontId="3" fillId="0" borderId="0" xfId="0" applyFont="1"/>
    <xf numFmtId="165" fontId="7" fillId="0" borderId="0" xfId="1" applyNumberFormat="1" applyFont="1" applyFill="1" applyBorder="1" applyAlignment="1">
      <alignment horizontal="left" vertical="center" wrapText="1"/>
    </xf>
    <xf numFmtId="165" fontId="8" fillId="2" borderId="0" xfId="1" applyNumberFormat="1" applyFont="1" applyFill="1" applyBorder="1" applyAlignment="1">
      <alignment horizontal="center" vertical="center" wrapText="1"/>
    </xf>
    <xf numFmtId="165" fontId="11" fillId="0" borderId="0" xfId="1" applyNumberFormat="1" applyFont="1" applyFill="1" applyBorder="1" applyAlignment="1">
      <alignment horizontal="left" vertical="center" wrapText="1"/>
    </xf>
    <xf numFmtId="4" fontId="11" fillId="0" borderId="0" xfId="1" applyNumberFormat="1" applyFont="1" applyFill="1" applyBorder="1" applyAlignment="1">
      <alignment horizontal="right" vertical="center" wrapText="1"/>
    </xf>
    <xf numFmtId="4" fontId="12" fillId="0" borderId="0" xfId="1" applyNumberFormat="1" applyFont="1" applyFill="1" applyBorder="1" applyAlignment="1">
      <alignment horizontal="right" vertical="center" wrapText="1"/>
    </xf>
    <xf numFmtId="4" fontId="12" fillId="0" borderId="0" xfId="0" applyNumberFormat="1" applyFont="1" applyFill="1" applyAlignment="1">
      <alignment horizontal="right" vertical="center"/>
    </xf>
    <xf numFmtId="4" fontId="12" fillId="0" borderId="1" xfId="1" applyNumberFormat="1" applyFont="1" applyFill="1" applyBorder="1" applyAlignment="1">
      <alignment horizontal="right" vertical="center" wrapText="1"/>
    </xf>
    <xf numFmtId="0" fontId="12" fillId="2" borderId="18" xfId="0" applyFont="1" applyFill="1" applyBorder="1" applyAlignment="1">
      <alignment horizontal="center" vertical="center"/>
    </xf>
    <xf numFmtId="0" fontId="12" fillId="2" borderId="19" xfId="0" applyFont="1" applyFill="1" applyBorder="1" applyAlignment="1">
      <alignment vertical="center"/>
    </xf>
    <xf numFmtId="0" fontId="12" fillId="2" borderId="1" xfId="0" applyFont="1" applyFill="1" applyBorder="1" applyAlignment="1">
      <alignment vertical="center"/>
    </xf>
    <xf numFmtId="0" fontId="12" fillId="2" borderId="21" xfId="0" applyFont="1" applyFill="1" applyBorder="1" applyAlignment="1">
      <alignment horizontal="center" vertical="center"/>
    </xf>
    <xf numFmtId="165" fontId="13" fillId="2" borderId="0" xfId="1" applyNumberFormat="1" applyFont="1" applyFill="1" applyBorder="1" applyAlignment="1">
      <alignment horizontal="center" vertical="center" wrapText="1"/>
    </xf>
    <xf numFmtId="165" fontId="13" fillId="2" borderId="0" xfId="1" applyNumberFormat="1" applyFont="1" applyFill="1" applyBorder="1" applyAlignment="1">
      <alignment horizontal="left" vertical="center" wrapText="1"/>
    </xf>
    <xf numFmtId="4" fontId="13" fillId="2" borderId="0" xfId="1" applyNumberFormat="1" applyFont="1" applyFill="1" applyBorder="1" applyAlignment="1">
      <alignment horizontal="right" vertical="center" wrapText="1"/>
    </xf>
    <xf numFmtId="165" fontId="13" fillId="2" borderId="1" xfId="1" applyNumberFormat="1" applyFont="1" applyFill="1" applyBorder="1" applyAlignment="1">
      <alignment horizontal="left" vertical="center" wrapText="1"/>
    </xf>
    <xf numFmtId="0" fontId="12" fillId="2" borderId="17"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24" xfId="0" applyFont="1" applyFill="1" applyBorder="1" applyAlignment="1">
      <alignment horizontal="center" vertical="center"/>
    </xf>
    <xf numFmtId="0" fontId="3" fillId="0" borderId="0" xfId="0" applyFont="1" applyAlignment="1">
      <alignment vertical="center"/>
    </xf>
    <xf numFmtId="0" fontId="4" fillId="0" borderId="0" xfId="0" applyFont="1" applyAlignment="1">
      <alignment horizontal="center" vertical="center"/>
    </xf>
    <xf numFmtId="165" fontId="7" fillId="0" borderId="0" xfId="1" applyNumberFormat="1" applyFont="1" applyFill="1" applyBorder="1" applyAlignment="1">
      <alignment horizontal="center" vertical="center" wrapText="1"/>
    </xf>
    <xf numFmtId="165" fontId="3" fillId="0" borderId="0" xfId="1" applyNumberFormat="1" applyFont="1" applyFill="1" applyAlignment="1">
      <alignment horizontal="left" vertical="center" wrapText="1"/>
    </xf>
    <xf numFmtId="165" fontId="3" fillId="0" borderId="0" xfId="1" applyNumberFormat="1" applyFont="1" applyFill="1" applyAlignment="1">
      <alignment horizontal="left" vertical="center"/>
    </xf>
    <xf numFmtId="165" fontId="3" fillId="0" borderId="0" xfId="1" applyNumberFormat="1" applyFont="1" applyFill="1" applyAlignment="1">
      <alignment vertical="center"/>
    </xf>
    <xf numFmtId="4" fontId="7" fillId="0" borderId="0" xfId="0" applyNumberFormat="1" applyFont="1" applyBorder="1" applyAlignment="1">
      <alignment vertical="center"/>
    </xf>
    <xf numFmtId="0" fontId="3" fillId="0" borderId="0" xfId="0" applyFont="1" applyBorder="1" applyAlignment="1">
      <alignment vertical="center"/>
    </xf>
    <xf numFmtId="0" fontId="6" fillId="0" borderId="0" xfId="0" applyFont="1" applyAlignment="1">
      <alignment vertical="center"/>
    </xf>
    <xf numFmtId="0" fontId="19" fillId="0" borderId="23" xfId="0" applyFont="1" applyBorder="1" applyAlignment="1">
      <alignment vertical="center"/>
    </xf>
    <xf numFmtId="0" fontId="19" fillId="0" borderId="27" xfId="0" applyFont="1" applyBorder="1" applyAlignment="1">
      <alignment vertical="center"/>
    </xf>
    <xf numFmtId="0" fontId="3" fillId="0" borderId="15" xfId="0" applyFont="1" applyBorder="1" applyAlignment="1">
      <alignment vertical="center"/>
    </xf>
    <xf numFmtId="0" fontId="0" fillId="0" borderId="0" xfId="0" applyAlignment="1">
      <alignment vertical="center"/>
    </xf>
    <xf numFmtId="0" fontId="12" fillId="0" borderId="1" xfId="0" applyFont="1" applyBorder="1" applyAlignment="1">
      <alignment vertical="center"/>
    </xf>
    <xf numFmtId="4" fontId="3" fillId="0" borderId="0" xfId="0" applyNumberFormat="1" applyFont="1" applyBorder="1" applyAlignment="1">
      <alignment horizontal="right" vertical="center"/>
    </xf>
    <xf numFmtId="0" fontId="12" fillId="0" borderId="0" xfId="0" applyFont="1" applyAlignment="1">
      <alignment vertical="center"/>
    </xf>
    <xf numFmtId="4" fontId="7" fillId="0" borderId="0" xfId="1" applyNumberFormat="1" applyFont="1" applyFill="1" applyBorder="1" applyAlignment="1">
      <alignment horizontal="right" vertical="center" wrapText="1"/>
    </xf>
    <xf numFmtId="165" fontId="12" fillId="0" borderId="0" xfId="1" applyNumberFormat="1" applyFont="1" applyFill="1" applyBorder="1" applyAlignment="1">
      <alignment horizontal="left" vertical="center" wrapText="1"/>
    </xf>
    <xf numFmtId="4" fontId="3" fillId="2" borderId="0" xfId="1" applyNumberFormat="1" applyFont="1" applyFill="1" applyBorder="1" applyAlignment="1">
      <alignment horizontal="right" vertical="center"/>
    </xf>
    <xf numFmtId="4" fontId="12" fillId="0" borderId="0" xfId="1" applyNumberFormat="1" applyFont="1" applyAlignment="1">
      <alignment vertical="center"/>
    </xf>
    <xf numFmtId="2" fontId="3" fillId="0" borderId="0" xfId="0" applyNumberFormat="1" applyFont="1" applyAlignment="1">
      <alignment vertical="center"/>
    </xf>
    <xf numFmtId="165" fontId="1" fillId="0" borderId="0" xfId="1" applyNumberFormat="1" applyFont="1" applyFill="1" applyAlignment="1">
      <alignment horizontal="center" vertical="center"/>
    </xf>
    <xf numFmtId="4" fontId="12" fillId="0" borderId="0" xfId="1" applyNumberFormat="1" applyFont="1" applyFill="1" applyBorder="1" applyAlignment="1">
      <alignment horizontal="right" vertical="center"/>
    </xf>
    <xf numFmtId="4" fontId="3" fillId="0" borderId="0" xfId="0" applyNumberFormat="1" applyFont="1" applyAlignment="1">
      <alignment vertical="center"/>
    </xf>
    <xf numFmtId="4" fontId="12" fillId="0" borderId="1" xfId="1" applyNumberFormat="1" applyFont="1" applyBorder="1" applyAlignment="1">
      <alignment vertical="center"/>
    </xf>
    <xf numFmtId="4" fontId="3" fillId="0" borderId="1" xfId="0" applyNumberFormat="1" applyFont="1" applyBorder="1" applyAlignment="1">
      <alignment vertical="center"/>
    </xf>
    <xf numFmtId="0" fontId="6" fillId="0" borderId="0" xfId="1" applyNumberFormat="1" applyFont="1" applyFill="1" applyBorder="1" applyAlignment="1">
      <alignment vertical="center" wrapText="1"/>
    </xf>
    <xf numFmtId="0" fontId="6" fillId="0" borderId="0" xfId="1" applyNumberFormat="1" applyFont="1" applyFill="1" applyBorder="1" applyAlignment="1">
      <alignment horizontal="left" vertical="center" wrapText="1"/>
    </xf>
    <xf numFmtId="4" fontId="13" fillId="2" borderId="0" xfId="1" applyNumberFormat="1" applyFont="1" applyFill="1" applyBorder="1" applyAlignment="1">
      <alignment horizontal="center" vertical="center" wrapText="1"/>
    </xf>
    <xf numFmtId="0" fontId="5" fillId="0" borderId="12" xfId="0" applyFont="1" applyFill="1" applyBorder="1" applyAlignment="1">
      <alignment horizontal="left" vertical="center"/>
    </xf>
    <xf numFmtId="0" fontId="5" fillId="0" borderId="12" xfId="0" applyFont="1" applyFill="1" applyBorder="1" applyAlignment="1">
      <alignment horizontal="left" vertical="center" wrapText="1"/>
    </xf>
    <xf numFmtId="0" fontId="4" fillId="0" borderId="0" xfId="0" applyFont="1" applyAlignment="1">
      <alignment vertical="center"/>
    </xf>
    <xf numFmtId="0" fontId="6" fillId="0" borderId="0" xfId="0" applyFont="1" applyAlignment="1">
      <alignment horizontal="left" vertical="center" wrapText="1"/>
    </xf>
    <xf numFmtId="165" fontId="7" fillId="0" borderId="0" xfId="1" applyNumberFormat="1" applyFont="1" applyFill="1" applyBorder="1" applyAlignment="1">
      <alignment vertical="center" wrapText="1"/>
    </xf>
    <xf numFmtId="0" fontId="3" fillId="0" borderId="0" xfId="0" applyFont="1" applyFill="1" applyAlignment="1">
      <alignment vertical="center"/>
    </xf>
    <xf numFmtId="0" fontId="3" fillId="0" borderId="0" xfId="0" applyFont="1" applyAlignment="1">
      <alignment horizontal="left" vertical="center"/>
    </xf>
    <xf numFmtId="0" fontId="3" fillId="2" borderId="0" xfId="0" applyFont="1" applyFill="1" applyAlignment="1">
      <alignment vertical="center"/>
    </xf>
    <xf numFmtId="165" fontId="3" fillId="0" borderId="0" xfId="1" applyNumberFormat="1" applyFont="1" applyFill="1" applyAlignment="1">
      <alignment horizontal="center" vertical="center"/>
    </xf>
    <xf numFmtId="4" fontId="3" fillId="0" borderId="0" xfId="1" applyNumberFormat="1" applyFont="1" applyFill="1" applyBorder="1" applyAlignment="1">
      <alignment horizontal="right" vertical="center" wrapText="1"/>
    </xf>
    <xf numFmtId="4" fontId="3" fillId="0" borderId="0" xfId="1" applyNumberFormat="1" applyFont="1" applyAlignment="1">
      <alignment vertical="center"/>
    </xf>
    <xf numFmtId="0" fontId="3" fillId="0" borderId="0" xfId="0" applyFont="1" applyAlignment="1">
      <alignment vertical="center" wrapText="1"/>
    </xf>
    <xf numFmtId="0" fontId="24" fillId="0" borderId="0" xfId="0" applyFont="1" applyAlignment="1">
      <alignment vertical="center"/>
    </xf>
    <xf numFmtId="0" fontId="27" fillId="0" borderId="0" xfId="4" applyFont="1" applyAlignment="1">
      <alignment vertical="center"/>
    </xf>
    <xf numFmtId="0" fontId="28" fillId="0" borderId="0" xfId="0" applyFont="1" applyAlignment="1">
      <alignment vertical="center"/>
    </xf>
    <xf numFmtId="165" fontId="5" fillId="0" borderId="0" xfId="1" applyNumberFormat="1" applyFont="1" applyFill="1" applyBorder="1" applyAlignment="1">
      <alignment horizontal="center" vertical="center" wrapText="1"/>
    </xf>
    <xf numFmtId="4" fontId="13" fillId="0" borderId="0" xfId="1" applyNumberFormat="1" applyFont="1" applyFill="1" applyBorder="1" applyAlignment="1">
      <alignment horizontal="right" vertical="center" wrapText="1"/>
    </xf>
    <xf numFmtId="4" fontId="14" fillId="0" borderId="15" xfId="0" applyNumberFormat="1" applyFont="1" applyBorder="1" applyAlignment="1">
      <alignment vertical="center"/>
    </xf>
    <xf numFmtId="0" fontId="4" fillId="0" borderId="0" xfId="0" applyFont="1" applyAlignment="1">
      <alignment horizontal="center" vertical="center"/>
    </xf>
    <xf numFmtId="0" fontId="6" fillId="0" borderId="0" xfId="1" applyNumberFormat="1" applyFont="1" applyFill="1" applyBorder="1" applyAlignment="1">
      <alignment horizontal="left" vertical="center" wrapText="1"/>
    </xf>
    <xf numFmtId="165" fontId="13" fillId="0" borderId="0" xfId="1" applyNumberFormat="1" applyFont="1" applyFill="1" applyBorder="1" applyAlignment="1">
      <alignment horizontal="left" vertical="center" wrapText="1"/>
    </xf>
    <xf numFmtId="0" fontId="3" fillId="0" borderId="0" xfId="0" applyFont="1" applyBorder="1" applyAlignment="1">
      <alignment horizontal="center" vertical="center"/>
    </xf>
    <xf numFmtId="4" fontId="14" fillId="0" borderId="15" xfId="0" applyNumberFormat="1" applyFont="1" applyBorder="1" applyAlignment="1">
      <alignment vertical="center"/>
    </xf>
    <xf numFmtId="0" fontId="4" fillId="0" borderId="0" xfId="0" applyFont="1" applyAlignment="1">
      <alignment horizontal="center" vertical="center"/>
    </xf>
    <xf numFmtId="4" fontId="14" fillId="0" borderId="0" xfId="0" applyNumberFormat="1" applyFont="1" applyBorder="1" applyAlignment="1">
      <alignment horizontal="left" vertical="center"/>
    </xf>
    <xf numFmtId="0" fontId="6" fillId="0" borderId="0" xfId="1" applyNumberFormat="1" applyFont="1" applyFill="1" applyBorder="1" applyAlignment="1">
      <alignment horizontal="left" vertical="center" wrapText="1"/>
    </xf>
    <xf numFmtId="165" fontId="10" fillId="5" borderId="11" xfId="1" applyNumberFormat="1" applyFont="1" applyFill="1" applyBorder="1" applyAlignment="1">
      <alignment horizontal="center" vertical="center" wrapText="1"/>
    </xf>
    <xf numFmtId="165" fontId="11" fillId="4" borderId="0" xfId="1" applyNumberFormat="1" applyFont="1" applyFill="1" applyBorder="1" applyAlignment="1">
      <alignment horizontal="left" vertical="center" wrapText="1"/>
    </xf>
    <xf numFmtId="4" fontId="7" fillId="4" borderId="0" xfId="1" applyNumberFormat="1" applyFont="1" applyFill="1" applyBorder="1" applyAlignment="1">
      <alignment horizontal="right" vertical="center" wrapText="1"/>
    </xf>
    <xf numFmtId="2" fontId="11" fillId="4" borderId="0" xfId="1" applyNumberFormat="1" applyFont="1" applyFill="1" applyBorder="1" applyAlignment="1">
      <alignment horizontal="center" vertical="center" wrapText="1"/>
    </xf>
    <xf numFmtId="165" fontId="11" fillId="4" borderId="0" xfId="1" applyNumberFormat="1" applyFont="1" applyFill="1" applyBorder="1" applyAlignment="1">
      <alignment horizontal="center" vertical="center" wrapText="1"/>
    </xf>
    <xf numFmtId="0" fontId="5" fillId="5" borderId="32" xfId="0" applyFont="1" applyFill="1" applyBorder="1" applyAlignment="1">
      <alignment horizontal="left" vertical="center" wrapText="1"/>
    </xf>
    <xf numFmtId="0" fontId="5" fillId="5" borderId="33" xfId="0" applyFont="1" applyFill="1" applyBorder="1" applyAlignment="1">
      <alignment horizontal="left" vertical="center" wrapText="1"/>
    </xf>
    <xf numFmtId="165" fontId="10" fillId="5" borderId="0" xfId="1" applyNumberFormat="1" applyFont="1" applyFill="1" applyBorder="1" applyAlignment="1">
      <alignment horizontal="center" vertical="center" wrapText="1"/>
    </xf>
    <xf numFmtId="165" fontId="10" fillId="5" borderId="14" xfId="1" applyNumberFormat="1" applyFont="1" applyFill="1" applyBorder="1" applyAlignment="1">
      <alignment horizontal="center" vertical="center" wrapText="1"/>
    </xf>
    <xf numFmtId="165" fontId="5" fillId="5" borderId="14" xfId="1" applyNumberFormat="1" applyFont="1" applyFill="1" applyBorder="1" applyAlignment="1">
      <alignment horizontal="center" vertical="center" wrapText="1"/>
    </xf>
    <xf numFmtId="165" fontId="5" fillId="5" borderId="0" xfId="1" applyNumberFormat="1" applyFont="1" applyFill="1" applyBorder="1" applyAlignment="1">
      <alignment horizontal="center" vertical="center" wrapText="1"/>
    </xf>
    <xf numFmtId="165" fontId="5" fillId="5" borderId="20" xfId="1" applyNumberFormat="1" applyFont="1" applyFill="1" applyBorder="1" applyAlignment="1">
      <alignment horizontal="center" vertical="center" wrapText="1"/>
    </xf>
    <xf numFmtId="165" fontId="10" fillId="5" borderId="20" xfId="1" applyNumberFormat="1" applyFont="1" applyFill="1" applyBorder="1" applyAlignment="1">
      <alignment horizontal="center" vertical="center" wrapText="1"/>
    </xf>
    <xf numFmtId="0" fontId="5" fillId="5" borderId="12" xfId="0" applyFont="1" applyFill="1" applyBorder="1" applyAlignment="1">
      <alignment horizontal="left" vertical="center" wrapText="1"/>
    </xf>
    <xf numFmtId="165" fontId="5" fillId="5" borderId="11" xfId="1" applyNumberFormat="1" applyFont="1" applyFill="1" applyBorder="1" applyAlignment="1">
      <alignment horizontal="center" vertical="center" wrapText="1"/>
    </xf>
    <xf numFmtId="0" fontId="12" fillId="4" borderId="0" xfId="0" applyFont="1" applyFill="1" applyAlignment="1">
      <alignment vertical="center"/>
    </xf>
    <xf numFmtId="4" fontId="7" fillId="3" borderId="0" xfId="1" applyNumberFormat="1" applyFont="1" applyFill="1" applyBorder="1" applyAlignment="1">
      <alignment horizontal="right" vertical="center" wrapText="1"/>
    </xf>
    <xf numFmtId="165" fontId="11" fillId="4" borderId="0" xfId="1" applyNumberFormat="1" applyFont="1" applyFill="1" applyBorder="1" applyAlignment="1">
      <alignment horizontal="left" vertical="center" wrapText="1"/>
    </xf>
    <xf numFmtId="0" fontId="11" fillId="3" borderId="0" xfId="0" applyFont="1" applyFill="1" applyAlignment="1">
      <alignment vertical="center"/>
    </xf>
    <xf numFmtId="4" fontId="6" fillId="3" borderId="0" xfId="0" applyNumberFormat="1" applyFont="1" applyFill="1" applyAlignment="1">
      <alignment horizontal="right" vertical="center"/>
    </xf>
    <xf numFmtId="164" fontId="3" fillId="0" borderId="0" xfId="1" applyFont="1" applyAlignment="1">
      <alignment vertical="center"/>
    </xf>
    <xf numFmtId="0" fontId="6" fillId="0" borderId="10" xfId="1" applyNumberFormat="1" applyFont="1" applyFill="1" applyBorder="1" applyAlignment="1">
      <alignment horizontal="left" vertical="center" wrapText="1"/>
    </xf>
    <xf numFmtId="0" fontId="3" fillId="0" borderId="15" xfId="1" applyNumberFormat="1" applyFont="1" applyFill="1" applyBorder="1" applyAlignment="1">
      <alignment horizontal="left" vertical="center" wrapText="1"/>
    </xf>
    <xf numFmtId="0" fontId="3" fillId="0" borderId="25" xfId="1" applyNumberFormat="1" applyFont="1" applyFill="1" applyBorder="1" applyAlignment="1">
      <alignment horizontal="left" vertical="center" wrapText="1"/>
    </xf>
    <xf numFmtId="4" fontId="3" fillId="0" borderId="0" xfId="0" applyNumberFormat="1" applyFont="1" applyBorder="1" applyAlignment="1">
      <alignment vertical="center"/>
    </xf>
    <xf numFmtId="0" fontId="6" fillId="0" borderId="48" xfId="0" applyFont="1" applyBorder="1" applyAlignment="1">
      <alignment vertical="center"/>
    </xf>
    <xf numFmtId="0" fontId="3" fillId="0" borderId="49" xfId="0" applyFont="1" applyBorder="1" applyAlignment="1">
      <alignment vertical="center"/>
    </xf>
    <xf numFmtId="0" fontId="3" fillId="0" borderId="48" xfId="0" applyFont="1" applyBorder="1" applyAlignment="1">
      <alignment vertical="center"/>
    </xf>
    <xf numFmtId="0" fontId="3" fillId="0" borderId="23" xfId="0" applyFont="1" applyBorder="1" applyAlignment="1">
      <alignment vertical="center"/>
    </xf>
    <xf numFmtId="0" fontId="3" fillId="0" borderId="17" xfId="0" applyFont="1" applyBorder="1" applyAlignment="1">
      <alignment vertical="center"/>
    </xf>
    <xf numFmtId="0" fontId="3" fillId="0" borderId="22" xfId="0" applyFont="1" applyBorder="1" applyAlignment="1">
      <alignment vertical="center"/>
    </xf>
    <xf numFmtId="0" fontId="3" fillId="0" borderId="0" xfId="0" applyFont="1" applyAlignment="1">
      <alignment vertical="top"/>
    </xf>
    <xf numFmtId="165" fontId="5" fillId="2" borderId="0" xfId="1" applyNumberFormat="1" applyFont="1" applyFill="1" applyBorder="1" applyAlignment="1">
      <alignment horizontal="center" vertical="center" wrapText="1"/>
    </xf>
    <xf numFmtId="165" fontId="12" fillId="0" borderId="1" xfId="1" applyNumberFormat="1" applyFont="1" applyFill="1" applyBorder="1" applyAlignment="1">
      <alignment horizontal="left" vertical="center" wrapText="1"/>
    </xf>
    <xf numFmtId="2" fontId="3" fillId="0" borderId="1" xfId="0" applyNumberFormat="1" applyFont="1" applyBorder="1" applyAlignment="1">
      <alignment vertical="center"/>
    </xf>
    <xf numFmtId="0" fontId="11" fillId="0" borderId="0" xfId="0" applyFont="1" applyFill="1" applyAlignment="1">
      <alignment vertical="center"/>
    </xf>
    <xf numFmtId="4" fontId="6" fillId="0" borderId="0" xfId="0" applyNumberFormat="1" applyFont="1" applyFill="1" applyAlignment="1">
      <alignment horizontal="right" vertical="center"/>
    </xf>
    <xf numFmtId="0" fontId="5" fillId="5" borderId="28" xfId="0" applyFont="1" applyFill="1" applyBorder="1" applyAlignment="1">
      <alignment horizontal="left" vertical="center" wrapText="1"/>
    </xf>
    <xf numFmtId="0" fontId="5" fillId="5" borderId="29" xfId="0" applyFont="1" applyFill="1" applyBorder="1" applyAlignment="1">
      <alignment horizontal="left" vertical="center" wrapText="1"/>
    </xf>
    <xf numFmtId="0" fontId="5" fillId="5" borderId="30" xfId="0" applyFont="1" applyFill="1" applyBorder="1" applyAlignment="1">
      <alignment horizontal="left" vertical="center" wrapText="1"/>
    </xf>
    <xf numFmtId="0" fontId="3" fillId="0" borderId="0" xfId="0" applyFont="1" applyBorder="1" applyAlignment="1">
      <alignment horizontal="left" vertical="top"/>
    </xf>
    <xf numFmtId="0" fontId="3" fillId="0" borderId="1" xfId="0" applyFont="1" applyBorder="1" applyAlignment="1">
      <alignment horizontal="left" vertical="top"/>
    </xf>
    <xf numFmtId="0" fontId="3" fillId="0" borderId="6" xfId="0" applyFont="1" applyBorder="1" applyAlignment="1">
      <alignment horizontal="left" vertical="top"/>
    </xf>
    <xf numFmtId="4" fontId="3" fillId="0" borderId="0" xfId="0" applyNumberFormat="1" applyFont="1" applyFill="1" applyAlignment="1">
      <alignment horizontal="right" vertical="center"/>
    </xf>
    <xf numFmtId="0" fontId="5" fillId="4" borderId="25" xfId="1" applyNumberFormat="1" applyFont="1" applyFill="1" applyBorder="1" applyAlignment="1">
      <alignment vertical="center" wrapText="1"/>
    </xf>
    <xf numFmtId="165" fontId="5" fillId="5" borderId="13" xfId="1" applyNumberFormat="1" applyFont="1" applyFill="1" applyBorder="1" applyAlignment="1">
      <alignment horizontal="center" vertical="center" wrapText="1"/>
    </xf>
    <xf numFmtId="0" fontId="5" fillId="5" borderId="31" xfId="0" applyFont="1" applyFill="1" applyBorder="1" applyAlignment="1">
      <alignment horizontal="left" vertical="center" wrapText="1"/>
    </xf>
    <xf numFmtId="0" fontId="34" fillId="0" borderId="0" xfId="0" applyFont="1" applyBorder="1" applyAlignment="1">
      <alignment horizontal="center" vertical="center"/>
    </xf>
    <xf numFmtId="0" fontId="6" fillId="0" borderId="0" xfId="0" applyFont="1" applyBorder="1" applyAlignment="1">
      <alignment horizontal="center" vertical="center"/>
    </xf>
    <xf numFmtId="4" fontId="6" fillId="3" borderId="1" xfId="0" applyNumberFormat="1" applyFont="1" applyFill="1" applyBorder="1" applyAlignment="1">
      <alignment horizontal="right" vertical="center"/>
    </xf>
    <xf numFmtId="165" fontId="37" fillId="5" borderId="14" xfId="4" applyNumberFormat="1" applyFont="1" applyFill="1" applyBorder="1" applyAlignment="1">
      <alignment horizontal="center" vertical="center" wrapText="1"/>
    </xf>
    <xf numFmtId="4" fontId="14" fillId="0" borderId="15" xfId="0" applyNumberFormat="1" applyFont="1" applyBorder="1" applyAlignment="1">
      <alignment horizontal="right" vertical="center"/>
    </xf>
    <xf numFmtId="4" fontId="15" fillId="0" borderId="15" xfId="0" applyNumberFormat="1" applyFont="1" applyBorder="1" applyAlignment="1">
      <alignment vertical="center"/>
    </xf>
    <xf numFmtId="4" fontId="14" fillId="0" borderId="16" xfId="0" applyNumberFormat="1" applyFont="1" applyBorder="1" applyAlignment="1">
      <alignment vertical="center"/>
    </xf>
    <xf numFmtId="4" fontId="14" fillId="0" borderId="16" xfId="0" applyNumberFormat="1" applyFont="1" applyBorder="1" applyAlignment="1">
      <alignment horizontal="right" vertical="center"/>
    </xf>
    <xf numFmtId="4" fontId="14" fillId="0" borderId="0" xfId="0" applyNumberFormat="1" applyFont="1" applyBorder="1" applyAlignment="1">
      <alignment horizontal="right" vertical="center"/>
    </xf>
    <xf numFmtId="165" fontId="11" fillId="4" borderId="0" xfId="1" applyNumberFormat="1" applyFont="1" applyFill="1" applyBorder="1" applyAlignment="1">
      <alignment horizontal="left" vertical="center" wrapText="1"/>
    </xf>
    <xf numFmtId="165" fontId="13" fillId="0" borderId="0" xfId="1" applyNumberFormat="1" applyFont="1" applyFill="1" applyBorder="1" applyAlignment="1">
      <alignment horizontal="left" vertical="center" wrapText="1"/>
    </xf>
    <xf numFmtId="0" fontId="13" fillId="0" borderId="0" xfId="0" applyFont="1" applyFill="1" applyAlignment="1">
      <alignment vertical="center"/>
    </xf>
    <xf numFmtId="0" fontId="5" fillId="5" borderId="52" xfId="0" applyFont="1" applyFill="1" applyBorder="1" applyAlignment="1">
      <alignment horizontal="left" vertical="center"/>
    </xf>
    <xf numFmtId="0" fontId="6" fillId="0" borderId="0" xfId="0" applyFont="1" applyBorder="1" applyAlignment="1">
      <alignment vertical="center"/>
    </xf>
    <xf numFmtId="0" fontId="5" fillId="5" borderId="53" xfId="0" applyFont="1" applyFill="1" applyBorder="1" applyAlignment="1">
      <alignment horizontal="left" vertical="center" wrapText="1"/>
    </xf>
    <xf numFmtId="0" fontId="6" fillId="0" borderId="10" xfId="0" applyFont="1" applyBorder="1" applyAlignment="1">
      <alignment vertical="center"/>
    </xf>
    <xf numFmtId="0" fontId="6" fillId="0" borderId="15" xfId="0" applyFont="1" applyBorder="1" applyAlignment="1">
      <alignment vertical="center"/>
    </xf>
    <xf numFmtId="0" fontId="5" fillId="5" borderId="54" xfId="0" applyFont="1" applyFill="1" applyBorder="1" applyAlignment="1">
      <alignment horizontal="left" vertical="center"/>
    </xf>
    <xf numFmtId="0" fontId="6" fillId="0" borderId="55" xfId="0" applyFont="1" applyBorder="1" applyAlignment="1">
      <alignment vertical="center"/>
    </xf>
    <xf numFmtId="0" fontId="6" fillId="0" borderId="56" xfId="0" applyFont="1" applyBorder="1" applyAlignment="1">
      <alignment vertical="center"/>
    </xf>
    <xf numFmtId="0" fontId="6" fillId="0" borderId="57" xfId="0" applyFont="1" applyBorder="1" applyAlignment="1">
      <alignment vertical="center"/>
    </xf>
    <xf numFmtId="0" fontId="6" fillId="0" borderId="58" xfId="0" applyFont="1" applyBorder="1" applyAlignment="1">
      <alignment vertical="center"/>
    </xf>
    <xf numFmtId="0" fontId="6" fillId="0" borderId="59" xfId="0" applyFont="1" applyBorder="1" applyAlignment="1">
      <alignment vertical="center"/>
    </xf>
    <xf numFmtId="0" fontId="6" fillId="0" borderId="60" xfId="0" applyFont="1" applyBorder="1" applyAlignment="1">
      <alignment vertical="center" wrapText="1"/>
    </xf>
    <xf numFmtId="0" fontId="6" fillId="0" borderId="61" xfId="0" applyFont="1" applyBorder="1" applyAlignment="1">
      <alignment vertical="center" wrapText="1"/>
    </xf>
    <xf numFmtId="4" fontId="6" fillId="0" borderId="63" xfId="0" applyNumberFormat="1" applyFont="1" applyBorder="1" applyAlignment="1">
      <alignment vertical="center"/>
    </xf>
    <xf numFmtId="4" fontId="3" fillId="0" borderId="63" xfId="0" applyNumberFormat="1" applyFont="1" applyBorder="1" applyAlignment="1">
      <alignment vertical="center"/>
    </xf>
    <xf numFmtId="4" fontId="3" fillId="0" borderId="49" xfId="0" applyNumberFormat="1" applyFont="1" applyBorder="1" applyAlignment="1">
      <alignment vertical="center"/>
    </xf>
    <xf numFmtId="4" fontId="3" fillId="0" borderId="62" xfId="0" applyNumberFormat="1" applyFont="1" applyBorder="1" applyAlignment="1">
      <alignment vertical="center"/>
    </xf>
    <xf numFmtId="9" fontId="6" fillId="0" borderId="64" xfId="6" applyFont="1" applyBorder="1" applyAlignment="1">
      <alignment vertical="center"/>
    </xf>
    <xf numFmtId="0" fontId="3" fillId="0" borderId="0" xfId="0" applyFont="1" applyBorder="1" applyAlignment="1">
      <alignment horizontal="left" vertical="center" wrapText="1"/>
    </xf>
    <xf numFmtId="0" fontId="3" fillId="0" borderId="0" xfId="0" applyFont="1" applyBorder="1" applyAlignment="1">
      <alignment horizontal="left" vertical="center"/>
    </xf>
    <xf numFmtId="0" fontId="3" fillId="0" borderId="2" xfId="0" applyFont="1" applyBorder="1" applyAlignment="1">
      <alignment vertical="center"/>
    </xf>
    <xf numFmtId="0" fontId="21" fillId="5" borderId="2" xfId="0" applyFont="1" applyFill="1" applyBorder="1" applyAlignment="1">
      <alignment horizontal="center" vertical="center"/>
    </xf>
    <xf numFmtId="165" fontId="5" fillId="5" borderId="0" xfId="1" applyNumberFormat="1" applyFont="1" applyFill="1" applyBorder="1" applyAlignment="1">
      <alignment horizontal="center" vertical="center" wrapText="1"/>
    </xf>
    <xf numFmtId="4" fontId="14" fillId="0" borderId="1" xfId="0" applyNumberFormat="1" applyFont="1" applyBorder="1" applyAlignment="1">
      <alignment horizontal="right" vertical="center"/>
    </xf>
    <xf numFmtId="4" fontId="14" fillId="0" borderId="1" xfId="0" applyNumberFormat="1" applyFont="1" applyBorder="1" applyAlignment="1">
      <alignment horizontal="left" vertical="center"/>
    </xf>
    <xf numFmtId="0" fontId="19" fillId="0" borderId="0" xfId="1" applyNumberFormat="1" applyFont="1" applyFill="1" applyBorder="1" applyAlignment="1">
      <alignment horizontal="center" vertical="center" wrapText="1"/>
    </xf>
    <xf numFmtId="165" fontId="19" fillId="0" borderId="0" xfId="1" applyNumberFormat="1" applyFont="1" applyFill="1" applyBorder="1" applyAlignment="1">
      <alignment horizontal="center" vertical="center" wrapText="1"/>
    </xf>
    <xf numFmtId="0" fontId="19" fillId="0" borderId="0" xfId="0" applyFont="1" applyAlignment="1">
      <alignment vertical="center"/>
    </xf>
    <xf numFmtId="4" fontId="40" fillId="0" borderId="0" xfId="0" applyNumberFormat="1" applyFont="1" applyFill="1" applyAlignment="1">
      <alignment horizontal="right" vertical="center"/>
    </xf>
    <xf numFmtId="0" fontId="19" fillId="0" borderId="0" xfId="0" applyFont="1" applyAlignment="1">
      <alignment horizontal="left" vertical="center"/>
    </xf>
    <xf numFmtId="0" fontId="42" fillId="0" borderId="0" xfId="0" applyFont="1" applyAlignment="1">
      <alignment vertical="center"/>
    </xf>
    <xf numFmtId="165" fontId="5" fillId="5" borderId="0" xfId="1" applyNumberFormat="1" applyFont="1" applyFill="1" applyBorder="1" applyAlignment="1">
      <alignment horizontal="left" vertical="center"/>
    </xf>
    <xf numFmtId="4" fontId="14" fillId="0" borderId="0" xfId="0" applyNumberFormat="1" applyFont="1" applyBorder="1" applyAlignment="1">
      <alignment vertical="center"/>
    </xf>
    <xf numFmtId="4" fontId="6" fillId="0" borderId="0" xfId="0" applyNumberFormat="1" applyFont="1" applyFill="1" applyBorder="1" applyAlignment="1">
      <alignment horizontal="right" vertical="center"/>
    </xf>
    <xf numFmtId="0" fontId="11" fillId="3" borderId="0" xfId="0" applyFont="1" applyFill="1" applyAlignment="1">
      <alignment horizontal="center" vertical="center"/>
    </xf>
    <xf numFmtId="4" fontId="6" fillId="3" borderId="44" xfId="0" applyNumberFormat="1" applyFont="1" applyFill="1" applyBorder="1" applyAlignment="1">
      <alignment horizontal="right" vertical="center"/>
    </xf>
    <xf numFmtId="4" fontId="44" fillId="0" borderId="15" xfId="0" applyNumberFormat="1" applyFont="1" applyBorder="1" applyAlignment="1">
      <alignment horizontal="left" vertical="center"/>
    </xf>
    <xf numFmtId="4" fontId="36" fillId="0" borderId="65" xfId="1" applyNumberFormat="1" applyFont="1" applyBorder="1" applyAlignment="1">
      <alignment horizontal="center" vertical="center"/>
    </xf>
    <xf numFmtId="0" fontId="6" fillId="0" borderId="48" xfId="0" applyFont="1" applyBorder="1" applyAlignment="1">
      <alignment horizontal="center" vertical="center" wrapText="1"/>
    </xf>
    <xf numFmtId="165" fontId="5" fillId="5" borderId="44" xfId="1" applyNumberFormat="1" applyFont="1" applyFill="1" applyBorder="1" applyAlignment="1">
      <alignment horizontal="center" vertical="center" wrapText="1"/>
    </xf>
    <xf numFmtId="0" fontId="42" fillId="0" borderId="0" xfId="0" applyFont="1" applyAlignment="1">
      <alignment horizontal="left" vertical="center"/>
    </xf>
    <xf numFmtId="165" fontId="13" fillId="2" borderId="0" xfId="1" applyNumberFormat="1" applyFont="1" applyFill="1" applyBorder="1" applyAlignment="1">
      <alignment horizontal="left" vertical="center"/>
    </xf>
    <xf numFmtId="4" fontId="13" fillId="2" borderId="0" xfId="1" applyNumberFormat="1" applyFont="1" applyFill="1" applyBorder="1" applyAlignment="1">
      <alignment horizontal="right" vertical="center"/>
    </xf>
    <xf numFmtId="165" fontId="13" fillId="2" borderId="1" xfId="1" applyNumberFormat="1" applyFont="1" applyFill="1" applyBorder="1" applyAlignment="1">
      <alignment horizontal="left" vertical="center"/>
    </xf>
    <xf numFmtId="4" fontId="13" fillId="2" borderId="1" xfId="1" applyNumberFormat="1" applyFont="1" applyFill="1" applyBorder="1" applyAlignment="1">
      <alignment horizontal="right" vertical="center"/>
    </xf>
    <xf numFmtId="0" fontId="13" fillId="2" borderId="0" xfId="1" applyNumberFormat="1" applyFont="1" applyFill="1" applyBorder="1" applyAlignment="1">
      <alignment horizontal="left" vertical="center"/>
    </xf>
    <xf numFmtId="0" fontId="15" fillId="2" borderId="0" xfId="1" applyNumberFormat="1" applyFont="1" applyFill="1" applyBorder="1" applyAlignment="1">
      <alignment horizontal="left" vertical="center"/>
    </xf>
    <xf numFmtId="0" fontId="3" fillId="0" borderId="1" xfId="0" applyNumberFormat="1" applyFont="1" applyBorder="1" applyAlignment="1">
      <alignment horizontal="left" vertical="center"/>
    </xf>
    <xf numFmtId="0" fontId="3" fillId="0" borderId="0" xfId="0" applyNumberFormat="1" applyFont="1" applyAlignment="1">
      <alignment horizontal="left"/>
    </xf>
    <xf numFmtId="0" fontId="12" fillId="0" borderId="1" xfId="0" applyNumberFormat="1" applyFont="1" applyBorder="1" applyAlignment="1">
      <alignment horizontal="left" vertical="center"/>
    </xf>
    <xf numFmtId="165" fontId="13" fillId="2" borderId="66" xfId="1" applyNumberFormat="1" applyFont="1" applyFill="1" applyBorder="1" applyAlignment="1">
      <alignment horizontal="left" vertical="center"/>
    </xf>
    <xf numFmtId="4" fontId="13" fillId="2" borderId="66" xfId="1" applyNumberFormat="1" applyFont="1" applyFill="1" applyBorder="1" applyAlignment="1">
      <alignment horizontal="right" vertical="center"/>
    </xf>
    <xf numFmtId="0" fontId="13" fillId="2" borderId="66" xfId="1" applyNumberFormat="1" applyFont="1" applyFill="1" applyBorder="1" applyAlignment="1">
      <alignment horizontal="left" vertical="center"/>
    </xf>
    <xf numFmtId="0" fontId="3" fillId="0" borderId="2" xfId="0" applyFont="1" applyBorder="1" applyAlignment="1">
      <alignment vertical="center" wrapText="1"/>
    </xf>
    <xf numFmtId="0" fontId="21" fillId="5" borderId="5" xfId="0" applyFont="1" applyFill="1" applyBorder="1" applyAlignment="1">
      <alignment horizontal="center" vertical="center" wrapText="1"/>
    </xf>
    <xf numFmtId="0" fontId="28" fillId="3" borderId="2" xfId="0" applyFont="1" applyFill="1" applyBorder="1" applyAlignment="1">
      <alignment vertical="center" wrapText="1"/>
    </xf>
    <xf numFmtId="165" fontId="12" fillId="0" borderId="44" xfId="1" applyNumberFormat="1" applyFont="1" applyFill="1" applyBorder="1" applyAlignment="1">
      <alignment horizontal="left" vertical="center" wrapText="1"/>
    </xf>
    <xf numFmtId="4" fontId="19" fillId="0" borderId="0" xfId="1" applyNumberFormat="1" applyFont="1" applyFill="1" applyBorder="1" applyAlignment="1">
      <alignment horizontal="right" vertical="center" wrapText="1"/>
    </xf>
    <xf numFmtId="4" fontId="6" fillId="0" borderId="0" xfId="1" applyNumberFormat="1" applyFont="1" applyFill="1" applyBorder="1" applyAlignment="1">
      <alignment horizontal="right" vertical="center" wrapText="1"/>
    </xf>
    <xf numFmtId="0" fontId="40" fillId="2" borderId="0" xfId="0" applyFont="1" applyFill="1" applyAlignment="1">
      <alignment vertical="center"/>
    </xf>
    <xf numFmtId="164" fontId="3" fillId="0" borderId="0" xfId="1" applyFont="1"/>
    <xf numFmtId="0" fontId="0" fillId="5" borderId="0" xfId="0" applyFill="1" applyAlignment="1">
      <alignment vertical="center"/>
    </xf>
    <xf numFmtId="0" fontId="2" fillId="5" borderId="0" xfId="0" applyFont="1" applyFill="1" applyAlignment="1">
      <alignment vertical="center"/>
    </xf>
    <xf numFmtId="0" fontId="22" fillId="0" borderId="0" xfId="0" applyFont="1" applyAlignment="1">
      <alignment vertical="center"/>
    </xf>
    <xf numFmtId="165" fontId="5" fillId="5" borderId="68" xfId="1" applyNumberFormat="1" applyFont="1" applyFill="1" applyBorder="1" applyAlignment="1">
      <alignment horizontal="center" vertical="center" wrapText="1"/>
    </xf>
    <xf numFmtId="4" fontId="44" fillId="0" borderId="0" xfId="0" applyNumberFormat="1" applyFont="1" applyBorder="1" applyAlignment="1">
      <alignment horizontal="left" vertical="center"/>
    </xf>
    <xf numFmtId="4" fontId="15" fillId="0" borderId="0" xfId="0" applyNumberFormat="1" applyFont="1" applyBorder="1" applyAlignment="1">
      <alignment vertical="center"/>
    </xf>
    <xf numFmtId="165" fontId="11" fillId="6" borderId="0" xfId="1" applyNumberFormat="1" applyFont="1" applyFill="1" applyBorder="1" applyAlignment="1">
      <alignment horizontal="left" vertical="center"/>
    </xf>
    <xf numFmtId="165" fontId="11" fillId="6" borderId="0" xfId="1" applyNumberFormat="1" applyFont="1" applyFill="1" applyBorder="1" applyAlignment="1">
      <alignment horizontal="left" vertical="center" wrapText="1"/>
    </xf>
    <xf numFmtId="4" fontId="7" fillId="6" borderId="0" xfId="1" applyNumberFormat="1" applyFont="1" applyFill="1" applyBorder="1" applyAlignment="1">
      <alignment horizontal="right" vertical="center" wrapText="1"/>
    </xf>
    <xf numFmtId="0" fontId="19" fillId="0" borderId="1" xfId="1" applyNumberFormat="1" applyFont="1" applyFill="1" applyBorder="1" applyAlignment="1">
      <alignment horizontal="center" vertical="center" wrapText="1"/>
    </xf>
    <xf numFmtId="0" fontId="42" fillId="0" borderId="1" xfId="0" applyFont="1" applyBorder="1" applyAlignment="1">
      <alignment vertical="center"/>
    </xf>
    <xf numFmtId="4" fontId="3" fillId="2" borderId="1" xfId="1" applyNumberFormat="1" applyFont="1" applyFill="1" applyBorder="1" applyAlignment="1">
      <alignment horizontal="right" vertical="center"/>
    </xf>
    <xf numFmtId="4" fontId="14" fillId="0" borderId="16" xfId="0" applyNumberFormat="1" applyFont="1" applyBorder="1" applyAlignment="1">
      <alignment horizontal="left" vertical="center"/>
    </xf>
    <xf numFmtId="4" fontId="14" fillId="0" borderId="15" xfId="0" applyNumberFormat="1" applyFont="1" applyBorder="1" applyAlignment="1">
      <alignment vertical="center"/>
    </xf>
    <xf numFmtId="0" fontId="3" fillId="0" borderId="67" xfId="0" applyFont="1" applyBorder="1" applyAlignment="1">
      <alignment vertical="center" wrapText="1"/>
    </xf>
    <xf numFmtId="0" fontId="3" fillId="0" borderId="2" xfId="0" applyFont="1" applyBorder="1" applyAlignment="1">
      <alignment vertical="center" wrapText="1"/>
    </xf>
    <xf numFmtId="0" fontId="40" fillId="0" borderId="2" xfId="0" applyFont="1" applyBorder="1" applyAlignment="1">
      <alignment vertical="center" wrapText="1"/>
    </xf>
    <xf numFmtId="0" fontId="11" fillId="3" borderId="0" xfId="0" applyFont="1" applyFill="1" applyAlignment="1">
      <alignment horizontal="center" vertical="center"/>
    </xf>
    <xf numFmtId="0" fontId="3" fillId="0" borderId="0" xfId="0" applyFont="1" applyBorder="1" applyAlignment="1">
      <alignment horizontal="left" vertical="center" wrapText="1"/>
    </xf>
    <xf numFmtId="165" fontId="5" fillId="5" borderId="0" xfId="1" applyNumberFormat="1" applyFont="1" applyFill="1" applyBorder="1" applyAlignment="1">
      <alignment horizontal="center" vertical="center" wrapText="1"/>
    </xf>
    <xf numFmtId="165" fontId="7" fillId="0" borderId="0" xfId="1" applyNumberFormat="1" applyFont="1" applyFill="1" applyBorder="1" applyAlignment="1">
      <alignment horizontal="center" vertical="center" wrapText="1"/>
    </xf>
    <xf numFmtId="165" fontId="11" fillId="4" borderId="0" xfId="1" applyNumberFormat="1" applyFont="1" applyFill="1" applyBorder="1" applyAlignment="1">
      <alignment horizontal="left" vertical="center" wrapText="1"/>
    </xf>
    <xf numFmtId="165" fontId="13" fillId="0" borderId="0" xfId="1" applyNumberFormat="1" applyFont="1" applyFill="1" applyBorder="1" applyAlignment="1">
      <alignment horizontal="left" vertical="center" wrapText="1"/>
    </xf>
    <xf numFmtId="0" fontId="4" fillId="0" borderId="0" xfId="0" applyFont="1" applyAlignment="1">
      <alignment horizontal="center" vertical="center"/>
    </xf>
    <xf numFmtId="165" fontId="10" fillId="5" borderId="0" xfId="1" applyNumberFormat="1" applyFont="1" applyFill="1" applyBorder="1" applyAlignment="1">
      <alignment horizontal="center" vertical="center" wrapText="1"/>
    </xf>
    <xf numFmtId="165" fontId="7" fillId="4" borderId="0" xfId="1" applyNumberFormat="1" applyFont="1" applyFill="1" applyBorder="1" applyAlignment="1">
      <alignment horizontal="left" vertical="center" wrapText="1"/>
    </xf>
    <xf numFmtId="4" fontId="14" fillId="0" borderId="0" xfId="0" applyNumberFormat="1" applyFont="1" applyBorder="1" applyAlignment="1">
      <alignment horizontal="left" vertical="center"/>
    </xf>
    <xf numFmtId="0" fontId="6" fillId="0" borderId="0" xfId="1" applyNumberFormat="1" applyFont="1" applyFill="1" applyBorder="1" applyAlignment="1">
      <alignment horizontal="left" vertical="center" wrapText="1"/>
    </xf>
    <xf numFmtId="0" fontId="6" fillId="0" borderId="0" xfId="0" applyFont="1" applyAlignment="1">
      <alignment horizontal="left" vertical="center" wrapText="1"/>
    </xf>
    <xf numFmtId="165" fontId="5" fillId="5" borderId="0" xfId="1" applyNumberFormat="1" applyFont="1" applyFill="1" applyBorder="1" applyAlignment="1">
      <alignment horizontal="center" vertical="center" wrapText="1"/>
    </xf>
    <xf numFmtId="165" fontId="5" fillId="5" borderId="13" xfId="1" applyNumberFormat="1" applyFont="1" applyFill="1" applyBorder="1" applyAlignment="1">
      <alignment horizontal="center" vertical="center" wrapText="1"/>
    </xf>
    <xf numFmtId="4" fontId="14" fillId="0" borderId="15" xfId="0" applyNumberFormat="1" applyFont="1" applyBorder="1" applyAlignment="1">
      <alignment vertical="center"/>
    </xf>
    <xf numFmtId="4" fontId="14" fillId="0" borderId="0" xfId="0" applyNumberFormat="1" applyFont="1" applyBorder="1" applyAlignment="1">
      <alignment horizontal="left" vertical="center"/>
    </xf>
    <xf numFmtId="165" fontId="50" fillId="2" borderId="0" xfId="1" applyNumberFormat="1" applyFont="1" applyFill="1" applyBorder="1" applyAlignment="1">
      <alignment horizontal="left" vertical="center"/>
    </xf>
    <xf numFmtId="0" fontId="52" fillId="0" borderId="0" xfId="0" applyFont="1" applyAlignment="1">
      <alignment vertical="center"/>
    </xf>
    <xf numFmtId="0" fontId="55" fillId="0" borderId="0" xfId="0" applyFont="1"/>
    <xf numFmtId="165" fontId="51" fillId="2" borderId="0" xfId="1" applyNumberFormat="1" applyFont="1" applyFill="1" applyBorder="1" applyAlignment="1">
      <alignment horizontal="left" vertical="center"/>
    </xf>
    <xf numFmtId="0" fontId="40" fillId="0" borderId="0" xfId="0" applyFont="1" applyAlignment="1">
      <alignment vertical="center"/>
    </xf>
    <xf numFmtId="0" fontId="25"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39" fillId="0" borderId="0" xfId="0" applyFont="1" applyAlignment="1">
      <alignment vertical="center"/>
    </xf>
    <xf numFmtId="0" fontId="40" fillId="0" borderId="0" xfId="0" applyFont="1" applyFill="1" applyAlignment="1">
      <alignment vertical="center"/>
    </xf>
    <xf numFmtId="165" fontId="40" fillId="0" borderId="0" xfId="1" applyNumberFormat="1" applyFont="1" applyFill="1" applyAlignment="1">
      <alignment horizontal="left" vertical="center" wrapText="1"/>
    </xf>
    <xf numFmtId="165" fontId="40" fillId="0" borderId="0" xfId="1" applyNumberFormat="1" applyFont="1" applyFill="1" applyAlignment="1">
      <alignment horizontal="left" vertical="center"/>
    </xf>
    <xf numFmtId="165" fontId="40" fillId="0" borderId="0" xfId="1" applyNumberFormat="1" applyFont="1" applyFill="1" applyAlignment="1">
      <alignment vertical="center"/>
    </xf>
    <xf numFmtId="4" fontId="40" fillId="0" borderId="0" xfId="0" applyNumberFormat="1" applyFont="1" applyFill="1" applyAlignment="1">
      <alignment vertical="center"/>
    </xf>
    <xf numFmtId="4" fontId="40" fillId="0" borderId="0" xfId="1" applyNumberFormat="1" applyFont="1" applyFill="1" applyBorder="1" applyAlignment="1">
      <alignment horizontal="right" vertical="center" wrapText="1"/>
    </xf>
    <xf numFmtId="0" fontId="39" fillId="0" borderId="0" xfId="0" applyFont="1"/>
    <xf numFmtId="0" fontId="7" fillId="0" borderId="0" xfId="1" applyNumberFormat="1" applyFont="1" applyFill="1" applyBorder="1" applyAlignment="1">
      <alignment vertical="center" wrapText="1"/>
    </xf>
    <xf numFmtId="0" fontId="7" fillId="0" borderId="0" xfId="1" applyNumberFormat="1" applyFont="1" applyFill="1" applyBorder="1" applyAlignment="1">
      <alignment horizontal="left" vertical="center" wrapText="1"/>
    </xf>
    <xf numFmtId="0" fontId="7" fillId="0" borderId="0" xfId="0" applyFont="1" applyAlignment="1">
      <alignment vertical="center"/>
    </xf>
    <xf numFmtId="0" fontId="13" fillId="4" borderId="0" xfId="0" applyFont="1" applyFill="1" applyAlignment="1">
      <alignment vertical="center"/>
    </xf>
    <xf numFmtId="0" fontId="13" fillId="0" borderId="0" xfId="0" applyFont="1" applyAlignment="1">
      <alignment vertical="center"/>
    </xf>
    <xf numFmtId="165" fontId="14" fillId="0" borderId="0" xfId="1" applyNumberFormat="1" applyFont="1" applyFill="1" applyBorder="1" applyAlignment="1">
      <alignment horizontal="left" vertical="center" wrapText="1"/>
    </xf>
    <xf numFmtId="0" fontId="14" fillId="0" borderId="0" xfId="0" applyFont="1" applyAlignment="1">
      <alignment vertical="center"/>
    </xf>
    <xf numFmtId="4" fontId="40" fillId="0" borderId="0" xfId="0" applyNumberFormat="1" applyFont="1" applyBorder="1" applyAlignment="1">
      <alignment horizontal="right" vertical="center"/>
    </xf>
    <xf numFmtId="0" fontId="40" fillId="0" borderId="0" xfId="0" applyFont="1" applyBorder="1" applyAlignment="1">
      <alignment vertical="center"/>
    </xf>
    <xf numFmtId="0" fontId="11" fillId="0" borderId="0" xfId="1" applyNumberFormat="1" applyFont="1" applyFill="1" applyBorder="1" applyAlignment="1">
      <alignment horizontal="center" vertical="center" wrapText="1"/>
    </xf>
    <xf numFmtId="4" fontId="13" fillId="0" borderId="0" xfId="1" applyNumberFormat="1" applyFont="1" applyAlignment="1">
      <alignment vertical="center"/>
    </xf>
    <xf numFmtId="0" fontId="7" fillId="0" borderId="0" xfId="0" applyFont="1" applyAlignment="1">
      <alignment horizontal="center" vertical="center"/>
    </xf>
    <xf numFmtId="0" fontId="57" fillId="0" borderId="0" xfId="0" applyFont="1" applyAlignment="1">
      <alignment vertical="center"/>
    </xf>
    <xf numFmtId="165" fontId="11" fillId="2" borderId="0" xfId="1" applyNumberFormat="1" applyFont="1" applyFill="1" applyBorder="1" applyAlignment="1">
      <alignment horizontal="center" vertical="center" wrapText="1"/>
    </xf>
    <xf numFmtId="4" fontId="7" fillId="0" borderId="0" xfId="0" applyNumberFormat="1" applyFont="1" applyFill="1" applyAlignment="1">
      <alignment horizontal="right" vertical="center"/>
    </xf>
    <xf numFmtId="165" fontId="40" fillId="0" borderId="0" xfId="1" applyNumberFormat="1" applyFont="1" applyFill="1" applyAlignment="1">
      <alignment horizontal="center" vertical="center"/>
    </xf>
    <xf numFmtId="4" fontId="7" fillId="3" borderId="0" xfId="0" applyNumberFormat="1" applyFont="1" applyFill="1" applyAlignment="1">
      <alignment horizontal="right" vertical="center"/>
    </xf>
    <xf numFmtId="165" fontId="7" fillId="2" borderId="0" xfId="1" applyNumberFormat="1" applyFont="1" applyFill="1" applyBorder="1" applyAlignment="1">
      <alignment horizontal="center" vertical="center" wrapText="1"/>
    </xf>
    <xf numFmtId="4" fontId="7" fillId="3" borderId="44" xfId="0" applyNumberFormat="1" applyFont="1" applyFill="1" applyBorder="1" applyAlignment="1">
      <alignment horizontal="right" vertical="center"/>
    </xf>
    <xf numFmtId="0" fontId="59" fillId="0" borderId="0" xfId="0" applyFont="1" applyAlignment="1">
      <alignment vertical="center"/>
    </xf>
    <xf numFmtId="0" fontId="56" fillId="0" borderId="0" xfId="0" applyFont="1"/>
    <xf numFmtId="165" fontId="5" fillId="5" borderId="12" xfId="1" applyNumberFormat="1" applyFont="1" applyFill="1" applyBorder="1" applyAlignment="1">
      <alignment horizontal="center" vertical="center" wrapText="1"/>
    </xf>
    <xf numFmtId="165" fontId="5" fillId="5" borderId="74" xfId="1" applyNumberFormat="1" applyFont="1" applyFill="1" applyBorder="1" applyAlignment="1">
      <alignment horizontal="center" vertical="center" wrapText="1"/>
    </xf>
    <xf numFmtId="165" fontId="52" fillId="0" borderId="0" xfId="1" applyNumberFormat="1" applyFont="1" applyFill="1" applyAlignment="1">
      <alignment horizontal="left" vertical="center"/>
    </xf>
    <xf numFmtId="165" fontId="53" fillId="2" borderId="0" xfId="1" applyNumberFormat="1" applyFont="1" applyFill="1" applyBorder="1" applyAlignment="1">
      <alignment horizontal="left" vertical="center"/>
    </xf>
    <xf numFmtId="0" fontId="54" fillId="0" borderId="0" xfId="0" applyFont="1" applyAlignment="1">
      <alignment vertical="center"/>
    </xf>
    <xf numFmtId="164" fontId="6" fillId="7" borderId="5" xfId="1" applyFont="1" applyFill="1" applyBorder="1" applyAlignment="1">
      <alignment vertical="center"/>
    </xf>
    <xf numFmtId="4" fontId="6" fillId="7" borderId="5" xfId="0" applyNumberFormat="1" applyFont="1" applyFill="1" applyBorder="1" applyAlignment="1">
      <alignment vertical="center"/>
    </xf>
    <xf numFmtId="4" fontId="6" fillId="7" borderId="7" xfId="0" applyNumberFormat="1" applyFont="1" applyFill="1" applyBorder="1" applyAlignment="1">
      <alignment vertical="center"/>
    </xf>
    <xf numFmtId="0" fontId="3" fillId="0" borderId="0" xfId="0" applyFont="1" applyAlignment="1">
      <alignment horizontal="left" vertical="center" wrapText="1"/>
    </xf>
    <xf numFmtId="165" fontId="5" fillId="5" borderId="0" xfId="1" applyNumberFormat="1" applyFont="1" applyFill="1" applyBorder="1" applyAlignment="1">
      <alignment horizontal="center" vertical="center" wrapText="1"/>
    </xf>
    <xf numFmtId="165" fontId="5" fillId="5" borderId="13" xfId="1" applyNumberFormat="1" applyFont="1" applyFill="1" applyBorder="1" applyAlignment="1">
      <alignment horizontal="center" vertical="center" wrapText="1"/>
    </xf>
    <xf numFmtId="165" fontId="5" fillId="5" borderId="0" xfId="1" applyNumberFormat="1" applyFont="1" applyFill="1" applyBorder="1" applyAlignment="1">
      <alignment horizontal="left" vertical="center"/>
    </xf>
    <xf numFmtId="4" fontId="14" fillId="0" borderId="16" xfId="0" applyNumberFormat="1" applyFont="1" applyBorder="1" applyAlignment="1">
      <alignment horizontal="left" vertical="center"/>
    </xf>
    <xf numFmtId="4" fontId="14" fillId="0" borderId="15" xfId="0" applyNumberFormat="1" applyFont="1" applyBorder="1" applyAlignment="1">
      <alignment vertical="center"/>
    </xf>
    <xf numFmtId="4" fontId="14" fillId="0" borderId="16" xfId="0" applyNumberFormat="1" applyFont="1" applyBorder="1" applyAlignment="1">
      <alignment horizontal="left" vertical="center"/>
    </xf>
    <xf numFmtId="4" fontId="14" fillId="0" borderId="15" xfId="0" applyNumberFormat="1" applyFont="1" applyBorder="1" applyAlignment="1">
      <alignment vertical="center"/>
    </xf>
    <xf numFmtId="0" fontId="12" fillId="0" borderId="26" xfId="0" applyFont="1" applyFill="1" applyBorder="1" applyAlignment="1">
      <alignment horizontal="center" vertical="center"/>
    </xf>
    <xf numFmtId="0" fontId="12" fillId="0" borderId="24" xfId="0" applyFont="1" applyFill="1" applyBorder="1" applyAlignment="1">
      <alignment horizontal="center" vertical="center"/>
    </xf>
    <xf numFmtId="0" fontId="19" fillId="0" borderId="27" xfId="0" applyFont="1" applyFill="1" applyBorder="1" applyAlignment="1">
      <alignment vertical="center"/>
    </xf>
    <xf numFmtId="165" fontId="5" fillId="5" borderId="75" xfId="1" applyNumberFormat="1" applyFont="1" applyFill="1" applyBorder="1" applyAlignment="1">
      <alignment horizontal="center" vertical="center" wrapText="1"/>
    </xf>
    <xf numFmtId="165" fontId="7" fillId="0" borderId="0" xfId="1" applyNumberFormat="1" applyFont="1" applyFill="1" applyBorder="1" applyAlignment="1">
      <alignment horizontal="center" vertical="center" wrapText="1"/>
    </xf>
    <xf numFmtId="0" fontId="19" fillId="3" borderId="0" xfId="0" applyFont="1" applyFill="1" applyAlignment="1">
      <alignment horizontal="left" vertical="center" wrapText="1"/>
    </xf>
    <xf numFmtId="165" fontId="12" fillId="3" borderId="0" xfId="1" applyNumberFormat="1" applyFont="1" applyFill="1" applyBorder="1" applyAlignment="1">
      <alignment horizontal="center" vertical="center"/>
    </xf>
    <xf numFmtId="165" fontId="12" fillId="0" borderId="0" xfId="1" applyNumberFormat="1" applyFont="1" applyFill="1" applyBorder="1" applyAlignment="1">
      <alignment horizontal="center" vertical="center"/>
    </xf>
    <xf numFmtId="165" fontId="6" fillId="0" borderId="0" xfId="1" applyNumberFormat="1" applyFont="1" applyFill="1" applyBorder="1" applyAlignment="1">
      <alignment horizontal="center" vertical="center" wrapText="1"/>
    </xf>
    <xf numFmtId="165" fontId="19" fillId="3" borderId="0" xfId="1" applyNumberFormat="1" applyFont="1" applyFill="1" applyBorder="1" applyAlignment="1">
      <alignment horizontal="center" vertical="center" wrapText="1"/>
    </xf>
    <xf numFmtId="3" fontId="19" fillId="0" borderId="0" xfId="1" applyNumberFormat="1" applyFont="1" applyFill="1" applyBorder="1" applyAlignment="1">
      <alignment horizontal="right" vertical="center" wrapText="1"/>
    </xf>
    <xf numFmtId="3" fontId="12" fillId="0" borderId="0" xfId="1" applyNumberFormat="1" applyFont="1" applyFill="1" applyBorder="1" applyAlignment="1">
      <alignment horizontal="right" vertical="center" wrapText="1"/>
    </xf>
    <xf numFmtId="3" fontId="12" fillId="0" borderId="0" xfId="0" applyNumberFormat="1" applyFont="1" applyFill="1" applyAlignment="1">
      <alignment horizontal="right" vertical="center"/>
    </xf>
    <xf numFmtId="3" fontId="19" fillId="3" borderId="0" xfId="1" applyNumberFormat="1" applyFont="1" applyFill="1" applyBorder="1" applyAlignment="1">
      <alignment horizontal="right" vertical="center" wrapText="1"/>
    </xf>
    <xf numFmtId="0" fontId="12" fillId="0" borderId="0" xfId="0" applyFont="1" applyAlignment="1">
      <alignment wrapText="1"/>
    </xf>
    <xf numFmtId="3" fontId="12" fillId="3" borderId="0" xfId="1" applyNumberFormat="1" applyFont="1" applyFill="1" applyBorder="1" applyAlignment="1">
      <alignment horizontal="right" vertical="center" wrapText="1"/>
    </xf>
    <xf numFmtId="4" fontId="19" fillId="3" borderId="0" xfId="1" applyNumberFormat="1" applyFont="1" applyFill="1" applyBorder="1" applyAlignment="1">
      <alignment horizontal="right" vertical="center" wrapText="1"/>
    </xf>
    <xf numFmtId="4" fontId="19" fillId="8" borderId="0" xfId="1" applyNumberFormat="1" applyFont="1" applyFill="1" applyBorder="1" applyAlignment="1">
      <alignment horizontal="right" vertical="center" wrapText="1"/>
    </xf>
    <xf numFmtId="4" fontId="10" fillId="8" borderId="0" xfId="1" applyNumberFormat="1" applyFont="1" applyFill="1" applyBorder="1" applyAlignment="1">
      <alignment horizontal="right" vertical="center" wrapText="1"/>
    </xf>
    <xf numFmtId="165" fontId="10" fillId="0" borderId="0" xfId="1" applyNumberFormat="1" applyFont="1" applyFill="1" applyBorder="1" applyAlignment="1">
      <alignment vertical="center" wrapText="1"/>
    </xf>
    <xf numFmtId="165" fontId="11" fillId="3" borderId="0" xfId="1" applyNumberFormat="1" applyFont="1" applyFill="1" applyBorder="1" applyAlignment="1">
      <alignment vertical="center" wrapText="1"/>
    </xf>
    <xf numFmtId="0" fontId="12" fillId="0" borderId="0" xfId="0" applyFont="1" applyFill="1" applyAlignment="1">
      <alignment wrapText="1"/>
    </xf>
    <xf numFmtId="0" fontId="10" fillId="8" borderId="0" xfId="0" applyFont="1" applyFill="1" applyAlignment="1">
      <alignment wrapText="1"/>
    </xf>
    <xf numFmtId="0" fontId="12" fillId="3" borderId="0" xfId="0" applyFont="1" applyFill="1" applyAlignment="1">
      <alignment wrapText="1"/>
    </xf>
    <xf numFmtId="4" fontId="13" fillId="8" borderId="0" xfId="1" applyNumberFormat="1" applyFont="1" applyFill="1" applyBorder="1" applyAlignment="1">
      <alignment horizontal="right" vertical="center" wrapText="1"/>
    </xf>
    <xf numFmtId="4" fontId="12" fillId="8" borderId="0" xfId="1" applyNumberFormat="1" applyFont="1" applyFill="1" applyBorder="1" applyAlignment="1">
      <alignment horizontal="right" vertical="center" wrapText="1"/>
    </xf>
    <xf numFmtId="4" fontId="11" fillId="3" borderId="0" xfId="1" applyNumberFormat="1" applyFont="1" applyFill="1" applyBorder="1" applyAlignment="1">
      <alignment horizontal="right" vertical="center" wrapText="1"/>
    </xf>
    <xf numFmtId="165" fontId="19" fillId="3" borderId="0" xfId="1" applyNumberFormat="1" applyFont="1" applyFill="1" applyBorder="1" applyAlignment="1">
      <alignment horizontal="right" vertical="center" wrapText="1"/>
    </xf>
    <xf numFmtId="3" fontId="19" fillId="0" borderId="1" xfId="1" applyNumberFormat="1" applyFont="1" applyFill="1" applyBorder="1" applyAlignment="1">
      <alignment horizontal="right" vertical="center" wrapText="1"/>
    </xf>
    <xf numFmtId="4" fontId="12" fillId="0" borderId="0" xfId="0" applyNumberFormat="1" applyFont="1" applyFill="1" applyAlignment="1">
      <alignment vertical="center"/>
    </xf>
    <xf numFmtId="4" fontId="12" fillId="0" borderId="0" xfId="1" applyNumberFormat="1" applyFont="1" applyFill="1" applyBorder="1" applyAlignment="1">
      <alignment vertical="center" wrapText="1"/>
    </xf>
    <xf numFmtId="4" fontId="12" fillId="0" borderId="0" xfId="1" applyNumberFormat="1" applyFont="1" applyFill="1" applyBorder="1" applyAlignment="1">
      <alignment vertical="center"/>
    </xf>
    <xf numFmtId="4" fontId="19" fillId="0" borderId="0" xfId="1" applyNumberFormat="1" applyFont="1" applyFill="1" applyBorder="1" applyAlignment="1">
      <alignment vertical="center" wrapText="1"/>
    </xf>
    <xf numFmtId="4" fontId="19" fillId="3" borderId="0" xfId="1" applyNumberFormat="1" applyFont="1" applyFill="1" applyBorder="1" applyAlignment="1">
      <alignment vertical="center" wrapText="1"/>
    </xf>
    <xf numFmtId="4" fontId="19" fillId="8" borderId="0" xfId="1" applyNumberFormat="1" applyFont="1" applyFill="1" applyBorder="1" applyAlignment="1">
      <alignment vertical="center" wrapText="1"/>
    </xf>
    <xf numFmtId="4" fontId="19" fillId="0" borderId="0" xfId="0" applyNumberFormat="1" applyFont="1" applyFill="1" applyAlignment="1">
      <alignment horizontal="right" wrapText="1"/>
    </xf>
    <xf numFmtId="4" fontId="19" fillId="0" borderId="1" xfId="1" applyNumberFormat="1" applyFont="1" applyFill="1" applyBorder="1" applyAlignment="1">
      <alignment vertical="center" wrapText="1"/>
    </xf>
    <xf numFmtId="3" fontId="12" fillId="0" borderId="1" xfId="1" applyNumberFormat="1" applyFont="1" applyFill="1" applyBorder="1" applyAlignment="1">
      <alignment horizontal="right" vertical="center" wrapText="1"/>
    </xf>
    <xf numFmtId="4" fontId="12" fillId="0" borderId="1" xfId="0" applyNumberFormat="1" applyFont="1" applyFill="1" applyBorder="1" applyAlignment="1">
      <alignment horizontal="right" vertical="center"/>
    </xf>
    <xf numFmtId="4" fontId="19" fillId="0" borderId="1" xfId="1" applyNumberFormat="1" applyFont="1" applyFill="1" applyBorder="1" applyAlignment="1">
      <alignment horizontal="right" vertical="center" wrapText="1"/>
    </xf>
    <xf numFmtId="0" fontId="40" fillId="0" borderId="67" xfId="0" applyFont="1" applyBorder="1" applyAlignment="1">
      <alignment vertical="center" wrapText="1"/>
    </xf>
    <xf numFmtId="0" fontId="3" fillId="0" borderId="0" xfId="0" applyFont="1" applyAlignment="1">
      <alignment horizontal="left" vertical="center" wrapText="1"/>
    </xf>
    <xf numFmtId="0" fontId="12" fillId="0" borderId="0" xfId="0" applyFont="1" applyAlignment="1">
      <alignment horizontal="left" wrapText="1"/>
    </xf>
    <xf numFmtId="165" fontId="7" fillId="0" borderId="0" xfId="1" applyNumberFormat="1" applyFont="1" applyFill="1" applyBorder="1" applyAlignment="1">
      <alignment horizontal="center" vertical="center" wrapText="1"/>
    </xf>
    <xf numFmtId="4" fontId="14" fillId="0" borderId="16" xfId="0" applyNumberFormat="1" applyFont="1" applyBorder="1" applyAlignment="1">
      <alignment horizontal="left" vertical="center"/>
    </xf>
    <xf numFmtId="4" fontId="14" fillId="0" borderId="15" xfId="0" applyNumberFormat="1" applyFont="1" applyBorder="1" applyAlignment="1">
      <alignment vertical="center"/>
    </xf>
    <xf numFmtId="0" fontId="6" fillId="0" borderId="0" xfId="1" applyNumberFormat="1" applyFont="1" applyFill="1" applyBorder="1" applyAlignment="1">
      <alignment horizontal="left" vertical="center" wrapText="1"/>
    </xf>
    <xf numFmtId="0" fontId="21" fillId="0" borderId="0" xfId="0" applyFont="1" applyAlignment="1">
      <alignment horizontal="center" vertical="center" wrapText="1"/>
    </xf>
    <xf numFmtId="0" fontId="25" fillId="0" borderId="0" xfId="0" applyFont="1" applyAlignment="1">
      <alignment horizontal="left" vertical="center" wrapText="1"/>
    </xf>
    <xf numFmtId="0" fontId="23" fillId="0" borderId="0" xfId="0" applyFont="1" applyAlignment="1">
      <alignment horizontal="left" vertical="top" wrapText="1"/>
    </xf>
    <xf numFmtId="0" fontId="3" fillId="0" borderId="0" xfId="0" applyFont="1" applyAlignment="1">
      <alignment horizontal="left" vertical="top" wrapText="1"/>
    </xf>
    <xf numFmtId="0" fontId="61" fillId="2" borderId="0" xfId="0" applyFont="1" applyFill="1" applyAlignment="1">
      <alignment vertical="center"/>
    </xf>
    <xf numFmtId="0" fontId="62" fillId="0" borderId="0" xfId="0" applyFont="1" applyAlignment="1">
      <alignment vertical="center"/>
    </xf>
    <xf numFmtId="0" fontId="62" fillId="0" borderId="3" xfId="0" applyFont="1" applyBorder="1" applyAlignment="1">
      <alignment horizontal="center" vertical="center" wrapText="1"/>
    </xf>
    <xf numFmtId="0" fontId="3" fillId="0" borderId="73" xfId="0" applyFont="1" applyBorder="1" applyAlignment="1">
      <alignment horizontal="center" vertical="center"/>
    </xf>
    <xf numFmtId="0" fontId="6" fillId="0" borderId="25" xfId="0" applyFont="1" applyBorder="1" applyAlignment="1">
      <alignment vertical="center"/>
    </xf>
    <xf numFmtId="0" fontId="6" fillId="0" borderId="76" xfId="0" applyFont="1" applyBorder="1" applyAlignment="1">
      <alignment horizontal="center" vertical="center"/>
    </xf>
    <xf numFmtId="0" fontId="6" fillId="0" borderId="5" xfId="0" applyFont="1" applyBorder="1" applyAlignment="1">
      <alignment vertical="center"/>
    </xf>
    <xf numFmtId="0" fontId="6" fillId="0" borderId="6" xfId="0" applyFont="1" applyBorder="1" applyAlignment="1">
      <alignment vertical="center"/>
    </xf>
    <xf numFmtId="0" fontId="3" fillId="0" borderId="76" xfId="0" applyFont="1" applyBorder="1" applyAlignment="1">
      <alignment horizontal="center" vertical="center"/>
    </xf>
    <xf numFmtId="0" fontId="3" fillId="0" borderId="6" xfId="0" applyFont="1" applyBorder="1" applyAlignment="1">
      <alignment vertical="center"/>
    </xf>
    <xf numFmtId="0" fontId="3" fillId="0" borderId="50" xfId="0" applyFont="1" applyBorder="1" applyAlignment="1">
      <alignment horizontal="center" vertical="center"/>
    </xf>
    <xf numFmtId="0" fontId="6" fillId="0" borderId="7" xfId="0" applyFont="1" applyBorder="1" applyAlignment="1">
      <alignment vertical="center"/>
    </xf>
    <xf numFmtId="0" fontId="27" fillId="0" borderId="8" xfId="4" applyFont="1" applyFill="1" applyBorder="1"/>
    <xf numFmtId="2" fontId="13" fillId="2" borderId="0" xfId="1" applyNumberFormat="1" applyFont="1" applyFill="1" applyBorder="1" applyAlignment="1">
      <alignment horizontal="center" vertical="center"/>
    </xf>
    <xf numFmtId="2" fontId="13" fillId="2" borderId="66" xfId="1" applyNumberFormat="1" applyFont="1" applyFill="1" applyBorder="1" applyAlignment="1">
      <alignment horizontal="center" vertical="center"/>
    </xf>
    <xf numFmtId="2" fontId="13" fillId="2" borderId="1" xfId="1" applyNumberFormat="1" applyFont="1" applyFill="1" applyBorder="1" applyAlignment="1">
      <alignment horizontal="center" vertical="center"/>
    </xf>
    <xf numFmtId="0" fontId="20" fillId="0" borderId="0" xfId="0" applyFont="1" applyAlignment="1">
      <alignment vertical="center"/>
    </xf>
    <xf numFmtId="4" fontId="7" fillId="2" borderId="0" xfId="1" applyNumberFormat="1" applyFont="1" applyFill="1" applyBorder="1" applyAlignment="1">
      <alignment horizontal="right" vertical="center"/>
    </xf>
    <xf numFmtId="4" fontId="40" fillId="2" borderId="0" xfId="1" applyNumberFormat="1" applyFont="1" applyFill="1" applyBorder="1" applyAlignment="1">
      <alignment horizontal="right" vertical="center"/>
    </xf>
    <xf numFmtId="4" fontId="11" fillId="4" borderId="0" xfId="1" applyNumberFormat="1" applyFont="1" applyFill="1" applyBorder="1" applyAlignment="1">
      <alignment horizontal="right" vertical="center" wrapText="1"/>
    </xf>
    <xf numFmtId="4" fontId="13" fillId="0" borderId="0" xfId="1" applyNumberFormat="1" applyFont="1" applyFill="1" applyBorder="1" applyAlignment="1">
      <alignment horizontal="right" vertical="center"/>
    </xf>
    <xf numFmtId="4" fontId="40" fillId="0" borderId="0" xfId="0" applyNumberFormat="1" applyFont="1" applyAlignment="1">
      <alignment vertical="center"/>
    </xf>
    <xf numFmtId="4" fontId="40" fillId="2" borderId="1" xfId="1" applyNumberFormat="1" applyFont="1" applyFill="1" applyBorder="1" applyAlignment="1">
      <alignment horizontal="right" vertical="center"/>
    </xf>
    <xf numFmtId="4" fontId="44" fillId="0" borderId="0" xfId="0" applyNumberFormat="1" applyFont="1" applyBorder="1" applyAlignment="1">
      <alignment horizontal="center" vertical="center"/>
    </xf>
    <xf numFmtId="4" fontId="11" fillId="0" borderId="0" xfId="0" applyNumberFormat="1" applyFont="1" applyBorder="1" applyAlignment="1">
      <alignment vertical="center"/>
    </xf>
    <xf numFmtId="4" fontId="7" fillId="4" borderId="0" xfId="1" applyNumberFormat="1" applyFont="1" applyFill="1" applyBorder="1" applyAlignment="1">
      <alignment horizontal="center" vertical="center" wrapText="1"/>
    </xf>
    <xf numFmtId="4" fontId="13" fillId="0" borderId="1" xfId="1" applyNumberFormat="1" applyFont="1" applyFill="1" applyBorder="1" applyAlignment="1">
      <alignment horizontal="right" vertical="center" wrapText="1"/>
    </xf>
    <xf numFmtId="165" fontId="7" fillId="6" borderId="0" xfId="1" applyNumberFormat="1" applyFont="1" applyFill="1" applyBorder="1" applyAlignment="1">
      <alignment horizontal="left" vertical="center"/>
    </xf>
    <xf numFmtId="4" fontId="13" fillId="2" borderId="0" xfId="1" applyNumberFormat="1" applyFont="1" applyFill="1" applyBorder="1" applyAlignment="1">
      <alignment horizontal="center" vertical="center"/>
    </xf>
    <xf numFmtId="164" fontId="7" fillId="3" borderId="0" xfId="1" applyFont="1" applyFill="1" applyBorder="1" applyAlignment="1">
      <alignment horizontal="right" vertical="center"/>
    </xf>
    <xf numFmtId="164" fontId="7" fillId="2" borderId="0" xfId="1" applyFont="1" applyFill="1" applyBorder="1" applyAlignment="1">
      <alignment horizontal="right" vertical="center"/>
    </xf>
    <xf numFmtId="164" fontId="40" fillId="2" borderId="0" xfId="1" applyFont="1" applyFill="1" applyBorder="1" applyAlignment="1">
      <alignment horizontal="right" vertical="center"/>
    </xf>
    <xf numFmtId="164" fontId="40" fillId="0" borderId="0" xfId="1" applyFont="1" applyAlignment="1">
      <alignment vertical="center"/>
    </xf>
    <xf numFmtId="4" fontId="11" fillId="0" borderId="0" xfId="1" applyNumberFormat="1" applyFont="1" applyAlignment="1">
      <alignment vertical="center"/>
    </xf>
    <xf numFmtId="164" fontId="7" fillId="0" borderId="0" xfId="1" applyFont="1" applyAlignment="1">
      <alignment vertical="center"/>
    </xf>
    <xf numFmtId="0" fontId="63" fillId="0" borderId="0" xfId="0" applyFont="1"/>
    <xf numFmtId="0" fontId="64" fillId="0" borderId="0" xfId="0" applyFont="1" applyAlignment="1">
      <alignment vertical="center"/>
    </xf>
    <xf numFmtId="0" fontId="19" fillId="9" borderId="0" xfId="1" applyNumberFormat="1" applyFont="1" applyFill="1" applyBorder="1" applyAlignment="1">
      <alignment horizontal="center" vertical="center" wrapText="1"/>
    </xf>
    <xf numFmtId="0" fontId="42" fillId="9" borderId="0" xfId="0" applyFont="1" applyFill="1" applyAlignment="1">
      <alignment vertical="center"/>
    </xf>
    <xf numFmtId="4" fontId="13" fillId="9" borderId="0" xfId="1" applyNumberFormat="1" applyFont="1" applyFill="1" applyBorder="1" applyAlignment="1">
      <alignment horizontal="right" vertical="center" wrapText="1"/>
    </xf>
    <xf numFmtId="4" fontId="40" fillId="9" borderId="0" xfId="1" applyNumberFormat="1" applyFont="1" applyFill="1" applyBorder="1" applyAlignment="1">
      <alignment horizontal="right" vertical="center"/>
    </xf>
    <xf numFmtId="0" fontId="19" fillId="9" borderId="1" xfId="0" applyFont="1" applyFill="1" applyBorder="1" applyAlignment="1">
      <alignment horizontal="center" vertical="center"/>
    </xf>
    <xf numFmtId="0" fontId="12" fillId="9" borderId="1" xfId="0" applyFont="1" applyFill="1" applyBorder="1" applyAlignment="1">
      <alignment vertical="center"/>
    </xf>
    <xf numFmtId="4" fontId="13" fillId="9" borderId="1" xfId="1" applyNumberFormat="1" applyFont="1" applyFill="1" applyBorder="1" applyAlignment="1">
      <alignment vertical="center"/>
    </xf>
    <xf numFmtId="4" fontId="40" fillId="9" borderId="1" xfId="0" applyNumberFormat="1" applyFont="1" applyFill="1" applyBorder="1" applyAlignment="1">
      <alignment vertical="center"/>
    </xf>
    <xf numFmtId="165" fontId="19" fillId="9" borderId="0" xfId="1" applyNumberFormat="1" applyFont="1" applyFill="1" applyBorder="1" applyAlignment="1">
      <alignment horizontal="center" vertical="center" wrapText="1"/>
    </xf>
    <xf numFmtId="0" fontId="19" fillId="9" borderId="0" xfId="0" applyFont="1" applyFill="1" applyAlignment="1">
      <alignment horizontal="left" vertical="center"/>
    </xf>
    <xf numFmtId="165" fontId="14" fillId="9" borderId="0" xfId="1" applyNumberFormat="1" applyFont="1" applyFill="1" applyBorder="1" applyAlignment="1">
      <alignment horizontal="left" vertical="center" wrapText="1"/>
    </xf>
    <xf numFmtId="0" fontId="14" fillId="9" borderId="0" xfId="0" applyFont="1" applyFill="1" applyAlignment="1">
      <alignment vertical="center"/>
    </xf>
    <xf numFmtId="0" fontId="11" fillId="9" borderId="1" xfId="0" applyFont="1" applyFill="1" applyBorder="1" applyAlignment="1">
      <alignment horizontal="center" vertical="center"/>
    </xf>
    <xf numFmtId="0" fontId="13" fillId="9" borderId="1" xfId="0" applyFont="1" applyFill="1" applyBorder="1" applyAlignment="1">
      <alignment vertical="center"/>
    </xf>
    <xf numFmtId="0" fontId="25" fillId="0" borderId="0" xfId="0" applyFont="1" applyAlignment="1">
      <alignment vertical="center" wrapText="1"/>
    </xf>
    <xf numFmtId="0" fontId="42" fillId="9" borderId="0" xfId="0" applyFont="1" applyFill="1" applyAlignment="1">
      <alignment horizontal="left" vertical="center"/>
    </xf>
    <xf numFmtId="4" fontId="13" fillId="9" borderId="0" xfId="1" applyNumberFormat="1" applyFont="1" applyFill="1" applyAlignment="1">
      <alignment vertical="center"/>
    </xf>
    <xf numFmtId="164" fontId="40" fillId="9" borderId="0" xfId="1" applyFont="1" applyFill="1" applyAlignment="1">
      <alignment vertical="center"/>
    </xf>
    <xf numFmtId="4" fontId="12" fillId="9" borderId="44" xfId="1" applyNumberFormat="1" applyFont="1" applyFill="1" applyBorder="1" applyAlignment="1">
      <alignment vertical="center"/>
    </xf>
    <xf numFmtId="4" fontId="3" fillId="9" borderId="44" xfId="1" applyNumberFormat="1" applyFont="1" applyFill="1" applyBorder="1" applyAlignment="1">
      <alignment vertical="center"/>
    </xf>
    <xf numFmtId="4" fontId="12" fillId="9" borderId="0" xfId="1" applyNumberFormat="1" applyFont="1" applyFill="1" applyAlignment="1">
      <alignment vertical="center"/>
    </xf>
    <xf numFmtId="4" fontId="3" fillId="9" borderId="0" xfId="1" applyNumberFormat="1" applyFont="1" applyFill="1" applyBorder="1" applyAlignment="1">
      <alignment vertical="center"/>
    </xf>
    <xf numFmtId="0" fontId="12" fillId="0" borderId="44" xfId="0" applyFont="1" applyFill="1" applyBorder="1" applyAlignment="1">
      <alignment vertical="center"/>
    </xf>
    <xf numFmtId="4" fontId="12" fillId="0" borderId="44" xfId="1" applyNumberFormat="1" applyFont="1" applyFill="1" applyBorder="1" applyAlignment="1">
      <alignment vertical="center"/>
    </xf>
    <xf numFmtId="4" fontId="3" fillId="0" borderId="44" xfId="1" applyNumberFormat="1" applyFont="1" applyFill="1" applyBorder="1" applyAlignment="1">
      <alignment vertical="center"/>
    </xf>
    <xf numFmtId="165" fontId="7" fillId="0" borderId="0" xfId="1" applyNumberFormat="1" applyFont="1" applyFill="1" applyBorder="1" applyAlignment="1">
      <alignment horizontal="center" vertical="center" wrapText="1"/>
    </xf>
    <xf numFmtId="0" fontId="12" fillId="0" borderId="0" xfId="0" applyFont="1" applyFill="1" applyAlignment="1"/>
    <xf numFmtId="165" fontId="13" fillId="0" borderId="0" xfId="1" applyNumberFormat="1" applyFont="1" applyFill="1" applyBorder="1" applyAlignment="1">
      <alignment vertical="center" wrapText="1"/>
    </xf>
    <xf numFmtId="0" fontId="12" fillId="3" borderId="0" xfId="0" applyFont="1" applyFill="1" applyAlignment="1"/>
    <xf numFmtId="0" fontId="12" fillId="0" borderId="0" xfId="0" applyFont="1" applyAlignment="1"/>
    <xf numFmtId="0" fontId="0" fillId="0" borderId="0" xfId="0" applyFill="1"/>
    <xf numFmtId="3" fontId="65" fillId="0" borderId="0" xfId="1" applyNumberFormat="1" applyFont="1" applyFill="1" applyBorder="1" applyAlignment="1">
      <alignment horizontal="right" vertical="center" wrapText="1"/>
    </xf>
    <xf numFmtId="3" fontId="3" fillId="0" borderId="0" xfId="0" applyNumberFormat="1" applyFont="1" applyAlignment="1">
      <alignment vertical="center"/>
    </xf>
    <xf numFmtId="0" fontId="12" fillId="2" borderId="17" xfId="0" applyFont="1" applyFill="1" applyBorder="1" applyAlignment="1">
      <alignment vertical="center" wrapText="1"/>
    </xf>
    <xf numFmtId="165" fontId="36" fillId="2" borderId="0" xfId="1" applyNumberFormat="1" applyFont="1" applyFill="1" applyBorder="1" applyAlignment="1">
      <alignment vertical="center"/>
    </xf>
    <xf numFmtId="4" fontId="3" fillId="0" borderId="0" xfId="0" applyNumberFormat="1" applyFont="1" applyFill="1" applyAlignment="1">
      <alignment vertical="center"/>
    </xf>
    <xf numFmtId="3" fontId="67" fillId="0" borderId="0" xfId="1" applyNumberFormat="1" applyFont="1" applyFill="1" applyBorder="1" applyAlignment="1">
      <alignment horizontal="right" vertical="center" wrapText="1"/>
    </xf>
    <xf numFmtId="4" fontId="2" fillId="0" borderId="0" xfId="0" applyNumberFormat="1" applyFont="1" applyAlignment="1">
      <alignment vertical="center"/>
    </xf>
    <xf numFmtId="3" fontId="3" fillId="0" borderId="0" xfId="0" applyNumberFormat="1" applyFont="1" applyFill="1" applyAlignment="1">
      <alignment vertical="center"/>
    </xf>
    <xf numFmtId="0" fontId="42" fillId="0" borderId="0" xfId="0" applyFont="1" applyFill="1" applyAlignment="1">
      <alignment vertical="center"/>
    </xf>
    <xf numFmtId="4" fontId="13" fillId="0" borderId="0" xfId="1" applyNumberFormat="1" applyFont="1" applyFill="1" applyAlignment="1">
      <alignment vertical="center"/>
    </xf>
    <xf numFmtId="4" fontId="40" fillId="0" borderId="0" xfId="1" applyNumberFormat="1" applyFont="1" applyFill="1" applyBorder="1" applyAlignment="1">
      <alignment horizontal="right" vertical="center"/>
    </xf>
    <xf numFmtId="3" fontId="0" fillId="0" borderId="0" xfId="0" applyNumberFormat="1"/>
    <xf numFmtId="164" fontId="3" fillId="0" borderId="0" xfId="1" applyFont="1" applyFill="1" applyAlignment="1">
      <alignment vertical="center"/>
    </xf>
    <xf numFmtId="4" fontId="0" fillId="0" borderId="0" xfId="0" applyNumberFormat="1" applyFill="1"/>
    <xf numFmtId="3" fontId="19" fillId="0" borderId="0" xfId="0" applyNumberFormat="1" applyFont="1" applyFill="1" applyAlignment="1">
      <alignment horizontal="right" vertical="center"/>
    </xf>
    <xf numFmtId="4" fontId="0" fillId="0" borderId="0" xfId="0" applyNumberFormat="1"/>
    <xf numFmtId="4" fontId="3" fillId="0" borderId="0" xfId="0" applyNumberFormat="1" applyFont="1"/>
    <xf numFmtId="4" fontId="3" fillId="0" borderId="0" xfId="0" applyNumberFormat="1" applyFont="1" applyFill="1"/>
    <xf numFmtId="9" fontId="0" fillId="0" borderId="0" xfId="6" applyFont="1"/>
    <xf numFmtId="4" fontId="68" fillId="0" borderId="65" xfId="1" applyNumberFormat="1" applyFont="1" applyBorder="1" applyAlignment="1">
      <alignment horizontal="center" vertical="center"/>
    </xf>
    <xf numFmtId="0" fontId="3" fillId="0" borderId="0" xfId="0" applyFont="1" applyFill="1" applyBorder="1" applyAlignment="1">
      <alignment vertical="center"/>
    </xf>
    <xf numFmtId="0" fontId="22" fillId="0" borderId="0" xfId="0" applyFont="1" applyFill="1" applyAlignment="1">
      <alignment vertical="center"/>
    </xf>
    <xf numFmtId="4" fontId="3" fillId="0" borderId="0" xfId="0" applyNumberFormat="1" applyFont="1" applyFill="1" applyBorder="1" applyAlignment="1">
      <alignment vertical="center"/>
    </xf>
    <xf numFmtId="4" fontId="3" fillId="0" borderId="1" xfId="0" applyNumberFormat="1" applyFont="1" applyFill="1" applyBorder="1" applyAlignment="1">
      <alignment vertical="center"/>
    </xf>
    <xf numFmtId="0" fontId="3" fillId="0" borderId="0" xfId="0" applyFont="1" applyFill="1"/>
    <xf numFmtId="0" fontId="21" fillId="5" borderId="0" xfId="0" applyFont="1" applyFill="1" applyAlignment="1">
      <alignment horizontal="center" vertical="center" wrapText="1"/>
    </xf>
    <xf numFmtId="0" fontId="3" fillId="0" borderId="3" xfId="0" applyFont="1" applyBorder="1" applyAlignment="1">
      <alignment vertical="center" wrapText="1"/>
    </xf>
    <xf numFmtId="0" fontId="3" fillId="0" borderId="34" xfId="0" applyFont="1" applyBorder="1" applyAlignment="1">
      <alignment vertical="center" wrapText="1"/>
    </xf>
    <xf numFmtId="0" fontId="28" fillId="3" borderId="73" xfId="0" applyFont="1" applyFill="1" applyBorder="1" applyAlignment="1">
      <alignment horizontal="left" vertical="center"/>
    </xf>
    <xf numFmtId="0" fontId="28" fillId="3" borderId="50" xfId="0" applyFont="1" applyFill="1" applyBorder="1" applyAlignment="1">
      <alignment horizontal="left" vertical="center"/>
    </xf>
    <xf numFmtId="0" fontId="21" fillId="5" borderId="5" xfId="0" applyFont="1" applyFill="1" applyBorder="1" applyAlignment="1">
      <alignment horizontal="center" vertical="center"/>
    </xf>
    <xf numFmtId="0" fontId="21" fillId="5" borderId="0" xfId="0" applyFont="1" applyFill="1" applyBorder="1" applyAlignment="1">
      <alignment horizontal="center" vertical="center"/>
    </xf>
    <xf numFmtId="0" fontId="3" fillId="0" borderId="2" xfId="0" applyFont="1" applyBorder="1" applyAlignment="1">
      <alignment vertical="center" wrapText="1"/>
    </xf>
    <xf numFmtId="0" fontId="40" fillId="0" borderId="2" xfId="0" applyFont="1" applyFill="1" applyBorder="1" applyAlignment="1">
      <alignment vertical="center" wrapText="1"/>
    </xf>
    <xf numFmtId="0" fontId="40" fillId="0" borderId="3" xfId="0" applyFont="1" applyFill="1" applyBorder="1" applyAlignment="1">
      <alignment vertical="center"/>
    </xf>
    <xf numFmtId="0" fontId="3" fillId="0" borderId="3" xfId="0" applyFont="1" applyBorder="1" applyAlignment="1">
      <alignment horizontal="left" vertical="center" wrapText="1"/>
    </xf>
    <xf numFmtId="0" fontId="3" fillId="0" borderId="34" xfId="0" applyFont="1" applyBorder="1" applyAlignment="1">
      <alignment horizontal="left" vertical="center" wrapText="1"/>
    </xf>
    <xf numFmtId="0" fontId="62" fillId="0" borderId="3" xfId="0" applyFont="1" applyBorder="1" applyAlignment="1">
      <alignment horizontal="center" vertical="center"/>
    </xf>
    <xf numFmtId="0" fontId="62" fillId="0" borderId="4" xfId="0" applyFont="1" applyBorder="1" applyAlignment="1">
      <alignment horizontal="center" vertical="center"/>
    </xf>
    <xf numFmtId="0" fontId="34" fillId="0" borderId="0" xfId="0" applyFont="1" applyAlignment="1">
      <alignment horizontal="center" vertical="center"/>
    </xf>
    <xf numFmtId="0" fontId="25" fillId="3" borderId="0" xfId="0" applyFont="1" applyFill="1" applyAlignment="1">
      <alignment horizontal="left" vertical="center" wrapText="1"/>
    </xf>
    <xf numFmtId="0" fontId="3" fillId="0" borderId="0" xfId="0" applyFont="1" applyAlignment="1">
      <alignment horizontal="left" vertical="center" wrapText="1"/>
    </xf>
    <xf numFmtId="0" fontId="6" fillId="0" borderId="0" xfId="0" applyFont="1" applyAlignment="1">
      <alignment horizontal="left" vertical="center" wrapText="1"/>
    </xf>
    <xf numFmtId="0" fontId="30" fillId="0" borderId="0" xfId="1" applyNumberFormat="1" applyFont="1" applyFill="1" applyBorder="1" applyAlignment="1">
      <alignment horizontal="left" vertical="center" wrapText="1"/>
    </xf>
    <xf numFmtId="0" fontId="25" fillId="3" borderId="0" xfId="0" applyFont="1" applyFill="1" applyAlignment="1">
      <alignment horizontal="left" vertical="center"/>
    </xf>
    <xf numFmtId="0" fontId="23" fillId="0" borderId="0" xfId="0" applyFont="1" applyAlignment="1">
      <alignment horizontal="left" vertical="top" wrapText="1"/>
    </xf>
    <xf numFmtId="0" fontId="3" fillId="0" borderId="0" xfId="0" applyFont="1" applyAlignment="1">
      <alignment horizontal="left" vertical="top" wrapText="1"/>
    </xf>
    <xf numFmtId="0" fontId="33" fillId="4" borderId="0" xfId="0" applyFont="1" applyFill="1" applyAlignment="1">
      <alignment horizontal="center" vertical="center" wrapText="1"/>
    </xf>
    <xf numFmtId="0" fontId="40" fillId="0" borderId="0" xfId="0" applyFont="1" applyAlignment="1">
      <alignment horizontal="left" vertical="center" wrapText="1"/>
    </xf>
    <xf numFmtId="0" fontId="12" fillId="0" borderId="0" xfId="0" applyFont="1" applyFill="1" applyAlignment="1">
      <alignment horizontal="left" wrapText="1"/>
    </xf>
    <xf numFmtId="165" fontId="13" fillId="0" borderId="0" xfId="1" applyNumberFormat="1" applyFont="1" applyFill="1" applyBorder="1" applyAlignment="1">
      <alignment horizontal="left" vertical="center" wrapText="1"/>
    </xf>
    <xf numFmtId="0" fontId="12" fillId="0" borderId="0" xfId="0" applyFont="1" applyFill="1" applyAlignment="1">
      <alignment horizontal="left"/>
    </xf>
    <xf numFmtId="0" fontId="12" fillId="0" borderId="0" xfId="0" applyFont="1" applyAlignment="1">
      <alignment horizontal="left" wrapText="1"/>
    </xf>
    <xf numFmtId="0" fontId="12" fillId="3" borderId="0" xfId="0" applyFont="1" applyFill="1" applyAlignment="1">
      <alignment horizontal="left" wrapText="1"/>
    </xf>
    <xf numFmtId="0" fontId="10" fillId="8" borderId="0" xfId="0" applyFont="1" applyFill="1" applyAlignment="1">
      <alignment horizontal="left" wrapText="1"/>
    </xf>
    <xf numFmtId="0" fontId="3" fillId="0" borderId="0" xfId="0" applyFont="1" applyBorder="1" applyAlignment="1">
      <alignment horizontal="left" vertical="center" wrapText="1"/>
    </xf>
    <xf numFmtId="0" fontId="3" fillId="0" borderId="49" xfId="0" applyFont="1" applyBorder="1" applyAlignment="1">
      <alignment horizontal="left" vertical="center" wrapText="1"/>
    </xf>
    <xf numFmtId="0" fontId="5" fillId="5" borderId="27" xfId="0" applyFont="1" applyFill="1" applyBorder="1" applyAlignment="1">
      <alignment horizontal="center" vertical="center"/>
    </xf>
    <xf numFmtId="0" fontId="5" fillId="5" borderId="24" xfId="0" applyFont="1" applyFill="1" applyBorder="1" applyAlignment="1">
      <alignment horizontal="center" vertical="center"/>
    </xf>
    <xf numFmtId="0" fontId="5" fillId="5" borderId="47" xfId="0" applyFont="1" applyFill="1" applyBorder="1" applyAlignment="1">
      <alignment horizontal="center" vertical="center"/>
    </xf>
    <xf numFmtId="0" fontId="3" fillId="0" borderId="7" xfId="0" applyFont="1" applyBorder="1" applyAlignment="1">
      <alignment horizontal="left" vertical="center" wrapText="1"/>
    </xf>
    <xf numFmtId="0" fontId="3" fillId="0" borderId="1" xfId="0" applyFont="1" applyBorder="1" applyAlignment="1">
      <alignment horizontal="left" vertical="center" wrapText="1"/>
    </xf>
    <xf numFmtId="0" fontId="3" fillId="0" borderId="8" xfId="0" applyFont="1" applyBorder="1" applyAlignment="1">
      <alignment horizontal="left" vertical="center" wrapText="1"/>
    </xf>
    <xf numFmtId="0" fontId="3" fillId="0" borderId="7"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4" fillId="0" borderId="51"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45" fillId="0" borderId="10" xfId="0" applyFont="1" applyBorder="1" applyAlignment="1">
      <alignment horizontal="center" vertical="center"/>
    </xf>
    <xf numFmtId="0" fontId="46" fillId="0" borderId="15" xfId="0" applyFont="1" applyBorder="1" applyAlignment="1">
      <alignment horizontal="center" vertical="center"/>
    </xf>
    <xf numFmtId="0" fontId="46" fillId="0" borderId="25" xfId="0" applyFont="1" applyBorder="1" applyAlignment="1">
      <alignment horizontal="center" vertical="center"/>
    </xf>
    <xf numFmtId="0" fontId="46" fillId="0" borderId="5" xfId="0" applyFont="1" applyBorder="1" applyAlignment="1">
      <alignment horizontal="center" vertical="center"/>
    </xf>
    <xf numFmtId="0" fontId="46" fillId="0" borderId="0" xfId="0" applyFont="1" applyBorder="1" applyAlignment="1">
      <alignment horizontal="center" vertical="center"/>
    </xf>
    <xf numFmtId="0" fontId="46" fillId="0" borderId="6" xfId="0" applyFont="1" applyBorder="1" applyAlignment="1">
      <alignment horizontal="center" vertical="center"/>
    </xf>
    <xf numFmtId="0" fontId="46" fillId="0" borderId="7" xfId="0" applyFont="1" applyBorder="1" applyAlignment="1">
      <alignment horizontal="center" vertical="center"/>
    </xf>
    <xf numFmtId="0" fontId="46" fillId="0" borderId="1" xfId="0" applyFont="1" applyBorder="1" applyAlignment="1">
      <alignment horizontal="center" vertical="center"/>
    </xf>
    <xf numFmtId="0" fontId="46" fillId="0" borderId="8" xfId="0" applyFont="1" applyBorder="1" applyAlignment="1">
      <alignment horizontal="center" vertical="center"/>
    </xf>
    <xf numFmtId="165" fontId="5" fillId="5" borderId="0" xfId="1" applyNumberFormat="1" applyFont="1" applyFill="1" applyBorder="1" applyAlignment="1">
      <alignment horizontal="left" vertical="center"/>
    </xf>
    <xf numFmtId="0" fontId="11" fillId="3" borderId="0" xfId="0" applyFont="1" applyFill="1" applyAlignment="1">
      <alignment horizontal="center" vertical="center"/>
    </xf>
    <xf numFmtId="165" fontId="5" fillId="5" borderId="0" xfId="1" applyNumberFormat="1" applyFont="1" applyFill="1" applyBorder="1" applyAlignment="1">
      <alignment horizontal="center" vertical="center" wrapText="1"/>
    </xf>
    <xf numFmtId="0" fontId="6" fillId="0" borderId="0" xfId="0" applyFont="1" applyFill="1" applyAlignment="1">
      <alignment horizontal="center" vertical="center" wrapText="1"/>
    </xf>
    <xf numFmtId="4" fontId="44" fillId="0" borderId="15" xfId="0" applyNumberFormat="1" applyFont="1" applyBorder="1" applyAlignment="1">
      <alignment horizontal="center" vertical="center"/>
    </xf>
    <xf numFmtId="0" fontId="6" fillId="0" borderId="0" xfId="0" applyFont="1" applyAlignment="1">
      <alignment horizontal="center" vertical="center"/>
    </xf>
    <xf numFmtId="0" fontId="6" fillId="0" borderId="0" xfId="0" applyFont="1" applyBorder="1" applyAlignment="1">
      <alignment horizontal="center" vertical="center"/>
    </xf>
    <xf numFmtId="0" fontId="6" fillId="0" borderId="10" xfId="1" applyNumberFormat="1" applyFont="1" applyFill="1" applyBorder="1" applyAlignment="1">
      <alignment horizontal="left" vertical="center" wrapText="1"/>
    </xf>
    <xf numFmtId="0" fontId="6" fillId="0" borderId="15" xfId="1" applyNumberFormat="1" applyFont="1" applyFill="1" applyBorder="1" applyAlignment="1">
      <alignment horizontal="left" vertical="center" wrapText="1"/>
    </xf>
    <xf numFmtId="0" fontId="6" fillId="0" borderId="25" xfId="1" applyNumberFormat="1" applyFont="1" applyFill="1" applyBorder="1" applyAlignment="1">
      <alignment horizontal="left" vertical="center" wrapText="1"/>
    </xf>
    <xf numFmtId="165" fontId="11" fillId="3" borderId="0" xfId="1" applyNumberFormat="1" applyFont="1" applyFill="1" applyBorder="1" applyAlignment="1">
      <alignment horizontal="left" vertical="center" wrapText="1"/>
    </xf>
    <xf numFmtId="165" fontId="20" fillId="0" borderId="0" xfId="1" applyNumberFormat="1" applyFont="1" applyFill="1" applyBorder="1" applyAlignment="1">
      <alignment horizontal="left" vertical="center" wrapText="1"/>
    </xf>
    <xf numFmtId="165" fontId="20" fillId="0" borderId="15" xfId="1" applyNumberFormat="1" applyFont="1" applyFill="1" applyBorder="1" applyAlignment="1">
      <alignment horizontal="left" vertical="center" wrapText="1"/>
    </xf>
    <xf numFmtId="0" fontId="6" fillId="0" borderId="2" xfId="1" applyNumberFormat="1" applyFont="1" applyFill="1" applyBorder="1" applyAlignment="1">
      <alignment horizontal="left" vertical="center" wrapText="1"/>
    </xf>
    <xf numFmtId="4" fontId="7" fillId="4" borderId="16" xfId="0" applyNumberFormat="1" applyFont="1" applyFill="1" applyBorder="1" applyAlignment="1">
      <alignment horizontal="left" vertical="center" wrapText="1"/>
    </xf>
    <xf numFmtId="0" fontId="3" fillId="0" borderId="7" xfId="1" applyNumberFormat="1" applyFont="1" applyFill="1" applyBorder="1" applyAlignment="1">
      <alignment horizontal="left" vertical="center" wrapText="1"/>
    </xf>
    <xf numFmtId="0" fontId="3" fillId="0" borderId="1" xfId="1" applyNumberFormat="1" applyFont="1" applyFill="1" applyBorder="1" applyAlignment="1">
      <alignment horizontal="left" vertical="center" wrapText="1"/>
    </xf>
    <xf numFmtId="0" fontId="3" fillId="0" borderId="8" xfId="1" applyNumberFormat="1" applyFont="1" applyFill="1" applyBorder="1" applyAlignment="1">
      <alignment horizontal="left" vertical="center" wrapText="1"/>
    </xf>
    <xf numFmtId="0" fontId="3" fillId="0" borderId="5" xfId="1" applyNumberFormat="1" applyFont="1" applyFill="1" applyBorder="1" applyAlignment="1">
      <alignment horizontal="left" vertical="center" wrapText="1"/>
    </xf>
    <xf numFmtId="0" fontId="3" fillId="0" borderId="0" xfId="1" applyNumberFormat="1" applyFont="1" applyFill="1" applyBorder="1" applyAlignment="1">
      <alignment horizontal="left" vertical="center" wrapText="1"/>
    </xf>
    <xf numFmtId="0" fontId="3" fillId="0" borderId="6" xfId="1" applyNumberFormat="1" applyFont="1" applyFill="1" applyBorder="1" applyAlignment="1">
      <alignment horizontal="left" vertical="center" wrapText="1"/>
    </xf>
    <xf numFmtId="0" fontId="25" fillId="4" borderId="10" xfId="1" applyNumberFormat="1" applyFont="1" applyFill="1" applyBorder="1" applyAlignment="1">
      <alignment horizontal="left" vertical="center" wrapText="1"/>
    </xf>
    <xf numFmtId="0" fontId="25" fillId="4" borderId="15" xfId="1" applyNumberFormat="1" applyFont="1" applyFill="1" applyBorder="1" applyAlignment="1">
      <alignment horizontal="left" vertical="center" wrapText="1"/>
    </xf>
    <xf numFmtId="165" fontId="21" fillId="5" borderId="0" xfId="1" applyNumberFormat="1" applyFont="1" applyFill="1" applyBorder="1" applyAlignment="1">
      <alignment horizontal="center" vertical="center" wrapText="1"/>
    </xf>
    <xf numFmtId="0" fontId="6" fillId="0" borderId="0" xfId="0" applyFont="1" applyAlignment="1">
      <alignment horizontal="center" vertical="center" wrapText="1"/>
    </xf>
    <xf numFmtId="0" fontId="42" fillId="0" borderId="0" xfId="0" applyFont="1" applyAlignment="1">
      <alignment horizontal="center" vertical="center"/>
    </xf>
    <xf numFmtId="0" fontId="6" fillId="0" borderId="3" xfId="1" applyNumberFormat="1" applyFont="1" applyFill="1" applyBorder="1" applyAlignment="1">
      <alignment horizontal="left" vertical="center" wrapText="1"/>
    </xf>
    <xf numFmtId="0" fontId="6" fillId="0" borderId="16" xfId="1" applyNumberFormat="1" applyFont="1" applyFill="1" applyBorder="1" applyAlignment="1">
      <alignment horizontal="left" vertical="center" wrapText="1"/>
    </xf>
    <xf numFmtId="0" fontId="6" fillId="0" borderId="4" xfId="1" applyNumberFormat="1" applyFont="1" applyFill="1" applyBorder="1" applyAlignment="1">
      <alignment horizontal="left" vertical="center" wrapText="1"/>
    </xf>
    <xf numFmtId="0" fontId="6" fillId="0" borderId="50" xfId="1" applyNumberFormat="1" applyFont="1" applyFill="1" applyBorder="1" applyAlignment="1">
      <alignment horizontal="left" vertical="center" wrapText="1"/>
    </xf>
    <xf numFmtId="4" fontId="7" fillId="4" borderId="3" xfId="0" applyNumberFormat="1" applyFont="1" applyFill="1" applyBorder="1" applyAlignment="1">
      <alignment horizontal="left" vertical="center" wrapText="1"/>
    </xf>
    <xf numFmtId="4" fontId="7" fillId="4" borderId="4" xfId="0" applyNumberFormat="1" applyFont="1" applyFill="1" applyBorder="1" applyAlignment="1">
      <alignment horizontal="left" vertical="center" wrapText="1"/>
    </xf>
    <xf numFmtId="0" fontId="12" fillId="2" borderId="17" xfId="0" applyFont="1" applyFill="1" applyBorder="1" applyAlignment="1">
      <alignment horizontal="left" vertical="center"/>
    </xf>
    <xf numFmtId="0" fontId="12" fillId="2" borderId="17" xfId="0" applyFont="1" applyFill="1" applyBorder="1" applyAlignment="1">
      <alignment horizontal="left" vertical="center" wrapText="1"/>
    </xf>
    <xf numFmtId="0" fontId="6" fillId="0" borderId="2" xfId="1" applyNumberFormat="1" applyFont="1" applyFill="1" applyBorder="1" applyAlignment="1">
      <alignment horizontal="left" vertical="top" wrapText="1"/>
    </xf>
    <xf numFmtId="4" fontId="6" fillId="4" borderId="3" xfId="0" applyNumberFormat="1" applyFont="1" applyFill="1" applyBorder="1" applyAlignment="1">
      <alignment horizontal="left" vertical="center" wrapText="1"/>
    </xf>
    <xf numFmtId="4" fontId="6" fillId="4" borderId="16" xfId="0" applyNumberFormat="1" applyFont="1" applyFill="1" applyBorder="1" applyAlignment="1">
      <alignment horizontal="left" vertical="center" wrapText="1"/>
    </xf>
    <xf numFmtId="4" fontId="6" fillId="4" borderId="4" xfId="0" applyNumberFormat="1" applyFont="1" applyFill="1" applyBorder="1" applyAlignment="1">
      <alignment horizontal="left" vertical="center" wrapText="1"/>
    </xf>
    <xf numFmtId="0" fontId="16" fillId="0" borderId="0" xfId="0" applyFont="1" applyFill="1" applyBorder="1" applyAlignment="1">
      <alignment horizontal="left" vertical="center" wrapText="1"/>
    </xf>
    <xf numFmtId="0" fontId="12" fillId="2" borderId="22" xfId="0" applyFont="1" applyFill="1" applyBorder="1" applyAlignment="1">
      <alignment horizontal="left" vertical="center" wrapText="1"/>
    </xf>
    <xf numFmtId="0" fontId="16" fillId="2" borderId="17" xfId="0" applyFont="1" applyFill="1" applyBorder="1" applyAlignment="1">
      <alignment horizontal="left" vertical="center"/>
    </xf>
    <xf numFmtId="0" fontId="16" fillId="2" borderId="1" xfId="0" applyFont="1" applyFill="1" applyBorder="1" applyAlignment="1">
      <alignment horizontal="left" vertical="center" wrapText="1"/>
    </xf>
    <xf numFmtId="0" fontId="6" fillId="0" borderId="69"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16" xfId="0" applyFont="1" applyBorder="1" applyAlignment="1">
      <alignment horizontal="center" vertical="center"/>
    </xf>
    <xf numFmtId="0" fontId="6" fillId="0" borderId="72" xfId="0" applyFont="1" applyBorder="1" applyAlignment="1">
      <alignment horizontal="center" vertical="center"/>
    </xf>
    <xf numFmtId="0" fontId="6" fillId="0" borderId="59" xfId="0" applyFont="1" applyBorder="1" applyAlignment="1">
      <alignment horizontal="center" vertical="center"/>
    </xf>
    <xf numFmtId="0" fontId="6" fillId="0" borderId="60" xfId="0" applyFont="1" applyBorder="1" applyAlignment="1">
      <alignment horizontal="center" vertical="center"/>
    </xf>
    <xf numFmtId="0" fontId="6" fillId="0" borderId="61" xfId="0" applyFont="1" applyBorder="1" applyAlignment="1">
      <alignment horizontal="center" vertical="center"/>
    </xf>
    <xf numFmtId="0" fontId="12" fillId="0" borderId="0" xfId="0" applyFont="1" applyFill="1" applyAlignment="1">
      <alignment horizontal="left" vertical="center" wrapText="1"/>
    </xf>
    <xf numFmtId="0" fontId="4" fillId="0" borderId="0" xfId="0" applyFont="1" applyAlignment="1">
      <alignment horizontal="center" vertical="center" wrapText="1"/>
    </xf>
    <xf numFmtId="0" fontId="6" fillId="0" borderId="3" xfId="1" applyNumberFormat="1" applyFont="1" applyFill="1" applyBorder="1" applyAlignment="1">
      <alignment horizontal="left" vertical="top" wrapText="1"/>
    </xf>
    <xf numFmtId="0" fontId="6" fillId="0" borderId="16" xfId="1" applyNumberFormat="1" applyFont="1" applyFill="1" applyBorder="1" applyAlignment="1">
      <alignment horizontal="left" vertical="top" wrapText="1"/>
    </xf>
    <xf numFmtId="0" fontId="6" fillId="0" borderId="4" xfId="1" applyNumberFormat="1" applyFont="1" applyFill="1" applyBorder="1" applyAlignment="1">
      <alignment horizontal="left" vertical="top" wrapText="1"/>
    </xf>
    <xf numFmtId="165" fontId="5" fillId="5" borderId="13" xfId="1" applyNumberFormat="1" applyFont="1" applyFill="1" applyBorder="1" applyAlignment="1">
      <alignment horizontal="center" vertical="center" wrapText="1"/>
    </xf>
    <xf numFmtId="165" fontId="7" fillId="0" borderId="0" xfId="1" applyNumberFormat="1" applyFont="1" applyFill="1" applyBorder="1" applyAlignment="1">
      <alignment horizontal="center" vertical="center" wrapText="1"/>
    </xf>
    <xf numFmtId="0" fontId="4" fillId="0" borderId="0" xfId="0" applyFont="1" applyAlignment="1">
      <alignment horizontal="center" vertical="center"/>
    </xf>
    <xf numFmtId="165" fontId="10" fillId="0" borderId="0" xfId="1" applyNumberFormat="1" applyFont="1" applyFill="1" applyBorder="1" applyAlignment="1">
      <alignment horizontal="center" vertical="center" wrapText="1"/>
    </xf>
    <xf numFmtId="4" fontId="14" fillId="0" borderId="15" xfId="0" applyNumberFormat="1" applyFont="1" applyBorder="1" applyAlignment="1">
      <alignment horizontal="left" vertical="center"/>
    </xf>
    <xf numFmtId="0" fontId="3" fillId="0" borderId="7" xfId="0" applyFont="1" applyBorder="1" applyAlignment="1">
      <alignment horizontal="left" vertical="top"/>
    </xf>
    <xf numFmtId="0" fontId="3" fillId="0" borderId="1" xfId="0" applyFont="1" applyBorder="1" applyAlignment="1">
      <alignment horizontal="left" vertical="top"/>
    </xf>
    <xf numFmtId="0" fontId="3" fillId="0" borderId="8" xfId="0" applyFont="1" applyBorder="1" applyAlignment="1">
      <alignment horizontal="left" vertical="top"/>
    </xf>
    <xf numFmtId="4" fontId="14" fillId="0" borderId="16" xfId="0" applyNumberFormat="1" applyFont="1" applyBorder="1" applyAlignment="1">
      <alignment horizontal="left" vertical="center"/>
    </xf>
    <xf numFmtId="4" fontId="14" fillId="0" borderId="16" xfId="0" applyNumberFormat="1" applyFont="1" applyBorder="1" applyAlignment="1">
      <alignment horizontal="center" vertical="center"/>
    </xf>
    <xf numFmtId="165" fontId="10" fillId="5" borderId="0" xfId="1" applyNumberFormat="1" applyFont="1" applyFill="1" applyBorder="1" applyAlignment="1">
      <alignment horizontal="center" vertical="center" wrapText="1"/>
    </xf>
    <xf numFmtId="165" fontId="10" fillId="5" borderId="13" xfId="1" applyNumberFormat="1" applyFont="1" applyFill="1" applyBorder="1" applyAlignment="1">
      <alignment horizontal="center" vertical="center" wrapText="1"/>
    </xf>
    <xf numFmtId="0" fontId="7" fillId="0" borderId="0" xfId="0" applyFont="1" applyAlignment="1">
      <alignment horizontal="center" vertical="center"/>
    </xf>
    <xf numFmtId="0" fontId="7" fillId="0" borderId="2" xfId="1" applyNumberFormat="1" applyFont="1" applyFill="1" applyBorder="1" applyAlignment="1">
      <alignment horizontal="left" vertical="center" wrapText="1"/>
    </xf>
    <xf numFmtId="0" fontId="7" fillId="0" borderId="3" xfId="1" applyNumberFormat="1" applyFont="1" applyFill="1" applyBorder="1" applyAlignment="1">
      <alignment horizontal="left" vertical="center" wrapText="1"/>
    </xf>
    <xf numFmtId="0" fontId="7" fillId="0" borderId="16" xfId="1" applyNumberFormat="1" applyFont="1" applyFill="1" applyBorder="1" applyAlignment="1">
      <alignment horizontal="left" vertical="center" wrapText="1"/>
    </xf>
    <xf numFmtId="0" fontId="7" fillId="0" borderId="4" xfId="1" applyNumberFormat="1" applyFont="1" applyFill="1" applyBorder="1" applyAlignment="1">
      <alignment horizontal="left" vertical="center" wrapText="1"/>
    </xf>
    <xf numFmtId="0" fontId="7" fillId="0" borderId="0" xfId="0" applyFont="1" applyAlignment="1">
      <alignment horizontal="center" vertical="center" wrapText="1"/>
    </xf>
    <xf numFmtId="165" fontId="15" fillId="0" borderId="16" xfId="1" applyNumberFormat="1" applyFont="1" applyFill="1" applyBorder="1" applyAlignment="1">
      <alignment vertical="center" wrapText="1"/>
    </xf>
    <xf numFmtId="4" fontId="14" fillId="0" borderId="15" xfId="0" applyNumberFormat="1" applyFont="1" applyBorder="1" applyAlignment="1">
      <alignment vertical="center"/>
    </xf>
    <xf numFmtId="0" fontId="7" fillId="0" borderId="41" xfId="1" applyNumberFormat="1" applyFont="1" applyFill="1" applyBorder="1" applyAlignment="1">
      <alignment horizontal="left" vertical="center" wrapText="1"/>
    </xf>
    <xf numFmtId="0" fontId="7" fillId="0" borderId="42" xfId="1" applyNumberFormat="1" applyFont="1" applyFill="1" applyBorder="1" applyAlignment="1">
      <alignment horizontal="left" vertical="center" wrapText="1"/>
    </xf>
    <xf numFmtId="0" fontId="7" fillId="0" borderId="43" xfId="1" applyNumberFormat="1" applyFont="1" applyFill="1" applyBorder="1" applyAlignment="1">
      <alignment horizontal="left" vertical="center" wrapText="1"/>
    </xf>
    <xf numFmtId="0" fontId="58" fillId="0" borderId="0" xfId="0" applyFont="1" applyBorder="1" applyAlignment="1">
      <alignment horizontal="center" vertical="center"/>
    </xf>
    <xf numFmtId="0" fontId="7" fillId="0" borderId="0" xfId="0" applyFont="1" applyBorder="1" applyAlignment="1">
      <alignment horizontal="center" vertical="center"/>
    </xf>
    <xf numFmtId="0" fontId="25" fillId="0" borderId="0" xfId="0" applyFont="1" applyAlignment="1">
      <alignment horizontal="center" vertical="center" wrapText="1"/>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71" xfId="0" applyFont="1" applyBorder="1" applyAlignment="1">
      <alignment horizontal="center" vertical="center"/>
    </xf>
    <xf numFmtId="0" fontId="7" fillId="0" borderId="3" xfId="0" applyFont="1" applyBorder="1" applyAlignment="1">
      <alignment horizontal="center" vertical="center"/>
    </xf>
    <xf numFmtId="0" fontId="7" fillId="0" borderId="16" xfId="0" applyFont="1" applyBorder="1" applyAlignment="1">
      <alignment horizontal="center" vertical="center"/>
    </xf>
    <xf numFmtId="0" fontId="7" fillId="0" borderId="72" xfId="0" applyFont="1" applyBorder="1" applyAlignment="1">
      <alignment horizontal="center" vertical="center"/>
    </xf>
    <xf numFmtId="0" fontId="7" fillId="0" borderId="59" xfId="0" applyFont="1" applyBorder="1" applyAlignment="1">
      <alignment horizontal="center" vertical="center"/>
    </xf>
    <xf numFmtId="0" fontId="7" fillId="0" borderId="60" xfId="0" applyFont="1" applyBorder="1" applyAlignment="1">
      <alignment horizontal="center" vertical="center"/>
    </xf>
    <xf numFmtId="0" fontId="7" fillId="0" borderId="61" xfId="0" applyFont="1" applyBorder="1" applyAlignment="1">
      <alignment horizontal="center" vertical="center"/>
    </xf>
    <xf numFmtId="0" fontId="34" fillId="0" borderId="0" xfId="0" applyFont="1" applyBorder="1" applyAlignment="1">
      <alignment horizontal="center" vertical="center"/>
    </xf>
    <xf numFmtId="0" fontId="3" fillId="0" borderId="0" xfId="0" applyFont="1" applyBorder="1" applyAlignment="1">
      <alignment vertical="center"/>
    </xf>
    <xf numFmtId="0" fontId="42" fillId="0" borderId="0" xfId="0" applyFont="1" applyBorder="1" applyAlignment="1">
      <alignment horizontal="center" vertical="center"/>
    </xf>
    <xf numFmtId="0" fontId="6" fillId="0" borderId="69" xfId="0" applyNumberFormat="1" applyFont="1" applyBorder="1" applyAlignment="1">
      <alignment horizontal="center" vertical="center"/>
    </xf>
    <xf numFmtId="0" fontId="6" fillId="0" borderId="70" xfId="0" applyNumberFormat="1" applyFont="1" applyBorder="1" applyAlignment="1">
      <alignment horizontal="center" vertical="center"/>
    </xf>
    <xf numFmtId="0" fontId="6" fillId="0" borderId="71" xfId="0" applyNumberFormat="1" applyFont="1" applyBorder="1" applyAlignment="1">
      <alignment horizontal="center" vertical="center"/>
    </xf>
    <xf numFmtId="0" fontId="6" fillId="0" borderId="3" xfId="0" applyNumberFormat="1" applyFont="1" applyBorder="1" applyAlignment="1">
      <alignment horizontal="center" vertical="center"/>
    </xf>
    <xf numFmtId="0" fontId="6" fillId="0" borderId="16" xfId="0" applyNumberFormat="1" applyFont="1" applyBorder="1" applyAlignment="1">
      <alignment horizontal="center" vertical="center"/>
    </xf>
    <xf numFmtId="0" fontId="6" fillId="0" borderId="72" xfId="0" applyNumberFormat="1" applyFont="1" applyBorder="1" applyAlignment="1">
      <alignment horizontal="center" vertical="center"/>
    </xf>
    <xf numFmtId="0" fontId="6" fillId="0" borderId="59" xfId="0" applyNumberFormat="1" applyFont="1" applyBorder="1" applyAlignment="1">
      <alignment horizontal="center" vertical="center"/>
    </xf>
    <xf numFmtId="0" fontId="6" fillId="0" borderId="60" xfId="0" applyNumberFormat="1" applyFont="1" applyBorder="1" applyAlignment="1">
      <alignment horizontal="center" vertical="center"/>
    </xf>
    <xf numFmtId="0" fontId="6" fillId="0" borderId="61" xfId="0" applyNumberFormat="1" applyFont="1" applyBorder="1" applyAlignment="1">
      <alignment horizontal="center" vertical="center"/>
    </xf>
    <xf numFmtId="0" fontId="3" fillId="0" borderId="7" xfId="0" applyFont="1" applyBorder="1" applyAlignment="1">
      <alignment horizontal="left" vertical="center"/>
    </xf>
    <xf numFmtId="0" fontId="3" fillId="0" borderId="1" xfId="0" applyFont="1" applyBorder="1" applyAlignment="1">
      <alignment horizontal="left" vertical="center"/>
    </xf>
    <xf numFmtId="0" fontId="3" fillId="0" borderId="8" xfId="0" applyFont="1" applyBorder="1" applyAlignment="1">
      <alignment horizontal="left" vertical="center"/>
    </xf>
    <xf numFmtId="0" fontId="6" fillId="0" borderId="46" xfId="0" applyFont="1" applyBorder="1" applyAlignment="1">
      <alignment horizontal="center" vertical="center"/>
    </xf>
    <xf numFmtId="0" fontId="6" fillId="0" borderId="34" xfId="0" applyFont="1" applyBorder="1" applyAlignment="1">
      <alignment horizontal="center" vertical="center"/>
    </xf>
    <xf numFmtId="0" fontId="45" fillId="0" borderId="36" xfId="0" applyFont="1" applyBorder="1" applyAlignment="1">
      <alignment horizontal="center" vertical="center"/>
    </xf>
    <xf numFmtId="0" fontId="45" fillId="0" borderId="45" xfId="0" applyFont="1" applyBorder="1" applyAlignment="1">
      <alignment horizontal="center" vertical="center"/>
    </xf>
    <xf numFmtId="0" fontId="45" fillId="0" borderId="37" xfId="0" applyFont="1" applyBorder="1" applyAlignment="1">
      <alignment horizontal="center" vertical="center"/>
    </xf>
    <xf numFmtId="0" fontId="45" fillId="0" borderId="35" xfId="0" applyFont="1" applyBorder="1" applyAlignment="1">
      <alignment horizontal="center" vertical="center"/>
    </xf>
    <xf numFmtId="0" fontId="45" fillId="0" borderId="0" xfId="0" applyFont="1" applyBorder="1" applyAlignment="1">
      <alignment horizontal="center" vertical="center"/>
    </xf>
    <xf numFmtId="0" fontId="45" fillId="0" borderId="38" xfId="0" applyFont="1" applyBorder="1" applyAlignment="1">
      <alignment horizontal="center" vertical="center"/>
    </xf>
    <xf numFmtId="0" fontId="45" fillId="0" borderId="39" xfId="0" applyFont="1" applyBorder="1" applyAlignment="1">
      <alignment horizontal="center" vertical="center"/>
    </xf>
    <xf numFmtId="0" fontId="45" fillId="0" borderId="44" xfId="0" applyFont="1" applyBorder="1" applyAlignment="1">
      <alignment horizontal="center" vertical="center"/>
    </xf>
    <xf numFmtId="0" fontId="45" fillId="0" borderId="40" xfId="0" applyFont="1" applyBorder="1" applyAlignment="1">
      <alignment horizontal="center" vertical="center"/>
    </xf>
    <xf numFmtId="4" fontId="14" fillId="0" borderId="0" xfId="0" applyNumberFormat="1" applyFont="1" applyBorder="1" applyAlignment="1">
      <alignment horizontal="left" vertical="center"/>
    </xf>
    <xf numFmtId="0" fontId="4" fillId="0" borderId="0" xfId="0" applyFont="1" applyAlignment="1">
      <alignment horizontal="center"/>
    </xf>
  </cellXfs>
  <cellStyles count="7">
    <cellStyle name="Hipervínculo" xfId="4" builtinId="8"/>
    <cellStyle name="Millares" xfId="1" builtinId="3"/>
    <cellStyle name="Millares 2" xfId="2" xr:uid="{00000000-0005-0000-0000-000001000000}"/>
    <cellStyle name="Millares 3" xfId="3" xr:uid="{00000000-0005-0000-0000-000002000000}"/>
    <cellStyle name="Normal" xfId="0" builtinId="0"/>
    <cellStyle name="Normal 2 2" xfId="5" xr:uid="{B22E65CB-CC39-40C2-876F-A6E4E27E829E}"/>
    <cellStyle name="Porcentaje" xfId="6" builtinId="5"/>
  </cellStyles>
  <dxfs count="24">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Light16"/>
  <colors>
    <mruColors>
      <color rgb="FF182951"/>
      <color rgb="FF0035A0"/>
      <color rgb="FFC1C5C8"/>
      <color rgb="FFCFAC65"/>
      <color rgb="FFF2DAB1"/>
      <color rgb="FF97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gif"/></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_rels/drawing9.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1</xdr:col>
      <xdr:colOff>114301</xdr:colOff>
      <xdr:row>0</xdr:row>
      <xdr:rowOff>0</xdr:rowOff>
    </xdr:from>
    <xdr:to>
      <xdr:col>3</xdr:col>
      <xdr:colOff>2085975</xdr:colOff>
      <xdr:row>2</xdr:row>
      <xdr:rowOff>200696</xdr:rowOff>
    </xdr:to>
    <xdr:pic>
      <xdr:nvPicPr>
        <xdr:cNvPr id="2" name="Imagen 1">
          <a:extLst>
            <a:ext uri="{FF2B5EF4-FFF2-40B4-BE49-F238E27FC236}">
              <a16:creationId xmlns:a16="http://schemas.microsoft.com/office/drawing/2014/main" id="{A98C83B6-0088-41D1-B3FA-B2918D16C89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4" t="7937" r="3187" b="4749"/>
        <a:stretch/>
      </xdr:blipFill>
      <xdr:spPr>
        <a:xfrm>
          <a:off x="2581276" y="0"/>
          <a:ext cx="6000749" cy="6197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9525</xdr:colOff>
      <xdr:row>0</xdr:row>
      <xdr:rowOff>9525</xdr:rowOff>
    </xdr:to>
    <xdr:pic>
      <xdr:nvPicPr>
        <xdr:cNvPr id="2" name="Imagen 1">
          <a:extLst>
            <a:ext uri="{FF2B5EF4-FFF2-40B4-BE49-F238E27FC236}">
              <a16:creationId xmlns:a16="http://schemas.microsoft.com/office/drawing/2014/main" id="{8FD26512-BD06-4143-A7C9-A97251D725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69</xdr:row>
      <xdr:rowOff>0</xdr:rowOff>
    </xdr:from>
    <xdr:to>
      <xdr:col>2</xdr:col>
      <xdr:colOff>9525</xdr:colOff>
      <xdr:row>69</xdr:row>
      <xdr:rowOff>9525</xdr:rowOff>
    </xdr:to>
    <xdr:pic>
      <xdr:nvPicPr>
        <xdr:cNvPr id="3" name="Imagen 2">
          <a:extLst>
            <a:ext uri="{FF2B5EF4-FFF2-40B4-BE49-F238E27FC236}">
              <a16:creationId xmlns:a16="http://schemas.microsoft.com/office/drawing/2014/main" id="{F75795E3-E04F-4DE6-BCDD-8FC1F939AE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21551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1157082</xdr:colOff>
      <xdr:row>0</xdr:row>
      <xdr:rowOff>8659</xdr:rowOff>
    </xdr:from>
    <xdr:to>
      <xdr:col>3</xdr:col>
      <xdr:colOff>698526</xdr:colOff>
      <xdr:row>2</xdr:row>
      <xdr:rowOff>187036</xdr:rowOff>
    </xdr:to>
    <xdr:pic>
      <xdr:nvPicPr>
        <xdr:cNvPr id="4" name="Imagen 3">
          <a:extLst>
            <a:ext uri="{FF2B5EF4-FFF2-40B4-BE49-F238E27FC236}">
              <a16:creationId xmlns:a16="http://schemas.microsoft.com/office/drawing/2014/main" id="{6371F981-2396-4FCD-A8A6-7CADDA862C8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894" t="7937" r="3187" b="4749"/>
        <a:stretch/>
      </xdr:blipFill>
      <xdr:spPr>
        <a:xfrm>
          <a:off x="1157082" y="8659"/>
          <a:ext cx="5808894" cy="5593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57163</xdr:colOff>
      <xdr:row>0</xdr:row>
      <xdr:rowOff>47625</xdr:rowOff>
    </xdr:from>
    <xdr:to>
      <xdr:col>0</xdr:col>
      <xdr:colOff>636946</xdr:colOff>
      <xdr:row>2</xdr:row>
      <xdr:rowOff>130425</xdr:rowOff>
    </xdr:to>
    <xdr:pic>
      <xdr:nvPicPr>
        <xdr:cNvPr id="3" name="Imagen 2">
          <a:extLst>
            <a:ext uri="{FF2B5EF4-FFF2-40B4-BE49-F238E27FC236}">
              <a16:creationId xmlns:a16="http://schemas.microsoft.com/office/drawing/2014/main" id="{6D78FABD-8639-4146-8714-E896135721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63" y="47625"/>
          <a:ext cx="586133" cy="54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130425</xdr:rowOff>
    </xdr:to>
    <xdr:pic>
      <xdr:nvPicPr>
        <xdr:cNvPr id="2" name="Imagen 1">
          <a:extLst>
            <a:ext uri="{FF2B5EF4-FFF2-40B4-BE49-F238E27FC236}">
              <a16:creationId xmlns:a16="http://schemas.microsoft.com/office/drawing/2014/main" id="{259B93CA-9BC0-4CAC-8EEE-BA6AB19270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57163</xdr:colOff>
      <xdr:row>0</xdr:row>
      <xdr:rowOff>38100</xdr:rowOff>
    </xdr:from>
    <xdr:to>
      <xdr:col>0</xdr:col>
      <xdr:colOff>643296</xdr:colOff>
      <xdr:row>2</xdr:row>
      <xdr:rowOff>120900</xdr:rowOff>
    </xdr:to>
    <xdr:pic>
      <xdr:nvPicPr>
        <xdr:cNvPr id="2" name="Imagen 1">
          <a:extLst>
            <a:ext uri="{FF2B5EF4-FFF2-40B4-BE49-F238E27FC236}">
              <a16:creationId xmlns:a16="http://schemas.microsoft.com/office/drawing/2014/main" id="{97F22A13-DC1D-4416-9F27-7B2DE402C1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63" y="38100"/>
          <a:ext cx="586133" cy="54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617896</xdr:colOff>
      <xdr:row>2</xdr:row>
      <xdr:rowOff>35175</xdr:rowOff>
    </xdr:to>
    <xdr:pic>
      <xdr:nvPicPr>
        <xdr:cNvPr id="2" name="Imagen 1">
          <a:extLst>
            <a:ext uri="{FF2B5EF4-FFF2-40B4-BE49-F238E27FC236}">
              <a16:creationId xmlns:a16="http://schemas.microsoft.com/office/drawing/2014/main" id="{F4FFB557-7383-402B-AFB0-461DBDC9F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130425</xdr:rowOff>
    </xdr:to>
    <xdr:pic>
      <xdr:nvPicPr>
        <xdr:cNvPr id="2" name="Imagen 1">
          <a:extLst>
            <a:ext uri="{FF2B5EF4-FFF2-40B4-BE49-F238E27FC236}">
              <a16:creationId xmlns:a16="http://schemas.microsoft.com/office/drawing/2014/main" id="{C4CB1322-01CC-4453-849B-577D8282DF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621071</xdr:colOff>
      <xdr:row>2</xdr:row>
      <xdr:rowOff>16125</xdr:rowOff>
    </xdr:to>
    <xdr:pic>
      <xdr:nvPicPr>
        <xdr:cNvPr id="2" name="Imagen 1">
          <a:extLst>
            <a:ext uri="{FF2B5EF4-FFF2-40B4-BE49-F238E27FC236}">
              <a16:creationId xmlns:a16="http://schemas.microsoft.com/office/drawing/2014/main" id="{A6EE8175-C93C-46C5-868D-6DA84AB3DD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130425</xdr:rowOff>
    </xdr:to>
    <xdr:pic>
      <xdr:nvPicPr>
        <xdr:cNvPr id="3" name="Imagen 2">
          <a:extLst>
            <a:ext uri="{FF2B5EF4-FFF2-40B4-BE49-F238E27FC236}">
              <a16:creationId xmlns:a16="http://schemas.microsoft.com/office/drawing/2014/main" id="{C26FBCB3-312A-48C4-ACA8-058B5596AC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tvargas\Desktop\Reporte%20ejecuci&#243;n%20trimestral%20program&#225;tica%20y%20presupuestaria%20recursos%20Fodesaf-2024-V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V-19\Datos\Unidades%20compartidas\Compartida%20Presupuesto%20-%20UyCS\Reporte%20ejec%20trim%202024\Formato%20de%20reportes%20personalizados\A%20y%20A_Reporte_ejec_trim_program_y_presup_recursos_Fodesaf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_2024"/>
      <sheetName val="Ejec_Mensual_737"/>
      <sheetName val="Ejec_Mensual_GC"/>
      <sheetName val="Instrucciones"/>
      <sheetName val="1T"/>
      <sheetName val="2T"/>
      <sheetName val="I Semestre"/>
      <sheetName val="3T"/>
      <sheetName val="III T Acumulado"/>
      <sheetName val="4T"/>
      <sheetName val="Anual"/>
      <sheetName val="Reporte ejecución trimestral pr"/>
    </sheetNames>
    <sheetDataSet>
      <sheetData sheetId="0"/>
      <sheetData sheetId="1" refreshError="1"/>
      <sheetData sheetId="2" refreshError="1"/>
      <sheetData sheetId="3" refreshError="1"/>
      <sheetData sheetId="4">
        <row r="16">
          <cell r="F16">
            <v>0</v>
          </cell>
        </row>
      </sheetData>
      <sheetData sheetId="5">
        <row r="16">
          <cell r="F16">
            <v>0</v>
          </cell>
        </row>
      </sheetData>
      <sheetData sheetId="6" refreshError="1"/>
      <sheetData sheetId="7">
        <row r="16">
          <cell r="F16">
            <v>0</v>
          </cell>
        </row>
      </sheetData>
      <sheetData sheetId="8"/>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_2024"/>
      <sheetName val="PAO 2024 aprobado"/>
      <sheetName val="Calendario"/>
      <sheetName val="Instrucciones"/>
      <sheetName val="1T"/>
      <sheetName val="2T"/>
      <sheetName val="I Semestre"/>
      <sheetName val="3T"/>
      <sheetName val="III T Acum"/>
      <sheetName val="4T"/>
      <sheetName val="Anual"/>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meet.google.com/oyq-yvia-jtd" TargetMode="External"/><Relationship Id="rId2" Type="http://schemas.openxmlformats.org/officeDocument/2006/relationships/hyperlink" Target="mailto:presupuesto.desaf@mtss.go.cr" TargetMode="External"/><Relationship Id="rId1" Type="http://schemas.openxmlformats.org/officeDocument/2006/relationships/hyperlink" Target="mailto:stephanie.salas@mtss.go.cr"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carlos.alvarez@mtss.go.cr" TargetMode="External"/></Relationships>
</file>

<file path=xl/worksheets/_rels/sheet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hacienda.go.cr/docs/Clasificadores.pdf" TargetMode="External"/><Relationship Id="rId7" Type="http://schemas.openxmlformats.org/officeDocument/2006/relationships/vmlDrawing" Target="../drawings/vmlDrawing1.vml"/><Relationship Id="rId2" Type="http://schemas.openxmlformats.org/officeDocument/2006/relationships/hyperlink" Target="https://www.hacienda.go.cr/docs/Clasificadores.pdf" TargetMode="External"/><Relationship Id="rId1" Type="http://schemas.openxmlformats.org/officeDocument/2006/relationships/hyperlink" Target="https://www.hacienda.go.cr/docs/Clasificadores.pdf"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hacienda.go.cr/docs/Clasificadores.pdf" TargetMode="External"/></Relationships>
</file>

<file path=xl/worksheets/_rels/sheet4.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s://www.hacienda.go.cr/docs/Clasificadores.pdf" TargetMode="External"/><Relationship Id="rId7" Type="http://schemas.openxmlformats.org/officeDocument/2006/relationships/vmlDrawing" Target="../drawings/vmlDrawing2.vml"/><Relationship Id="rId2" Type="http://schemas.openxmlformats.org/officeDocument/2006/relationships/hyperlink" Target="https://www.hacienda.go.cr/docs/Clasificadores.pdf" TargetMode="External"/><Relationship Id="rId1" Type="http://schemas.openxmlformats.org/officeDocument/2006/relationships/hyperlink" Target="https://www.hacienda.go.cr/docs/Clasificadores.pdf"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www.hacienda.go.cr/docs/Clasificadores.pdf"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s://www.hacienda.go.cr/docs/Clasificadores.pdf" TargetMode="External"/><Relationship Id="rId7" Type="http://schemas.openxmlformats.org/officeDocument/2006/relationships/vmlDrawing" Target="../drawings/vmlDrawing4.vml"/><Relationship Id="rId2" Type="http://schemas.openxmlformats.org/officeDocument/2006/relationships/hyperlink" Target="https://www.hacienda.go.cr/docs/Clasificadores.pdf" TargetMode="External"/><Relationship Id="rId1" Type="http://schemas.openxmlformats.org/officeDocument/2006/relationships/hyperlink" Target="https://www.hacienda.go.cr/docs/Clasificadores.pdf"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https://www.hacienda.go.cr/docs/Clasificadores.pdf" TargetMode="Externa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hyperlink" Target="https://www.hacienda.go.cr/docs/Clasificadores.pdf" TargetMode="External"/><Relationship Id="rId7" Type="http://schemas.openxmlformats.org/officeDocument/2006/relationships/comments" Target="../comments6.xml"/><Relationship Id="rId2" Type="http://schemas.openxmlformats.org/officeDocument/2006/relationships/hyperlink" Target="https://www.hacienda.go.cr/docs/Clasificadores.pdf" TargetMode="External"/><Relationship Id="rId1" Type="http://schemas.openxmlformats.org/officeDocument/2006/relationships/hyperlink" Target="https://www.hacienda.go.cr/docs/Clasificadores.pdf" TargetMode="External"/><Relationship Id="rId6" Type="http://schemas.openxmlformats.org/officeDocument/2006/relationships/vmlDrawing" Target="../drawings/vmlDrawing6.vm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3A226-FB9B-4D78-B4B2-CA17A9A1A982}">
  <sheetPr>
    <tabColor rgb="FFCFAC65"/>
  </sheetPr>
  <dimension ref="A5:G14"/>
  <sheetViews>
    <sheetView showGridLines="0" tabSelected="1" zoomScale="80" zoomScaleNormal="80" zoomScaleSheetLayoutView="100" workbookViewId="0">
      <selection activeCell="A5" sqref="A5:E5"/>
    </sheetView>
  </sheetViews>
  <sheetFormatPr baseColWidth="10" defaultColWidth="11.44140625" defaultRowHeight="15.6" x14ac:dyDescent="0.3"/>
  <cols>
    <col min="1" max="1" width="37" style="28" customWidth="1"/>
    <col min="2" max="2" width="34.6640625" style="28" customWidth="1"/>
    <col min="3" max="3" width="25.6640625" style="28" customWidth="1"/>
    <col min="4" max="4" width="43.109375" style="28" customWidth="1"/>
    <col min="5" max="5" width="28" style="28" customWidth="1"/>
    <col min="6" max="16384" width="11.44140625" style="28"/>
  </cols>
  <sheetData>
    <row r="5" spans="1:7" ht="24.9" customHeight="1" x14ac:dyDescent="0.3">
      <c r="A5" s="433" t="s">
        <v>237</v>
      </c>
      <c r="B5" s="433"/>
      <c r="C5" s="433"/>
      <c r="D5" s="433"/>
      <c r="E5" s="433"/>
    </row>
    <row r="7" spans="1:7" ht="27" customHeight="1" x14ac:dyDescent="0.3">
      <c r="A7" s="163" t="s">
        <v>174</v>
      </c>
      <c r="B7" s="163" t="s">
        <v>175</v>
      </c>
      <c r="C7" s="438" t="s">
        <v>176</v>
      </c>
      <c r="D7" s="439"/>
      <c r="E7" s="196" t="s">
        <v>251</v>
      </c>
    </row>
    <row r="8" spans="1:7" ht="50.1" customHeight="1" x14ac:dyDescent="0.3">
      <c r="A8" s="197" t="s">
        <v>213</v>
      </c>
      <c r="B8" s="219" t="s">
        <v>307</v>
      </c>
      <c r="C8" s="440" t="s">
        <v>212</v>
      </c>
      <c r="D8" s="434"/>
      <c r="E8" s="217" t="s">
        <v>238</v>
      </c>
    </row>
    <row r="9" spans="1:7" ht="50.1" customHeight="1" x14ac:dyDescent="0.3">
      <c r="A9" s="197" t="s">
        <v>214</v>
      </c>
      <c r="B9" s="219" t="s">
        <v>252</v>
      </c>
      <c r="C9" s="440" t="s">
        <v>308</v>
      </c>
      <c r="D9" s="434"/>
      <c r="E9" s="217" t="s">
        <v>238</v>
      </c>
      <c r="G9"/>
    </row>
    <row r="10" spans="1:7" ht="67.5" customHeight="1" x14ac:dyDescent="0.3">
      <c r="A10" s="197" t="s">
        <v>215</v>
      </c>
      <c r="B10" s="162" t="s">
        <v>253</v>
      </c>
      <c r="C10" s="441" t="s">
        <v>279</v>
      </c>
      <c r="D10" s="442"/>
      <c r="E10" s="217" t="s">
        <v>239</v>
      </c>
    </row>
    <row r="11" spans="1:7" ht="50.25" customHeight="1" x14ac:dyDescent="0.3">
      <c r="A11" s="436" t="s">
        <v>216</v>
      </c>
      <c r="B11" s="195" t="s">
        <v>256</v>
      </c>
      <c r="C11" s="440" t="s">
        <v>255</v>
      </c>
      <c r="D11" s="434"/>
      <c r="E11" s="217" t="s">
        <v>254</v>
      </c>
    </row>
    <row r="12" spans="1:7" ht="50.1" customHeight="1" x14ac:dyDescent="0.3">
      <c r="A12" s="437"/>
      <c r="B12" s="218" t="s">
        <v>271</v>
      </c>
      <c r="C12" s="443" t="s">
        <v>257</v>
      </c>
      <c r="D12" s="444"/>
      <c r="E12" s="329" t="s">
        <v>239</v>
      </c>
    </row>
    <row r="13" spans="1:7" ht="115.5" customHeight="1" x14ac:dyDescent="0.3">
      <c r="A13" s="197" t="s">
        <v>259</v>
      </c>
      <c r="B13" s="195" t="s">
        <v>258</v>
      </c>
      <c r="C13" s="434" t="s">
        <v>309</v>
      </c>
      <c r="D13" s="435"/>
      <c r="E13" s="217" t="s">
        <v>239</v>
      </c>
    </row>
    <row r="14" spans="1:7" ht="20.100000000000001" customHeight="1" x14ac:dyDescent="0.3"/>
  </sheetData>
  <mergeCells count="9">
    <mergeCell ref="A5:E5"/>
    <mergeCell ref="C13:D13"/>
    <mergeCell ref="A11:A12"/>
    <mergeCell ref="C7:D7"/>
    <mergeCell ref="C8:D8"/>
    <mergeCell ref="C9:D9"/>
    <mergeCell ref="C10:D10"/>
    <mergeCell ref="C11:D11"/>
    <mergeCell ref="C12:D12"/>
  </mergeCells>
  <printOptions horizontalCentered="1" verticalCentered="1"/>
  <pageMargins left="3.937007874015748E-2" right="3.937007874015748E-2" top="0.55118110236220474" bottom="0.55118110236220474" header="0.11811023622047245" footer="0.11811023622047245"/>
  <pageSetup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F4E22-93F5-4DA3-92B1-9B052CF18674}">
  <sheetPr>
    <tabColor rgb="FFCFAC65"/>
  </sheetPr>
  <dimension ref="A1:Q96"/>
  <sheetViews>
    <sheetView showGridLines="0" zoomScale="80" zoomScaleNormal="80" zoomScaleSheetLayoutView="100" workbookViewId="0">
      <selection activeCell="A5" sqref="A5:D5"/>
    </sheetView>
  </sheetViews>
  <sheetFormatPr baseColWidth="10" defaultColWidth="10.88671875" defaultRowHeight="15.6" x14ac:dyDescent="0.3"/>
  <cols>
    <col min="1" max="1" width="31" style="28" customWidth="1"/>
    <col min="2" max="2" width="32" style="28" customWidth="1"/>
    <col min="3" max="6" width="31" style="28" customWidth="1"/>
    <col min="7" max="16384" width="10.88671875" style="28"/>
  </cols>
  <sheetData>
    <row r="1" spans="1:6" ht="15" customHeight="1" x14ac:dyDescent="0.3"/>
    <row r="2" spans="1:6" ht="15" customHeight="1" x14ac:dyDescent="0.3"/>
    <row r="3" spans="1:6" ht="15" customHeight="1" x14ac:dyDescent="0.3"/>
    <row r="4" spans="1:6" ht="15" customHeight="1" x14ac:dyDescent="0.3"/>
    <row r="5" spans="1:6" ht="42.6" customHeight="1" x14ac:dyDescent="0.3">
      <c r="A5" s="433" t="s">
        <v>81</v>
      </c>
      <c r="B5" s="433"/>
      <c r="C5" s="433"/>
      <c r="D5" s="433"/>
      <c r="E5" s="36"/>
      <c r="F5" s="36"/>
    </row>
    <row r="6" spans="1:6" ht="9.9" customHeight="1" x14ac:dyDescent="0.3">
      <c r="A6" s="336"/>
      <c r="B6" s="336"/>
      <c r="C6" s="336"/>
      <c r="D6" s="336"/>
      <c r="E6" s="36"/>
      <c r="F6" s="36"/>
    </row>
    <row r="7" spans="1:6" ht="16.2" customHeight="1" x14ac:dyDescent="0.3">
      <c r="A7" s="337" t="s">
        <v>90</v>
      </c>
      <c r="B7" s="336"/>
      <c r="C7" s="336"/>
      <c r="D7" s="336"/>
      <c r="E7" s="36"/>
      <c r="F7" s="36"/>
    </row>
    <row r="8" spans="1:6" ht="9.9" customHeight="1" x14ac:dyDescent="0.3">
      <c r="A8" s="330"/>
      <c r="B8" s="330"/>
      <c r="C8" s="330"/>
      <c r="D8" s="330"/>
      <c r="E8" s="68"/>
      <c r="F8" s="68"/>
    </row>
    <row r="9" spans="1:6" ht="50.1" customHeight="1" x14ac:dyDescent="0.3">
      <c r="A9" s="449" t="s">
        <v>92</v>
      </c>
      <c r="B9" s="449"/>
      <c r="C9" s="449"/>
      <c r="D9" s="449"/>
      <c r="E9" s="68"/>
      <c r="F9" s="68"/>
    </row>
    <row r="10" spans="1:6" ht="9.9" customHeight="1" x14ac:dyDescent="0.3">
      <c r="A10" s="330"/>
      <c r="B10" s="330"/>
      <c r="C10" s="330"/>
      <c r="D10" s="330"/>
      <c r="E10" s="68"/>
      <c r="F10" s="68"/>
    </row>
    <row r="11" spans="1:6" ht="87.9" customHeight="1" x14ac:dyDescent="0.3">
      <c r="A11" s="453" t="s">
        <v>89</v>
      </c>
      <c r="B11" s="453"/>
      <c r="C11" s="453"/>
      <c r="D11" s="453"/>
      <c r="E11" s="68"/>
      <c r="F11" s="68"/>
    </row>
    <row r="12" spans="1:6" ht="9.9" customHeight="1" x14ac:dyDescent="0.3">
      <c r="A12" s="338"/>
      <c r="B12" s="338"/>
      <c r="C12" s="338"/>
      <c r="D12" s="338"/>
      <c r="E12" s="68"/>
      <c r="F12" s="68"/>
    </row>
    <row r="13" spans="1:6" ht="105" customHeight="1" x14ac:dyDescent="0.3">
      <c r="A13" s="454" t="s">
        <v>272</v>
      </c>
      <c r="B13" s="454"/>
      <c r="C13" s="454"/>
      <c r="D13" s="454"/>
      <c r="E13" s="68"/>
      <c r="F13" s="68"/>
    </row>
    <row r="14" spans="1:6" ht="9.9" customHeight="1" x14ac:dyDescent="0.3">
      <c r="A14" s="339"/>
      <c r="B14" s="339"/>
      <c r="C14" s="339"/>
      <c r="D14" s="339"/>
      <c r="E14" s="68"/>
      <c r="F14" s="68"/>
    </row>
    <row r="15" spans="1:6" ht="80.099999999999994" customHeight="1" x14ac:dyDescent="0.3">
      <c r="A15" s="449" t="s">
        <v>110</v>
      </c>
      <c r="B15" s="449"/>
      <c r="C15" s="449"/>
      <c r="D15" s="449"/>
      <c r="E15" s="68"/>
      <c r="F15" s="68"/>
    </row>
    <row r="16" spans="1:6" ht="9.9" customHeight="1" x14ac:dyDescent="0.3">
      <c r="A16" s="330"/>
      <c r="B16" s="330"/>
      <c r="C16" s="330"/>
      <c r="D16" s="330"/>
      <c r="E16" s="68"/>
      <c r="F16" s="68"/>
    </row>
    <row r="17" spans="1:17" ht="20.399999999999999" customHeight="1" x14ac:dyDescent="0.3">
      <c r="A17" s="455" t="s">
        <v>91</v>
      </c>
      <c r="B17" s="455"/>
      <c r="C17" s="455"/>
      <c r="D17" s="455"/>
      <c r="E17" s="68"/>
      <c r="F17" s="68"/>
    </row>
    <row r="18" spans="1:17" ht="20.100000000000001" customHeight="1" x14ac:dyDescent="0.3">
      <c r="A18" s="59" t="s">
        <v>26</v>
      </c>
    </row>
    <row r="19" spans="1:17" ht="120" customHeight="1" x14ac:dyDescent="0.3">
      <c r="A19" s="456" t="s">
        <v>314</v>
      </c>
      <c r="B19" s="456"/>
      <c r="C19" s="456"/>
      <c r="D19" s="456"/>
      <c r="F19" s="68"/>
    </row>
    <row r="20" spans="1:17" ht="20.100000000000001" customHeight="1" x14ac:dyDescent="0.3">
      <c r="A20" s="59" t="s">
        <v>88</v>
      </c>
    </row>
    <row r="21" spans="1:17" ht="5.0999999999999996" customHeight="1" x14ac:dyDescent="0.3"/>
    <row r="22" spans="1:17" ht="18" customHeight="1" x14ac:dyDescent="0.3">
      <c r="A22" s="449" t="s">
        <v>304</v>
      </c>
      <c r="B22" s="449"/>
      <c r="C22" s="449"/>
      <c r="D22" s="449"/>
      <c r="E22" s="68"/>
      <c r="F22" s="68"/>
      <c r="G22" s="68"/>
      <c r="H22" s="68"/>
      <c r="I22" s="68"/>
      <c r="J22" s="68"/>
      <c r="K22" s="68"/>
      <c r="L22" s="68"/>
      <c r="M22" s="68"/>
      <c r="N22" s="68"/>
      <c r="O22" s="68"/>
      <c r="P22" s="68"/>
      <c r="Q22" s="68"/>
    </row>
    <row r="23" spans="1:17" ht="5.0999999999999996" customHeight="1" x14ac:dyDescent="0.3">
      <c r="A23" s="330"/>
      <c r="B23" s="330"/>
      <c r="C23" s="330"/>
      <c r="D23" s="330"/>
      <c r="E23" s="68"/>
      <c r="F23" s="68"/>
      <c r="G23" s="68"/>
      <c r="H23" s="68"/>
      <c r="I23" s="68"/>
      <c r="J23" s="68"/>
      <c r="K23" s="68"/>
      <c r="L23" s="68"/>
      <c r="M23" s="68"/>
      <c r="N23" s="68"/>
      <c r="O23" s="68"/>
      <c r="P23" s="68"/>
      <c r="Q23" s="68"/>
    </row>
    <row r="24" spans="1:17" ht="34.5" customHeight="1" x14ac:dyDescent="0.3">
      <c r="A24" s="451" t="s">
        <v>305</v>
      </c>
      <c r="B24" s="451"/>
      <c r="C24" s="451"/>
      <c r="D24" s="451"/>
      <c r="E24" s="68"/>
      <c r="F24" s="68"/>
      <c r="G24" s="68"/>
      <c r="H24" s="68"/>
      <c r="I24" s="68"/>
      <c r="J24" s="68"/>
      <c r="K24" s="68"/>
      <c r="L24" s="68"/>
      <c r="M24" s="68"/>
      <c r="N24" s="68"/>
      <c r="O24" s="68"/>
      <c r="P24" s="68"/>
      <c r="Q24" s="68"/>
    </row>
    <row r="25" spans="1:17" ht="9.9" customHeight="1" x14ac:dyDescent="0.3">
      <c r="A25" s="330"/>
      <c r="B25" s="330"/>
      <c r="C25" s="330"/>
      <c r="D25" s="330"/>
      <c r="E25" s="68"/>
      <c r="F25" s="68"/>
      <c r="G25" s="68"/>
      <c r="H25" s="68"/>
      <c r="I25" s="68"/>
      <c r="J25" s="68"/>
      <c r="K25" s="68"/>
      <c r="L25" s="68"/>
      <c r="M25" s="68"/>
      <c r="N25" s="68"/>
      <c r="O25" s="68"/>
      <c r="P25" s="68"/>
      <c r="Q25" s="68"/>
    </row>
    <row r="26" spans="1:17" ht="20.100000000000001" customHeight="1" x14ac:dyDescent="0.3">
      <c r="A26" s="452" t="s">
        <v>240</v>
      </c>
      <c r="B26" s="452"/>
      <c r="C26" s="452"/>
      <c r="D26" s="452"/>
    </row>
    <row r="27" spans="1:17" ht="18" customHeight="1" x14ac:dyDescent="0.3">
      <c r="A27" s="28" t="s">
        <v>241</v>
      </c>
    </row>
    <row r="28" spans="1:17" ht="18" customHeight="1" x14ac:dyDescent="0.3">
      <c r="A28" s="28" t="s">
        <v>111</v>
      </c>
    </row>
    <row r="29" spans="1:17" ht="32.1" customHeight="1" x14ac:dyDescent="0.3">
      <c r="A29" s="449" t="s">
        <v>112</v>
      </c>
      <c r="B29" s="449"/>
      <c r="C29" s="449"/>
      <c r="D29" s="449"/>
    </row>
    <row r="30" spans="1:17" ht="9.9" customHeight="1" x14ac:dyDescent="0.3"/>
    <row r="31" spans="1:17" ht="20.100000000000001" customHeight="1" x14ac:dyDescent="0.3">
      <c r="A31" s="452" t="s">
        <v>242</v>
      </c>
      <c r="B31" s="452"/>
      <c r="C31" s="452"/>
      <c r="D31" s="452"/>
    </row>
    <row r="32" spans="1:17" ht="18" customHeight="1" x14ac:dyDescent="0.3">
      <c r="A32" s="28" t="s">
        <v>310</v>
      </c>
    </row>
    <row r="33" spans="1:6" ht="18" customHeight="1" x14ac:dyDescent="0.3">
      <c r="A33" s="28" t="s">
        <v>111</v>
      </c>
    </row>
    <row r="34" spans="1:6" ht="32.1" customHeight="1" x14ac:dyDescent="0.3">
      <c r="A34" s="449" t="s">
        <v>112</v>
      </c>
      <c r="B34" s="449"/>
      <c r="C34" s="449"/>
      <c r="D34" s="449"/>
    </row>
    <row r="35" spans="1:6" ht="9.9" customHeight="1" x14ac:dyDescent="0.3"/>
    <row r="36" spans="1:6" ht="35.1" customHeight="1" x14ac:dyDescent="0.3">
      <c r="A36" s="448" t="s">
        <v>243</v>
      </c>
      <c r="B36" s="448"/>
      <c r="C36" s="448"/>
      <c r="D36" s="448"/>
    </row>
    <row r="37" spans="1:6" ht="18" customHeight="1" x14ac:dyDescent="0.3">
      <c r="A37" s="28" t="s">
        <v>113</v>
      </c>
    </row>
    <row r="38" spans="1:6" ht="18" customHeight="1" x14ac:dyDescent="0.3">
      <c r="A38" s="449" t="s">
        <v>114</v>
      </c>
      <c r="B38" s="449"/>
      <c r="C38" s="449"/>
      <c r="D38" s="449"/>
    </row>
    <row r="39" spans="1:6" ht="9.9" customHeight="1" x14ac:dyDescent="0.3">
      <c r="A39" s="28" t="s">
        <v>87</v>
      </c>
    </row>
    <row r="40" spans="1:6" ht="20.100000000000001" customHeight="1" x14ac:dyDescent="0.3">
      <c r="A40" s="448" t="s">
        <v>244</v>
      </c>
      <c r="B40" s="448"/>
      <c r="C40" s="448"/>
      <c r="D40" s="448"/>
    </row>
    <row r="41" spans="1:6" ht="18" customHeight="1" x14ac:dyDescent="0.3">
      <c r="A41" s="28" t="s">
        <v>113</v>
      </c>
    </row>
    <row r="42" spans="1:6" ht="32.1" customHeight="1" x14ac:dyDescent="0.3">
      <c r="A42" s="449" t="s">
        <v>315</v>
      </c>
      <c r="B42" s="449"/>
      <c r="C42" s="449"/>
      <c r="D42" s="449"/>
    </row>
    <row r="43" spans="1:6" ht="9.9" customHeight="1" x14ac:dyDescent="0.3"/>
    <row r="44" spans="1:6" ht="33" customHeight="1" x14ac:dyDescent="0.3">
      <c r="A44" s="451" t="s">
        <v>306</v>
      </c>
      <c r="B44" s="451"/>
      <c r="C44" s="451"/>
      <c r="D44" s="451"/>
    </row>
    <row r="45" spans="1:6" ht="9.9" customHeight="1" x14ac:dyDescent="0.3"/>
    <row r="46" spans="1:6" ht="20.100000000000001" customHeight="1" x14ac:dyDescent="0.35">
      <c r="A46" s="448" t="s">
        <v>245</v>
      </c>
      <c r="B46" s="448"/>
      <c r="C46" s="448"/>
      <c r="D46" s="448"/>
      <c r="E46" s="9"/>
      <c r="F46" s="36"/>
    </row>
    <row r="47" spans="1:6" ht="18" customHeight="1" x14ac:dyDescent="0.3">
      <c r="A47" s="28" t="s">
        <v>218</v>
      </c>
    </row>
    <row r="48" spans="1:6" ht="18" customHeight="1" x14ac:dyDescent="0.3">
      <c r="A48" s="28" t="s">
        <v>115</v>
      </c>
    </row>
    <row r="49" spans="1:6" ht="9.9" customHeight="1" x14ac:dyDescent="0.3"/>
    <row r="50" spans="1:6" ht="35.1" customHeight="1" x14ac:dyDescent="0.3">
      <c r="A50" s="448" t="s">
        <v>246</v>
      </c>
      <c r="B50" s="448"/>
      <c r="C50" s="448"/>
      <c r="D50" s="448"/>
    </row>
    <row r="51" spans="1:6" ht="48" customHeight="1" x14ac:dyDescent="0.3">
      <c r="A51" s="449" t="s">
        <v>219</v>
      </c>
      <c r="B51" s="449"/>
      <c r="C51" s="449"/>
      <c r="D51" s="449"/>
    </row>
    <row r="52" spans="1:6" ht="18" customHeight="1" x14ac:dyDescent="0.3">
      <c r="A52" s="28" t="s">
        <v>116</v>
      </c>
    </row>
    <row r="53" spans="1:6" ht="9.9" customHeight="1" x14ac:dyDescent="0.3"/>
    <row r="54" spans="1:6" ht="35.1" customHeight="1" x14ac:dyDescent="0.3">
      <c r="A54" s="448" t="s">
        <v>247</v>
      </c>
      <c r="B54" s="448"/>
      <c r="C54" s="448"/>
      <c r="D54" s="448"/>
      <c r="E54" s="6"/>
      <c r="F54" s="6"/>
    </row>
    <row r="55" spans="1:6" ht="48" customHeight="1" x14ac:dyDescent="0.3">
      <c r="A55" s="449" t="s">
        <v>220</v>
      </c>
      <c r="B55" s="449"/>
      <c r="C55" s="449"/>
      <c r="D55" s="449"/>
    </row>
    <row r="56" spans="1:6" ht="30" customHeight="1" x14ac:dyDescent="0.3">
      <c r="A56" s="449" t="s">
        <v>221</v>
      </c>
      <c r="B56" s="449"/>
      <c r="C56" s="449"/>
      <c r="D56" s="449"/>
    </row>
    <row r="57" spans="1:6" ht="9.9" customHeight="1" x14ac:dyDescent="0.3"/>
    <row r="58" spans="1:6" ht="20.100000000000001" customHeight="1" x14ac:dyDescent="0.3">
      <c r="A58" s="448" t="s">
        <v>248</v>
      </c>
      <c r="B58" s="448"/>
      <c r="C58" s="448"/>
      <c r="D58" s="448"/>
      <c r="E58" s="36"/>
      <c r="F58" s="36"/>
    </row>
    <row r="59" spans="1:6" ht="18" customHeight="1" x14ac:dyDescent="0.3">
      <c r="A59" s="28" t="s">
        <v>222</v>
      </c>
    </row>
    <row r="60" spans="1:6" ht="18" customHeight="1" x14ac:dyDescent="0.3">
      <c r="A60" s="28" t="s">
        <v>117</v>
      </c>
    </row>
    <row r="61" spans="1:6" ht="9.9" customHeight="1" x14ac:dyDescent="0.3"/>
    <row r="62" spans="1:6" ht="17.399999999999999" x14ac:dyDescent="0.3">
      <c r="A62" s="448" t="s">
        <v>249</v>
      </c>
      <c r="B62" s="448"/>
      <c r="C62" s="448"/>
      <c r="D62" s="448"/>
    </row>
    <row r="63" spans="1:6" ht="34.5" customHeight="1" x14ac:dyDescent="0.3">
      <c r="A63" s="449" t="s">
        <v>161</v>
      </c>
      <c r="B63" s="449"/>
      <c r="C63" s="449"/>
      <c r="D63" s="449"/>
    </row>
    <row r="64" spans="1:6" ht="18" customHeight="1" x14ac:dyDescent="0.3">
      <c r="A64" s="28" t="s">
        <v>162</v>
      </c>
    </row>
    <row r="65" spans="1:4" ht="9.9" customHeight="1" x14ac:dyDescent="0.3"/>
    <row r="66" spans="1:4" ht="19.8" x14ac:dyDescent="0.3">
      <c r="A66" s="69" t="s">
        <v>93</v>
      </c>
    </row>
    <row r="67" spans="1:4" ht="84.9" customHeight="1" x14ac:dyDescent="0.3">
      <c r="A67" s="449" t="s">
        <v>284</v>
      </c>
      <c r="B67" s="449"/>
      <c r="C67" s="449"/>
      <c r="D67" s="449"/>
    </row>
    <row r="68" spans="1:4" ht="9.9" customHeight="1" x14ac:dyDescent="0.3">
      <c r="A68" s="330"/>
      <c r="B68" s="330"/>
      <c r="C68" s="330"/>
      <c r="D68" s="330"/>
    </row>
    <row r="69" spans="1:4" ht="33" customHeight="1" x14ac:dyDescent="0.3">
      <c r="A69" s="449" t="s">
        <v>96</v>
      </c>
      <c r="B69" s="449"/>
      <c r="C69" s="449"/>
      <c r="D69" s="449"/>
    </row>
    <row r="70" spans="1:4" ht="18" customHeight="1" x14ac:dyDescent="0.3">
      <c r="A70" s="36" t="s">
        <v>94</v>
      </c>
      <c r="C70" s="70" t="s">
        <v>95</v>
      </c>
      <c r="D70" s="71"/>
    </row>
    <row r="71" spans="1:4" ht="18" customHeight="1" x14ac:dyDescent="0.3">
      <c r="A71" s="36" t="s">
        <v>103</v>
      </c>
      <c r="C71" s="70" t="s">
        <v>102</v>
      </c>
      <c r="D71" s="71"/>
    </row>
    <row r="72" spans="1:4" ht="18" customHeight="1" x14ac:dyDescent="0.3">
      <c r="A72" s="36" t="s">
        <v>263</v>
      </c>
      <c r="C72" s="70" t="s">
        <v>173</v>
      </c>
    </row>
    <row r="73" spans="1:4" ht="9.9" customHeight="1" x14ac:dyDescent="0.3">
      <c r="A73" s="36"/>
      <c r="C73" s="70"/>
    </row>
    <row r="74" spans="1:4" ht="32.25" customHeight="1" x14ac:dyDescent="0.3">
      <c r="A74" s="449" t="s">
        <v>316</v>
      </c>
      <c r="B74" s="449"/>
      <c r="C74" s="449"/>
      <c r="D74" s="449"/>
    </row>
    <row r="75" spans="1:4" ht="18" customHeight="1" x14ac:dyDescent="0.3">
      <c r="A75" s="28" t="s">
        <v>273</v>
      </c>
      <c r="B75" s="201"/>
    </row>
    <row r="76" spans="1:4" ht="18" customHeight="1" x14ac:dyDescent="0.3">
      <c r="A76" s="28" t="s">
        <v>274</v>
      </c>
      <c r="B76" s="201"/>
    </row>
    <row r="77" spans="1:4" ht="18" customHeight="1" x14ac:dyDescent="0.3">
      <c r="A77" s="28" t="s">
        <v>275</v>
      </c>
      <c r="B77" s="201"/>
    </row>
    <row r="78" spans="1:4" ht="18" customHeight="1" x14ac:dyDescent="0.3">
      <c r="A78" s="28" t="s">
        <v>276</v>
      </c>
      <c r="B78" s="201"/>
    </row>
    <row r="79" spans="1:4" ht="9.9" customHeight="1" x14ac:dyDescent="0.3">
      <c r="B79" s="201"/>
    </row>
    <row r="80" spans="1:4" ht="18" customHeight="1" x14ac:dyDescent="0.3">
      <c r="A80" s="28" t="s">
        <v>303</v>
      </c>
      <c r="B80" s="201"/>
    </row>
    <row r="81" spans="1:4" ht="18" customHeight="1" x14ac:dyDescent="0.3">
      <c r="A81" s="28" t="s">
        <v>313</v>
      </c>
      <c r="B81" s="201" t="s">
        <v>311</v>
      </c>
      <c r="C81" s="70" t="s">
        <v>312</v>
      </c>
    </row>
    <row r="82" spans="1:4" ht="18" customHeight="1" x14ac:dyDescent="0.3">
      <c r="A82" s="201" t="s">
        <v>302</v>
      </c>
      <c r="B82" s="201" t="s">
        <v>331</v>
      </c>
      <c r="C82" s="70" t="s">
        <v>332</v>
      </c>
    </row>
    <row r="83" spans="1:4" ht="9.9" customHeight="1" x14ac:dyDescent="0.3">
      <c r="A83" s="201"/>
      <c r="B83" s="201"/>
      <c r="C83" s="70"/>
    </row>
    <row r="84" spans="1:4" ht="18" customHeight="1" x14ac:dyDescent="0.3">
      <c r="A84" s="340" t="s">
        <v>317</v>
      </c>
      <c r="B84" s="201"/>
    </row>
    <row r="85" spans="1:4" ht="32.1" customHeight="1" x14ac:dyDescent="0.3">
      <c r="A85" s="450" t="s">
        <v>223</v>
      </c>
      <c r="B85" s="450"/>
      <c r="C85" s="450"/>
      <c r="D85" s="450"/>
    </row>
    <row r="86" spans="1:4" ht="32.1" customHeight="1" x14ac:dyDescent="0.3">
      <c r="A86" s="450" t="s">
        <v>318</v>
      </c>
      <c r="B86" s="450"/>
      <c r="C86" s="450"/>
      <c r="D86" s="450"/>
    </row>
    <row r="87" spans="1:4" ht="9.9" customHeight="1" x14ac:dyDescent="0.3"/>
    <row r="88" spans="1:4" ht="17.399999999999999" x14ac:dyDescent="0.3">
      <c r="A88" s="341" t="s">
        <v>319</v>
      </c>
      <c r="B88" s="205"/>
      <c r="C88" s="205"/>
    </row>
    <row r="89" spans="1:4" ht="9.9" customHeight="1" x14ac:dyDescent="0.3">
      <c r="A89" s="205"/>
      <c r="B89" s="205"/>
      <c r="C89" s="205"/>
    </row>
    <row r="90" spans="1:4" ht="55.5" customHeight="1" x14ac:dyDescent="0.3">
      <c r="A90" s="342" t="s">
        <v>320</v>
      </c>
      <c r="B90" s="445" t="s">
        <v>321</v>
      </c>
      <c r="C90" s="446"/>
    </row>
    <row r="91" spans="1:4" x14ac:dyDescent="0.3">
      <c r="A91" s="343" t="s">
        <v>224</v>
      </c>
      <c r="B91" s="145" t="s">
        <v>322</v>
      </c>
      <c r="C91" s="344" t="s">
        <v>323</v>
      </c>
    </row>
    <row r="92" spans="1:4" x14ac:dyDescent="0.3">
      <c r="A92" s="348" t="s">
        <v>225</v>
      </c>
      <c r="B92" s="346" t="s">
        <v>324</v>
      </c>
      <c r="C92" s="347" t="s">
        <v>325</v>
      </c>
    </row>
    <row r="93" spans="1:4" x14ac:dyDescent="0.3">
      <c r="A93" s="345" t="s">
        <v>226</v>
      </c>
      <c r="B93" s="346" t="s">
        <v>326</v>
      </c>
      <c r="C93" s="349" t="s">
        <v>327</v>
      </c>
    </row>
    <row r="94" spans="1:4" x14ac:dyDescent="0.35">
      <c r="A94" s="350" t="s">
        <v>227</v>
      </c>
      <c r="B94" s="351" t="s">
        <v>328</v>
      </c>
      <c r="C94" s="352" t="s">
        <v>329</v>
      </c>
    </row>
    <row r="95" spans="1:4" x14ac:dyDescent="0.3">
      <c r="D95" s="103"/>
    </row>
    <row r="96" spans="1:4" x14ac:dyDescent="0.3">
      <c r="A96" s="447" t="s">
        <v>118</v>
      </c>
      <c r="B96" s="447"/>
      <c r="C96" s="447"/>
      <c r="D96" s="447"/>
    </row>
  </sheetData>
  <mergeCells count="34">
    <mergeCell ref="A31:D31"/>
    <mergeCell ref="A5:D5"/>
    <mergeCell ref="A9:D9"/>
    <mergeCell ref="A11:D11"/>
    <mergeCell ref="A13:D13"/>
    <mergeCell ref="A15:D15"/>
    <mergeCell ref="A17:D17"/>
    <mergeCell ref="A19:D19"/>
    <mergeCell ref="A22:D22"/>
    <mergeCell ref="A24:D24"/>
    <mergeCell ref="A26:D26"/>
    <mergeCell ref="A29:D29"/>
    <mergeCell ref="A56:D56"/>
    <mergeCell ref="A34:D34"/>
    <mergeCell ref="A36:D36"/>
    <mergeCell ref="A38:D38"/>
    <mergeCell ref="A40:D40"/>
    <mergeCell ref="A42:D42"/>
    <mergeCell ref="A44:D44"/>
    <mergeCell ref="A46:D46"/>
    <mergeCell ref="A50:D50"/>
    <mergeCell ref="A51:D51"/>
    <mergeCell ref="A54:D54"/>
    <mergeCell ref="A55:D55"/>
    <mergeCell ref="B90:C90"/>
    <mergeCell ref="A96:D96"/>
    <mergeCell ref="A58:D58"/>
    <mergeCell ref="A62:D62"/>
    <mergeCell ref="A67:D67"/>
    <mergeCell ref="A69:D69"/>
    <mergeCell ref="A85:D85"/>
    <mergeCell ref="A86:D86"/>
    <mergeCell ref="A63:D63"/>
    <mergeCell ref="A74:D74"/>
  </mergeCells>
  <hyperlinks>
    <hyperlink ref="C71" r:id="rId1" xr:uid="{10978518-694C-4703-8EF3-87F5CDDEBF3D}"/>
    <hyperlink ref="C72" r:id="rId2" xr:uid="{C36B71C3-0363-4019-BAB3-78E4EFEA32ED}"/>
    <hyperlink ref="C94" r:id="rId3" xr:uid="{8138BC52-0050-4EDA-BE1E-87F15CAF56D4}"/>
    <hyperlink ref="C82" r:id="rId4" xr:uid="{BACBDE81-B082-4CBA-94B6-D8F68633330F}"/>
  </hyperlinks>
  <printOptions horizontalCentered="1"/>
  <pageMargins left="0.31496062992125984" right="0.31496062992125984" top="0.35433070866141736" bottom="0.35433070866141736" header="0.11811023622047245" footer="0.11811023622047245"/>
  <pageSetup scale="65" orientation="portrait" r:id="rId5"/>
  <headerFooter>
    <oddFooter>&amp;L&amp;"Palatino Linotype,Normal"Ejecución programática y presupuestaria&amp;C&amp;"Palatino Linotype,Negrita"Fodesaf&amp;R&amp;"Palatino Linotype,Normal"&amp;10&amp;P</oddFooter>
  </headerFooter>
  <rowBreaks count="1" manualBreakCount="1">
    <brk id="43" max="3" man="1"/>
  </rowBreaks>
  <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79797"/>
  </sheetPr>
  <dimension ref="A1:I261"/>
  <sheetViews>
    <sheetView showGridLines="0" zoomScale="80" zoomScaleNormal="80" zoomScaleSheetLayoutView="100" workbookViewId="0">
      <selection sqref="A1:F2"/>
    </sheetView>
  </sheetViews>
  <sheetFormatPr baseColWidth="10" defaultColWidth="11.44140625" defaultRowHeight="15.6" x14ac:dyDescent="0.3"/>
  <cols>
    <col min="1" max="1" width="54.88671875" style="35" customWidth="1"/>
    <col min="2" max="2" width="28.6640625" style="35" customWidth="1"/>
    <col min="3" max="5" width="19.6640625" style="35" customWidth="1"/>
    <col min="6" max="6" width="20.6640625" style="35" customWidth="1"/>
    <col min="7" max="7" width="16.5546875" style="28" bestFit="1" customWidth="1"/>
    <col min="8" max="16384" width="11.44140625" style="28"/>
  </cols>
  <sheetData>
    <row r="1" spans="1:6" ht="18" customHeight="1" x14ac:dyDescent="0.3">
      <c r="A1" s="537" t="s">
        <v>119</v>
      </c>
      <c r="B1" s="537"/>
      <c r="C1" s="537"/>
      <c r="D1" s="537"/>
      <c r="E1" s="537"/>
      <c r="F1" s="537"/>
    </row>
    <row r="2" spans="1:6" ht="18" customHeight="1" x14ac:dyDescent="0.3">
      <c r="A2" s="537"/>
      <c r="B2" s="537"/>
      <c r="C2" s="537"/>
      <c r="D2" s="537"/>
      <c r="E2" s="537"/>
      <c r="F2" s="537"/>
    </row>
    <row r="3" spans="1:6" ht="18" customHeight="1" x14ac:dyDescent="0.3">
      <c r="A3" s="543" t="s">
        <v>143</v>
      </c>
      <c r="B3" s="543"/>
      <c r="C3" s="543"/>
      <c r="D3" s="543"/>
      <c r="E3" s="543"/>
      <c r="F3" s="543"/>
    </row>
    <row r="4" spans="1:6" ht="15" customHeight="1" thickBot="1" x14ac:dyDescent="0.35">
      <c r="A4" s="80"/>
      <c r="B4" s="80"/>
      <c r="C4" s="80"/>
      <c r="D4" s="80"/>
      <c r="E4" s="80"/>
      <c r="F4" s="80"/>
    </row>
    <row r="5" spans="1:6" ht="18" customHeight="1" x14ac:dyDescent="0.3">
      <c r="A5" s="57"/>
      <c r="B5" s="142" t="s">
        <v>22</v>
      </c>
      <c r="C5" s="528" t="s">
        <v>285</v>
      </c>
      <c r="D5" s="529"/>
      <c r="E5" s="530"/>
      <c r="F5" s="28"/>
    </row>
    <row r="6" spans="1:6" ht="18" customHeight="1" x14ac:dyDescent="0.3">
      <c r="A6" s="58"/>
      <c r="B6" s="144" t="s">
        <v>33</v>
      </c>
      <c r="C6" s="475" t="s">
        <v>286</v>
      </c>
      <c r="D6" s="531"/>
      <c r="E6" s="532"/>
      <c r="F6" s="6"/>
    </row>
    <row r="7" spans="1:6" ht="18" customHeight="1" thickBot="1" x14ac:dyDescent="0.35">
      <c r="A7" s="58"/>
      <c r="B7" s="147" t="s">
        <v>34</v>
      </c>
      <c r="C7" s="533" t="s">
        <v>285</v>
      </c>
      <c r="D7" s="534"/>
      <c r="E7" s="535"/>
      <c r="F7" s="6"/>
    </row>
    <row r="8" spans="1:6" s="9" customFormat="1" ht="15" customHeight="1" x14ac:dyDescent="0.35"/>
    <row r="9" spans="1:6" ht="21.9" customHeight="1" x14ac:dyDescent="0.3">
      <c r="A9" s="509" t="s">
        <v>35</v>
      </c>
      <c r="B9" s="509"/>
      <c r="C9" s="509"/>
      <c r="D9" s="509"/>
      <c r="E9" s="509"/>
      <c r="F9" s="509"/>
    </row>
    <row r="10" spans="1:6" ht="9.9" customHeight="1" x14ac:dyDescent="0.3">
      <c r="A10" s="11"/>
      <c r="B10" s="11"/>
      <c r="C10" s="11"/>
      <c r="D10" s="11"/>
      <c r="E10" s="11"/>
      <c r="F10" s="11"/>
    </row>
    <row r="11" spans="1:6" ht="50.25" customHeight="1" x14ac:dyDescent="0.3">
      <c r="A11" s="449" t="s">
        <v>280</v>
      </c>
      <c r="B11" s="449"/>
      <c r="C11" s="449"/>
      <c r="D11" s="449"/>
      <c r="E11" s="449"/>
      <c r="F11" s="449"/>
    </row>
    <row r="12" spans="1:6" ht="9.9" customHeight="1" x14ac:dyDescent="0.3">
      <c r="A12" s="11"/>
      <c r="B12" s="11"/>
      <c r="C12" s="11"/>
      <c r="D12" s="11"/>
      <c r="E12" s="11"/>
      <c r="F12" s="11"/>
    </row>
    <row r="13" spans="1:6" ht="20.100000000000001" customHeight="1" x14ac:dyDescent="0.3">
      <c r="A13" s="542" t="s">
        <v>36</v>
      </c>
      <c r="B13" s="542"/>
      <c r="C13" s="542"/>
      <c r="D13" s="542"/>
      <c r="E13" s="542"/>
      <c r="F13" s="542"/>
    </row>
    <row r="14" spans="1:6" ht="20.100000000000001" customHeight="1" x14ac:dyDescent="0.3">
      <c r="A14" s="542" t="s">
        <v>19</v>
      </c>
      <c r="B14" s="542"/>
      <c r="C14" s="542"/>
      <c r="D14" s="542"/>
      <c r="E14" s="542"/>
      <c r="F14" s="542"/>
    </row>
    <row r="15" spans="1:6" ht="16.95" customHeight="1" x14ac:dyDescent="0.3">
      <c r="A15" s="93" t="s">
        <v>17</v>
      </c>
      <c r="B15" s="92" t="s">
        <v>18</v>
      </c>
      <c r="C15" s="92" t="s">
        <v>0</v>
      </c>
      <c r="D15" s="92" t="s">
        <v>2</v>
      </c>
      <c r="E15" s="92" t="s">
        <v>1</v>
      </c>
      <c r="F15" s="93" t="s">
        <v>4</v>
      </c>
    </row>
    <row r="16" spans="1:6" ht="9.9" customHeight="1" x14ac:dyDescent="0.3">
      <c r="A16" s="72"/>
      <c r="B16" s="72"/>
      <c r="C16" s="72"/>
      <c r="D16" s="72"/>
      <c r="E16" s="72"/>
      <c r="F16" s="72"/>
    </row>
    <row r="17" spans="1:9" ht="16.95" customHeight="1" x14ac:dyDescent="0.3">
      <c r="A17" s="294" t="s">
        <v>287</v>
      </c>
      <c r="B17" s="295"/>
      <c r="C17" s="298"/>
      <c r="D17" s="298"/>
      <c r="E17" s="298"/>
      <c r="F17" s="298"/>
    </row>
    <row r="18" spans="1:9" x14ac:dyDescent="0.3">
      <c r="A18" s="536" t="s">
        <v>288</v>
      </c>
      <c r="B18" s="296" t="s">
        <v>289</v>
      </c>
      <c r="C18" s="300">
        <v>580</v>
      </c>
      <c r="D18" s="300">
        <v>517</v>
      </c>
      <c r="E18" s="300">
        <v>415</v>
      </c>
      <c r="F18" s="299">
        <f>+C18+D18+E18</f>
        <v>1512</v>
      </c>
    </row>
    <row r="19" spans="1:9" x14ac:dyDescent="0.3">
      <c r="A19" s="536"/>
      <c r="B19" s="296" t="s">
        <v>290</v>
      </c>
      <c r="C19" s="300">
        <v>1533</v>
      </c>
      <c r="D19" s="300">
        <v>1403</v>
      </c>
      <c r="E19" s="300">
        <v>1100</v>
      </c>
      <c r="F19" s="299">
        <f t="shared" ref="F19:F25" si="0">+C19+D19+E19</f>
        <v>4036</v>
      </c>
    </row>
    <row r="20" spans="1:9" x14ac:dyDescent="0.3">
      <c r="A20" s="536" t="s">
        <v>291</v>
      </c>
      <c r="B20" s="296" t="s">
        <v>289</v>
      </c>
      <c r="C20" s="300">
        <v>247</v>
      </c>
      <c r="D20" s="300">
        <v>99</v>
      </c>
      <c r="E20" s="300">
        <v>110</v>
      </c>
      <c r="F20" s="299">
        <f t="shared" si="0"/>
        <v>456</v>
      </c>
    </row>
    <row r="21" spans="1:9" x14ac:dyDescent="0.3">
      <c r="A21" s="536"/>
      <c r="B21" s="296" t="s">
        <v>290</v>
      </c>
      <c r="C21" s="300">
        <v>792</v>
      </c>
      <c r="D21" s="300">
        <v>290</v>
      </c>
      <c r="E21" s="300">
        <v>319</v>
      </c>
      <c r="F21" s="299">
        <f t="shared" si="0"/>
        <v>1401</v>
      </c>
    </row>
    <row r="22" spans="1:9" x14ac:dyDescent="0.3">
      <c r="A22" s="536" t="s">
        <v>292</v>
      </c>
      <c r="B22" s="296" t="s">
        <v>289</v>
      </c>
      <c r="C22" s="408">
        <v>78</v>
      </c>
      <c r="D22" s="408">
        <v>22</v>
      </c>
      <c r="E22" s="408">
        <v>20</v>
      </c>
      <c r="F22" s="299">
        <f t="shared" si="0"/>
        <v>120</v>
      </c>
    </row>
    <row r="23" spans="1:9" x14ac:dyDescent="0.3">
      <c r="A23" s="536"/>
      <c r="B23" s="296" t="s">
        <v>290</v>
      </c>
      <c r="C23" s="408">
        <v>235</v>
      </c>
      <c r="D23" s="408">
        <v>67</v>
      </c>
      <c r="E23" s="408">
        <v>68</v>
      </c>
      <c r="F23" s="299">
        <f t="shared" si="0"/>
        <v>370</v>
      </c>
    </row>
    <row r="24" spans="1:9" x14ac:dyDescent="0.3">
      <c r="A24" s="536" t="s">
        <v>293</v>
      </c>
      <c r="B24" s="296" t="s">
        <v>289</v>
      </c>
      <c r="C24" s="408">
        <v>42</v>
      </c>
      <c r="D24" s="408">
        <v>54</v>
      </c>
      <c r="E24" s="408">
        <v>56</v>
      </c>
      <c r="F24" s="299">
        <f t="shared" si="0"/>
        <v>152</v>
      </c>
      <c r="G24" s="409"/>
    </row>
    <row r="25" spans="1:9" x14ac:dyDescent="0.3">
      <c r="A25" s="536"/>
      <c r="B25" s="296" t="s">
        <v>290</v>
      </c>
      <c r="C25" s="408">
        <v>113</v>
      </c>
      <c r="D25" s="408">
        <v>132</v>
      </c>
      <c r="E25" s="408">
        <v>172</v>
      </c>
      <c r="F25" s="299">
        <f t="shared" si="0"/>
        <v>417</v>
      </c>
      <c r="I25" s="409"/>
    </row>
    <row r="26" spans="1:9" x14ac:dyDescent="0.3">
      <c r="A26" s="294" t="s">
        <v>294</v>
      </c>
      <c r="B26" s="295"/>
      <c r="C26" s="302"/>
      <c r="D26" s="302"/>
      <c r="E26" s="302"/>
      <c r="F26" s="302"/>
    </row>
    <row r="27" spans="1:9" x14ac:dyDescent="0.3">
      <c r="A27" s="536" t="s">
        <v>288</v>
      </c>
      <c r="B27" s="296" t="s">
        <v>289</v>
      </c>
      <c r="C27" s="300">
        <v>155</v>
      </c>
      <c r="D27" s="300">
        <v>143</v>
      </c>
      <c r="E27" s="300">
        <v>1017</v>
      </c>
      <c r="F27" s="299">
        <f>+C27+D27+E27</f>
        <v>1315</v>
      </c>
    </row>
    <row r="28" spans="1:9" x14ac:dyDescent="0.3">
      <c r="A28" s="536"/>
      <c r="B28" s="296" t="s">
        <v>290</v>
      </c>
      <c r="C28" s="300">
        <v>426</v>
      </c>
      <c r="D28" s="300">
        <v>391</v>
      </c>
      <c r="E28" s="300">
        <v>2706</v>
      </c>
      <c r="F28" s="299">
        <f t="shared" ref="F28:F34" si="1">+C28+D28+E28</f>
        <v>3523</v>
      </c>
    </row>
    <row r="29" spans="1:9" x14ac:dyDescent="0.3">
      <c r="A29" s="536" t="s">
        <v>291</v>
      </c>
      <c r="B29" s="296" t="s">
        <v>289</v>
      </c>
      <c r="C29" s="300">
        <v>33</v>
      </c>
      <c r="D29" s="300">
        <v>161</v>
      </c>
      <c r="E29" s="300">
        <v>271</v>
      </c>
      <c r="F29" s="299">
        <f t="shared" si="1"/>
        <v>465</v>
      </c>
    </row>
    <row r="30" spans="1:9" x14ac:dyDescent="0.3">
      <c r="A30" s="536"/>
      <c r="B30" s="296" t="s">
        <v>290</v>
      </c>
      <c r="C30" s="300">
        <v>79</v>
      </c>
      <c r="D30" s="300">
        <v>542</v>
      </c>
      <c r="E30" s="300">
        <v>860</v>
      </c>
      <c r="F30" s="299">
        <f t="shared" si="1"/>
        <v>1481</v>
      </c>
    </row>
    <row r="31" spans="1:9" x14ac:dyDescent="0.3">
      <c r="A31" s="536" t="s">
        <v>292</v>
      </c>
      <c r="B31" s="296" t="s">
        <v>289</v>
      </c>
      <c r="C31" s="300">
        <v>20</v>
      </c>
      <c r="D31" s="300">
        <v>18</v>
      </c>
      <c r="E31" s="300">
        <v>97</v>
      </c>
      <c r="F31" s="299">
        <f t="shared" si="1"/>
        <v>135</v>
      </c>
    </row>
    <row r="32" spans="1:9" s="62" customFormat="1" x14ac:dyDescent="0.3">
      <c r="A32" s="536"/>
      <c r="B32" s="296" t="s">
        <v>290</v>
      </c>
      <c r="C32" s="300">
        <v>58</v>
      </c>
      <c r="D32" s="300">
        <v>45</v>
      </c>
      <c r="E32" s="300">
        <v>301</v>
      </c>
      <c r="F32" s="299">
        <f t="shared" si="1"/>
        <v>404</v>
      </c>
    </row>
    <row r="33" spans="1:9" s="62" customFormat="1" x14ac:dyDescent="0.3">
      <c r="A33" s="536" t="s">
        <v>293</v>
      </c>
      <c r="B33" s="296" t="s">
        <v>289</v>
      </c>
      <c r="C33" s="300">
        <v>9</v>
      </c>
      <c r="D33" s="300">
        <v>8</v>
      </c>
      <c r="E33" s="300">
        <v>66</v>
      </c>
      <c r="F33" s="299">
        <f t="shared" si="1"/>
        <v>83</v>
      </c>
    </row>
    <row r="34" spans="1:9" s="62" customFormat="1" x14ac:dyDescent="0.3">
      <c r="A34" s="536"/>
      <c r="B34" s="296" t="s">
        <v>290</v>
      </c>
      <c r="C34" s="301">
        <v>21</v>
      </c>
      <c r="D34" s="300">
        <v>18</v>
      </c>
      <c r="E34" s="300">
        <v>164</v>
      </c>
      <c r="F34" s="299">
        <f t="shared" si="1"/>
        <v>203</v>
      </c>
      <c r="I34" s="409"/>
    </row>
    <row r="35" spans="1:9" x14ac:dyDescent="0.3">
      <c r="A35" s="137" t="s">
        <v>159</v>
      </c>
      <c r="B35" s="215" t="s">
        <v>160</v>
      </c>
      <c r="C35" s="136"/>
      <c r="D35" s="136"/>
      <c r="E35" s="136"/>
      <c r="F35" s="136"/>
    </row>
    <row r="36" spans="1:9" ht="35.1" customHeight="1" x14ac:dyDescent="0.3">
      <c r="A36" s="521" t="s">
        <v>281</v>
      </c>
      <c r="B36" s="522"/>
      <c r="C36" s="522"/>
      <c r="D36" s="522"/>
      <c r="E36" s="522"/>
      <c r="F36" s="523"/>
    </row>
    <row r="37" spans="1:9" s="114" customFormat="1" ht="50.1" customHeight="1" x14ac:dyDescent="0.3">
      <c r="A37" s="538" t="s">
        <v>107</v>
      </c>
      <c r="B37" s="539"/>
      <c r="C37" s="539"/>
      <c r="D37" s="539"/>
      <c r="E37" s="539"/>
      <c r="F37" s="540"/>
    </row>
    <row r="38" spans="1:9" x14ac:dyDescent="0.3">
      <c r="A38" s="31"/>
      <c r="B38" s="31"/>
      <c r="C38" s="31"/>
      <c r="D38" s="32"/>
      <c r="E38" s="32"/>
      <c r="F38" s="33"/>
    </row>
    <row r="39" spans="1:9" ht="20.100000000000001" customHeight="1" x14ac:dyDescent="0.3">
      <c r="A39" s="542" t="s">
        <v>37</v>
      </c>
      <c r="B39" s="542"/>
      <c r="C39" s="542"/>
      <c r="D39" s="542"/>
      <c r="E39" s="542"/>
      <c r="F39" s="542"/>
    </row>
    <row r="40" spans="1:9" ht="20.100000000000001" customHeight="1" x14ac:dyDescent="0.3">
      <c r="A40" s="542" t="s">
        <v>20</v>
      </c>
      <c r="B40" s="542"/>
      <c r="C40" s="542"/>
      <c r="D40" s="542"/>
      <c r="E40" s="542"/>
      <c r="F40" s="542"/>
    </row>
    <row r="41" spans="1:9" ht="16.95" customHeight="1" x14ac:dyDescent="0.3">
      <c r="A41" s="488" t="s">
        <v>17</v>
      </c>
      <c r="B41" s="541"/>
      <c r="C41" s="92" t="s">
        <v>0</v>
      </c>
      <c r="D41" s="92" t="s">
        <v>2</v>
      </c>
      <c r="E41" s="92" t="s">
        <v>1</v>
      </c>
      <c r="F41" s="93" t="s">
        <v>4</v>
      </c>
    </row>
    <row r="42" spans="1:9" ht="9.9" customHeight="1" x14ac:dyDescent="0.3">
      <c r="A42" s="544"/>
      <c r="B42" s="544"/>
      <c r="C42" s="199"/>
      <c r="D42" s="199"/>
      <c r="E42" s="199"/>
      <c r="F42" s="199"/>
    </row>
    <row r="43" spans="1:9" s="62" customFormat="1" ht="16.95" customHeight="1" x14ac:dyDescent="0.3">
      <c r="A43" s="496" t="s">
        <v>295</v>
      </c>
      <c r="B43" s="496"/>
      <c r="C43" s="305">
        <f>+C53+C57+C61+C65</f>
        <v>12444187589.154598</v>
      </c>
      <c r="D43" s="305">
        <f t="shared" ref="D43:E43" si="2">+D53+D57+D61+D65</f>
        <v>7297640414.655201</v>
      </c>
      <c r="E43" s="305">
        <f t="shared" si="2"/>
        <v>6790735607.3959999</v>
      </c>
      <c r="F43" s="305">
        <f>+F53+F57+F61+F65</f>
        <v>26532563611.205799</v>
      </c>
    </row>
    <row r="44" spans="1:9" s="62" customFormat="1" ht="16.95" customHeight="1" x14ac:dyDescent="0.3">
      <c r="A44" s="458" t="s">
        <v>334</v>
      </c>
      <c r="B44" s="458"/>
      <c r="C44" s="199">
        <f>+C54+C58+C62+C66</f>
        <v>11739799612.41</v>
      </c>
      <c r="D44" s="199">
        <f>+D54+D58+D62+D66</f>
        <v>6884566428.9200001</v>
      </c>
      <c r="E44" s="199">
        <f t="shared" ref="E44:E45" si="3">+E54+E58+E62+E66</f>
        <v>6406354346.6000004</v>
      </c>
      <c r="F44" s="199">
        <f>+F54+F58+F62+F66</f>
        <v>25030720387.93</v>
      </c>
    </row>
    <row r="45" spans="1:9" s="62" customFormat="1" ht="16.95" customHeight="1" x14ac:dyDescent="0.35">
      <c r="A45" s="457" t="s">
        <v>296</v>
      </c>
      <c r="B45" s="457"/>
      <c r="C45" s="199">
        <f>+C55+C59+C63+C67</f>
        <v>234795992.2482</v>
      </c>
      <c r="D45" s="199">
        <f>+D55+D59+D63+D67</f>
        <v>137691328.57840002</v>
      </c>
      <c r="E45" s="199">
        <f t="shared" si="3"/>
        <v>128127086.93200001</v>
      </c>
      <c r="F45" s="199">
        <f>+F55+F59+F63+F67</f>
        <v>500614407.7586</v>
      </c>
    </row>
    <row r="46" spans="1:9" s="62" customFormat="1" ht="16.95" customHeight="1" x14ac:dyDescent="0.35">
      <c r="A46" s="457" t="s">
        <v>297</v>
      </c>
      <c r="B46" s="457"/>
      <c r="C46" s="199">
        <f>+C56+C60+C64+C68</f>
        <v>469591984.4964</v>
      </c>
      <c r="D46" s="199">
        <f t="shared" ref="D46:E46" si="4">+D56+D60+D64+D68</f>
        <v>275382657.15680003</v>
      </c>
      <c r="E46" s="199">
        <f t="shared" si="4"/>
        <v>256254173.86400002</v>
      </c>
      <c r="F46" s="199">
        <f>+F56+F60+F64+F68</f>
        <v>1001228815.5172</v>
      </c>
    </row>
    <row r="47" spans="1:9" s="62" customFormat="1" ht="16.95" customHeight="1" x14ac:dyDescent="0.3">
      <c r="A47" s="496" t="s">
        <v>298</v>
      </c>
      <c r="B47" s="496"/>
      <c r="C47" s="305">
        <f>+C71+C75+C79+C83</f>
        <v>2412930265.8863997</v>
      </c>
      <c r="D47" s="305">
        <f t="shared" ref="D47:E47" si="5">+D71+D75+D79+D83</f>
        <v>7173191607.4597998</v>
      </c>
      <c r="E47" s="305">
        <f t="shared" si="5"/>
        <v>17227358642.029404</v>
      </c>
      <c r="F47" s="305">
        <f>+F71+F75+F79+F83</f>
        <v>26813480515.375599</v>
      </c>
    </row>
    <row r="48" spans="1:9" s="62" customFormat="1" ht="16.95" customHeight="1" x14ac:dyDescent="0.3">
      <c r="A48" s="458" t="s">
        <v>333</v>
      </c>
      <c r="B48" s="458"/>
      <c r="C48" s="199">
        <f>+C72+C76+C80+C84</f>
        <v>2276349307.4399996</v>
      </c>
      <c r="D48" s="199">
        <f t="shared" ref="D48:F48" si="6">+D72+D76+D80+D84</f>
        <v>6767161893.8299999</v>
      </c>
      <c r="E48" s="199">
        <f t="shared" si="6"/>
        <v>16252225133.99</v>
      </c>
      <c r="F48" s="199">
        <f t="shared" si="6"/>
        <v>25295736335.259998</v>
      </c>
    </row>
    <row r="49" spans="1:6" s="62" customFormat="1" ht="16.95" customHeight="1" x14ac:dyDescent="0.35">
      <c r="A49" s="457" t="s">
        <v>296</v>
      </c>
      <c r="B49" s="457"/>
      <c r="C49" s="199">
        <f>+C73+C77+C81+C85</f>
        <v>45526986.148800001</v>
      </c>
      <c r="D49" s="199">
        <f t="shared" ref="D49:E49" si="7">+D73+D77+D81+D85</f>
        <v>135343237.87660003</v>
      </c>
      <c r="E49" s="199">
        <f t="shared" si="7"/>
        <v>325044502.67979997</v>
      </c>
      <c r="F49" s="199">
        <f>+F73+F77+F81+F85</f>
        <v>505914726.70520002</v>
      </c>
    </row>
    <row r="50" spans="1:6" s="62" customFormat="1" ht="16.95" customHeight="1" x14ac:dyDescent="0.35">
      <c r="A50" s="457" t="s">
        <v>297</v>
      </c>
      <c r="B50" s="457"/>
      <c r="C50" s="199">
        <f>+C74+C78+C82+C86</f>
        <v>91053972.297600001</v>
      </c>
      <c r="D50" s="199">
        <f t="shared" ref="D50:E50" si="8">+D74+D78+D82+D86</f>
        <v>270686475.75320005</v>
      </c>
      <c r="E50" s="199">
        <f t="shared" si="8"/>
        <v>650089005.35959995</v>
      </c>
      <c r="F50" s="199">
        <f>+F74+F78+F82+F86</f>
        <v>1011829453.4104</v>
      </c>
    </row>
    <row r="51" spans="1:6" s="62" customFormat="1" ht="9.9" customHeight="1" x14ac:dyDescent="0.35">
      <c r="A51" s="460"/>
      <c r="B51" s="460"/>
      <c r="C51" s="199"/>
      <c r="D51" s="199"/>
      <c r="E51" s="199"/>
      <c r="F51" s="199"/>
    </row>
    <row r="52" spans="1:6" s="62" customFormat="1" ht="16.95" customHeight="1" x14ac:dyDescent="0.35">
      <c r="A52" s="462" t="s">
        <v>287</v>
      </c>
      <c r="B52" s="462"/>
      <c r="C52" s="307"/>
      <c r="D52" s="307"/>
      <c r="E52" s="307"/>
      <c r="F52" s="307"/>
    </row>
    <row r="53" spans="1:6" s="62" customFormat="1" ht="16.95" customHeight="1" x14ac:dyDescent="0.35">
      <c r="A53" s="461" t="s">
        <v>288</v>
      </c>
      <c r="B53" s="461"/>
      <c r="C53" s="305">
        <f>+C55+C56+C54</f>
        <v>5281426203.5087996</v>
      </c>
      <c r="D53" s="305">
        <f t="shared" ref="D53:F53" si="9">+D55+D56+D54</f>
        <v>5386456570.6712008</v>
      </c>
      <c r="E53" s="305">
        <f t="shared" si="9"/>
        <v>4156212317.2038002</v>
      </c>
      <c r="F53" s="305">
        <f t="shared" si="9"/>
        <v>14824095091.383801</v>
      </c>
    </row>
    <row r="54" spans="1:6" s="62" customFormat="1" ht="16.95" customHeight="1" x14ac:dyDescent="0.35">
      <c r="A54" s="457" t="s">
        <v>288</v>
      </c>
      <c r="B54" s="457"/>
      <c r="C54" s="199">
        <v>4982477550.4799995</v>
      </c>
      <c r="D54" s="199">
        <v>5081562802.5200005</v>
      </c>
      <c r="E54" s="199">
        <v>3920955016.23</v>
      </c>
      <c r="F54" s="199">
        <f>+C54+D54+E54</f>
        <v>13984995369.23</v>
      </c>
    </row>
    <row r="55" spans="1:6" s="62" customFormat="1" ht="16.95" customHeight="1" x14ac:dyDescent="0.35">
      <c r="A55" s="460" t="s">
        <v>299</v>
      </c>
      <c r="B55" s="460"/>
      <c r="C55" s="199">
        <f>C54*0.02</f>
        <v>99649551.009599999</v>
      </c>
      <c r="D55" s="199">
        <f t="shared" ref="D55:E55" si="10">D54*0.02</f>
        <v>101631256.05040002</v>
      </c>
      <c r="E55" s="199">
        <f t="shared" si="10"/>
        <v>78419100.324599996</v>
      </c>
      <c r="F55" s="199">
        <f>+C55+D55+E55</f>
        <v>279699907.38459998</v>
      </c>
    </row>
    <row r="56" spans="1:6" s="62" customFormat="1" ht="16.95" customHeight="1" x14ac:dyDescent="0.35">
      <c r="A56" s="460" t="s">
        <v>300</v>
      </c>
      <c r="B56" s="460"/>
      <c r="C56" s="199">
        <f>C54*0.04</f>
        <v>199299102.0192</v>
      </c>
      <c r="D56" s="199">
        <f t="shared" ref="D56:E56" si="11">D54*0.04</f>
        <v>203262512.10080004</v>
      </c>
      <c r="E56" s="199">
        <f t="shared" si="11"/>
        <v>156838200.64919999</v>
      </c>
      <c r="F56" s="199">
        <f>+C56+D56+E56</f>
        <v>559399814.76919997</v>
      </c>
    </row>
    <row r="57" spans="1:6" s="62" customFormat="1" ht="16.95" customHeight="1" x14ac:dyDescent="0.35">
      <c r="A57" s="461" t="s">
        <v>291</v>
      </c>
      <c r="B57" s="461"/>
      <c r="C57" s="305">
        <f>+C59+C60+C58</f>
        <v>5918360803.9293995</v>
      </c>
      <c r="D57" s="305">
        <f t="shared" ref="D57:F57" si="12">+D59+D60+D58</f>
        <v>1206753412.4194</v>
      </c>
      <c r="E57" s="305">
        <f t="shared" si="12"/>
        <v>1613352978.9532001</v>
      </c>
      <c r="F57" s="305">
        <f t="shared" si="12"/>
        <v>8738467195.302</v>
      </c>
    </row>
    <row r="58" spans="1:6" s="62" customFormat="1" ht="16.95" customHeight="1" x14ac:dyDescent="0.35">
      <c r="A58" s="457" t="s">
        <v>291</v>
      </c>
      <c r="B58" s="457"/>
      <c r="C58" s="199">
        <v>5583359248.9899998</v>
      </c>
      <c r="D58" s="199">
        <v>1138446615.49</v>
      </c>
      <c r="E58" s="199">
        <v>1522031112.22</v>
      </c>
      <c r="F58" s="199">
        <f>+C58+D58+E58</f>
        <v>8243836976.6999998</v>
      </c>
    </row>
    <row r="59" spans="1:6" s="62" customFormat="1" ht="16.95" customHeight="1" x14ac:dyDescent="0.35">
      <c r="A59" s="460" t="s">
        <v>299</v>
      </c>
      <c r="B59" s="460"/>
      <c r="C59" s="199">
        <f>C58*0.02</f>
        <v>111667184.9798</v>
      </c>
      <c r="D59" s="199">
        <f t="shared" ref="D59:E59" si="13">D58*0.02</f>
        <v>22768932.309799999</v>
      </c>
      <c r="E59" s="199">
        <f t="shared" si="13"/>
        <v>30440622.244400002</v>
      </c>
      <c r="F59" s="199">
        <f>+C59+D59+E59</f>
        <v>164876739.53400001</v>
      </c>
    </row>
    <row r="60" spans="1:6" s="62" customFormat="1" ht="16.95" customHeight="1" x14ac:dyDescent="0.35">
      <c r="A60" s="460" t="s">
        <v>300</v>
      </c>
      <c r="B60" s="460"/>
      <c r="C60" s="199">
        <f>C58*0.04</f>
        <v>223334369.9596</v>
      </c>
      <c r="D60" s="199">
        <f t="shared" ref="D60:E60" si="14">D58*0.04</f>
        <v>45537864.619599998</v>
      </c>
      <c r="E60" s="199">
        <f t="shared" si="14"/>
        <v>60881244.488800004</v>
      </c>
      <c r="F60" s="199">
        <f>+C60+D60+E60</f>
        <v>329753479.06800002</v>
      </c>
    </row>
    <row r="61" spans="1:6" s="62" customFormat="1" ht="16.95" customHeight="1" x14ac:dyDescent="0.35">
      <c r="A61" s="461" t="s">
        <v>292</v>
      </c>
      <c r="B61" s="461"/>
      <c r="C61" s="305">
        <f>+C63+C64+C62</f>
        <v>873587141.71640003</v>
      </c>
      <c r="D61" s="305">
        <f t="shared" ref="D61:F61" si="15">+D63+D64+D62</f>
        <v>242825871.56459999</v>
      </c>
      <c r="E61" s="305">
        <f t="shared" si="15"/>
        <v>238787349.1036</v>
      </c>
      <c r="F61" s="305">
        <f t="shared" si="15"/>
        <v>1355200362.3846002</v>
      </c>
    </row>
    <row r="62" spans="1:6" s="62" customFormat="1" ht="16.95" customHeight="1" x14ac:dyDescent="0.35">
      <c r="A62" s="457" t="s">
        <v>292</v>
      </c>
      <c r="B62" s="457"/>
      <c r="C62" s="199">
        <v>824138812.94000006</v>
      </c>
      <c r="D62" s="199">
        <v>229081010.91</v>
      </c>
      <c r="E62" s="199">
        <v>225271084.06</v>
      </c>
      <c r="F62" s="199">
        <f>+C62+D62+E62</f>
        <v>1278490907.9100001</v>
      </c>
    </row>
    <row r="63" spans="1:6" s="62" customFormat="1" ht="16.95" customHeight="1" x14ac:dyDescent="0.35">
      <c r="A63" s="460" t="s">
        <v>299</v>
      </c>
      <c r="B63" s="460"/>
      <c r="C63" s="199">
        <f>C62*0.02</f>
        <v>16482776.258800002</v>
      </c>
      <c r="D63" s="199">
        <f t="shared" ref="D63:E63" si="16">D62*0.02</f>
        <v>4581620.2182</v>
      </c>
      <c r="E63" s="199">
        <f t="shared" si="16"/>
        <v>4505421.6812000005</v>
      </c>
      <c r="F63" s="199">
        <f>+C63+D63+E63</f>
        <v>25569818.158200003</v>
      </c>
    </row>
    <row r="64" spans="1:6" s="62" customFormat="1" ht="16.95" customHeight="1" x14ac:dyDescent="0.35">
      <c r="A64" s="460" t="s">
        <v>300</v>
      </c>
      <c r="B64" s="460"/>
      <c r="C64" s="199">
        <f>C62*0.04</f>
        <v>32965552.517600004</v>
      </c>
      <c r="D64" s="199">
        <f t="shared" ref="D64:E64" si="17">D62*0.04</f>
        <v>9163240.4364</v>
      </c>
      <c r="E64" s="199">
        <f t="shared" si="17"/>
        <v>9010843.3624000009</v>
      </c>
      <c r="F64" s="199">
        <f>+C64+D64+E64</f>
        <v>51139636.316400006</v>
      </c>
    </row>
    <row r="65" spans="1:6" s="62" customFormat="1" ht="16.95" customHeight="1" x14ac:dyDescent="0.35">
      <c r="A65" s="461" t="s">
        <v>293</v>
      </c>
      <c r="B65" s="461"/>
      <c r="C65" s="305">
        <f t="shared" ref="C65:E65" si="18">+C67+C68+C66</f>
        <v>370813440</v>
      </c>
      <c r="D65" s="305">
        <f t="shared" si="18"/>
        <v>461604560</v>
      </c>
      <c r="E65" s="305">
        <f t="shared" si="18"/>
        <v>782382962.13540006</v>
      </c>
      <c r="F65" s="305">
        <f>+F67+F68+F66</f>
        <v>1614800962.1354001</v>
      </c>
    </row>
    <row r="66" spans="1:6" s="62" customFormat="1" ht="16.95" customHeight="1" x14ac:dyDescent="0.35">
      <c r="A66" s="459" t="s">
        <v>293</v>
      </c>
      <c r="B66" s="459"/>
      <c r="C66" s="199">
        <v>349824000</v>
      </c>
      <c r="D66" s="199">
        <v>435476000</v>
      </c>
      <c r="E66" s="199">
        <v>738097134.09000003</v>
      </c>
      <c r="F66" s="199">
        <f>+E66+D66+C66</f>
        <v>1523397134.0900002</v>
      </c>
    </row>
    <row r="67" spans="1:6" s="62" customFormat="1" ht="16.95" customHeight="1" x14ac:dyDescent="0.35">
      <c r="A67" s="460" t="s">
        <v>299</v>
      </c>
      <c r="B67" s="460"/>
      <c r="C67" s="199">
        <f>C66*0.02</f>
        <v>6996480</v>
      </c>
      <c r="D67" s="199">
        <f t="shared" ref="D67" si="19">D66*0.02</f>
        <v>8709520</v>
      </c>
      <c r="E67" s="199">
        <f t="shared" ref="E67" si="20">E66*0.02</f>
        <v>14761942.6818</v>
      </c>
      <c r="F67" s="199">
        <f>+E67+D67+C67</f>
        <v>30467942.6818</v>
      </c>
    </row>
    <row r="68" spans="1:6" s="62" customFormat="1" ht="16.95" customHeight="1" x14ac:dyDescent="0.35">
      <c r="A68" s="460" t="s">
        <v>300</v>
      </c>
      <c r="B68" s="460"/>
      <c r="C68" s="199">
        <f>C66*0.04</f>
        <v>13992960</v>
      </c>
      <c r="D68" s="199">
        <f t="shared" ref="D68:E68" si="21">D66*0.04</f>
        <v>17419040</v>
      </c>
      <c r="E68" s="199">
        <f t="shared" si="21"/>
        <v>29523885.363600001</v>
      </c>
      <c r="F68" s="199">
        <f>+E68+D68+C68</f>
        <v>60935885.363600001</v>
      </c>
    </row>
    <row r="69" spans="1:6" s="62" customFormat="1" ht="9.9" customHeight="1" x14ac:dyDescent="0.35">
      <c r="A69" s="331"/>
      <c r="B69" s="331"/>
      <c r="C69" s="199"/>
      <c r="D69" s="199"/>
      <c r="E69" s="199"/>
      <c r="F69" s="199"/>
    </row>
    <row r="70" spans="1:6" s="62" customFormat="1" ht="16.95" customHeight="1" x14ac:dyDescent="0.35">
      <c r="A70" s="462" t="s">
        <v>301</v>
      </c>
      <c r="B70" s="462"/>
      <c r="C70" s="307"/>
      <c r="D70" s="307"/>
      <c r="E70" s="307"/>
      <c r="F70" s="307"/>
    </row>
    <row r="71" spans="1:6" s="62" customFormat="1" ht="16.95" customHeight="1" x14ac:dyDescent="0.35">
      <c r="A71" s="461" t="s">
        <v>288</v>
      </c>
      <c r="B71" s="461"/>
      <c r="C71" s="305">
        <f>+C73+C74+C72</f>
        <v>1863153565.1771998</v>
      </c>
      <c r="D71" s="305">
        <f t="shared" ref="D71:F71" si="22">+D73+D74+D72</f>
        <v>1607828817.9547999</v>
      </c>
      <c r="E71" s="305">
        <f t="shared" si="22"/>
        <v>9847782712.2686005</v>
      </c>
      <c r="F71" s="305">
        <f t="shared" si="22"/>
        <v>13318765095.400599</v>
      </c>
    </row>
    <row r="72" spans="1:6" s="62" customFormat="1" ht="16.95" customHeight="1" x14ac:dyDescent="0.35">
      <c r="A72" s="457" t="s">
        <v>288</v>
      </c>
      <c r="B72" s="457"/>
      <c r="C72" s="199">
        <v>1757692042.6199999</v>
      </c>
      <c r="D72" s="199">
        <v>1516819639.5799999</v>
      </c>
      <c r="E72" s="199">
        <v>9290361049.3099995</v>
      </c>
      <c r="F72" s="199">
        <f>+E72+D72+C72</f>
        <v>12564872731.509998</v>
      </c>
    </row>
    <row r="73" spans="1:6" s="62" customFormat="1" ht="16.95" customHeight="1" x14ac:dyDescent="0.35">
      <c r="A73" s="460" t="s">
        <v>299</v>
      </c>
      <c r="B73" s="460"/>
      <c r="C73" s="199">
        <f>C72*0.02</f>
        <v>35153840.852399997</v>
      </c>
      <c r="D73" s="199">
        <f t="shared" ref="D73:E73" si="23">D72*0.02</f>
        <v>30336392.7916</v>
      </c>
      <c r="E73" s="199">
        <f t="shared" si="23"/>
        <v>185807220.9862</v>
      </c>
      <c r="F73" s="199">
        <f>+E73+D73+C73</f>
        <v>251297454.6302</v>
      </c>
    </row>
    <row r="74" spans="1:6" s="62" customFormat="1" ht="16.95" customHeight="1" x14ac:dyDescent="0.35">
      <c r="A74" s="460" t="s">
        <v>300</v>
      </c>
      <c r="B74" s="460"/>
      <c r="C74" s="199">
        <f>C72*0.04</f>
        <v>70307681.704799995</v>
      </c>
      <c r="D74" s="199">
        <f t="shared" ref="D74:E74" si="24">D72*0.04</f>
        <v>60672785.5832</v>
      </c>
      <c r="E74" s="199">
        <f t="shared" si="24"/>
        <v>371614441.97240001</v>
      </c>
      <c r="F74" s="199">
        <f>+E74+D74+C74</f>
        <v>502594909.2604</v>
      </c>
    </row>
    <row r="75" spans="1:6" s="62" customFormat="1" ht="16.95" customHeight="1" x14ac:dyDescent="0.35">
      <c r="A75" s="461" t="s">
        <v>291</v>
      </c>
      <c r="B75" s="461"/>
      <c r="C75" s="305">
        <f>+C77+C78+C76</f>
        <v>304471500.70920002</v>
      </c>
      <c r="D75" s="305">
        <f t="shared" ref="D75:F75" si="25">+D77+D78+D76</f>
        <v>5357949409.5050001</v>
      </c>
      <c r="E75" s="305">
        <f t="shared" si="25"/>
        <v>5095038167.8599997</v>
      </c>
      <c r="F75" s="305">
        <f t="shared" si="25"/>
        <v>10757459078.0742</v>
      </c>
    </row>
    <row r="76" spans="1:6" s="62" customFormat="1" ht="16.95" customHeight="1" x14ac:dyDescent="0.35">
      <c r="A76" s="457" t="s">
        <v>291</v>
      </c>
      <c r="B76" s="457"/>
      <c r="C76" s="199">
        <v>287237264.81999999</v>
      </c>
      <c r="D76" s="199">
        <v>5054669254.25</v>
      </c>
      <c r="E76" s="199">
        <v>4806639781</v>
      </c>
      <c r="F76" s="199">
        <f>+E76+D76+C76</f>
        <v>10148546300.07</v>
      </c>
    </row>
    <row r="77" spans="1:6" s="62" customFormat="1" ht="16.95" customHeight="1" x14ac:dyDescent="0.35">
      <c r="A77" s="460" t="s">
        <v>299</v>
      </c>
      <c r="B77" s="460"/>
      <c r="C77" s="199">
        <f>C76*0.02</f>
        <v>5744745.2964000003</v>
      </c>
      <c r="D77" s="199">
        <f t="shared" ref="D77" si="26">D76*0.02</f>
        <v>101093385.08500001</v>
      </c>
      <c r="E77" s="199">
        <f t="shared" ref="E77" si="27">E76*0.02</f>
        <v>96132795.620000005</v>
      </c>
      <c r="F77" s="199">
        <f>+E77+D77+C77</f>
        <v>202970926.00140002</v>
      </c>
    </row>
    <row r="78" spans="1:6" s="62" customFormat="1" ht="16.95" customHeight="1" x14ac:dyDescent="0.35">
      <c r="A78" s="460" t="s">
        <v>300</v>
      </c>
      <c r="B78" s="460"/>
      <c r="C78" s="199">
        <f>C76*0.04</f>
        <v>11489490.592800001</v>
      </c>
      <c r="D78" s="199">
        <f t="shared" ref="D78:E78" si="28">D76*0.04</f>
        <v>202186770.17000002</v>
      </c>
      <c r="E78" s="199">
        <f t="shared" si="28"/>
        <v>192265591.24000001</v>
      </c>
      <c r="F78" s="199">
        <f>+E78+D78+C78</f>
        <v>405941852.00280005</v>
      </c>
    </row>
    <row r="79" spans="1:6" s="62" customFormat="1" ht="16.95" customHeight="1" x14ac:dyDescent="0.35">
      <c r="A79" s="461" t="s">
        <v>292</v>
      </c>
      <c r="B79" s="461"/>
      <c r="C79" s="305">
        <f>+C81+C82+C80</f>
        <v>165148000</v>
      </c>
      <c r="D79" s="305">
        <f t="shared" ref="D79:F79" si="29">+D81+D82+D80</f>
        <v>135636540</v>
      </c>
      <c r="E79" s="305">
        <f t="shared" si="29"/>
        <v>1711999961.9008</v>
      </c>
      <c r="F79" s="305">
        <f t="shared" si="29"/>
        <v>2012784501.9008</v>
      </c>
    </row>
    <row r="80" spans="1:6" s="62" customFormat="1" ht="16.95" customHeight="1" x14ac:dyDescent="0.35">
      <c r="A80" s="457" t="s">
        <v>292</v>
      </c>
      <c r="B80" s="457"/>
      <c r="C80" s="199">
        <v>155800000</v>
      </c>
      <c r="D80" s="199">
        <v>127959000</v>
      </c>
      <c r="E80" s="199">
        <v>1615094303.6800001</v>
      </c>
      <c r="F80" s="199">
        <f>+E80+D80+C80</f>
        <v>1898853303.6800001</v>
      </c>
    </row>
    <row r="81" spans="1:6" s="62" customFormat="1" ht="16.95" customHeight="1" x14ac:dyDescent="0.35">
      <c r="A81" s="460" t="s">
        <v>299</v>
      </c>
      <c r="B81" s="460"/>
      <c r="C81" s="199">
        <f>C80*0.02</f>
        <v>3116000</v>
      </c>
      <c r="D81" s="199">
        <f t="shared" ref="D81" si="30">D80*0.02</f>
        <v>2559180</v>
      </c>
      <c r="E81" s="199">
        <f t="shared" ref="E81" si="31">E80*0.02</f>
        <v>32301886.073600002</v>
      </c>
      <c r="F81" s="199">
        <f>+E81+D81+C81</f>
        <v>37977066.073600002</v>
      </c>
    </row>
    <row r="82" spans="1:6" s="62" customFormat="1" ht="16.95" customHeight="1" x14ac:dyDescent="0.35">
      <c r="A82" s="460" t="s">
        <v>300</v>
      </c>
      <c r="B82" s="460"/>
      <c r="C82" s="199">
        <f>C80*0.04</f>
        <v>6232000</v>
      </c>
      <c r="D82" s="199">
        <f t="shared" ref="D82:E82" si="32">D80*0.04</f>
        <v>5118360</v>
      </c>
      <c r="E82" s="199">
        <f t="shared" si="32"/>
        <v>64603772.147200003</v>
      </c>
      <c r="F82" s="199">
        <f>+E82+D82+C82</f>
        <v>75954132.147200003</v>
      </c>
    </row>
    <row r="83" spans="1:6" s="62" customFormat="1" ht="16.95" customHeight="1" x14ac:dyDescent="0.35">
      <c r="A83" s="461" t="s">
        <v>293</v>
      </c>
      <c r="B83" s="461"/>
      <c r="C83" s="305">
        <f>+C85+C86+C84</f>
        <v>80157200</v>
      </c>
      <c r="D83" s="305">
        <f t="shared" ref="D83:F83" si="33">+D85+D86+D84</f>
        <v>71776840</v>
      </c>
      <c r="E83" s="305">
        <f t="shared" si="33"/>
        <v>572537800</v>
      </c>
      <c r="F83" s="305">
        <f t="shared" si="33"/>
        <v>724471840</v>
      </c>
    </row>
    <row r="84" spans="1:6" s="62" customFormat="1" ht="16.95" customHeight="1" x14ac:dyDescent="0.35">
      <c r="A84" s="457" t="s">
        <v>293</v>
      </c>
      <c r="B84" s="457"/>
      <c r="C84" s="199">
        <v>75620000</v>
      </c>
      <c r="D84" s="199">
        <v>67714000</v>
      </c>
      <c r="E84" s="199">
        <v>540130000</v>
      </c>
      <c r="F84" s="199">
        <f>+E84+D84+C84</f>
        <v>683464000</v>
      </c>
    </row>
    <row r="85" spans="1:6" s="62" customFormat="1" ht="15" customHeight="1" x14ac:dyDescent="0.35">
      <c r="A85" s="460" t="s">
        <v>299</v>
      </c>
      <c r="B85" s="460"/>
      <c r="C85" s="199">
        <f>C84*0.02</f>
        <v>1512400</v>
      </c>
      <c r="D85" s="199">
        <f t="shared" ref="D85" si="34">D84*0.02</f>
        <v>1354280</v>
      </c>
      <c r="E85" s="199">
        <f t="shared" ref="E85" si="35">E84*0.02</f>
        <v>10802600</v>
      </c>
      <c r="F85" s="199">
        <f>+E85+D85+C85</f>
        <v>13669280</v>
      </c>
    </row>
    <row r="86" spans="1:6" s="62" customFormat="1" ht="16.95" customHeight="1" x14ac:dyDescent="0.35">
      <c r="A86" s="460" t="s">
        <v>300</v>
      </c>
      <c r="B86" s="460"/>
      <c r="C86" s="199">
        <f>C84*0.04</f>
        <v>3024800</v>
      </c>
      <c r="D86" s="199">
        <f t="shared" ref="D86:E86" si="36">D84*0.04</f>
        <v>2708560</v>
      </c>
      <c r="E86" s="199">
        <f t="shared" si="36"/>
        <v>21605200</v>
      </c>
      <c r="F86" s="199">
        <f>+E86+D86+C86</f>
        <v>27338560</v>
      </c>
    </row>
    <row r="87" spans="1:6" ht="15" customHeight="1" x14ac:dyDescent="0.3">
      <c r="A87" s="137" t="s">
        <v>159</v>
      </c>
      <c r="B87" s="215" t="s">
        <v>160</v>
      </c>
      <c r="C87" s="136"/>
      <c r="D87" s="136"/>
      <c r="E87" s="136"/>
      <c r="F87" s="136"/>
    </row>
    <row r="88" spans="1:6" ht="35.1" customHeight="1" x14ac:dyDescent="0.3">
      <c r="A88" s="521" t="s">
        <v>281</v>
      </c>
      <c r="B88" s="522"/>
      <c r="C88" s="522"/>
      <c r="D88" s="522"/>
      <c r="E88" s="522"/>
      <c r="F88" s="523"/>
    </row>
    <row r="89" spans="1:6" s="114" customFormat="1" ht="60" customHeight="1" x14ac:dyDescent="0.3">
      <c r="A89" s="538" t="s">
        <v>345</v>
      </c>
      <c r="B89" s="539"/>
      <c r="C89" s="539"/>
      <c r="D89" s="539"/>
      <c r="E89" s="539"/>
      <c r="F89" s="540"/>
    </row>
    <row r="90" spans="1:6" x14ac:dyDescent="0.3">
      <c r="A90" s="28"/>
      <c r="B90" s="28"/>
      <c r="C90" s="28"/>
      <c r="D90" s="28"/>
      <c r="E90" s="28"/>
    </row>
    <row r="91" spans="1:6" ht="20.100000000000001" customHeight="1" x14ac:dyDescent="0.3">
      <c r="A91" s="491" t="s">
        <v>38</v>
      </c>
      <c r="B91" s="491"/>
      <c r="C91" s="491"/>
      <c r="D91" s="491"/>
      <c r="E91" s="491"/>
      <c r="F91" s="491"/>
    </row>
    <row r="92" spans="1:6" ht="20.100000000000001" customHeight="1" x14ac:dyDescent="0.3">
      <c r="A92" s="510" t="s">
        <v>39</v>
      </c>
      <c r="B92" s="510"/>
      <c r="C92" s="510"/>
      <c r="D92" s="510"/>
      <c r="E92" s="510"/>
      <c r="F92" s="510"/>
    </row>
    <row r="93" spans="1:6" ht="35.4" customHeight="1" x14ac:dyDescent="0.3">
      <c r="A93" s="488" t="s">
        <v>23</v>
      </c>
      <c r="B93" s="488"/>
      <c r="C93" s="92" t="s">
        <v>40</v>
      </c>
      <c r="D93" s="93" t="s">
        <v>41</v>
      </c>
      <c r="E93" s="94" t="s">
        <v>43</v>
      </c>
      <c r="F93" s="93" t="s">
        <v>24</v>
      </c>
    </row>
    <row r="94" spans="1:6" ht="27.9" customHeight="1" x14ac:dyDescent="0.3">
      <c r="A94" s="519" t="s">
        <v>28</v>
      </c>
      <c r="B94" s="525"/>
      <c r="C94" s="17" t="s">
        <v>338</v>
      </c>
      <c r="D94" s="17"/>
      <c r="E94" s="20"/>
      <c r="F94" s="410" t="s">
        <v>336</v>
      </c>
    </row>
    <row r="95" spans="1:6" ht="27.9" customHeight="1" x14ac:dyDescent="0.3">
      <c r="A95" s="519" t="s">
        <v>29</v>
      </c>
      <c r="B95" s="519"/>
      <c r="C95" s="17"/>
      <c r="D95" s="17" t="s">
        <v>338</v>
      </c>
      <c r="E95" s="17"/>
      <c r="F95" s="410" t="s">
        <v>339</v>
      </c>
    </row>
    <row r="96" spans="1:6" ht="27.9" customHeight="1" x14ac:dyDescent="0.3">
      <c r="A96" s="526" t="s">
        <v>27</v>
      </c>
      <c r="B96" s="526"/>
      <c r="C96" s="17"/>
      <c r="D96" s="17"/>
      <c r="E96" s="17"/>
      <c r="F96" s="18" t="s">
        <v>337</v>
      </c>
    </row>
    <row r="97" spans="1:6" ht="27.9" customHeight="1" x14ac:dyDescent="0.3">
      <c r="A97" s="527" t="s">
        <v>30</v>
      </c>
      <c r="B97" s="527"/>
      <c r="C97" s="17"/>
      <c r="D97" s="17" t="s">
        <v>338</v>
      </c>
      <c r="E97" s="17"/>
      <c r="F97" s="19"/>
    </row>
    <row r="98" spans="1:6" ht="16.95" customHeight="1" x14ac:dyDescent="0.3">
      <c r="A98" s="137" t="s">
        <v>159</v>
      </c>
      <c r="B98" s="215" t="s">
        <v>160</v>
      </c>
      <c r="C98" s="216"/>
      <c r="D98" s="216"/>
      <c r="E98" s="216"/>
      <c r="F98" s="216"/>
    </row>
    <row r="99" spans="1:6" ht="35.1" customHeight="1" x14ac:dyDescent="0.3">
      <c r="A99" s="521" t="s">
        <v>282</v>
      </c>
      <c r="B99" s="522"/>
      <c r="C99" s="522"/>
      <c r="D99" s="522"/>
      <c r="E99" s="522"/>
      <c r="F99" s="523"/>
    </row>
    <row r="100" spans="1:6" ht="50.1" customHeight="1" x14ac:dyDescent="0.3">
      <c r="A100" s="520" t="s">
        <v>346</v>
      </c>
      <c r="B100" s="520"/>
      <c r="C100" s="520"/>
      <c r="D100" s="520"/>
      <c r="E100" s="520"/>
      <c r="F100" s="520"/>
    </row>
    <row r="101" spans="1:6" ht="15" customHeight="1" x14ac:dyDescent="0.3">
      <c r="A101" s="82"/>
      <c r="B101" s="82"/>
      <c r="C101" s="82"/>
      <c r="D101" s="82"/>
      <c r="E101" s="82"/>
      <c r="F101" s="82"/>
    </row>
    <row r="102" spans="1:6" x14ac:dyDescent="0.3">
      <c r="A102" s="491" t="s">
        <v>44</v>
      </c>
      <c r="B102" s="491"/>
      <c r="C102" s="491"/>
      <c r="D102" s="491"/>
      <c r="E102" s="491"/>
      <c r="F102" s="491"/>
    </row>
    <row r="103" spans="1:6" x14ac:dyDescent="0.3">
      <c r="A103" s="491" t="s">
        <v>25</v>
      </c>
      <c r="B103" s="491"/>
      <c r="C103" s="491"/>
      <c r="D103" s="491"/>
      <c r="E103" s="491"/>
      <c r="F103" s="491"/>
    </row>
    <row r="104" spans="1:6" ht="32.4" customHeight="1" x14ac:dyDescent="0.3">
      <c r="A104" s="488" t="s">
        <v>23</v>
      </c>
      <c r="B104" s="488"/>
      <c r="C104" s="92" t="s">
        <v>40</v>
      </c>
      <c r="D104" s="93" t="s">
        <v>41</v>
      </c>
      <c r="E104" s="94" t="s">
        <v>76</v>
      </c>
      <c r="F104" s="93" t="s">
        <v>24</v>
      </c>
    </row>
    <row r="105" spans="1:6" s="63" customFormat="1" ht="30" customHeight="1" x14ac:dyDescent="0.3">
      <c r="A105" s="518" t="s">
        <v>31</v>
      </c>
      <c r="B105" s="518"/>
      <c r="C105" s="20"/>
      <c r="D105" s="20" t="s">
        <v>338</v>
      </c>
      <c r="E105" s="25"/>
      <c r="F105" s="37"/>
    </row>
    <row r="106" spans="1:6" s="63" customFormat="1" ht="30" customHeight="1" x14ac:dyDescent="0.3">
      <c r="A106" s="519" t="s">
        <v>32</v>
      </c>
      <c r="B106" s="519"/>
      <c r="C106" s="26"/>
      <c r="D106" s="26"/>
      <c r="E106" s="27" t="s">
        <v>76</v>
      </c>
      <c r="F106" s="38"/>
    </row>
    <row r="107" spans="1:6" s="63" customFormat="1" ht="30" customHeight="1" x14ac:dyDescent="0.3">
      <c r="A107" s="524" t="s">
        <v>250</v>
      </c>
      <c r="B107" s="524"/>
      <c r="C107" s="289"/>
      <c r="D107" s="289"/>
      <c r="E107" s="290" t="s">
        <v>76</v>
      </c>
      <c r="F107" s="291"/>
    </row>
    <row r="108" spans="1:6" x14ac:dyDescent="0.3">
      <c r="A108" s="137" t="s">
        <v>159</v>
      </c>
      <c r="B108" s="215" t="s">
        <v>160</v>
      </c>
      <c r="C108" s="136"/>
      <c r="D108" s="136"/>
      <c r="E108" s="136"/>
      <c r="F108" s="136"/>
    </row>
    <row r="109" spans="1:6" ht="35.1" customHeight="1" x14ac:dyDescent="0.3">
      <c r="A109" s="521" t="s">
        <v>283</v>
      </c>
      <c r="B109" s="522"/>
      <c r="C109" s="522"/>
      <c r="D109" s="522"/>
      <c r="E109" s="522"/>
      <c r="F109" s="523"/>
    </row>
    <row r="110" spans="1:6" ht="50.1" customHeight="1" x14ac:dyDescent="0.3">
      <c r="A110" s="520" t="s">
        <v>340</v>
      </c>
      <c r="B110" s="520"/>
      <c r="C110" s="520"/>
      <c r="D110" s="520"/>
      <c r="E110" s="520"/>
      <c r="F110" s="520"/>
    </row>
    <row r="111" spans="1:6" ht="9.9" customHeight="1" x14ac:dyDescent="0.3">
      <c r="A111" s="28"/>
      <c r="B111" s="28"/>
      <c r="C111" s="28"/>
      <c r="D111" s="28"/>
      <c r="E111" s="39"/>
      <c r="F111" s="28"/>
    </row>
    <row r="112" spans="1:6" ht="30" customHeight="1" x14ac:dyDescent="0.3">
      <c r="A112" s="96" t="s">
        <v>45</v>
      </c>
      <c r="B112" s="475" t="s">
        <v>341</v>
      </c>
      <c r="C112" s="476"/>
      <c r="D112" s="477" t="s">
        <v>48</v>
      </c>
      <c r="E112" s="478"/>
      <c r="F112" s="479"/>
    </row>
    <row r="113" spans="1:6" ht="27.9" customHeight="1" x14ac:dyDescent="0.3">
      <c r="A113" s="96" t="s">
        <v>46</v>
      </c>
      <c r="B113" s="475" t="s">
        <v>342</v>
      </c>
      <c r="C113" s="476"/>
      <c r="D113" s="480"/>
      <c r="E113" s="481"/>
      <c r="F113" s="482"/>
    </row>
    <row r="114" spans="1:6" ht="30.75" customHeight="1" x14ac:dyDescent="0.3">
      <c r="A114" s="96" t="s">
        <v>47</v>
      </c>
      <c r="B114" s="475" t="s">
        <v>343</v>
      </c>
      <c r="C114" s="476"/>
      <c r="D114" s="483"/>
      <c r="E114" s="484"/>
      <c r="F114" s="485"/>
    </row>
    <row r="115" spans="1:6" x14ac:dyDescent="0.35">
      <c r="A115" s="9"/>
      <c r="B115" s="131"/>
      <c r="C115" s="131"/>
      <c r="D115" s="78"/>
      <c r="E115" s="78"/>
      <c r="F115" s="78"/>
    </row>
    <row r="116" spans="1:6" ht="21.9" customHeight="1" x14ac:dyDescent="0.3">
      <c r="A116" s="509" t="s">
        <v>49</v>
      </c>
      <c r="B116" s="509"/>
      <c r="C116" s="509"/>
      <c r="D116" s="509"/>
      <c r="E116" s="509"/>
      <c r="F116" s="509"/>
    </row>
    <row r="117" spans="1:6" ht="9.9" customHeight="1" x14ac:dyDescent="0.3">
      <c r="A117" s="28"/>
      <c r="B117" s="28"/>
      <c r="C117" s="28"/>
      <c r="D117" s="28"/>
      <c r="E117" s="28"/>
      <c r="F117" s="28"/>
    </row>
    <row r="118" spans="1:6" ht="84.9" customHeight="1" x14ac:dyDescent="0.3">
      <c r="A118" s="449" t="s">
        <v>260</v>
      </c>
      <c r="B118" s="449"/>
      <c r="C118" s="449"/>
      <c r="D118" s="449"/>
      <c r="E118" s="449"/>
      <c r="F118" s="449"/>
    </row>
    <row r="119" spans="1:6" ht="9.9" customHeight="1" x14ac:dyDescent="0.3">
      <c r="A119" s="28"/>
      <c r="B119" s="28"/>
      <c r="C119" s="28"/>
      <c r="D119" s="28"/>
      <c r="E119" s="28"/>
      <c r="F119" s="28"/>
    </row>
    <row r="120" spans="1:6" x14ac:dyDescent="0.3">
      <c r="A120" s="491" t="s">
        <v>50</v>
      </c>
      <c r="B120" s="491"/>
      <c r="C120" s="491"/>
      <c r="D120" s="491"/>
      <c r="E120" s="491"/>
      <c r="F120" s="491"/>
    </row>
    <row r="121" spans="1:6" x14ac:dyDescent="0.3">
      <c r="A121" s="491" t="s">
        <v>231</v>
      </c>
      <c r="B121" s="491"/>
      <c r="C121" s="491"/>
      <c r="D121" s="491"/>
      <c r="E121" s="491"/>
      <c r="F121" s="491"/>
    </row>
    <row r="122" spans="1:6" s="356" customFormat="1" ht="15" customHeight="1" x14ac:dyDescent="0.3">
      <c r="A122" s="511" t="s">
        <v>51</v>
      </c>
      <c r="B122" s="511"/>
      <c r="C122" s="511"/>
      <c r="D122" s="511"/>
      <c r="E122" s="511"/>
      <c r="F122" s="511"/>
    </row>
    <row r="123" spans="1:6" ht="54" customHeight="1" x14ac:dyDescent="0.3">
      <c r="A123" s="97" t="s">
        <v>59</v>
      </c>
      <c r="B123" s="97" t="s">
        <v>186</v>
      </c>
      <c r="C123" s="97" t="s">
        <v>65</v>
      </c>
      <c r="D123" s="97" t="s">
        <v>62</v>
      </c>
      <c r="E123" s="97" t="s">
        <v>63</v>
      </c>
      <c r="F123" s="97" t="s">
        <v>149</v>
      </c>
    </row>
    <row r="124" spans="1:6" ht="18" customHeight="1" x14ac:dyDescent="0.3">
      <c r="A124" s="100" t="s">
        <v>16</v>
      </c>
      <c r="B124" s="85">
        <f>+SUM(B126:B129)</f>
        <v>132691026794</v>
      </c>
      <c r="C124" s="86">
        <f>+SUM(C126:C131)</f>
        <v>100</v>
      </c>
      <c r="D124" s="87"/>
      <c r="E124" s="87"/>
      <c r="F124" s="87"/>
    </row>
    <row r="125" spans="1:6" customFormat="1" ht="9.9" customHeight="1" x14ac:dyDescent="0.3"/>
    <row r="126" spans="1:6" s="64" customFormat="1" ht="18" customHeight="1" x14ac:dyDescent="0.3">
      <c r="A126" s="183" t="s">
        <v>60</v>
      </c>
      <c r="B126" s="184">
        <v>132691026794</v>
      </c>
      <c r="C126" s="353">
        <f>+B126/$B$124*100</f>
        <v>100</v>
      </c>
      <c r="D126" s="187" t="s">
        <v>363</v>
      </c>
      <c r="E126" s="187"/>
      <c r="F126" s="187"/>
    </row>
    <row r="127" spans="1:6" s="64" customFormat="1" ht="18" customHeight="1" x14ac:dyDescent="0.3">
      <c r="A127" s="183" t="s">
        <v>210</v>
      </c>
      <c r="B127" s="184">
        <v>0</v>
      </c>
      <c r="C127" s="353">
        <f>+B127/$B$124*100</f>
        <v>0</v>
      </c>
      <c r="D127" s="187"/>
      <c r="E127" s="187"/>
      <c r="F127" s="187"/>
    </row>
    <row r="128" spans="1:6" s="64" customFormat="1" ht="18" customHeight="1" x14ac:dyDescent="0.3">
      <c r="A128" s="183" t="s">
        <v>138</v>
      </c>
      <c r="B128" s="184">
        <v>0</v>
      </c>
      <c r="C128" s="353">
        <f t="shared" ref="C128:C129" si="37">+B128/$B$124*100</f>
        <v>0</v>
      </c>
      <c r="D128" s="187"/>
      <c r="E128" s="187"/>
      <c r="F128" s="187"/>
    </row>
    <row r="129" spans="1:6" s="64" customFormat="1" ht="18" customHeight="1" x14ac:dyDescent="0.3">
      <c r="A129" s="192" t="s">
        <v>139</v>
      </c>
      <c r="B129" s="193">
        <v>0</v>
      </c>
      <c r="C129" s="354">
        <f t="shared" si="37"/>
        <v>0</v>
      </c>
      <c r="D129" s="194"/>
      <c r="E129" s="194"/>
      <c r="F129" s="194"/>
    </row>
    <row r="130" spans="1:6" s="64" customFormat="1" ht="18" customHeight="1" x14ac:dyDescent="0.3">
      <c r="A130" s="183" t="s">
        <v>140</v>
      </c>
      <c r="B130" s="184">
        <v>0</v>
      </c>
      <c r="C130" s="353">
        <f t="shared" ref="C130:C131" si="38">+B130/$B$124*100</f>
        <v>0</v>
      </c>
      <c r="D130" s="187"/>
      <c r="E130" s="187"/>
      <c r="F130" s="187"/>
    </row>
    <row r="131" spans="1:6" ht="18" customHeight="1" x14ac:dyDescent="0.35">
      <c r="A131" s="183" t="s">
        <v>141</v>
      </c>
      <c r="B131" s="184">
        <v>0</v>
      </c>
      <c r="C131" s="353">
        <f t="shared" si="38"/>
        <v>0</v>
      </c>
      <c r="D131" s="190"/>
      <c r="E131" s="190"/>
      <c r="F131" s="190"/>
    </row>
    <row r="132" spans="1:6" ht="18" customHeight="1" x14ac:dyDescent="0.3">
      <c r="A132" s="185" t="s">
        <v>142</v>
      </c>
      <c r="B132" s="186">
        <v>0</v>
      </c>
      <c r="C132" s="355">
        <f>+B132/$B$124*100</f>
        <v>0</v>
      </c>
      <c r="D132" s="191"/>
      <c r="E132" s="191"/>
      <c r="F132" s="191"/>
    </row>
    <row r="133" spans="1:6" ht="18" customHeight="1" x14ac:dyDescent="0.3">
      <c r="A133" s="138" t="s">
        <v>159</v>
      </c>
      <c r="B133" s="81" t="s">
        <v>160</v>
      </c>
      <c r="C133" s="138"/>
      <c r="D133" s="138"/>
      <c r="E133" s="138"/>
      <c r="F133" s="138"/>
    </row>
    <row r="134" spans="1:6" ht="35.1" customHeight="1" x14ac:dyDescent="0.3">
      <c r="A134" s="516" t="s">
        <v>209</v>
      </c>
      <c r="B134" s="500"/>
      <c r="C134" s="500"/>
      <c r="D134" s="500"/>
      <c r="E134" s="500"/>
      <c r="F134" s="517"/>
    </row>
    <row r="135" spans="1:6" ht="50.1" customHeight="1" x14ac:dyDescent="0.3">
      <c r="A135" s="512" t="s">
        <v>351</v>
      </c>
      <c r="B135" s="513"/>
      <c r="C135" s="513"/>
      <c r="D135" s="513"/>
      <c r="E135" s="513"/>
      <c r="F135" s="514"/>
    </row>
    <row r="136" spans="1:6" ht="15" customHeight="1" x14ac:dyDescent="0.3">
      <c r="A136" s="22"/>
      <c r="B136" s="42"/>
      <c r="C136" s="21"/>
    </row>
    <row r="137" spans="1:6" x14ac:dyDescent="0.3">
      <c r="A137" s="491" t="s">
        <v>66</v>
      </c>
      <c r="B137" s="491"/>
      <c r="C137" s="491"/>
      <c r="D137" s="491"/>
      <c r="E137" s="491"/>
      <c r="F137" s="491"/>
    </row>
    <row r="138" spans="1:6" x14ac:dyDescent="0.3">
      <c r="A138" s="491" t="s">
        <v>144</v>
      </c>
      <c r="B138" s="491"/>
      <c r="C138" s="491"/>
      <c r="D138" s="491"/>
      <c r="E138" s="491"/>
      <c r="F138" s="491"/>
    </row>
    <row r="139" spans="1:6" s="356" customFormat="1" ht="15" customHeight="1" x14ac:dyDescent="0.3">
      <c r="A139" s="511" t="s">
        <v>51</v>
      </c>
      <c r="B139" s="511"/>
      <c r="C139" s="511"/>
      <c r="D139" s="511"/>
      <c r="E139" s="511"/>
      <c r="F139" s="511"/>
    </row>
    <row r="140" spans="1:6" ht="31.2" x14ac:dyDescent="0.3">
      <c r="A140" s="133" t="s">
        <v>53</v>
      </c>
      <c r="B140" s="133" t="s">
        <v>146</v>
      </c>
      <c r="C140" s="92" t="s">
        <v>0</v>
      </c>
      <c r="D140" s="92" t="s">
        <v>2</v>
      </c>
      <c r="E140" s="92" t="s">
        <v>3</v>
      </c>
      <c r="F140" s="92" t="s">
        <v>4</v>
      </c>
    </row>
    <row r="141" spans="1:6" x14ac:dyDescent="0.3">
      <c r="A141" s="100" t="s">
        <v>16</v>
      </c>
      <c r="B141" s="98"/>
      <c r="C141" s="359">
        <f>+C143</f>
        <v>0</v>
      </c>
      <c r="D141" s="359">
        <f>+D143</f>
        <v>22115171132</v>
      </c>
      <c r="E141" s="359">
        <f>+E143</f>
        <v>11057585566.5</v>
      </c>
      <c r="F141" s="85">
        <f>+F143</f>
        <v>33172756698.5</v>
      </c>
    </row>
    <row r="142" spans="1:6" ht="9.9" customHeight="1" x14ac:dyDescent="0.3">
      <c r="A142" s="12"/>
      <c r="B142" s="43"/>
      <c r="C142" s="13"/>
      <c r="D142" s="13"/>
      <c r="E142" s="13"/>
      <c r="F142" s="44"/>
    </row>
    <row r="143" spans="1:6" x14ac:dyDescent="0.3">
      <c r="A143" s="496" t="s">
        <v>157</v>
      </c>
      <c r="B143" s="496"/>
      <c r="C143" s="315">
        <f>+C144+C148</f>
        <v>0</v>
      </c>
      <c r="D143" s="315">
        <f>+D144+D148</f>
        <v>22115171132</v>
      </c>
      <c r="E143" s="315">
        <f t="shared" ref="E143" si="39">+E144+E148</f>
        <v>11057585566.5</v>
      </c>
      <c r="F143" s="99">
        <f>+F144+F148</f>
        <v>33172756698.5</v>
      </c>
    </row>
    <row r="144" spans="1:6" x14ac:dyDescent="0.3">
      <c r="A144" s="167" t="s">
        <v>192</v>
      </c>
      <c r="B144" s="172" t="s">
        <v>187</v>
      </c>
      <c r="C144" s="13">
        <f>+C145</f>
        <v>0</v>
      </c>
      <c r="D144" s="13">
        <f>+D145</f>
        <v>22115171132</v>
      </c>
      <c r="E144" s="13">
        <f t="shared" ref="D144:E146" si="40">+E145</f>
        <v>11057585566.5</v>
      </c>
      <c r="F144" s="357">
        <f t="shared" ref="F144:F151" si="41">+C144+D144+E144</f>
        <v>33172756698.5</v>
      </c>
    </row>
    <row r="145" spans="1:6" x14ac:dyDescent="0.3">
      <c r="A145" s="167" t="s">
        <v>191</v>
      </c>
      <c r="B145" s="172" t="s">
        <v>163</v>
      </c>
      <c r="C145" s="73">
        <f>+C146</f>
        <v>0</v>
      </c>
      <c r="D145" s="73">
        <f>D146</f>
        <v>22115171132</v>
      </c>
      <c r="E145" s="73">
        <f>E146</f>
        <v>11057585566.5</v>
      </c>
      <c r="F145" s="358">
        <f t="shared" si="41"/>
        <v>33172756698.5</v>
      </c>
    </row>
    <row r="146" spans="1:6" x14ac:dyDescent="0.3">
      <c r="A146" s="167" t="s">
        <v>190</v>
      </c>
      <c r="B146" s="172" t="s">
        <v>188</v>
      </c>
      <c r="C146" s="73">
        <f>+C147</f>
        <v>0</v>
      </c>
      <c r="D146" s="73">
        <f t="shared" si="40"/>
        <v>22115171132</v>
      </c>
      <c r="E146" s="73">
        <f t="shared" si="40"/>
        <v>11057585566.5</v>
      </c>
      <c r="F146" s="358">
        <f t="shared" si="41"/>
        <v>33172756698.5</v>
      </c>
    </row>
    <row r="147" spans="1:6" x14ac:dyDescent="0.3">
      <c r="A147" s="377" t="s">
        <v>193</v>
      </c>
      <c r="B147" s="378" t="s">
        <v>207</v>
      </c>
      <c r="C147" s="379">
        <v>0</v>
      </c>
      <c r="D147" s="379">
        <v>22115171132</v>
      </c>
      <c r="E147" s="379">
        <v>11057585566.5</v>
      </c>
      <c r="F147" s="380">
        <f t="shared" si="41"/>
        <v>33172756698.5</v>
      </c>
    </row>
    <row r="148" spans="1:6" x14ac:dyDescent="0.3">
      <c r="A148" s="167" t="s">
        <v>264</v>
      </c>
      <c r="B148" s="172" t="s">
        <v>261</v>
      </c>
      <c r="C148" s="13">
        <f>+C149</f>
        <v>0</v>
      </c>
      <c r="D148" s="13">
        <f t="shared" ref="D148:D150" si="42">+D149</f>
        <v>0</v>
      </c>
      <c r="E148" s="13">
        <f t="shared" ref="E148:E150" si="43">+E149</f>
        <v>0</v>
      </c>
      <c r="F148" s="357">
        <f t="shared" si="41"/>
        <v>0</v>
      </c>
    </row>
    <row r="149" spans="1:6" x14ac:dyDescent="0.3">
      <c r="A149" s="167" t="s">
        <v>265</v>
      </c>
      <c r="B149" s="172" t="s">
        <v>164</v>
      </c>
      <c r="C149" s="73">
        <f>+C150</f>
        <v>0</v>
      </c>
      <c r="D149" s="73">
        <f t="shared" si="42"/>
        <v>0</v>
      </c>
      <c r="E149" s="73">
        <f t="shared" si="43"/>
        <v>0</v>
      </c>
      <c r="F149" s="358">
        <f t="shared" si="41"/>
        <v>0</v>
      </c>
    </row>
    <row r="150" spans="1:6" x14ac:dyDescent="0.3">
      <c r="A150" s="167" t="s">
        <v>267</v>
      </c>
      <c r="B150" s="172" t="s">
        <v>266</v>
      </c>
      <c r="C150" s="73">
        <f>+C151</f>
        <v>0</v>
      </c>
      <c r="D150" s="73">
        <f t="shared" si="42"/>
        <v>0</v>
      </c>
      <c r="E150" s="73">
        <f t="shared" si="43"/>
        <v>0</v>
      </c>
      <c r="F150" s="358">
        <f t="shared" si="41"/>
        <v>0</v>
      </c>
    </row>
    <row r="151" spans="1:6" ht="18" customHeight="1" x14ac:dyDescent="0.3">
      <c r="A151" s="377" t="s">
        <v>268</v>
      </c>
      <c r="B151" s="378" t="s">
        <v>269</v>
      </c>
      <c r="C151" s="379">
        <v>0</v>
      </c>
      <c r="D151" s="379">
        <v>0</v>
      </c>
      <c r="E151" s="379">
        <v>0</v>
      </c>
      <c r="F151" s="380">
        <f t="shared" si="41"/>
        <v>0</v>
      </c>
    </row>
    <row r="152" spans="1:6" ht="9.9" customHeight="1" x14ac:dyDescent="0.3">
      <c r="A152" s="116"/>
      <c r="B152" s="41"/>
      <c r="C152" s="52"/>
      <c r="D152" s="52"/>
      <c r="E152" s="52"/>
      <c r="F152" s="117"/>
    </row>
    <row r="153" spans="1:6" x14ac:dyDescent="0.3">
      <c r="A153" s="165" t="s">
        <v>159</v>
      </c>
      <c r="B153" s="166" t="s">
        <v>160</v>
      </c>
      <c r="C153" s="165"/>
      <c r="D153" s="165"/>
      <c r="E153" s="165"/>
      <c r="F153" s="165"/>
    </row>
    <row r="154" spans="1:6" ht="35.1" customHeight="1" x14ac:dyDescent="0.3">
      <c r="A154" s="500" t="s">
        <v>270</v>
      </c>
      <c r="B154" s="500"/>
      <c r="C154" s="500"/>
      <c r="D154" s="500"/>
      <c r="E154" s="500"/>
      <c r="F154" s="500"/>
    </row>
    <row r="155" spans="1:6" ht="50.1" customHeight="1" x14ac:dyDescent="0.3">
      <c r="A155" s="515" t="s">
        <v>344</v>
      </c>
      <c r="B155" s="515"/>
      <c r="C155" s="515"/>
      <c r="D155" s="515"/>
      <c r="E155" s="515"/>
      <c r="F155" s="515"/>
    </row>
    <row r="156" spans="1:6" ht="9.9" customHeight="1" x14ac:dyDescent="0.3">
      <c r="A156" s="22"/>
      <c r="B156" s="42"/>
      <c r="C156" s="21"/>
    </row>
    <row r="157" spans="1:6" x14ac:dyDescent="0.3">
      <c r="A157" s="491" t="s">
        <v>69</v>
      </c>
      <c r="B157" s="491"/>
      <c r="C157" s="491"/>
      <c r="D157" s="491"/>
      <c r="E157" s="491"/>
      <c r="F157" s="491"/>
    </row>
    <row r="158" spans="1:6" ht="32.25" customHeight="1" x14ac:dyDescent="0.3">
      <c r="A158" s="510" t="s">
        <v>120</v>
      </c>
      <c r="B158" s="510"/>
      <c r="C158" s="510"/>
      <c r="D158" s="510"/>
      <c r="E158" s="510"/>
      <c r="F158" s="510"/>
    </row>
    <row r="159" spans="1:6" s="356" customFormat="1" ht="15" customHeight="1" x14ac:dyDescent="0.3">
      <c r="A159" s="511" t="s">
        <v>51</v>
      </c>
      <c r="B159" s="511"/>
      <c r="C159" s="511"/>
      <c r="D159" s="511"/>
      <c r="E159" s="511"/>
      <c r="F159" s="511"/>
    </row>
    <row r="160" spans="1:6" ht="33" customHeight="1" x14ac:dyDescent="0.3">
      <c r="A160" s="133" t="s">
        <v>53</v>
      </c>
      <c r="B160" s="133" t="s">
        <v>184</v>
      </c>
      <c r="C160" s="92" t="s">
        <v>0</v>
      </c>
      <c r="D160" s="92" t="s">
        <v>2</v>
      </c>
      <c r="E160" s="92" t="s">
        <v>3</v>
      </c>
      <c r="F160" s="92" t="s">
        <v>4</v>
      </c>
    </row>
    <row r="161" spans="1:6" x14ac:dyDescent="0.3">
      <c r="A161" s="100" t="s">
        <v>16</v>
      </c>
      <c r="B161" s="98"/>
      <c r="C161" s="85">
        <f>+C163+C175</f>
        <v>0</v>
      </c>
      <c r="D161" s="85">
        <f t="shared" ref="D161:F161" si="44">+D163+D175</f>
        <v>0</v>
      </c>
      <c r="E161" s="85">
        <f t="shared" si="44"/>
        <v>0</v>
      </c>
      <c r="F161" s="85">
        <f t="shared" si="44"/>
        <v>0</v>
      </c>
    </row>
    <row r="162" spans="1:6" ht="9.9" customHeight="1" x14ac:dyDescent="0.3">
      <c r="A162" s="12"/>
      <c r="B162" s="43"/>
      <c r="C162" s="13"/>
      <c r="D162" s="13"/>
      <c r="E162" s="13"/>
      <c r="F162" s="44"/>
    </row>
    <row r="163" spans="1:6" ht="18" customHeight="1" x14ac:dyDescent="0.3">
      <c r="A163" s="496" t="s">
        <v>158</v>
      </c>
      <c r="B163" s="496"/>
      <c r="C163" s="99">
        <f>+SUM(C164:C173)</f>
        <v>0</v>
      </c>
      <c r="D163" s="99">
        <f>+SUM(D164:D173)</f>
        <v>0</v>
      </c>
      <c r="E163" s="99">
        <f>+SUM(E164:E173)</f>
        <v>0</v>
      </c>
      <c r="F163" s="99">
        <f>+SUM(F164:F173)</f>
        <v>0</v>
      </c>
    </row>
    <row r="164" spans="1:6" ht="15" customHeight="1" x14ac:dyDescent="0.3">
      <c r="A164" s="167">
        <v>0</v>
      </c>
      <c r="B164" s="172" t="s">
        <v>177</v>
      </c>
      <c r="C164" s="73">
        <v>0</v>
      </c>
      <c r="D164" s="73">
        <v>0</v>
      </c>
      <c r="E164" s="73">
        <v>0</v>
      </c>
      <c r="F164" s="358">
        <f>+C164+D164+E164</f>
        <v>0</v>
      </c>
    </row>
    <row r="165" spans="1:6" ht="15" customHeight="1" x14ac:dyDescent="0.3">
      <c r="A165" s="167">
        <v>1</v>
      </c>
      <c r="B165" s="172" t="s">
        <v>165</v>
      </c>
      <c r="C165" s="73">
        <v>0</v>
      </c>
      <c r="D165" s="360">
        <v>0</v>
      </c>
      <c r="E165" s="360">
        <v>0</v>
      </c>
      <c r="F165" s="358">
        <f t="shared" ref="F165:F173" si="45">+C165+D165+E165</f>
        <v>0</v>
      </c>
    </row>
    <row r="166" spans="1:6" ht="15" customHeight="1" x14ac:dyDescent="0.3">
      <c r="A166" s="167">
        <v>2</v>
      </c>
      <c r="B166" s="172" t="s">
        <v>178</v>
      </c>
      <c r="C166" s="73">
        <v>0</v>
      </c>
      <c r="D166" s="73">
        <v>0</v>
      </c>
      <c r="E166" s="73">
        <v>0</v>
      </c>
      <c r="F166" s="358">
        <f t="shared" si="45"/>
        <v>0</v>
      </c>
    </row>
    <row r="167" spans="1:6" ht="15" customHeight="1" x14ac:dyDescent="0.3">
      <c r="A167" s="167">
        <v>3</v>
      </c>
      <c r="B167" s="172" t="s">
        <v>179</v>
      </c>
      <c r="C167" s="73">
        <v>0</v>
      </c>
      <c r="D167" s="73">
        <v>0</v>
      </c>
      <c r="E167" s="73">
        <v>0</v>
      </c>
      <c r="F167" s="358">
        <f t="shared" si="45"/>
        <v>0</v>
      </c>
    </row>
    <row r="168" spans="1:6" ht="15" customHeight="1" x14ac:dyDescent="0.3">
      <c r="A168" s="167">
        <v>4</v>
      </c>
      <c r="B168" s="172" t="s">
        <v>180</v>
      </c>
      <c r="C168" s="73">
        <v>0</v>
      </c>
      <c r="D168" s="73">
        <v>0</v>
      </c>
      <c r="E168" s="73">
        <v>0</v>
      </c>
      <c r="F168" s="358">
        <f t="shared" si="45"/>
        <v>0</v>
      </c>
    </row>
    <row r="169" spans="1:6" ht="15" customHeight="1" x14ac:dyDescent="0.3">
      <c r="A169" s="167">
        <v>5</v>
      </c>
      <c r="B169" s="172" t="s">
        <v>181</v>
      </c>
      <c r="C169" s="73">
        <v>0</v>
      </c>
      <c r="D169" s="73">
        <v>0</v>
      </c>
      <c r="E169" s="73">
        <v>0</v>
      </c>
      <c r="F169" s="358">
        <f t="shared" si="45"/>
        <v>0</v>
      </c>
    </row>
    <row r="170" spans="1:6" ht="15" customHeight="1" x14ac:dyDescent="0.3">
      <c r="A170" s="167">
        <v>6</v>
      </c>
      <c r="B170" s="416" t="s">
        <v>163</v>
      </c>
      <c r="C170" s="73">
        <v>0</v>
      </c>
      <c r="D170" s="73">
        <v>0</v>
      </c>
      <c r="E170" s="73">
        <v>0</v>
      </c>
      <c r="F170" s="418">
        <f t="shared" si="45"/>
        <v>0</v>
      </c>
    </row>
    <row r="171" spans="1:6" ht="15" customHeight="1" x14ac:dyDescent="0.3">
      <c r="A171" s="167">
        <v>7</v>
      </c>
      <c r="B171" s="416" t="s">
        <v>164</v>
      </c>
      <c r="C171" s="73">
        <v>0</v>
      </c>
      <c r="D171" s="73">
        <v>0</v>
      </c>
      <c r="E171" s="73">
        <v>0</v>
      </c>
      <c r="F171" s="418">
        <f t="shared" si="45"/>
        <v>0</v>
      </c>
    </row>
    <row r="172" spans="1:6" ht="15" customHeight="1" x14ac:dyDescent="0.3">
      <c r="A172" s="167">
        <v>8</v>
      </c>
      <c r="B172" s="172" t="s">
        <v>182</v>
      </c>
      <c r="C172" s="73">
        <v>0</v>
      </c>
      <c r="D172" s="73">
        <v>0</v>
      </c>
      <c r="E172" s="73">
        <v>0</v>
      </c>
      <c r="F172" s="358">
        <f t="shared" si="45"/>
        <v>0</v>
      </c>
    </row>
    <row r="173" spans="1:6" ht="15" customHeight="1" x14ac:dyDescent="0.3">
      <c r="A173" s="167">
        <v>9</v>
      </c>
      <c r="B173" s="172" t="s">
        <v>183</v>
      </c>
      <c r="C173" s="73">
        <v>0</v>
      </c>
      <c r="D173" s="73">
        <v>0</v>
      </c>
      <c r="E173" s="73">
        <v>0</v>
      </c>
      <c r="F173" s="358">
        <f t="shared" si="45"/>
        <v>0</v>
      </c>
    </row>
    <row r="174" spans="1:6" ht="9.9" customHeight="1" x14ac:dyDescent="0.3">
      <c r="A174" s="77"/>
      <c r="B174" s="43"/>
      <c r="C174" s="73"/>
      <c r="D174" s="73"/>
      <c r="E174" s="73"/>
      <c r="F174" s="358"/>
    </row>
    <row r="175" spans="1:6" ht="18" customHeight="1" x14ac:dyDescent="0.3">
      <c r="A175" s="496" t="s">
        <v>262</v>
      </c>
      <c r="B175" s="496"/>
      <c r="C175" s="99">
        <f t="shared" ref="C175:E176" si="46">+C176</f>
        <v>0</v>
      </c>
      <c r="D175" s="99">
        <f t="shared" si="46"/>
        <v>0</v>
      </c>
      <c r="E175" s="99">
        <f t="shared" si="46"/>
        <v>0</v>
      </c>
      <c r="F175" s="99">
        <f>+SUM(F176:F177)</f>
        <v>0</v>
      </c>
    </row>
    <row r="176" spans="1:6" ht="18" customHeight="1" x14ac:dyDescent="0.3">
      <c r="A176" s="167">
        <v>6</v>
      </c>
      <c r="B176" s="172" t="s">
        <v>163</v>
      </c>
      <c r="C176" s="262">
        <f t="shared" si="46"/>
        <v>0</v>
      </c>
      <c r="D176" s="262">
        <f t="shared" si="46"/>
        <v>0</v>
      </c>
      <c r="E176" s="262">
        <f t="shared" si="46"/>
        <v>0</v>
      </c>
      <c r="F176" s="361">
        <f>+F177</f>
        <v>0</v>
      </c>
    </row>
    <row r="177" spans="1:6" ht="18" customHeight="1" x14ac:dyDescent="0.3">
      <c r="A177" s="381" t="s">
        <v>195</v>
      </c>
      <c r="B177" s="382" t="s">
        <v>194</v>
      </c>
      <c r="C177" s="383">
        <v>0</v>
      </c>
      <c r="D177" s="383">
        <v>0</v>
      </c>
      <c r="E177" s="383">
        <v>0</v>
      </c>
      <c r="F177" s="384">
        <f>+C177+D177+E177</f>
        <v>0</v>
      </c>
    </row>
    <row r="178" spans="1:6" ht="15" customHeight="1" x14ac:dyDescent="0.3">
      <c r="A178" s="497" t="s">
        <v>57</v>
      </c>
      <c r="B178" s="498"/>
      <c r="C178" s="498"/>
      <c r="D178" s="498"/>
      <c r="E178" s="498"/>
      <c r="F178" s="498"/>
    </row>
    <row r="179" spans="1:6" ht="15" customHeight="1" x14ac:dyDescent="0.3">
      <c r="A179" s="137" t="s">
        <v>159</v>
      </c>
      <c r="B179" s="136" t="s">
        <v>160</v>
      </c>
      <c r="C179" s="136"/>
      <c r="D179" s="136"/>
      <c r="E179" s="136"/>
      <c r="F179" s="136"/>
    </row>
    <row r="180" spans="1:6" ht="54.75" customHeight="1" x14ac:dyDescent="0.3">
      <c r="A180" s="500" t="s">
        <v>352</v>
      </c>
      <c r="B180" s="500"/>
      <c r="C180" s="500"/>
      <c r="D180" s="500"/>
      <c r="E180" s="500"/>
      <c r="F180" s="500"/>
    </row>
    <row r="181" spans="1:6" ht="123" customHeight="1" x14ac:dyDescent="0.3">
      <c r="A181" s="499" t="s">
        <v>354</v>
      </c>
      <c r="B181" s="499"/>
      <c r="C181" s="499"/>
      <c r="D181" s="499"/>
      <c r="E181" s="499"/>
      <c r="F181" s="499"/>
    </row>
    <row r="182" spans="1:6" ht="9.9" customHeight="1" x14ac:dyDescent="0.3">
      <c r="A182" s="45"/>
      <c r="B182" s="43"/>
      <c r="C182" s="28"/>
      <c r="D182" s="28"/>
      <c r="E182" s="28"/>
      <c r="F182" s="28"/>
    </row>
    <row r="183" spans="1:6" x14ac:dyDescent="0.3">
      <c r="A183" s="491" t="s">
        <v>71</v>
      </c>
      <c r="B183" s="491"/>
      <c r="C183" s="491"/>
      <c r="D183" s="491"/>
      <c r="E183" s="491"/>
      <c r="F183" s="491"/>
    </row>
    <row r="184" spans="1:6" ht="14.4" customHeight="1" x14ac:dyDescent="0.3">
      <c r="A184" s="491" t="s">
        <v>72</v>
      </c>
      <c r="B184" s="491"/>
      <c r="C184" s="491"/>
      <c r="D184" s="491"/>
      <c r="E184" s="491"/>
      <c r="F184" s="491"/>
    </row>
    <row r="185" spans="1:6" x14ac:dyDescent="0.3">
      <c r="A185" s="491" t="s">
        <v>51</v>
      </c>
      <c r="B185" s="491"/>
      <c r="C185" s="491"/>
      <c r="D185" s="491"/>
      <c r="E185" s="491"/>
      <c r="F185" s="491"/>
    </row>
    <row r="186" spans="1:6" x14ac:dyDescent="0.3">
      <c r="A186" s="92" t="s">
        <v>70</v>
      </c>
      <c r="B186" s="92" t="s">
        <v>0</v>
      </c>
      <c r="C186" s="92" t="s">
        <v>2</v>
      </c>
      <c r="D186" s="92" t="s">
        <v>3</v>
      </c>
      <c r="E186" s="92" t="s">
        <v>4</v>
      </c>
      <c r="F186" s="115"/>
    </row>
    <row r="187" spans="1:6" ht="18" customHeight="1" x14ac:dyDescent="0.3">
      <c r="A187" s="141" t="s">
        <v>73</v>
      </c>
      <c r="B187" s="170">
        <v>0</v>
      </c>
      <c r="C187" s="126">
        <f>+B191</f>
        <v>0</v>
      </c>
      <c r="D187" s="126">
        <f>+C191</f>
        <v>22115171132</v>
      </c>
      <c r="E187" s="119">
        <v>0</v>
      </c>
      <c r="F187" s="236"/>
    </row>
    <row r="188" spans="1:6" ht="18" customHeight="1" x14ac:dyDescent="0.3">
      <c r="A188" s="141" t="s">
        <v>74</v>
      </c>
      <c r="B188" s="126">
        <f>+C143</f>
        <v>0</v>
      </c>
      <c r="C188" s="126">
        <f>+D143</f>
        <v>22115171132</v>
      </c>
      <c r="D188" s="126">
        <f>+E143</f>
        <v>11057585566.5</v>
      </c>
      <c r="E188" s="119">
        <f>+B188+C188+D188</f>
        <v>33172756698.5</v>
      </c>
      <c r="F188" s="65"/>
    </row>
    <row r="189" spans="1:6" ht="18" customHeight="1" x14ac:dyDescent="0.3">
      <c r="A189" s="101" t="s">
        <v>100</v>
      </c>
      <c r="B189" s="102">
        <f>+B187+B188</f>
        <v>0</v>
      </c>
      <c r="C189" s="102">
        <f>+C187+C188</f>
        <v>22115171132</v>
      </c>
      <c r="D189" s="102">
        <f>+D187+D188</f>
        <v>33172756698.5</v>
      </c>
      <c r="E189" s="102">
        <f>+E187+E188</f>
        <v>33172756698.5</v>
      </c>
      <c r="F189" s="65"/>
    </row>
    <row r="190" spans="1:6" ht="18" customHeight="1" x14ac:dyDescent="0.3">
      <c r="A190" s="141" t="s">
        <v>148</v>
      </c>
      <c r="B190" s="126">
        <f>+C163</f>
        <v>0</v>
      </c>
      <c r="C190" s="126">
        <f>+D163</f>
        <v>0</v>
      </c>
      <c r="D190" s="126">
        <f>+E163</f>
        <v>0</v>
      </c>
      <c r="E190" s="119">
        <f>+SUM(B190:D190)</f>
        <v>0</v>
      </c>
      <c r="F190" s="65"/>
    </row>
    <row r="191" spans="1:6" ht="18" customHeight="1" x14ac:dyDescent="0.3">
      <c r="A191" s="101" t="s">
        <v>101</v>
      </c>
      <c r="B191" s="132">
        <f>+B189-B190</f>
        <v>0</v>
      </c>
      <c r="C191" s="102">
        <f>+C189-C190</f>
        <v>22115171132</v>
      </c>
      <c r="D191" s="102">
        <f>+D189-D190</f>
        <v>33172756698.5</v>
      </c>
      <c r="E191" s="102">
        <f>+E189-E190</f>
        <v>33172756698.5</v>
      </c>
      <c r="F191" s="65"/>
    </row>
    <row r="192" spans="1:6" x14ac:dyDescent="0.3">
      <c r="A192" s="134" t="s">
        <v>159</v>
      </c>
      <c r="B192" s="364" t="s">
        <v>160</v>
      </c>
      <c r="C192" s="334"/>
      <c r="D192" s="334"/>
      <c r="E192" s="79"/>
    </row>
    <row r="193" spans="1:6" ht="18" customHeight="1" x14ac:dyDescent="0.3">
      <c r="A193" s="507" t="s">
        <v>185</v>
      </c>
      <c r="B193" s="508"/>
      <c r="C193" s="508"/>
      <c r="D193" s="508"/>
      <c r="E193" s="508"/>
      <c r="F193" s="127"/>
    </row>
    <row r="194" spans="1:6" ht="39.9" customHeight="1" x14ac:dyDescent="0.3">
      <c r="A194" s="504" t="s">
        <v>208</v>
      </c>
      <c r="B194" s="505"/>
      <c r="C194" s="505"/>
      <c r="D194" s="505"/>
      <c r="E194" s="505"/>
      <c r="F194" s="506"/>
    </row>
    <row r="195" spans="1:6" ht="18" customHeight="1" x14ac:dyDescent="0.3">
      <c r="A195" s="504" t="s">
        <v>121</v>
      </c>
      <c r="B195" s="505"/>
      <c r="C195" s="505"/>
      <c r="D195" s="505"/>
      <c r="E195" s="505"/>
      <c r="F195" s="506"/>
    </row>
    <row r="196" spans="1:6" ht="18" customHeight="1" x14ac:dyDescent="0.3">
      <c r="A196" s="504" t="s">
        <v>151</v>
      </c>
      <c r="B196" s="505"/>
      <c r="C196" s="505"/>
      <c r="D196" s="505"/>
      <c r="E196" s="505"/>
      <c r="F196" s="506"/>
    </row>
    <row r="197" spans="1:6" ht="18" customHeight="1" x14ac:dyDescent="0.3">
      <c r="A197" s="504" t="s">
        <v>124</v>
      </c>
      <c r="B197" s="505"/>
      <c r="C197" s="505"/>
      <c r="D197" s="505"/>
      <c r="E197" s="505"/>
      <c r="F197" s="506"/>
    </row>
    <row r="198" spans="1:6" ht="18" customHeight="1" x14ac:dyDescent="0.3">
      <c r="A198" s="501" t="s">
        <v>150</v>
      </c>
      <c r="B198" s="502"/>
      <c r="C198" s="502"/>
      <c r="D198" s="502"/>
      <c r="E198" s="502"/>
      <c r="F198" s="503"/>
    </row>
    <row r="199" spans="1:6" ht="15" customHeight="1" x14ac:dyDescent="0.3">
      <c r="A199" s="104" t="s">
        <v>122</v>
      </c>
      <c r="B199" s="105"/>
      <c r="C199" s="105"/>
      <c r="D199" s="105"/>
      <c r="E199" s="105"/>
      <c r="F199" s="106"/>
    </row>
    <row r="200" spans="1:6" s="114" customFormat="1" ht="50.1" customHeight="1" x14ac:dyDescent="0.3">
      <c r="A200" s="468" t="s">
        <v>355</v>
      </c>
      <c r="B200" s="469"/>
      <c r="C200" s="469"/>
      <c r="D200" s="469"/>
      <c r="E200" s="469"/>
      <c r="F200" s="470"/>
    </row>
    <row r="201" spans="1:6" ht="9.9" customHeight="1" x14ac:dyDescent="0.35">
      <c r="A201" s="9"/>
      <c r="B201" s="9"/>
      <c r="C201" s="9"/>
      <c r="D201" s="9"/>
      <c r="E201" s="9"/>
      <c r="F201" s="9"/>
    </row>
    <row r="202" spans="1:6" ht="15" customHeight="1" x14ac:dyDescent="0.3">
      <c r="B202" s="491" t="s">
        <v>125</v>
      </c>
      <c r="C202" s="491"/>
      <c r="D202" s="491"/>
      <c r="E202" s="36"/>
      <c r="F202" s="36"/>
    </row>
    <row r="203" spans="1:6" ht="33" customHeight="1" x14ac:dyDescent="0.3">
      <c r="B203" s="489" t="s">
        <v>126</v>
      </c>
      <c r="C203" s="489"/>
      <c r="D203" s="489"/>
      <c r="E203" s="36"/>
      <c r="F203" s="36"/>
    </row>
    <row r="204" spans="1:6" ht="15" customHeight="1" x14ac:dyDescent="0.3">
      <c r="B204" s="492" t="s">
        <v>51</v>
      </c>
      <c r="C204" s="492"/>
      <c r="D204" s="492"/>
      <c r="E204" s="36"/>
      <c r="F204" s="36"/>
    </row>
    <row r="205" spans="1:6" ht="18" customHeight="1" x14ac:dyDescent="0.3">
      <c r="B205" s="488" t="s">
        <v>70</v>
      </c>
      <c r="C205" s="488"/>
      <c r="D205" s="164" t="s">
        <v>82</v>
      </c>
      <c r="E205"/>
      <c r="F205" s="115"/>
    </row>
    <row r="206" spans="1:6" ht="18" customHeight="1" x14ac:dyDescent="0.3">
      <c r="B206" s="486" t="s">
        <v>197</v>
      </c>
      <c r="C206" s="486"/>
      <c r="D206" s="164"/>
      <c r="E206"/>
      <c r="F206" s="115"/>
    </row>
    <row r="207" spans="1:6" ht="18" customHeight="1" x14ac:dyDescent="0.3">
      <c r="B207" s="118" t="s">
        <v>127</v>
      </c>
      <c r="D207" s="126">
        <v>100786550115.63635</v>
      </c>
      <c r="E207"/>
      <c r="F207" s="115"/>
    </row>
    <row r="208" spans="1:6" ht="18" customHeight="1" x14ac:dyDescent="0.3">
      <c r="B208" s="118" t="s">
        <v>128</v>
      </c>
      <c r="D208" s="126">
        <v>0</v>
      </c>
      <c r="E208"/>
      <c r="F208" s="115"/>
    </row>
    <row r="209" spans="1:7" ht="18" customHeight="1" x14ac:dyDescent="0.3">
      <c r="B209" s="487" t="s">
        <v>16</v>
      </c>
      <c r="C209" s="487"/>
      <c r="D209" s="268">
        <f>+D207+D208</f>
        <v>100786550115.63635</v>
      </c>
      <c r="E209"/>
      <c r="F209" s="115"/>
    </row>
    <row r="210" spans="1:7" ht="9.9" customHeight="1" x14ac:dyDescent="0.3">
      <c r="B210" s="118"/>
      <c r="D210" s="126"/>
      <c r="E210" s="119"/>
      <c r="F210" s="115"/>
    </row>
    <row r="211" spans="1:7" ht="18" customHeight="1" x14ac:dyDescent="0.3">
      <c r="B211" s="486" t="s">
        <v>198</v>
      </c>
      <c r="C211" s="486"/>
      <c r="D211" s="164" t="s">
        <v>82</v>
      </c>
      <c r="E211" s="119"/>
      <c r="F211" s="115"/>
    </row>
    <row r="212" spans="1:7" ht="18" customHeight="1" x14ac:dyDescent="0.3">
      <c r="B212" s="118" t="s">
        <v>127</v>
      </c>
      <c r="D212" s="126">
        <f>F223</f>
        <v>26532563611.205799</v>
      </c>
      <c r="E212" s="119"/>
      <c r="F212" s="411"/>
    </row>
    <row r="213" spans="1:7" ht="18" customHeight="1" x14ac:dyDescent="0.3">
      <c r="B213" s="118" t="s">
        <v>199</v>
      </c>
      <c r="D213" s="126">
        <v>0</v>
      </c>
      <c r="E213" s="119"/>
      <c r="F213" s="115"/>
    </row>
    <row r="214" spans="1:7" ht="18" customHeight="1" x14ac:dyDescent="0.3">
      <c r="B214" s="487" t="s">
        <v>200</v>
      </c>
      <c r="C214" s="487"/>
      <c r="D214" s="268">
        <f>+D212+D213</f>
        <v>26532563611.205799</v>
      </c>
      <c r="E214" s="119"/>
      <c r="F214" s="115"/>
    </row>
    <row r="215" spans="1:7" ht="9.9" customHeight="1" x14ac:dyDescent="0.3">
      <c r="B215" s="118"/>
      <c r="D215" s="119"/>
      <c r="E215" s="119"/>
      <c r="F215" s="115"/>
    </row>
    <row r="216" spans="1:7" ht="18" customHeight="1" x14ac:dyDescent="0.3">
      <c r="B216" s="486" t="s">
        <v>201</v>
      </c>
      <c r="C216" s="486"/>
      <c r="D216" s="164" t="s">
        <v>82</v>
      </c>
      <c r="E216" s="119"/>
      <c r="F216" s="115"/>
    </row>
    <row r="217" spans="1:7" ht="18" customHeight="1" x14ac:dyDescent="0.3">
      <c r="B217" s="118" t="s">
        <v>127</v>
      </c>
      <c r="D217" s="126">
        <f>+D207-D212</f>
        <v>74253986504.430557</v>
      </c>
      <c r="E217" s="119"/>
      <c r="F217" s="115"/>
      <c r="G217" s="51"/>
    </row>
    <row r="218" spans="1:7" ht="18" customHeight="1" x14ac:dyDescent="0.3">
      <c r="A218" s="28"/>
      <c r="B218" s="118" t="s">
        <v>128</v>
      </c>
      <c r="D218" s="126">
        <f>+D208-D213</f>
        <v>0</v>
      </c>
      <c r="E218" s="119"/>
      <c r="F218" s="115"/>
    </row>
    <row r="219" spans="1:7" ht="18" customHeight="1" x14ac:dyDescent="0.3">
      <c r="A219" s="28"/>
      <c r="B219" s="487" t="s">
        <v>202</v>
      </c>
      <c r="C219" s="487"/>
      <c r="D219" s="270">
        <f>+D217+D218</f>
        <v>74253986504.430557</v>
      </c>
      <c r="E219" s="175"/>
      <c r="F219" s="115"/>
    </row>
    <row r="220" spans="1:7" ht="15" customHeight="1" x14ac:dyDescent="0.3">
      <c r="A220" s="28"/>
      <c r="B220" s="178" t="s">
        <v>356</v>
      </c>
      <c r="C220" s="135"/>
      <c r="D220" s="174"/>
      <c r="E220" s="174"/>
      <c r="F220" s="34">
        <f>+D212-F223</f>
        <v>0</v>
      </c>
    </row>
    <row r="221" spans="1:7" ht="15" customHeight="1" x14ac:dyDescent="0.3">
      <c r="A221" s="28"/>
      <c r="B221" s="207"/>
      <c r="C221" s="208"/>
      <c r="D221" s="174"/>
      <c r="E221" s="174"/>
      <c r="F221" s="34"/>
    </row>
    <row r="222" spans="1:7" ht="15" customHeight="1" x14ac:dyDescent="0.3">
      <c r="A222" s="92" t="s">
        <v>53</v>
      </c>
      <c r="B222" s="92" t="s">
        <v>233</v>
      </c>
      <c r="C222" s="92" t="s">
        <v>0</v>
      </c>
      <c r="D222" s="92" t="s">
        <v>2</v>
      </c>
      <c r="E222" s="92" t="s">
        <v>3</v>
      </c>
      <c r="F222" s="92" t="s">
        <v>4</v>
      </c>
    </row>
    <row r="223" spans="1:7" ht="18" customHeight="1" x14ac:dyDescent="0.3">
      <c r="A223" s="209" t="s">
        <v>232</v>
      </c>
      <c r="B223" s="210"/>
      <c r="C223" s="211">
        <f>+SUM(C224:C233)</f>
        <v>12444187589.1546</v>
      </c>
      <c r="D223" s="211">
        <f>+SUM(D224:D233)</f>
        <v>7297640414.6552</v>
      </c>
      <c r="E223" s="211">
        <f>+SUM(E224:E233)</f>
        <v>6790735607.3959999</v>
      </c>
      <c r="F223" s="211">
        <f>+SUM(F224:F233)</f>
        <v>26532563611.205799</v>
      </c>
    </row>
    <row r="224" spans="1:7" ht="15" customHeight="1" x14ac:dyDescent="0.3">
      <c r="A224" s="167">
        <v>0</v>
      </c>
      <c r="B224" s="172" t="s">
        <v>177</v>
      </c>
      <c r="C224" s="14">
        <v>0</v>
      </c>
      <c r="D224" s="14">
        <v>0</v>
      </c>
      <c r="E224" s="14">
        <v>0</v>
      </c>
      <c r="F224" s="358">
        <f>+C224+D224+E224</f>
        <v>0</v>
      </c>
    </row>
    <row r="225" spans="1:7" ht="15" customHeight="1" x14ac:dyDescent="0.3">
      <c r="A225" s="167">
        <v>1</v>
      </c>
      <c r="B225" s="172" t="s">
        <v>165</v>
      </c>
      <c r="C225" s="14">
        <v>0</v>
      </c>
      <c r="D225" s="50">
        <v>0</v>
      </c>
      <c r="E225" s="50">
        <v>0</v>
      </c>
      <c r="F225" s="358">
        <f t="shared" ref="F225:F233" si="47">+C225+D225+E225</f>
        <v>0</v>
      </c>
    </row>
    <row r="226" spans="1:7" ht="15" customHeight="1" x14ac:dyDescent="0.3">
      <c r="A226" s="167">
        <v>2</v>
      </c>
      <c r="B226" s="172" t="s">
        <v>178</v>
      </c>
      <c r="C226" s="14">
        <v>0</v>
      </c>
      <c r="D226" s="14">
        <v>0</v>
      </c>
      <c r="E226" s="14">
        <v>0</v>
      </c>
      <c r="F226" s="358">
        <f t="shared" si="47"/>
        <v>0</v>
      </c>
    </row>
    <row r="227" spans="1:7" ht="15" customHeight="1" x14ac:dyDescent="0.3">
      <c r="A227" s="167">
        <v>3</v>
      </c>
      <c r="B227" s="172" t="s">
        <v>179</v>
      </c>
      <c r="C227" s="14">
        <v>0</v>
      </c>
      <c r="D227" s="14">
        <v>0</v>
      </c>
      <c r="E227" s="14">
        <v>0</v>
      </c>
      <c r="F227" s="358">
        <f t="shared" si="47"/>
        <v>0</v>
      </c>
    </row>
    <row r="228" spans="1:7" ht="15" customHeight="1" x14ac:dyDescent="0.3">
      <c r="A228" s="167">
        <v>4</v>
      </c>
      <c r="B228" s="172" t="s">
        <v>180</v>
      </c>
      <c r="C228" s="14">
        <v>0</v>
      </c>
      <c r="D228" s="14">
        <v>0</v>
      </c>
      <c r="E228" s="14">
        <v>0</v>
      </c>
      <c r="F228" s="358">
        <f t="shared" si="47"/>
        <v>0</v>
      </c>
    </row>
    <row r="229" spans="1:7" ht="15" customHeight="1" x14ac:dyDescent="0.3">
      <c r="A229" s="167">
        <v>5</v>
      </c>
      <c r="B229" s="172" t="s">
        <v>181</v>
      </c>
      <c r="C229" s="14">
        <v>0</v>
      </c>
      <c r="D229" s="14">
        <v>0</v>
      </c>
      <c r="E229" s="14">
        <v>0</v>
      </c>
      <c r="F229" s="358">
        <f t="shared" si="47"/>
        <v>0</v>
      </c>
    </row>
    <row r="230" spans="1:7" ht="15" customHeight="1" x14ac:dyDescent="0.3">
      <c r="A230" s="167">
        <v>6</v>
      </c>
      <c r="B230" s="416" t="s">
        <v>163</v>
      </c>
      <c r="C230" s="14">
        <f>C45+C46</f>
        <v>704387976.74460006</v>
      </c>
      <c r="D230" s="14">
        <f t="shared" ref="D230:E230" si="48">D45+D46</f>
        <v>413073985.73520005</v>
      </c>
      <c r="E230" s="14">
        <f t="shared" si="48"/>
        <v>384381260.796</v>
      </c>
      <c r="F230" s="418">
        <f t="shared" si="47"/>
        <v>1501843223.2758002</v>
      </c>
      <c r="G230" s="51"/>
    </row>
    <row r="231" spans="1:7" ht="15" customHeight="1" x14ac:dyDescent="0.3">
      <c r="A231" s="167">
        <v>7</v>
      </c>
      <c r="B231" s="416" t="s">
        <v>164</v>
      </c>
      <c r="C231" s="14">
        <f>C44</f>
        <v>11739799612.41</v>
      </c>
      <c r="D231" s="14">
        <f t="shared" ref="D231:E231" si="49">D44</f>
        <v>6884566428.9200001</v>
      </c>
      <c r="E231" s="14">
        <f t="shared" si="49"/>
        <v>6406354346.6000004</v>
      </c>
      <c r="F231" s="418">
        <f t="shared" si="47"/>
        <v>25030720387.93</v>
      </c>
      <c r="G231" s="51"/>
    </row>
    <row r="232" spans="1:7" ht="15" customHeight="1" x14ac:dyDescent="0.3">
      <c r="A232" s="167">
        <v>8</v>
      </c>
      <c r="B232" s="172" t="s">
        <v>182</v>
      </c>
      <c r="C232" s="14">
        <v>0</v>
      </c>
      <c r="D232" s="14">
        <v>0</v>
      </c>
      <c r="E232" s="14">
        <v>0</v>
      </c>
      <c r="F232" s="358">
        <f t="shared" si="47"/>
        <v>0</v>
      </c>
    </row>
    <row r="233" spans="1:7" ht="15" customHeight="1" x14ac:dyDescent="0.3">
      <c r="A233" s="212">
        <v>9</v>
      </c>
      <c r="B233" s="213" t="s">
        <v>183</v>
      </c>
      <c r="C233" s="16">
        <v>0</v>
      </c>
      <c r="D233" s="16">
        <v>0</v>
      </c>
      <c r="E233" s="16">
        <v>0</v>
      </c>
      <c r="F233" s="362">
        <f t="shared" si="47"/>
        <v>0</v>
      </c>
    </row>
    <row r="234" spans="1:7" ht="15" customHeight="1" x14ac:dyDescent="0.3">
      <c r="A234" s="490" t="s">
        <v>203</v>
      </c>
      <c r="B234" s="490"/>
      <c r="C234" s="490"/>
      <c r="D234" s="490"/>
      <c r="E234" s="490"/>
      <c r="F234" s="490"/>
    </row>
    <row r="235" spans="1:7" ht="15" customHeight="1" x14ac:dyDescent="0.3">
      <c r="A235" s="363"/>
      <c r="B235" s="363"/>
      <c r="C235" s="363"/>
      <c r="D235" s="363"/>
      <c r="E235" s="363"/>
      <c r="F235" s="363"/>
    </row>
    <row r="236" spans="1:7" ht="15" customHeight="1" x14ac:dyDescent="0.3">
      <c r="A236" s="493" t="s">
        <v>347</v>
      </c>
      <c r="B236" s="494"/>
      <c r="C236" s="494"/>
      <c r="D236" s="494"/>
      <c r="E236" s="494"/>
      <c r="F236" s="495"/>
    </row>
    <row r="237" spans="1:7" ht="125.1" customHeight="1" x14ac:dyDescent="0.3">
      <c r="A237" s="471" t="s">
        <v>357</v>
      </c>
      <c r="B237" s="472"/>
      <c r="C237" s="472"/>
      <c r="D237" s="472"/>
      <c r="E237" s="472"/>
      <c r="F237" s="473"/>
    </row>
    <row r="238" spans="1:7" ht="15" customHeight="1" x14ac:dyDescent="0.35">
      <c r="A238" s="9"/>
      <c r="B238" s="9"/>
      <c r="C238" s="9"/>
      <c r="D238" s="9"/>
      <c r="E238" s="9"/>
      <c r="F238" s="9"/>
    </row>
    <row r="239" spans="1:7" ht="39.9" customHeight="1" x14ac:dyDescent="0.3">
      <c r="A239" s="120" t="s">
        <v>75</v>
      </c>
      <c r="B239" s="475" t="s">
        <v>348</v>
      </c>
      <c r="C239" s="476"/>
      <c r="D239" s="477" t="s">
        <v>48</v>
      </c>
      <c r="E239" s="478"/>
      <c r="F239" s="479"/>
    </row>
    <row r="240" spans="1:7" ht="39.9" customHeight="1" x14ac:dyDescent="0.3">
      <c r="A240" s="121" t="s">
        <v>46</v>
      </c>
      <c r="B240" s="475" t="s">
        <v>342</v>
      </c>
      <c r="C240" s="476"/>
      <c r="D240" s="480"/>
      <c r="E240" s="481"/>
      <c r="F240" s="482"/>
    </row>
    <row r="241" spans="1:6" ht="39.9" customHeight="1" x14ac:dyDescent="0.3">
      <c r="A241" s="122" t="s">
        <v>47</v>
      </c>
      <c r="B241" s="475" t="s">
        <v>349</v>
      </c>
      <c r="C241" s="476"/>
      <c r="D241" s="483"/>
      <c r="E241" s="484"/>
      <c r="F241" s="485"/>
    </row>
    <row r="242" spans="1:6" x14ac:dyDescent="0.3">
      <c r="A242" s="474" t="s">
        <v>118</v>
      </c>
      <c r="B242" s="474"/>
      <c r="C242" s="474"/>
      <c r="D242" s="474"/>
      <c r="E242" s="474"/>
      <c r="F242" s="474"/>
    </row>
    <row r="243" spans="1:6" ht="9.9" customHeight="1" x14ac:dyDescent="0.3">
      <c r="A243" s="130"/>
      <c r="B243" s="130"/>
      <c r="C243" s="130"/>
      <c r="D243" s="130"/>
      <c r="E243" s="130"/>
      <c r="F243" s="130"/>
    </row>
    <row r="244" spans="1:6" x14ac:dyDescent="0.3">
      <c r="A244" s="465" t="s">
        <v>145</v>
      </c>
      <c r="B244" s="466"/>
      <c r="C244" s="466"/>
      <c r="D244" s="466"/>
      <c r="E244" s="466"/>
      <c r="F244" s="467"/>
    </row>
    <row r="245" spans="1:6" x14ac:dyDescent="0.3">
      <c r="A245" s="108" t="s">
        <v>129</v>
      </c>
      <c r="F245" s="109"/>
    </row>
    <row r="246" spans="1:6" x14ac:dyDescent="0.3">
      <c r="A246" s="110"/>
      <c r="F246" s="109"/>
    </row>
    <row r="247" spans="1:6" ht="33" customHeight="1" thickBot="1" x14ac:dyDescent="0.35">
      <c r="A247" s="180" t="s">
        <v>204</v>
      </c>
      <c r="B247" s="427">
        <v>132691026794</v>
      </c>
      <c r="F247" s="109"/>
    </row>
    <row r="248" spans="1:6" ht="16.2" thickTop="1" x14ac:dyDescent="0.3">
      <c r="A248" s="110"/>
      <c r="F248" s="109"/>
    </row>
    <row r="249" spans="1:6" x14ac:dyDescent="0.3">
      <c r="A249" s="108" t="s">
        <v>136</v>
      </c>
      <c r="D249" s="143" t="s">
        <v>170</v>
      </c>
      <c r="F249" s="109"/>
    </row>
    <row r="250" spans="1:6" x14ac:dyDescent="0.3">
      <c r="A250" s="110" t="s">
        <v>130</v>
      </c>
      <c r="B250" s="107">
        <f>+B124</f>
        <v>132691026794</v>
      </c>
      <c r="D250" s="463" t="s">
        <v>166</v>
      </c>
      <c r="E250" s="463"/>
      <c r="F250" s="464"/>
    </row>
    <row r="251" spans="1:6" x14ac:dyDescent="0.3">
      <c r="A251" s="110" t="s">
        <v>137</v>
      </c>
      <c r="B251" s="53">
        <f>+F143</f>
        <v>33172756698.5</v>
      </c>
      <c r="D251" s="463"/>
      <c r="E251" s="463"/>
      <c r="F251" s="464"/>
    </row>
    <row r="252" spans="1:6" ht="16.2" thickBot="1" x14ac:dyDescent="0.35">
      <c r="A252" s="110" t="s">
        <v>131</v>
      </c>
      <c r="B252" s="155">
        <f>+B250-B251</f>
        <v>99518270095.5</v>
      </c>
      <c r="D252" s="35" t="s">
        <v>167</v>
      </c>
      <c r="F252" s="157">
        <f>+F143</f>
        <v>33172756698.5</v>
      </c>
    </row>
    <row r="253" spans="1:6" ht="16.2" thickTop="1" x14ac:dyDescent="0.3">
      <c r="A253" s="110"/>
      <c r="D253" s="35" t="s">
        <v>168</v>
      </c>
      <c r="F253" s="158">
        <f>+F163</f>
        <v>0</v>
      </c>
    </row>
    <row r="254" spans="1:6" ht="16.2" thickBot="1" x14ac:dyDescent="0.35">
      <c r="A254" s="108" t="s">
        <v>132</v>
      </c>
      <c r="D254" s="143" t="s">
        <v>169</v>
      </c>
      <c r="E254" s="143"/>
      <c r="F254" s="159">
        <f>+F253/F252</f>
        <v>0</v>
      </c>
    </row>
    <row r="255" spans="1:6" ht="16.2" thickTop="1" x14ac:dyDescent="0.3">
      <c r="A255" s="110" t="s">
        <v>133</v>
      </c>
      <c r="B255" s="107">
        <f>+F43</f>
        <v>26532563611.205799</v>
      </c>
      <c r="F255" s="109"/>
    </row>
    <row r="256" spans="1:6" x14ac:dyDescent="0.3">
      <c r="A256" s="110" t="s">
        <v>134</v>
      </c>
      <c r="B256" s="53">
        <f>+F163</f>
        <v>0</v>
      </c>
      <c r="D256" s="463" t="s">
        <v>171</v>
      </c>
      <c r="E256" s="463"/>
      <c r="F256" s="464"/>
    </row>
    <row r="257" spans="1:6" ht="16.2" thickBot="1" x14ac:dyDescent="0.35">
      <c r="A257" s="110" t="s">
        <v>135</v>
      </c>
      <c r="B257" s="156">
        <f>+B255-B256</f>
        <v>26532563611.205799</v>
      </c>
      <c r="D257" s="463"/>
      <c r="E257" s="463"/>
      <c r="F257" s="464"/>
    </row>
    <row r="258" spans="1:6" ht="16.2" thickTop="1" x14ac:dyDescent="0.3">
      <c r="A258" s="110"/>
      <c r="B258"/>
      <c r="D258" s="161" t="s">
        <v>172</v>
      </c>
      <c r="E258" s="160"/>
      <c r="F258" s="157">
        <f>+B124</f>
        <v>132691026794</v>
      </c>
    </row>
    <row r="259" spans="1:6" x14ac:dyDescent="0.3">
      <c r="A259" s="110"/>
      <c r="B259"/>
      <c r="D259" s="161" t="s">
        <v>168</v>
      </c>
      <c r="E259" s="160"/>
      <c r="F259" s="158">
        <f>+F163</f>
        <v>0</v>
      </c>
    </row>
    <row r="260" spans="1:6" ht="16.2" thickBot="1" x14ac:dyDescent="0.35">
      <c r="A260" s="110"/>
      <c r="B260"/>
      <c r="D260" s="160"/>
      <c r="E260" s="160"/>
      <c r="F260" s="159">
        <f>+F259/F258</f>
        <v>0</v>
      </c>
    </row>
    <row r="261" spans="1:6" ht="16.2" thickTop="1" x14ac:dyDescent="0.3">
      <c r="A261" s="111"/>
      <c r="B261" s="112"/>
      <c r="C261" s="112"/>
      <c r="D261" s="112"/>
      <c r="E261" s="112"/>
      <c r="F261" s="113"/>
    </row>
  </sheetData>
  <mergeCells count="141">
    <mergeCell ref="A1:F2"/>
    <mergeCell ref="A89:F89"/>
    <mergeCell ref="A41:B41"/>
    <mergeCell ref="A13:F13"/>
    <mergeCell ref="A14:F14"/>
    <mergeCell ref="A37:F37"/>
    <mergeCell ref="A83:B83"/>
    <mergeCell ref="A85:B85"/>
    <mergeCell ref="A39:F39"/>
    <mergeCell ref="A40:F40"/>
    <mergeCell ref="A3:F3"/>
    <mergeCell ref="A18:A19"/>
    <mergeCell ref="A77:B77"/>
    <mergeCell ref="A78:B78"/>
    <mergeCell ref="A81:B81"/>
    <mergeCell ref="A82:B82"/>
    <mergeCell ref="A86:B86"/>
    <mergeCell ref="A79:B79"/>
    <mergeCell ref="A42:B42"/>
    <mergeCell ref="A45:B45"/>
    <mergeCell ref="A46:B46"/>
    <mergeCell ref="A49:B49"/>
    <mergeCell ref="A50:B50"/>
    <mergeCell ref="A55:B55"/>
    <mergeCell ref="A91:F91"/>
    <mergeCell ref="A9:F9"/>
    <mergeCell ref="C5:E5"/>
    <mergeCell ref="C6:E6"/>
    <mergeCell ref="C7:E7"/>
    <mergeCell ref="A11:F11"/>
    <mergeCell ref="A36:F36"/>
    <mergeCell ref="A88:F88"/>
    <mergeCell ref="A20:A21"/>
    <mergeCell ref="A22:A23"/>
    <mergeCell ref="A24:A25"/>
    <mergeCell ref="A27:A28"/>
    <mergeCell ref="A29:A30"/>
    <mergeCell ref="A31:A32"/>
    <mergeCell ref="A33:A34"/>
    <mergeCell ref="A43:B43"/>
    <mergeCell ref="A71:B71"/>
    <mergeCell ref="A75:B75"/>
    <mergeCell ref="A47:B47"/>
    <mergeCell ref="A51:B51"/>
    <mergeCell ref="A52:B52"/>
    <mergeCell ref="A53:B53"/>
    <mergeCell ref="A57:B57"/>
    <mergeCell ref="A56:B56"/>
    <mergeCell ref="A102:F102"/>
    <mergeCell ref="A103:F103"/>
    <mergeCell ref="A92:F92"/>
    <mergeCell ref="A93:B93"/>
    <mergeCell ref="A94:B94"/>
    <mergeCell ref="A95:B95"/>
    <mergeCell ref="A96:B96"/>
    <mergeCell ref="A97:B97"/>
    <mergeCell ref="A100:F100"/>
    <mergeCell ref="A99:F99"/>
    <mergeCell ref="B114:C114"/>
    <mergeCell ref="D112:F114"/>
    <mergeCell ref="A104:B104"/>
    <mergeCell ref="A105:B105"/>
    <mergeCell ref="A106:B106"/>
    <mergeCell ref="A110:F110"/>
    <mergeCell ref="B112:C112"/>
    <mergeCell ref="B113:C113"/>
    <mergeCell ref="A109:F109"/>
    <mergeCell ref="A107:B107"/>
    <mergeCell ref="A116:F116"/>
    <mergeCell ref="A157:F157"/>
    <mergeCell ref="A158:F158"/>
    <mergeCell ref="A159:F159"/>
    <mergeCell ref="A120:F120"/>
    <mergeCell ref="A121:F121"/>
    <mergeCell ref="A122:F122"/>
    <mergeCell ref="A135:F135"/>
    <mergeCell ref="A137:F137"/>
    <mergeCell ref="A138:F138"/>
    <mergeCell ref="A139:F139"/>
    <mergeCell ref="A155:F155"/>
    <mergeCell ref="A143:B143"/>
    <mergeCell ref="A134:F134"/>
    <mergeCell ref="A154:F154"/>
    <mergeCell ref="A118:F118"/>
    <mergeCell ref="A163:B163"/>
    <mergeCell ref="A175:B175"/>
    <mergeCell ref="A178:F178"/>
    <mergeCell ref="A181:F181"/>
    <mergeCell ref="A180:F180"/>
    <mergeCell ref="A198:F198"/>
    <mergeCell ref="A183:F183"/>
    <mergeCell ref="A184:F184"/>
    <mergeCell ref="A185:F185"/>
    <mergeCell ref="A194:F194"/>
    <mergeCell ref="A195:F195"/>
    <mergeCell ref="A196:F196"/>
    <mergeCell ref="A197:F197"/>
    <mergeCell ref="A193:E193"/>
    <mergeCell ref="D256:F257"/>
    <mergeCell ref="A244:F244"/>
    <mergeCell ref="A200:F200"/>
    <mergeCell ref="A237:F237"/>
    <mergeCell ref="A242:F242"/>
    <mergeCell ref="B239:C239"/>
    <mergeCell ref="D239:F241"/>
    <mergeCell ref="B240:C240"/>
    <mergeCell ref="B241:C241"/>
    <mergeCell ref="B206:C206"/>
    <mergeCell ref="B209:C209"/>
    <mergeCell ref="B205:C205"/>
    <mergeCell ref="B219:C219"/>
    <mergeCell ref="B203:D203"/>
    <mergeCell ref="A234:F234"/>
    <mergeCell ref="B202:D202"/>
    <mergeCell ref="B204:D204"/>
    <mergeCell ref="B211:C211"/>
    <mergeCell ref="B214:C214"/>
    <mergeCell ref="B216:C216"/>
    <mergeCell ref="D250:F251"/>
    <mergeCell ref="A236:F236"/>
    <mergeCell ref="A84:B84"/>
    <mergeCell ref="A44:B44"/>
    <mergeCell ref="A48:B48"/>
    <mergeCell ref="A54:B54"/>
    <mergeCell ref="A58:B58"/>
    <mergeCell ref="A62:B62"/>
    <mergeCell ref="A66:B66"/>
    <mergeCell ref="A72:B72"/>
    <mergeCell ref="A76:B76"/>
    <mergeCell ref="A80:B80"/>
    <mergeCell ref="A59:B59"/>
    <mergeCell ref="A60:B60"/>
    <mergeCell ref="A63:B63"/>
    <mergeCell ref="A64:B64"/>
    <mergeCell ref="A67:B67"/>
    <mergeCell ref="A68:B68"/>
    <mergeCell ref="A73:B73"/>
    <mergeCell ref="A74:B74"/>
    <mergeCell ref="A61:B61"/>
    <mergeCell ref="A65:B65"/>
    <mergeCell ref="A70:B70"/>
  </mergeCells>
  <phoneticPr fontId="9" type="noConversion"/>
  <conditionalFormatting sqref="B257">
    <cfRule type="cellIs" dxfId="23" priority="4" operator="equal">
      <formula>0</formula>
    </cfRule>
    <cfRule type="cellIs" dxfId="22" priority="5" operator="lessThan">
      <formula>0</formula>
    </cfRule>
    <cfRule type="cellIs" dxfId="21" priority="6" operator="greaterThan">
      <formula>0</formula>
    </cfRule>
  </conditionalFormatting>
  <conditionalFormatting sqref="F220">
    <cfRule type="cellIs" dxfId="20" priority="1" operator="equal">
      <formula>0</formula>
    </cfRule>
    <cfRule type="cellIs" dxfId="19" priority="2" operator="lessThan">
      <formula>0</formula>
    </cfRule>
    <cfRule type="cellIs" dxfId="18" priority="3" operator="greaterThan">
      <formula>0</formula>
    </cfRule>
  </conditionalFormatting>
  <dataValidations xWindow="1063" yWindow="482" count="15">
    <dataValidation allowBlank="1" showInputMessage="1" showErrorMessage="1" promptTitle="Advertencia" prompt="Lo relacionado a la ejecución presupuestaria debe ser completado únicamente por el encargado de Presupuesto/Financiero o su homólogo. Caso contrario no se dará por recibida la información. " sqref="D239:F241" xr:uid="{FB5B08A2-AC66-44B2-AD4C-16F22EE7D80A}"/>
    <dataValidation allowBlank="1" showInputMessage="1" showErrorMessage="1" promptTitle="Advertencia" prompt="Esta tabla se completa únicamente con los ingresos y egresos del período 2024. Se recomienda leer cuidadosamente las indicaciones señaladas en la parte inferior de la tabla. " sqref="A184:F184" xr:uid="{4A154B9A-0966-4831-AC84-A0429032B75C}"/>
    <dataValidation allowBlank="1" showInputMessage="1" showErrorMessage="1" promptTitle="Advertencia" prompt="Se recomienda leer cuidadosamente las indicaciones dispuestas en la parte inferior de esta tabla. " sqref="A187" xr:uid="{0F873C55-DE63-4CB7-BBE9-F21F7F377184}"/>
    <dataValidation allowBlank="1" showInputMessage="1" showErrorMessage="1" promptTitle="Advertencia" prompt="Debe coincidir con el monto reportado en la Liquidación Prespuestaria 2023, caso contrario se debe justificar en el espacio de observaciones. " sqref="D207:D211 D215" xr:uid="{F37C8231-A659-425B-853B-80F2DAE8B7E7}"/>
    <dataValidation allowBlank="1" showInputMessage="1" showErrorMessage="1" promptTitle="Advertencia" prompt="Se debe indicar el nombre de la partida de acuerdo al Clasificador de los Ingresos del Sector Público." sqref="B140" xr:uid="{F09C3161-6CFA-49C1-8FEB-1417CF1E2FE4}"/>
    <dataValidation allowBlank="1" showInputMessage="1" showErrorMessage="1" promptTitle="Advertencia" prompt="El código debe ser el definido para la partida en particular y debe ser el código establecido en el Clasificador de los Ingresos del Sector Público. " sqref="A140 A160" xr:uid="{E37570B1-4B77-4A42-B116-BCB2835F1677}"/>
    <dataValidation allowBlank="1" showInputMessage="1" showErrorMessage="1" promptTitle="Advertencia" prompt="En este espacio se debe detallar el código correspondiente a la partida detallada y debe ser el código definido en el Clasificador de los Ingresos del Sector Público. " sqref="A144:A146 A164 A224" xr:uid="{23F4902A-2877-4B82-AE1B-A188314E62C6}"/>
    <dataValidation allowBlank="1" showInputMessage="1" showErrorMessage="1" promptTitle="Advertencia" prompt="El nombre de la partida debe ser de acuerdo al Clasificador de los Ingresos del Sector Público. " sqref="B144:B146 B164 B224" xr:uid="{1BBBAC00-D3AB-43DC-A55F-E540B6D06F63}"/>
    <dataValidation allowBlank="1" showInputMessage="1" showErrorMessage="1" promptTitle="Recordatorio" prompt="El superávit libre debe ser reintegrado a más tardar el 31 de marzo,_x000a_de acuerdo al  Decreto Nº 43189-MTSS, artículo 66. " sqref="B208:B210 B212:B215 B217:B219" xr:uid="{8BFBAA9A-BB33-4E41-8478-41B44456BB9F}"/>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58:F158" xr:uid="{80C03DEF-6B29-4E70-BF2F-105E4E97E2B5}"/>
    <dataValidation allowBlank="1" showInputMessage="1" showErrorMessage="1" promptTitle="Advertencia" prompt="NO incluir recursos de vigencias anteriores, para ese fin se completa tabla N°9" sqref="B126" xr:uid="{81036899-7B6D-4858-9108-BA705DCE4980}"/>
    <dataValidation allowBlank="1" showInputMessage="1" showErrorMessage="1" promptTitle="Advertencia" prompt="En enero no debe haber saldo inicial, si la UE cuenta con superávit, debe consignarse en la tabla 9." sqref="B187" xr:uid="{BB53B615-EAF2-4432-8B93-CC7294C55D13}"/>
    <dataValidation allowBlank="1" showInputMessage="1" showErrorMessage="1" promptTitle="Instrucción" prompt="En esta tabla únicamente se detallan los Ingresos ordinarios del ejercicio presupuestario 2024. No incluir recursos de vigencias anteriores (estos se deben detallar en tabla 9)" sqref="A138:F138" xr:uid="{CFD55E8C-9D5F-4F5A-9C82-AFB93CBA94EF}"/>
    <dataValidation allowBlank="1" showInputMessage="1" showErrorMessage="1" promptTitle="Advertencia" prompt="Esta tabla solo la deben completar la unidades ejecutoras que por Ley específica estén facultadas para estimar y re presupuestar superávits." sqref="B203 E203:F203" xr:uid="{6CBCD5B0-5BE1-4D06-AF38-869B0D8356DB}"/>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112:F114" xr:uid="{66E3D2A3-0A12-41E6-A92E-4A8A0A1026B7}"/>
  </dataValidations>
  <hyperlinks>
    <hyperlink ref="B140" r:id="rId1" xr:uid="{499B9670-00BC-42DE-AD34-F311B051BF9D}"/>
    <hyperlink ref="B160" r:id="rId2" display="Nombre de la Partida presupuestaria" xr:uid="{CA966660-67FD-4F24-B2FE-DA3416D730C9}"/>
    <hyperlink ref="A140" r:id="rId3" xr:uid="{91D6A97E-12A6-4B35-A3D7-457C1904EFDF}"/>
    <hyperlink ref="A160" r:id="rId4" xr:uid="{60B9FCEF-5595-4032-8AD2-A9A600AC6A47}"/>
  </hyperlinks>
  <printOptions horizontalCentered="1"/>
  <pageMargins left="0.11811023622047245" right="0.11811023622047245" top="0.27559055118110237" bottom="0.27559055118110237" header="0.11811023622047245" footer="0.11811023622047245"/>
  <pageSetup scale="50" orientation="portrait" r:id="rId5"/>
  <headerFooter>
    <oddFooter>&amp;L&amp;"Palatino Linotype,Normal"&amp;K979797&amp;D&amp;C&amp;"Palatino Linotype,Normal"&amp;K979797Reporte de Ejecución programática y presupuestaria (I trimestre)&amp;R&amp;"Palatino Linotype,Normal"&amp;K979797&amp;P</oddFooter>
  </headerFooter>
  <rowBreaks count="3" manualBreakCount="3">
    <brk id="89" max="5" man="1"/>
    <brk id="115" max="5" man="1"/>
    <brk id="181" max="5" man="1"/>
  </rowBreaks>
  <ignoredErrors>
    <ignoredError sqref="F85:F86 F63:F64 F59:F61 F57 F81:F82 F77:F78 F75:F76 F79:F80 F83" formula="1"/>
  </ignoredErrors>
  <drawing r:id="rId6"/>
  <legacyDrawing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5A9D8-C6C6-40ED-B385-69ED49849A3C}">
  <sheetPr>
    <tabColor rgb="FF979797"/>
  </sheetPr>
  <dimension ref="A1:H262"/>
  <sheetViews>
    <sheetView showGridLines="0" zoomScale="80" zoomScaleNormal="80" zoomScaleSheetLayoutView="100" workbookViewId="0">
      <selection sqref="A1:F2"/>
    </sheetView>
  </sheetViews>
  <sheetFormatPr baseColWidth="10" defaultColWidth="11.44140625" defaultRowHeight="15.6" x14ac:dyDescent="0.3"/>
  <cols>
    <col min="1" max="1" width="49" style="35" customWidth="1"/>
    <col min="2" max="2" width="28.6640625" style="35" customWidth="1"/>
    <col min="3" max="5" width="19.6640625" style="35" customWidth="1"/>
    <col min="6" max="6" width="20.6640625" style="35" customWidth="1"/>
    <col min="7" max="7" width="22.109375" style="28" customWidth="1"/>
    <col min="8" max="8" width="11.44140625" style="28"/>
    <col min="9" max="9" width="17.6640625" style="28" customWidth="1"/>
    <col min="10" max="10" width="18.5546875" style="28" bestFit="1" customWidth="1"/>
    <col min="11" max="16384" width="11.44140625" style="28"/>
  </cols>
  <sheetData>
    <row r="1" spans="1:6" ht="18" customHeight="1" x14ac:dyDescent="0.3">
      <c r="A1" s="537" t="s">
        <v>119</v>
      </c>
      <c r="B1" s="537"/>
      <c r="C1" s="537"/>
      <c r="D1" s="537"/>
      <c r="E1" s="537"/>
      <c r="F1" s="537"/>
    </row>
    <row r="2" spans="1:6" ht="18" customHeight="1" x14ac:dyDescent="0.3">
      <c r="A2" s="537"/>
      <c r="B2" s="537"/>
      <c r="C2" s="537"/>
      <c r="D2" s="537"/>
      <c r="E2" s="537"/>
      <c r="F2" s="537"/>
    </row>
    <row r="3" spans="1:6" ht="18" customHeight="1" x14ac:dyDescent="0.3">
      <c r="A3" s="543" t="s">
        <v>152</v>
      </c>
      <c r="B3" s="543"/>
      <c r="C3" s="543"/>
      <c r="D3" s="543"/>
      <c r="E3" s="543"/>
      <c r="F3" s="543"/>
    </row>
    <row r="4" spans="1:6" ht="15" customHeight="1" thickBot="1" x14ac:dyDescent="0.35">
      <c r="A4" s="75"/>
      <c r="B4" s="75"/>
      <c r="C4" s="75"/>
      <c r="D4" s="75"/>
      <c r="E4" s="75"/>
      <c r="F4" s="75"/>
    </row>
    <row r="5" spans="1:6" ht="18" customHeight="1" x14ac:dyDescent="0.3">
      <c r="A5" s="57"/>
      <c r="B5" s="142" t="s">
        <v>22</v>
      </c>
      <c r="C5" s="528" t="str">
        <f>+'1T'!C5</f>
        <v>Fondo de Subsidio para la Vivienda (FOSUVI)</v>
      </c>
      <c r="D5" s="529"/>
      <c r="E5" s="530"/>
      <c r="F5" s="28"/>
    </row>
    <row r="6" spans="1:6" ht="18" customHeight="1" x14ac:dyDescent="0.3">
      <c r="A6" s="58"/>
      <c r="B6" s="144" t="s">
        <v>33</v>
      </c>
      <c r="C6" s="475" t="str">
        <f>+'1T'!C6</f>
        <v>Banco Hipotecario de la Vivienda (BANHVI)</v>
      </c>
      <c r="D6" s="531"/>
      <c r="E6" s="532"/>
      <c r="F6" s="6"/>
    </row>
    <row r="7" spans="1:6" ht="18" customHeight="1" thickBot="1" x14ac:dyDescent="0.35">
      <c r="A7" s="58"/>
      <c r="B7" s="147" t="s">
        <v>34</v>
      </c>
      <c r="C7" s="533" t="str">
        <f>+'1T'!C7</f>
        <v>Fondo de Subsidio para la Vivienda (FOSUVI)</v>
      </c>
      <c r="D7" s="534"/>
      <c r="E7" s="535"/>
      <c r="F7" s="6"/>
    </row>
    <row r="8" spans="1:6" ht="15" customHeight="1" x14ac:dyDescent="0.3">
      <c r="A8" s="28"/>
      <c r="B8" s="28"/>
      <c r="C8" s="28"/>
      <c r="D8" s="28"/>
      <c r="E8" s="28"/>
      <c r="F8" s="28"/>
    </row>
    <row r="9" spans="1:6" ht="21.9" customHeight="1" x14ac:dyDescent="0.3">
      <c r="A9" s="509" t="s">
        <v>35</v>
      </c>
      <c r="B9" s="509"/>
      <c r="C9" s="509"/>
      <c r="D9" s="509"/>
      <c r="E9" s="509"/>
      <c r="F9" s="509"/>
    </row>
    <row r="10" spans="1:6" s="62" customFormat="1" ht="9.9" customHeight="1" x14ac:dyDescent="0.3">
      <c r="A10" s="11"/>
      <c r="B10" s="11"/>
      <c r="C10" s="11"/>
      <c r="D10" s="11"/>
      <c r="E10" s="11"/>
      <c r="F10" s="11"/>
    </row>
    <row r="11" spans="1:6" ht="50.25" customHeight="1" x14ac:dyDescent="0.3">
      <c r="A11" s="449" t="s">
        <v>280</v>
      </c>
      <c r="B11" s="449"/>
      <c r="C11" s="449"/>
      <c r="D11" s="449"/>
      <c r="E11" s="449"/>
      <c r="F11" s="449"/>
    </row>
    <row r="12" spans="1:6" ht="9.9" customHeight="1" x14ac:dyDescent="0.3">
      <c r="A12" s="281"/>
      <c r="B12" s="281"/>
      <c r="C12" s="281"/>
      <c r="D12" s="281"/>
      <c r="E12" s="281"/>
      <c r="F12" s="281"/>
    </row>
    <row r="13" spans="1:6" s="62" customFormat="1" ht="16.95" customHeight="1" x14ac:dyDescent="0.3">
      <c r="A13" s="542" t="s">
        <v>36</v>
      </c>
      <c r="B13" s="542"/>
      <c r="C13" s="542"/>
      <c r="D13" s="542"/>
      <c r="E13" s="542"/>
      <c r="F13" s="542"/>
    </row>
    <row r="14" spans="1:6" s="62" customFormat="1" ht="16.95" customHeight="1" x14ac:dyDescent="0.3">
      <c r="A14" s="542" t="s">
        <v>19</v>
      </c>
      <c r="B14" s="542"/>
      <c r="C14" s="542"/>
      <c r="D14" s="542"/>
      <c r="E14" s="542"/>
      <c r="F14" s="542"/>
    </row>
    <row r="15" spans="1:6" ht="16.95" customHeight="1" x14ac:dyDescent="0.3">
      <c r="A15" s="90" t="s">
        <v>17</v>
      </c>
      <c r="B15" s="91" t="s">
        <v>18</v>
      </c>
      <c r="C15" s="91" t="s">
        <v>5</v>
      </c>
      <c r="D15" s="91" t="s">
        <v>6</v>
      </c>
      <c r="E15" s="91" t="s">
        <v>7</v>
      </c>
      <c r="F15" s="90" t="s">
        <v>8</v>
      </c>
    </row>
    <row r="16" spans="1:6" ht="9.9" customHeight="1" x14ac:dyDescent="0.3">
      <c r="A16" s="72"/>
      <c r="B16" s="72"/>
      <c r="C16" s="72"/>
      <c r="D16" s="72"/>
      <c r="E16" s="72"/>
      <c r="F16" s="72"/>
    </row>
    <row r="17" spans="1:6" ht="16.95" customHeight="1" x14ac:dyDescent="0.3">
      <c r="A17" s="294" t="s">
        <v>287</v>
      </c>
      <c r="B17" s="295"/>
      <c r="C17" s="298"/>
      <c r="D17" s="298"/>
      <c r="E17" s="298"/>
      <c r="F17" s="298"/>
    </row>
    <row r="18" spans="1:6" x14ac:dyDescent="0.3">
      <c r="A18" s="536" t="s">
        <v>288</v>
      </c>
      <c r="B18" s="296" t="s">
        <v>289</v>
      </c>
      <c r="C18" s="299">
        <v>217</v>
      </c>
      <c r="D18" s="299">
        <v>735</v>
      </c>
      <c r="E18" s="299">
        <v>361</v>
      </c>
      <c r="F18" s="299">
        <f>+C18+D18+E18</f>
        <v>1313</v>
      </c>
    </row>
    <row r="19" spans="1:6" x14ac:dyDescent="0.3">
      <c r="A19" s="536"/>
      <c r="B19" s="296" t="s">
        <v>290</v>
      </c>
      <c r="C19" s="299">
        <v>674</v>
      </c>
      <c r="D19" s="299">
        <v>2000</v>
      </c>
      <c r="E19" s="299">
        <v>944</v>
      </c>
      <c r="F19" s="299">
        <f t="shared" ref="F19:F25" si="0">+C19+D19+E19</f>
        <v>3618</v>
      </c>
    </row>
    <row r="20" spans="1:6" x14ac:dyDescent="0.3">
      <c r="A20" s="536" t="s">
        <v>291</v>
      </c>
      <c r="B20" s="296" t="s">
        <v>289</v>
      </c>
      <c r="C20" s="299">
        <v>136</v>
      </c>
      <c r="D20" s="299">
        <v>156</v>
      </c>
      <c r="E20" s="299">
        <v>150</v>
      </c>
      <c r="F20" s="299">
        <f t="shared" si="0"/>
        <v>442</v>
      </c>
    </row>
    <row r="21" spans="1:6" x14ac:dyDescent="0.3">
      <c r="A21" s="536"/>
      <c r="B21" s="296" t="s">
        <v>290</v>
      </c>
      <c r="C21" s="299">
        <v>445</v>
      </c>
      <c r="D21" s="299">
        <v>500</v>
      </c>
      <c r="E21" s="299">
        <v>443</v>
      </c>
      <c r="F21" s="299">
        <f t="shared" si="0"/>
        <v>1388</v>
      </c>
    </row>
    <row r="22" spans="1:6" x14ac:dyDescent="0.3">
      <c r="A22" s="536" t="s">
        <v>292</v>
      </c>
      <c r="B22" s="296" t="s">
        <v>289</v>
      </c>
      <c r="C22" s="299">
        <v>48</v>
      </c>
      <c r="D22" s="299">
        <v>36</v>
      </c>
      <c r="E22" s="299">
        <v>42</v>
      </c>
      <c r="F22" s="299">
        <f t="shared" si="0"/>
        <v>126</v>
      </c>
    </row>
    <row r="23" spans="1:6" x14ac:dyDescent="0.3">
      <c r="A23" s="536"/>
      <c r="B23" s="296" t="s">
        <v>290</v>
      </c>
      <c r="C23" s="299">
        <v>148</v>
      </c>
      <c r="D23" s="299">
        <v>92</v>
      </c>
      <c r="E23" s="299">
        <v>117</v>
      </c>
      <c r="F23" s="299">
        <f t="shared" si="0"/>
        <v>357</v>
      </c>
    </row>
    <row r="24" spans="1:6" x14ac:dyDescent="0.3">
      <c r="A24" s="536" t="s">
        <v>293</v>
      </c>
      <c r="B24" s="296" t="s">
        <v>289</v>
      </c>
      <c r="C24" s="299">
        <v>12</v>
      </c>
      <c r="D24" s="299">
        <v>80</v>
      </c>
      <c r="E24" s="299">
        <v>39</v>
      </c>
      <c r="F24" s="299">
        <f t="shared" si="0"/>
        <v>131</v>
      </c>
    </row>
    <row r="25" spans="1:6" x14ac:dyDescent="0.3">
      <c r="A25" s="536"/>
      <c r="B25" s="296" t="s">
        <v>290</v>
      </c>
      <c r="C25" s="299">
        <v>30</v>
      </c>
      <c r="D25" s="299">
        <v>224</v>
      </c>
      <c r="E25" s="299">
        <v>110</v>
      </c>
      <c r="F25" s="299">
        <f t="shared" si="0"/>
        <v>364</v>
      </c>
    </row>
    <row r="26" spans="1:6" x14ac:dyDescent="0.3">
      <c r="A26" s="294" t="s">
        <v>294</v>
      </c>
      <c r="B26" s="295"/>
      <c r="C26" s="302"/>
      <c r="D26" s="302"/>
      <c r="E26" s="302"/>
      <c r="F26" s="302"/>
    </row>
    <row r="27" spans="1:6" x14ac:dyDescent="0.3">
      <c r="A27" s="536" t="s">
        <v>288</v>
      </c>
      <c r="B27" s="296" t="s">
        <v>289</v>
      </c>
      <c r="C27" s="299">
        <v>360</v>
      </c>
      <c r="D27" s="299">
        <v>498</v>
      </c>
      <c r="E27" s="299">
        <v>608</v>
      </c>
      <c r="F27" s="299">
        <f>+C27+D27+E27</f>
        <v>1466</v>
      </c>
    </row>
    <row r="28" spans="1:6" x14ac:dyDescent="0.3">
      <c r="A28" s="536"/>
      <c r="B28" s="296" t="s">
        <v>290</v>
      </c>
      <c r="C28" s="299">
        <v>958</v>
      </c>
      <c r="D28" s="299">
        <v>1425</v>
      </c>
      <c r="E28" s="299">
        <v>1614</v>
      </c>
      <c r="F28" s="299">
        <f t="shared" ref="F28:F34" si="1">+C28+D28+E28</f>
        <v>3997</v>
      </c>
    </row>
    <row r="29" spans="1:6" x14ac:dyDescent="0.3">
      <c r="A29" s="536" t="s">
        <v>291</v>
      </c>
      <c r="B29" s="296" t="s">
        <v>289</v>
      </c>
      <c r="C29" s="299">
        <v>103</v>
      </c>
      <c r="D29" s="299">
        <v>150</v>
      </c>
      <c r="E29" s="299">
        <v>118</v>
      </c>
      <c r="F29" s="299">
        <f t="shared" si="1"/>
        <v>371</v>
      </c>
    </row>
    <row r="30" spans="1:6" x14ac:dyDescent="0.3">
      <c r="A30" s="536"/>
      <c r="B30" s="296" t="s">
        <v>290</v>
      </c>
      <c r="C30" s="299">
        <v>331</v>
      </c>
      <c r="D30" s="299">
        <v>434</v>
      </c>
      <c r="E30" s="299">
        <v>353</v>
      </c>
      <c r="F30" s="299">
        <f t="shared" si="1"/>
        <v>1118</v>
      </c>
    </row>
    <row r="31" spans="1:6" x14ac:dyDescent="0.3">
      <c r="A31" s="536" t="s">
        <v>292</v>
      </c>
      <c r="B31" s="296" t="s">
        <v>289</v>
      </c>
      <c r="C31" s="299">
        <v>13</v>
      </c>
      <c r="D31" s="299">
        <v>43</v>
      </c>
      <c r="E31" s="299">
        <v>38</v>
      </c>
      <c r="F31" s="299">
        <f t="shared" si="1"/>
        <v>94</v>
      </c>
    </row>
    <row r="32" spans="1:6" s="62" customFormat="1" ht="15.75" customHeight="1" x14ac:dyDescent="0.3">
      <c r="A32" s="536"/>
      <c r="B32" s="296" t="s">
        <v>290</v>
      </c>
      <c r="C32" s="300">
        <v>38</v>
      </c>
      <c r="D32" s="300">
        <v>129</v>
      </c>
      <c r="E32" s="300">
        <v>94</v>
      </c>
      <c r="F32" s="299">
        <f t="shared" si="1"/>
        <v>261</v>
      </c>
    </row>
    <row r="33" spans="1:7" s="62" customFormat="1" x14ac:dyDescent="0.3">
      <c r="A33" s="536" t="s">
        <v>293</v>
      </c>
      <c r="B33" s="296" t="s">
        <v>289</v>
      </c>
      <c r="C33" s="300">
        <v>32</v>
      </c>
      <c r="D33" s="300">
        <v>35</v>
      </c>
      <c r="E33" s="300">
        <v>56</v>
      </c>
      <c r="F33" s="299">
        <f t="shared" si="1"/>
        <v>123</v>
      </c>
    </row>
    <row r="34" spans="1:7" s="62" customFormat="1" x14ac:dyDescent="0.3">
      <c r="A34" s="536"/>
      <c r="B34" s="296" t="s">
        <v>290</v>
      </c>
      <c r="C34" s="301">
        <v>87</v>
      </c>
      <c r="D34" s="300">
        <v>100</v>
      </c>
      <c r="E34" s="300">
        <v>146</v>
      </c>
      <c r="F34" s="299">
        <f t="shared" si="1"/>
        <v>333</v>
      </c>
    </row>
    <row r="35" spans="1:7" x14ac:dyDescent="0.3">
      <c r="A35" s="137" t="s">
        <v>159</v>
      </c>
      <c r="B35" s="285" t="s">
        <v>160</v>
      </c>
      <c r="C35" s="136"/>
      <c r="D35" s="136"/>
      <c r="E35" s="136"/>
      <c r="F35" s="136"/>
    </row>
    <row r="36" spans="1:7" ht="35.1" customHeight="1" x14ac:dyDescent="0.3">
      <c r="A36" s="521" t="s">
        <v>281</v>
      </c>
      <c r="B36" s="522"/>
      <c r="C36" s="522"/>
      <c r="D36" s="522"/>
      <c r="E36" s="522"/>
      <c r="F36" s="523"/>
    </row>
    <row r="37" spans="1:7" ht="50.1" customHeight="1" x14ac:dyDescent="0.3">
      <c r="A37" s="512" t="s">
        <v>107</v>
      </c>
      <c r="B37" s="513"/>
      <c r="C37" s="513"/>
      <c r="D37" s="513"/>
      <c r="E37" s="513"/>
      <c r="F37" s="514"/>
    </row>
    <row r="38" spans="1:7" ht="16.95" customHeight="1" x14ac:dyDescent="0.3">
      <c r="A38" s="31"/>
      <c r="B38" s="31"/>
      <c r="C38" s="31"/>
      <c r="D38" s="32"/>
      <c r="E38" s="32"/>
      <c r="F38" s="33"/>
    </row>
    <row r="39" spans="1:7" ht="16.95" customHeight="1" x14ac:dyDescent="0.3">
      <c r="A39" s="542" t="s">
        <v>37</v>
      </c>
      <c r="B39" s="542"/>
      <c r="C39" s="542"/>
      <c r="D39" s="542"/>
      <c r="E39" s="542"/>
      <c r="F39" s="542"/>
    </row>
    <row r="40" spans="1:7" ht="16.95" customHeight="1" x14ac:dyDescent="0.3">
      <c r="A40" s="542" t="s">
        <v>20</v>
      </c>
      <c r="B40" s="542"/>
      <c r="C40" s="542"/>
      <c r="D40" s="542"/>
      <c r="E40" s="542"/>
      <c r="F40" s="542"/>
    </row>
    <row r="41" spans="1:7" ht="15" customHeight="1" x14ac:dyDescent="0.3">
      <c r="A41" s="551" t="s">
        <v>17</v>
      </c>
      <c r="B41" s="552"/>
      <c r="C41" s="91" t="s">
        <v>5</v>
      </c>
      <c r="D41" s="91" t="s">
        <v>6</v>
      </c>
      <c r="E41" s="91" t="s">
        <v>7</v>
      </c>
      <c r="F41" s="90" t="s">
        <v>8</v>
      </c>
    </row>
    <row r="42" spans="1:7" ht="9.9" customHeight="1" x14ac:dyDescent="0.3">
      <c r="A42" s="544"/>
      <c r="B42" s="544"/>
      <c r="C42" s="199"/>
      <c r="D42" s="199"/>
      <c r="E42" s="199"/>
      <c r="F42" s="199"/>
    </row>
    <row r="43" spans="1:7" s="62" customFormat="1" ht="16.95" customHeight="1" x14ac:dyDescent="0.3">
      <c r="A43" s="496" t="s">
        <v>295</v>
      </c>
      <c r="B43" s="496"/>
      <c r="C43" s="305">
        <f>+C53+C57+C61+C65</f>
        <v>6710582462.6698008</v>
      </c>
      <c r="D43" s="305">
        <f>+D53+D57+D61+D65</f>
        <v>11174881719.689402</v>
      </c>
      <c r="E43" s="305">
        <f>+E53+E57+E61+E65</f>
        <v>6643151299.5817995</v>
      </c>
      <c r="F43" s="305">
        <f>+F53+F57+F61+F65</f>
        <v>24528615481.940998</v>
      </c>
    </row>
    <row r="44" spans="1:7" s="62" customFormat="1" ht="16.95" customHeight="1" x14ac:dyDescent="0.3">
      <c r="A44" s="458" t="s">
        <v>287</v>
      </c>
      <c r="B44" s="458"/>
      <c r="C44" s="199">
        <f>+C54+C58+C62+C66</f>
        <v>6330738172.3300009</v>
      </c>
      <c r="D44" s="199">
        <f t="shared" ref="D44" si="2">+D54+D58+D62+D66</f>
        <v>10542341244.990002</v>
      </c>
      <c r="E44" s="199">
        <f t="shared" ref="E44:E45" si="3">+E54+E58+E62+E66</f>
        <v>6267123867.5300007</v>
      </c>
      <c r="F44" s="199">
        <f>+F54+F58+F62+F66</f>
        <v>23140203284.849998</v>
      </c>
    </row>
    <row r="45" spans="1:7" s="62" customFormat="1" ht="16.95" customHeight="1" x14ac:dyDescent="0.35">
      <c r="A45" s="457" t="s">
        <v>296</v>
      </c>
      <c r="B45" s="457"/>
      <c r="C45" s="199">
        <f>+C55+C59+C63+C67</f>
        <v>126614763.44659999</v>
      </c>
      <c r="D45" s="199">
        <f t="shared" ref="D45" si="4">+D55+D59+D63+D67</f>
        <v>210846824.8998</v>
      </c>
      <c r="E45" s="199">
        <f t="shared" si="3"/>
        <v>125342477.35060002</v>
      </c>
      <c r="F45" s="199">
        <f>+F55+F59+F63+F67</f>
        <v>462804065.69700003</v>
      </c>
      <c r="G45" s="412"/>
    </row>
    <row r="46" spans="1:7" s="62" customFormat="1" ht="16.95" customHeight="1" x14ac:dyDescent="0.35">
      <c r="A46" s="457" t="s">
        <v>297</v>
      </c>
      <c r="B46" s="457"/>
      <c r="C46" s="199">
        <f>+C56+C60+C64+C68</f>
        <v>253229526.89319998</v>
      </c>
      <c r="D46" s="199">
        <f t="shared" ref="D46:E46" si="5">+D56+D60+D64+D68</f>
        <v>421693649.79960001</v>
      </c>
      <c r="E46" s="199">
        <f t="shared" si="5"/>
        <v>250684954.70120004</v>
      </c>
      <c r="F46" s="199">
        <f>+F56+F60+F64+F68</f>
        <v>925608131.39400005</v>
      </c>
    </row>
    <row r="47" spans="1:7" s="62" customFormat="1" ht="16.95" customHeight="1" x14ac:dyDescent="0.3">
      <c r="A47" s="496" t="s">
        <v>298</v>
      </c>
      <c r="B47" s="496"/>
      <c r="C47" s="305">
        <f t="shared" ref="C47:F50" si="6">+C71+C75+C79+C83</f>
        <v>6647950616.8179998</v>
      </c>
      <c r="D47" s="305">
        <f t="shared" si="6"/>
        <v>7938346807.9030008</v>
      </c>
      <c r="E47" s="305">
        <f t="shared" si="6"/>
        <v>8389882682.6952</v>
      </c>
      <c r="F47" s="305">
        <f t="shared" si="6"/>
        <v>22976180107.416199</v>
      </c>
    </row>
    <row r="48" spans="1:7" s="62" customFormat="1" ht="16.95" customHeight="1" x14ac:dyDescent="0.3">
      <c r="A48" s="458" t="s">
        <v>333</v>
      </c>
      <c r="B48" s="458"/>
      <c r="C48" s="199">
        <f t="shared" si="6"/>
        <v>6271651525.3000002</v>
      </c>
      <c r="D48" s="199">
        <f t="shared" si="6"/>
        <v>7489006422.5500011</v>
      </c>
      <c r="E48" s="199">
        <f t="shared" si="6"/>
        <v>7914983662.9200001</v>
      </c>
      <c r="F48" s="199">
        <f t="shared" si="6"/>
        <v>21675641610.77</v>
      </c>
    </row>
    <row r="49" spans="1:6" s="62" customFormat="1" ht="16.95" customHeight="1" x14ac:dyDescent="0.35">
      <c r="A49" s="457" t="s">
        <v>296</v>
      </c>
      <c r="B49" s="457"/>
      <c r="C49" s="199">
        <f t="shared" si="6"/>
        <v>125433030.506</v>
      </c>
      <c r="D49" s="199">
        <f t="shared" si="6"/>
        <v>149780128.45100003</v>
      </c>
      <c r="E49" s="199">
        <f t="shared" si="6"/>
        <v>158299673.25839999</v>
      </c>
      <c r="F49" s="199">
        <f t="shared" si="6"/>
        <v>433512832.21540004</v>
      </c>
    </row>
    <row r="50" spans="1:6" s="62" customFormat="1" ht="16.95" customHeight="1" x14ac:dyDescent="0.35">
      <c r="A50" s="457" t="s">
        <v>297</v>
      </c>
      <c r="B50" s="457"/>
      <c r="C50" s="199">
        <f t="shared" si="6"/>
        <v>250866061.01199999</v>
      </c>
      <c r="D50" s="199">
        <f t="shared" si="6"/>
        <v>299560256.90200007</v>
      </c>
      <c r="E50" s="199">
        <f t="shared" si="6"/>
        <v>316599346.51679999</v>
      </c>
      <c r="F50" s="199">
        <f t="shared" si="6"/>
        <v>867025664.43080008</v>
      </c>
    </row>
    <row r="51" spans="1:6" s="62" customFormat="1" ht="9.9" customHeight="1" x14ac:dyDescent="0.35">
      <c r="A51" s="460"/>
      <c r="B51" s="460"/>
      <c r="C51" s="199"/>
      <c r="D51" s="199"/>
      <c r="E51" s="199"/>
      <c r="F51" s="199"/>
    </row>
    <row r="52" spans="1:6" s="62" customFormat="1" ht="16.95" customHeight="1" x14ac:dyDescent="0.35">
      <c r="A52" s="462" t="s">
        <v>287</v>
      </c>
      <c r="B52" s="462"/>
      <c r="C52" s="307"/>
      <c r="D52" s="307"/>
      <c r="E52" s="307"/>
      <c r="F52" s="307"/>
    </row>
    <row r="53" spans="1:6" s="62" customFormat="1" ht="16.95" customHeight="1" x14ac:dyDescent="0.35">
      <c r="A53" s="461" t="s">
        <v>288</v>
      </c>
      <c r="B53" s="461"/>
      <c r="C53" s="305">
        <f>+C55+C56+C54</f>
        <v>3235463657.3211999</v>
      </c>
      <c r="D53" s="305">
        <f t="shared" ref="D53:F53" si="7">+D55+D56+D54</f>
        <v>7437060792.0397997</v>
      </c>
      <c r="E53" s="305">
        <f t="shared" si="7"/>
        <v>3693424983.8909998</v>
      </c>
      <c r="F53" s="305">
        <f t="shared" si="7"/>
        <v>14365949433.252001</v>
      </c>
    </row>
    <row r="54" spans="1:6" s="62" customFormat="1" ht="16.95" customHeight="1" x14ac:dyDescent="0.35">
      <c r="A54" s="457" t="s">
        <v>288</v>
      </c>
      <c r="B54" s="457"/>
      <c r="C54" s="199">
        <v>3052324205.02</v>
      </c>
      <c r="D54" s="199">
        <v>7016095086.8299999</v>
      </c>
      <c r="E54" s="199">
        <v>3484363192.3499999</v>
      </c>
      <c r="F54" s="199">
        <f>+C54+D54+E54</f>
        <v>13552782484.200001</v>
      </c>
    </row>
    <row r="55" spans="1:6" s="62" customFormat="1" ht="16.95" customHeight="1" x14ac:dyDescent="0.35">
      <c r="A55" s="460" t="s">
        <v>299</v>
      </c>
      <c r="B55" s="460"/>
      <c r="C55" s="199">
        <f>C54*0.02</f>
        <v>61046484.100400001</v>
      </c>
      <c r="D55" s="199">
        <f t="shared" ref="D55:E55" si="8">D54*0.02</f>
        <v>140321901.73660001</v>
      </c>
      <c r="E55" s="199">
        <f t="shared" si="8"/>
        <v>69687263.847000003</v>
      </c>
      <c r="F55" s="199">
        <f>+C55+D55+E55</f>
        <v>271055649.68400002</v>
      </c>
    </row>
    <row r="56" spans="1:6" s="62" customFormat="1" ht="16.95" customHeight="1" x14ac:dyDescent="0.35">
      <c r="A56" s="460" t="s">
        <v>300</v>
      </c>
      <c r="B56" s="460"/>
      <c r="C56" s="199">
        <f>C54*0.04</f>
        <v>122092968.2008</v>
      </c>
      <c r="D56" s="199">
        <f t="shared" ref="D56:E56" si="9">D54*0.04</f>
        <v>280643803.47320002</v>
      </c>
      <c r="E56" s="199">
        <f t="shared" si="9"/>
        <v>139374527.69400001</v>
      </c>
      <c r="F56" s="199">
        <f>+C56+D56+E56</f>
        <v>542111299.36800003</v>
      </c>
    </row>
    <row r="57" spans="1:6" s="62" customFormat="1" ht="16.95" customHeight="1" x14ac:dyDescent="0.35">
      <c r="A57" s="461" t="s">
        <v>291</v>
      </c>
      <c r="B57" s="461"/>
      <c r="C57" s="305">
        <f>+C59+C60+C58</f>
        <v>2611355765.8604002</v>
      </c>
      <c r="D57" s="305">
        <f t="shared" ref="D57:F57" si="10">+D59+D60+D58</f>
        <v>2477286511.4172001</v>
      </c>
      <c r="E57" s="305">
        <f t="shared" si="10"/>
        <v>2186731106.6096001</v>
      </c>
      <c r="F57" s="305">
        <f t="shared" si="10"/>
        <v>7275373383.8871994</v>
      </c>
    </row>
    <row r="58" spans="1:6" s="62" customFormat="1" ht="16.95" customHeight="1" x14ac:dyDescent="0.35">
      <c r="A58" s="457" t="s">
        <v>291</v>
      </c>
      <c r="B58" s="457"/>
      <c r="C58" s="199">
        <v>2463543175.3400002</v>
      </c>
      <c r="D58" s="199">
        <v>2337062746.6199999</v>
      </c>
      <c r="E58" s="199">
        <v>2062953874.1600001</v>
      </c>
      <c r="F58" s="199">
        <f>+C58+D58+E58</f>
        <v>6863559796.1199999</v>
      </c>
    </row>
    <row r="59" spans="1:6" s="62" customFormat="1" ht="16.95" customHeight="1" x14ac:dyDescent="0.35">
      <c r="A59" s="460" t="s">
        <v>299</v>
      </c>
      <c r="B59" s="460"/>
      <c r="C59" s="199">
        <f>C58*0.02</f>
        <v>49270863.506800003</v>
      </c>
      <c r="D59" s="199">
        <f t="shared" ref="D59:E59" si="11">D58*0.02</f>
        <v>46741254.932399996</v>
      </c>
      <c r="E59" s="199">
        <f t="shared" si="11"/>
        <v>41259077.483200006</v>
      </c>
      <c r="F59" s="199">
        <f>+C59+D59+E59</f>
        <v>137271195.9224</v>
      </c>
    </row>
    <row r="60" spans="1:6" s="62" customFormat="1" ht="16.95" customHeight="1" x14ac:dyDescent="0.35">
      <c r="A60" s="460" t="s">
        <v>300</v>
      </c>
      <c r="B60" s="460"/>
      <c r="C60" s="199">
        <f>C58*0.04</f>
        <v>98541727.013600007</v>
      </c>
      <c r="D60" s="199">
        <f t="shared" ref="D60:E60" si="12">D58*0.04</f>
        <v>93482509.864799991</v>
      </c>
      <c r="E60" s="199">
        <f t="shared" si="12"/>
        <v>82518154.966400012</v>
      </c>
      <c r="F60" s="199">
        <f>+C60+D60+E60</f>
        <v>274542391.8448</v>
      </c>
    </row>
    <row r="61" spans="1:6" s="62" customFormat="1" ht="16.95" customHeight="1" x14ac:dyDescent="0.35">
      <c r="A61" s="461" t="s">
        <v>292</v>
      </c>
      <c r="B61" s="461"/>
      <c r="C61" s="305">
        <f>+C63+C64+C62</f>
        <v>757626299.48820007</v>
      </c>
      <c r="D61" s="305">
        <f t="shared" ref="D61:F61" si="13">+D63+D64+D62</f>
        <v>368321109.25479996</v>
      </c>
      <c r="E61" s="305">
        <f t="shared" si="13"/>
        <v>392444649.0812</v>
      </c>
      <c r="F61" s="305">
        <f t="shared" si="13"/>
        <v>1518392057.8241999</v>
      </c>
    </row>
    <row r="62" spans="1:6" s="62" customFormat="1" ht="16.95" customHeight="1" x14ac:dyDescent="0.35">
      <c r="A62" s="457" t="s">
        <v>292</v>
      </c>
      <c r="B62" s="457"/>
      <c r="C62" s="199">
        <v>714741791.97000003</v>
      </c>
      <c r="D62" s="199">
        <v>347472744.57999998</v>
      </c>
      <c r="E62" s="199">
        <v>370230801.01999998</v>
      </c>
      <c r="F62" s="199">
        <f>+C62+D62+E62</f>
        <v>1432445337.5699999</v>
      </c>
    </row>
    <row r="63" spans="1:6" s="62" customFormat="1" ht="16.95" customHeight="1" x14ac:dyDescent="0.35">
      <c r="A63" s="460" t="s">
        <v>299</v>
      </c>
      <c r="B63" s="460"/>
      <c r="C63" s="199">
        <f>C62*0.02</f>
        <v>14294835.839400001</v>
      </c>
      <c r="D63" s="199">
        <f t="shared" ref="D63:E63" si="14">D62*0.02</f>
        <v>6949454.8915999997</v>
      </c>
      <c r="E63" s="199">
        <f t="shared" si="14"/>
        <v>7404616.0203999998</v>
      </c>
      <c r="F63" s="199">
        <f>+C63+D63+E63</f>
        <v>28648906.751399998</v>
      </c>
    </row>
    <row r="64" spans="1:6" s="62" customFormat="1" ht="16.95" customHeight="1" x14ac:dyDescent="0.35">
      <c r="A64" s="460" t="s">
        <v>300</v>
      </c>
      <c r="B64" s="460"/>
      <c r="C64" s="199">
        <f>C62*0.04</f>
        <v>28589671.678800002</v>
      </c>
      <c r="D64" s="199">
        <f t="shared" ref="D64:E64" si="15">D62*0.04</f>
        <v>13898909.783199999</v>
      </c>
      <c r="E64" s="199">
        <f t="shared" si="15"/>
        <v>14809232.0408</v>
      </c>
      <c r="F64" s="199">
        <f>+C64+D64+E64</f>
        <v>57297813.502799995</v>
      </c>
    </row>
    <row r="65" spans="1:6" s="62" customFormat="1" ht="16.95" customHeight="1" x14ac:dyDescent="0.35">
      <c r="A65" s="461" t="s">
        <v>293</v>
      </c>
      <c r="B65" s="461"/>
      <c r="C65" s="305">
        <f>+C67+C68+C66</f>
        <v>106136740</v>
      </c>
      <c r="D65" s="305">
        <f t="shared" ref="D65:F65" si="16">+D67+D68+D66</f>
        <v>892213306.9776001</v>
      </c>
      <c r="E65" s="305">
        <f t="shared" si="16"/>
        <v>370550560</v>
      </c>
      <c r="F65" s="305">
        <f t="shared" si="16"/>
        <v>1368900606.9776001</v>
      </c>
    </row>
    <row r="66" spans="1:6" s="62" customFormat="1" ht="16.95" customHeight="1" x14ac:dyDescent="0.35">
      <c r="A66" s="457" t="s">
        <v>293</v>
      </c>
      <c r="B66" s="457"/>
      <c r="C66" s="199">
        <v>100129000</v>
      </c>
      <c r="D66" s="199">
        <v>841710666.96000004</v>
      </c>
      <c r="E66" s="199">
        <v>349576000</v>
      </c>
      <c r="F66" s="199">
        <f>+E66+D66+C66</f>
        <v>1291415666.96</v>
      </c>
    </row>
    <row r="67" spans="1:6" s="62" customFormat="1" ht="16.95" customHeight="1" x14ac:dyDescent="0.35">
      <c r="A67" s="460" t="s">
        <v>299</v>
      </c>
      <c r="B67" s="460"/>
      <c r="C67" s="199">
        <f>C66*0.02</f>
        <v>2002580</v>
      </c>
      <c r="D67" s="199">
        <f t="shared" ref="D67:E67" si="17">D66*0.02</f>
        <v>16834213.339200001</v>
      </c>
      <c r="E67" s="199">
        <f t="shared" si="17"/>
        <v>6991520</v>
      </c>
      <c r="F67" s="199">
        <f>+E67+D67+C67</f>
        <v>25828313.339200001</v>
      </c>
    </row>
    <row r="68" spans="1:6" s="62" customFormat="1" ht="16.95" customHeight="1" x14ac:dyDescent="0.35">
      <c r="A68" s="460" t="s">
        <v>300</v>
      </c>
      <c r="B68" s="460"/>
      <c r="C68" s="199">
        <f>C66*0.04</f>
        <v>4005160</v>
      </c>
      <c r="D68" s="199">
        <f t="shared" ref="D68:E68" si="18">D66*0.04</f>
        <v>33668426.678400002</v>
      </c>
      <c r="E68" s="199">
        <f t="shared" si="18"/>
        <v>13983040</v>
      </c>
      <c r="F68" s="199">
        <f>+E68+D68+C68</f>
        <v>51656626.678400002</v>
      </c>
    </row>
    <row r="69" spans="1:6" s="62" customFormat="1" ht="9.9" customHeight="1" x14ac:dyDescent="0.35">
      <c r="A69" s="331"/>
      <c r="B69" s="331"/>
      <c r="C69" s="199"/>
      <c r="D69" s="199"/>
      <c r="E69" s="199"/>
      <c r="F69" s="199"/>
    </row>
    <row r="70" spans="1:6" s="62" customFormat="1" ht="16.95" customHeight="1" x14ac:dyDescent="0.35">
      <c r="A70" s="462" t="s">
        <v>301</v>
      </c>
      <c r="B70" s="462"/>
      <c r="C70" s="307"/>
      <c r="D70" s="307"/>
      <c r="E70" s="307"/>
      <c r="F70" s="307"/>
    </row>
    <row r="71" spans="1:6" s="62" customFormat="1" ht="16.95" customHeight="1" x14ac:dyDescent="0.35">
      <c r="A71" s="461" t="s">
        <v>288</v>
      </c>
      <c r="B71" s="461"/>
      <c r="C71" s="305">
        <f>+C73+C74+C72</f>
        <v>3455009323.9569998</v>
      </c>
      <c r="D71" s="305">
        <f t="shared" ref="D71:F71" si="19">+D73+D74+D72</f>
        <v>4994065007.5136003</v>
      </c>
      <c r="E71" s="305">
        <f t="shared" si="19"/>
        <v>6153658079.5646</v>
      </c>
      <c r="F71" s="305">
        <f t="shared" si="19"/>
        <v>14602732411.035202</v>
      </c>
    </row>
    <row r="72" spans="1:6" s="62" customFormat="1" ht="16.95" customHeight="1" x14ac:dyDescent="0.35">
      <c r="A72" s="457" t="s">
        <v>288</v>
      </c>
      <c r="B72" s="457"/>
      <c r="C72" s="199">
        <v>3259442758.4499998</v>
      </c>
      <c r="D72" s="199">
        <v>4711382082.5600004</v>
      </c>
      <c r="E72" s="199">
        <v>5805337810.9099998</v>
      </c>
      <c r="F72" s="199">
        <f>+E72+D72+C72</f>
        <v>13776162651.920002</v>
      </c>
    </row>
    <row r="73" spans="1:6" s="62" customFormat="1" ht="16.95" customHeight="1" x14ac:dyDescent="0.35">
      <c r="A73" s="460" t="s">
        <v>299</v>
      </c>
      <c r="B73" s="460"/>
      <c r="C73" s="199">
        <f>C72*0.02</f>
        <v>65188855.169</v>
      </c>
      <c r="D73" s="199">
        <f t="shared" ref="D73:E73" si="20">D72*0.02</f>
        <v>94227641.651200011</v>
      </c>
      <c r="E73" s="199">
        <f t="shared" si="20"/>
        <v>116106756.2182</v>
      </c>
      <c r="F73" s="199">
        <f>+E73+D73+C73</f>
        <v>275523253.03840005</v>
      </c>
    </row>
    <row r="74" spans="1:6" s="62" customFormat="1" ht="16.95" customHeight="1" x14ac:dyDescent="0.35">
      <c r="A74" s="460" t="s">
        <v>300</v>
      </c>
      <c r="B74" s="460"/>
      <c r="C74" s="199">
        <f>C72*0.04</f>
        <v>130377710.338</v>
      </c>
      <c r="D74" s="199">
        <f t="shared" ref="D74:E74" si="21">D72*0.04</f>
        <v>188455283.30240002</v>
      </c>
      <c r="E74" s="199">
        <f t="shared" si="21"/>
        <v>232213512.4364</v>
      </c>
      <c r="F74" s="199">
        <f>+E74+D74+C74</f>
        <v>551046506.07680011</v>
      </c>
    </row>
    <row r="75" spans="1:6" s="62" customFormat="1" ht="16.95" customHeight="1" x14ac:dyDescent="0.35">
      <c r="A75" s="461" t="s">
        <v>291</v>
      </c>
      <c r="B75" s="461"/>
      <c r="C75" s="305">
        <f>+C77+C78+C76</f>
        <v>2790295999.7231998</v>
      </c>
      <c r="D75" s="305">
        <f t="shared" ref="D75:F75" si="22">+D77+D78+D76</f>
        <v>2084154307.6884</v>
      </c>
      <c r="E75" s="305">
        <f t="shared" si="22"/>
        <v>1430665943.1306</v>
      </c>
      <c r="F75" s="305">
        <f t="shared" si="22"/>
        <v>6305116250.5422001</v>
      </c>
    </row>
    <row r="76" spans="1:6" s="62" customFormat="1" ht="16.95" customHeight="1" x14ac:dyDescent="0.35">
      <c r="A76" s="457" t="s">
        <v>291</v>
      </c>
      <c r="B76" s="457"/>
      <c r="C76" s="199">
        <v>2632354716.7199998</v>
      </c>
      <c r="D76" s="199">
        <v>1966183309.1400001</v>
      </c>
      <c r="E76" s="199">
        <v>1349684852.01</v>
      </c>
      <c r="F76" s="199">
        <f>+E76+D76+C76</f>
        <v>5948222877.8699999</v>
      </c>
    </row>
    <row r="77" spans="1:6" s="62" customFormat="1" ht="16.95" customHeight="1" x14ac:dyDescent="0.35">
      <c r="A77" s="460" t="s">
        <v>299</v>
      </c>
      <c r="B77" s="460"/>
      <c r="C77" s="199">
        <f>C76*0.02</f>
        <v>52647094.334399998</v>
      </c>
      <c r="D77" s="199">
        <f t="shared" ref="D77:E77" si="23">D76*0.02</f>
        <v>39323666.182800002</v>
      </c>
      <c r="E77" s="199">
        <f t="shared" si="23"/>
        <v>26993697.040199999</v>
      </c>
      <c r="F77" s="199">
        <f>+E77+D77+C77</f>
        <v>118964457.5574</v>
      </c>
    </row>
    <row r="78" spans="1:6" s="62" customFormat="1" ht="16.95" customHeight="1" x14ac:dyDescent="0.35">
      <c r="A78" s="460" t="s">
        <v>300</v>
      </c>
      <c r="B78" s="460"/>
      <c r="C78" s="199">
        <f>C76*0.04</f>
        <v>105294188.6688</v>
      </c>
      <c r="D78" s="199">
        <f t="shared" ref="D78:E78" si="24">D76*0.04</f>
        <v>78647332.365600005</v>
      </c>
      <c r="E78" s="199">
        <f t="shared" si="24"/>
        <v>53987394.080399998</v>
      </c>
      <c r="F78" s="199">
        <f>+E78+D78+C78</f>
        <v>237928915.11480001</v>
      </c>
    </row>
    <row r="79" spans="1:6" s="62" customFormat="1" ht="16.95" customHeight="1" x14ac:dyDescent="0.35">
      <c r="A79" s="461" t="s">
        <v>292</v>
      </c>
      <c r="B79" s="461"/>
      <c r="C79" s="305">
        <f>+C81+C82+C80</f>
        <v>119590313.13779999</v>
      </c>
      <c r="D79" s="305">
        <f t="shared" ref="D79:F79" si="25">+D81+D82+D80</f>
        <v>559302672.70099998</v>
      </c>
      <c r="E79" s="305">
        <f t="shared" si="25"/>
        <v>309615400</v>
      </c>
      <c r="F79" s="305">
        <f t="shared" si="25"/>
        <v>988508385.83880007</v>
      </c>
    </row>
    <row r="80" spans="1:6" s="62" customFormat="1" ht="16.95" customHeight="1" x14ac:dyDescent="0.35">
      <c r="A80" s="457" t="s">
        <v>292</v>
      </c>
      <c r="B80" s="457"/>
      <c r="C80" s="199">
        <v>112821050.13</v>
      </c>
      <c r="D80" s="199">
        <v>527644030.85000002</v>
      </c>
      <c r="E80" s="199">
        <v>292090000</v>
      </c>
      <c r="F80" s="199">
        <f>+E80+D80+C80</f>
        <v>932555080.98000002</v>
      </c>
    </row>
    <row r="81" spans="1:6" s="62" customFormat="1" ht="16.95" customHeight="1" x14ac:dyDescent="0.35">
      <c r="A81" s="460" t="s">
        <v>299</v>
      </c>
      <c r="B81" s="460"/>
      <c r="C81" s="199">
        <f>C80*0.02</f>
        <v>2256421.0025999998</v>
      </c>
      <c r="D81" s="199">
        <f t="shared" ref="D81" si="26">D80*0.02</f>
        <v>10552880.617000001</v>
      </c>
      <c r="E81" s="199">
        <f t="shared" ref="E81" si="27">E80*0.02</f>
        <v>5841800</v>
      </c>
      <c r="F81" s="199">
        <f>+E81+D81+C81</f>
        <v>18651101.619600002</v>
      </c>
    </row>
    <row r="82" spans="1:6" s="62" customFormat="1" ht="16.95" customHeight="1" x14ac:dyDescent="0.35">
      <c r="A82" s="460" t="s">
        <v>300</v>
      </c>
      <c r="B82" s="460"/>
      <c r="C82" s="199">
        <f>C80*0.04</f>
        <v>4512842.0051999995</v>
      </c>
      <c r="D82" s="199">
        <f t="shared" ref="D82:E82" si="28">D80*0.04</f>
        <v>21105761.234000001</v>
      </c>
      <c r="E82" s="199">
        <f t="shared" si="28"/>
        <v>11683600</v>
      </c>
      <c r="F82" s="199">
        <f>+E82+D82+C82</f>
        <v>37302203.239200003</v>
      </c>
    </row>
    <row r="83" spans="1:6" s="62" customFormat="1" ht="16.95" customHeight="1" x14ac:dyDescent="0.35">
      <c r="A83" s="461" t="s">
        <v>293</v>
      </c>
      <c r="B83" s="461"/>
      <c r="C83" s="305">
        <f>+C85+C86+C84</f>
        <v>283054980</v>
      </c>
      <c r="D83" s="305">
        <f t="shared" ref="D83:F83" si="29">+D85+D86+D84</f>
        <v>300824820</v>
      </c>
      <c r="E83" s="305">
        <f t="shared" si="29"/>
        <v>495943260</v>
      </c>
      <c r="F83" s="305">
        <f t="shared" si="29"/>
        <v>1079823060</v>
      </c>
    </row>
    <row r="84" spans="1:6" s="62" customFormat="1" ht="16.95" customHeight="1" x14ac:dyDescent="0.35">
      <c r="A84" s="457" t="s">
        <v>293</v>
      </c>
      <c r="B84" s="457"/>
      <c r="C84" s="199">
        <v>267033000</v>
      </c>
      <c r="D84" s="199">
        <v>283797000</v>
      </c>
      <c r="E84" s="199">
        <v>467871000</v>
      </c>
      <c r="F84" s="199">
        <f>+E84+D84+C84</f>
        <v>1018701000</v>
      </c>
    </row>
    <row r="85" spans="1:6" s="62" customFormat="1" ht="15" customHeight="1" x14ac:dyDescent="0.35">
      <c r="A85" s="460" t="s">
        <v>299</v>
      </c>
      <c r="B85" s="460"/>
      <c r="C85" s="199">
        <f>C84*0.02</f>
        <v>5340660</v>
      </c>
      <c r="D85" s="199">
        <f t="shared" ref="D85" si="30">D84*0.02</f>
        <v>5675940</v>
      </c>
      <c r="E85" s="199">
        <f t="shared" ref="E85" si="31">E84*0.02</f>
        <v>9357420</v>
      </c>
      <c r="F85" s="199">
        <f>+E85+D85+C85</f>
        <v>20374020</v>
      </c>
    </row>
    <row r="86" spans="1:6" s="62" customFormat="1" ht="16.95" customHeight="1" x14ac:dyDescent="0.35">
      <c r="A86" s="460" t="s">
        <v>300</v>
      </c>
      <c r="B86" s="460"/>
      <c r="C86" s="199">
        <f>C84*0.04</f>
        <v>10681320</v>
      </c>
      <c r="D86" s="199">
        <f t="shared" ref="D86:E86" si="32">D84*0.04</f>
        <v>11351880</v>
      </c>
      <c r="E86" s="199">
        <f t="shared" si="32"/>
        <v>18714840</v>
      </c>
      <c r="F86" s="199">
        <f>+E86+D86+C86</f>
        <v>40748040</v>
      </c>
    </row>
    <row r="87" spans="1:6" ht="15" customHeight="1" x14ac:dyDescent="0.3">
      <c r="A87" s="137" t="s">
        <v>159</v>
      </c>
      <c r="B87" s="285" t="s">
        <v>160</v>
      </c>
      <c r="C87" s="136"/>
      <c r="D87" s="136"/>
      <c r="E87" s="136"/>
      <c r="F87" s="136"/>
    </row>
    <row r="88" spans="1:6" ht="35.1" customHeight="1" x14ac:dyDescent="0.3">
      <c r="A88" s="521" t="s">
        <v>281</v>
      </c>
      <c r="B88" s="522"/>
      <c r="C88" s="522"/>
      <c r="D88" s="522"/>
      <c r="E88" s="522"/>
      <c r="F88" s="523"/>
    </row>
    <row r="89" spans="1:6" ht="50.1" customHeight="1" x14ac:dyDescent="0.3">
      <c r="A89" s="512" t="s">
        <v>107</v>
      </c>
      <c r="B89" s="513"/>
      <c r="C89" s="513"/>
      <c r="D89" s="513"/>
      <c r="E89" s="513"/>
      <c r="F89" s="514"/>
    </row>
    <row r="90" spans="1:6" ht="15" customHeight="1" x14ac:dyDescent="0.3">
      <c r="A90" s="28"/>
      <c r="B90" s="28"/>
      <c r="C90" s="28"/>
      <c r="D90" s="28"/>
      <c r="E90" s="28"/>
    </row>
    <row r="91" spans="1:6" ht="20.100000000000001" customHeight="1" x14ac:dyDescent="0.3">
      <c r="A91" s="491" t="s">
        <v>38</v>
      </c>
      <c r="B91" s="491"/>
      <c r="C91" s="491"/>
      <c r="D91" s="491"/>
      <c r="E91" s="491"/>
      <c r="F91" s="491"/>
    </row>
    <row r="92" spans="1:6" ht="20.100000000000001" customHeight="1" x14ac:dyDescent="0.3">
      <c r="A92" s="510" t="s">
        <v>39</v>
      </c>
      <c r="B92" s="510"/>
      <c r="C92" s="510"/>
      <c r="D92" s="510"/>
      <c r="E92" s="510"/>
      <c r="F92" s="510"/>
    </row>
    <row r="93" spans="1:6" ht="31.2" x14ac:dyDescent="0.3">
      <c r="A93" s="488" t="s">
        <v>23</v>
      </c>
      <c r="B93" s="488"/>
      <c r="C93" s="92" t="s">
        <v>40</v>
      </c>
      <c r="D93" s="93" t="s">
        <v>41</v>
      </c>
      <c r="E93" s="94" t="s">
        <v>43</v>
      </c>
      <c r="F93" s="93" t="s">
        <v>24</v>
      </c>
    </row>
    <row r="94" spans="1:6" ht="30" customHeight="1" x14ac:dyDescent="0.3">
      <c r="A94" s="519" t="s">
        <v>28</v>
      </c>
      <c r="B94" s="525"/>
      <c r="C94" s="17" t="s">
        <v>338</v>
      </c>
      <c r="D94" s="17"/>
      <c r="E94" s="20"/>
      <c r="F94" s="410" t="s">
        <v>336</v>
      </c>
    </row>
    <row r="95" spans="1:6" ht="30" customHeight="1" x14ac:dyDescent="0.3">
      <c r="A95" s="519" t="s">
        <v>29</v>
      </c>
      <c r="B95" s="519"/>
      <c r="C95" s="17"/>
      <c r="D95" s="17" t="s">
        <v>338</v>
      </c>
      <c r="E95" s="17"/>
      <c r="F95" s="410" t="s">
        <v>339</v>
      </c>
    </row>
    <row r="96" spans="1:6" ht="30" customHeight="1" x14ac:dyDescent="0.3">
      <c r="A96" s="526" t="s">
        <v>27</v>
      </c>
      <c r="B96" s="526"/>
      <c r="C96" s="17"/>
      <c r="D96" s="17"/>
      <c r="E96" s="17"/>
      <c r="F96" s="18" t="s">
        <v>337</v>
      </c>
    </row>
    <row r="97" spans="1:7" ht="30" customHeight="1" x14ac:dyDescent="0.3">
      <c r="A97" s="527" t="s">
        <v>30</v>
      </c>
      <c r="B97" s="527"/>
      <c r="C97" s="17"/>
      <c r="D97" s="17" t="s">
        <v>338</v>
      </c>
      <c r="E97" s="17"/>
      <c r="F97" s="19"/>
    </row>
    <row r="98" spans="1:7" ht="16.95" customHeight="1" x14ac:dyDescent="0.3">
      <c r="A98" s="137" t="s">
        <v>159</v>
      </c>
      <c r="B98" s="285" t="s">
        <v>160</v>
      </c>
      <c r="C98" s="286"/>
      <c r="D98" s="286"/>
      <c r="E98" s="286"/>
      <c r="F98" s="286"/>
    </row>
    <row r="99" spans="1:7" ht="35.1" customHeight="1" x14ac:dyDescent="0.3">
      <c r="A99" s="521" t="s">
        <v>282</v>
      </c>
      <c r="B99" s="522"/>
      <c r="C99" s="522"/>
      <c r="D99" s="522"/>
      <c r="E99" s="522"/>
      <c r="F99" s="523"/>
    </row>
    <row r="100" spans="1:7" s="63" customFormat="1" ht="50.1" customHeight="1" x14ac:dyDescent="0.3">
      <c r="A100" s="499" t="s">
        <v>77</v>
      </c>
      <c r="B100" s="499"/>
      <c r="C100" s="499"/>
      <c r="D100" s="499"/>
      <c r="E100" s="499"/>
      <c r="F100" s="499"/>
    </row>
    <row r="101" spans="1:7" s="63" customFormat="1" ht="15" customHeight="1" x14ac:dyDescent="0.3">
      <c r="A101" s="55"/>
      <c r="B101" s="55"/>
      <c r="C101" s="55"/>
      <c r="D101" s="55"/>
      <c r="E101" s="55"/>
      <c r="F101" s="55"/>
    </row>
    <row r="102" spans="1:7" x14ac:dyDescent="0.3">
      <c r="A102" s="491" t="s">
        <v>44</v>
      </c>
      <c r="B102" s="491"/>
      <c r="C102" s="491"/>
      <c r="D102" s="491"/>
      <c r="E102" s="491"/>
      <c r="F102" s="491"/>
    </row>
    <row r="103" spans="1:7" x14ac:dyDescent="0.3">
      <c r="A103" s="491" t="s">
        <v>25</v>
      </c>
      <c r="B103" s="491"/>
      <c r="C103" s="491"/>
      <c r="D103" s="491"/>
      <c r="E103" s="491"/>
      <c r="F103" s="491"/>
    </row>
    <row r="104" spans="1:7" x14ac:dyDescent="0.3">
      <c r="A104" s="551" t="s">
        <v>23</v>
      </c>
      <c r="B104" s="551"/>
      <c r="C104" s="91" t="s">
        <v>40</v>
      </c>
      <c r="D104" s="90" t="s">
        <v>41</v>
      </c>
      <c r="E104" s="95" t="s">
        <v>76</v>
      </c>
      <c r="F104" s="90" t="s">
        <v>24</v>
      </c>
    </row>
    <row r="105" spans="1:7" ht="30" customHeight="1" x14ac:dyDescent="0.3">
      <c r="A105" s="518" t="s">
        <v>31</v>
      </c>
      <c r="B105" s="518"/>
      <c r="C105" s="20"/>
      <c r="D105" s="20" t="s">
        <v>338</v>
      </c>
      <c r="E105" s="25"/>
      <c r="F105" s="37"/>
    </row>
    <row r="106" spans="1:7" ht="30" customHeight="1" x14ac:dyDescent="0.3">
      <c r="A106" s="519" t="s">
        <v>32</v>
      </c>
      <c r="B106" s="519"/>
      <c r="C106" s="26"/>
      <c r="D106" s="26"/>
      <c r="E106" s="27" t="s">
        <v>76</v>
      </c>
      <c r="F106" s="38"/>
    </row>
    <row r="107" spans="1:7" s="63" customFormat="1" ht="30" customHeight="1" x14ac:dyDescent="0.3">
      <c r="A107" s="524" t="s">
        <v>250</v>
      </c>
      <c r="B107" s="524"/>
      <c r="C107" s="289"/>
      <c r="D107" s="289"/>
      <c r="E107" s="290" t="s">
        <v>76</v>
      </c>
      <c r="F107" s="291"/>
    </row>
    <row r="108" spans="1:7" x14ac:dyDescent="0.3">
      <c r="A108" s="137" t="s">
        <v>159</v>
      </c>
      <c r="B108" s="285" t="s">
        <v>160</v>
      </c>
      <c r="C108" s="136"/>
      <c r="D108" s="136"/>
      <c r="E108" s="136"/>
      <c r="F108" s="136"/>
    </row>
    <row r="109" spans="1:7" ht="35.1" customHeight="1" x14ac:dyDescent="0.3">
      <c r="A109" s="521" t="s">
        <v>283</v>
      </c>
      <c r="B109" s="522"/>
      <c r="C109" s="522"/>
      <c r="D109" s="522"/>
      <c r="E109" s="522"/>
      <c r="F109" s="523"/>
    </row>
    <row r="110" spans="1:7" ht="50.1" customHeight="1" x14ac:dyDescent="0.3">
      <c r="A110" s="499" t="s">
        <v>350</v>
      </c>
      <c r="B110" s="499"/>
      <c r="C110" s="499"/>
      <c r="D110" s="499"/>
      <c r="E110" s="499"/>
      <c r="F110" s="499"/>
    </row>
    <row r="111" spans="1:7" ht="9.9" customHeight="1" x14ac:dyDescent="0.3">
      <c r="A111" s="28"/>
      <c r="B111" s="28"/>
      <c r="C111" s="28"/>
      <c r="D111" s="28"/>
      <c r="E111" s="39"/>
      <c r="F111" s="28"/>
    </row>
    <row r="112" spans="1:7" ht="30" customHeight="1" x14ac:dyDescent="0.35">
      <c r="A112" s="96" t="s">
        <v>45</v>
      </c>
      <c r="B112" s="475" t="s">
        <v>341</v>
      </c>
      <c r="C112" s="476"/>
      <c r="D112" s="477" t="s">
        <v>48</v>
      </c>
      <c r="E112" s="478"/>
      <c r="F112" s="479"/>
      <c r="G112" s="9"/>
    </row>
    <row r="113" spans="1:7" ht="27.9" customHeight="1" x14ac:dyDescent="0.35">
      <c r="A113" s="96" t="s">
        <v>46</v>
      </c>
      <c r="B113" s="475" t="s">
        <v>342</v>
      </c>
      <c r="C113" s="476"/>
      <c r="D113" s="480"/>
      <c r="E113" s="481"/>
      <c r="F113" s="482"/>
      <c r="G113" s="9"/>
    </row>
    <row r="114" spans="1:7" ht="27.9" customHeight="1" x14ac:dyDescent="0.35">
      <c r="A114" s="96" t="s">
        <v>47</v>
      </c>
      <c r="B114" s="475" t="s">
        <v>343</v>
      </c>
      <c r="C114" s="476"/>
      <c r="D114" s="483"/>
      <c r="E114" s="484"/>
      <c r="F114" s="485"/>
      <c r="G114" s="9"/>
    </row>
    <row r="115" spans="1:7" x14ac:dyDescent="0.3">
      <c r="A115" s="28"/>
      <c r="B115" s="28"/>
      <c r="C115" s="28"/>
      <c r="D115" s="28"/>
      <c r="F115" s="28"/>
    </row>
    <row r="116" spans="1:7" ht="21.9" customHeight="1" x14ac:dyDescent="0.3">
      <c r="A116" s="509" t="s">
        <v>49</v>
      </c>
      <c r="B116" s="509"/>
      <c r="C116" s="509"/>
      <c r="D116" s="509"/>
      <c r="E116" s="509"/>
      <c r="F116" s="509"/>
    </row>
    <row r="117" spans="1:7" ht="9.9" customHeight="1" x14ac:dyDescent="0.3">
      <c r="A117" s="28"/>
      <c r="B117" s="28"/>
      <c r="C117" s="28"/>
      <c r="D117" s="28"/>
      <c r="E117" s="28"/>
      <c r="F117" s="28"/>
    </row>
    <row r="118" spans="1:7" ht="84.9" customHeight="1" x14ac:dyDescent="0.3">
      <c r="A118" s="449" t="s">
        <v>236</v>
      </c>
      <c r="B118" s="449"/>
      <c r="C118" s="449"/>
      <c r="D118" s="449"/>
      <c r="E118" s="449"/>
      <c r="F118" s="449"/>
    </row>
    <row r="119" spans="1:7" ht="9.9" customHeight="1" x14ac:dyDescent="0.3">
      <c r="A119" s="28"/>
      <c r="B119" s="28"/>
      <c r="C119" s="28"/>
      <c r="D119" s="28"/>
      <c r="E119" s="28"/>
      <c r="F119" s="28"/>
    </row>
    <row r="120" spans="1:7" x14ac:dyDescent="0.3">
      <c r="A120" s="491" t="s">
        <v>50</v>
      </c>
      <c r="B120" s="491"/>
      <c r="C120" s="491"/>
      <c r="D120" s="491"/>
      <c r="E120" s="491"/>
      <c r="F120" s="491"/>
    </row>
    <row r="121" spans="1:7" x14ac:dyDescent="0.3">
      <c r="A121" s="491" t="s">
        <v>58</v>
      </c>
      <c r="B121" s="491"/>
      <c r="C121" s="491"/>
      <c r="D121" s="491"/>
      <c r="E121" s="491"/>
      <c r="F121" s="491"/>
    </row>
    <row r="122" spans="1:7" x14ac:dyDescent="0.3">
      <c r="A122" s="491" t="s">
        <v>51</v>
      </c>
      <c r="B122" s="491"/>
      <c r="C122" s="491"/>
      <c r="D122" s="491"/>
      <c r="E122" s="491"/>
      <c r="F122" s="491"/>
    </row>
    <row r="123" spans="1:7" ht="31.2" x14ac:dyDescent="0.3">
      <c r="A123" s="97" t="s">
        <v>59</v>
      </c>
      <c r="B123" s="97" t="s">
        <v>61</v>
      </c>
      <c r="C123" s="97" t="s">
        <v>65</v>
      </c>
      <c r="D123" s="97" t="s">
        <v>62</v>
      </c>
      <c r="E123" s="97" t="s">
        <v>63</v>
      </c>
      <c r="F123" s="97" t="s">
        <v>149</v>
      </c>
    </row>
    <row r="124" spans="1:7" ht="18" customHeight="1" x14ac:dyDescent="0.3">
      <c r="A124" s="84" t="s">
        <v>16</v>
      </c>
      <c r="B124" s="85">
        <f>+SUM(B126:B132)</f>
        <v>132691026794</v>
      </c>
      <c r="C124" s="365">
        <f>+SUM(C126:C132)</f>
        <v>100</v>
      </c>
      <c r="D124" s="87"/>
      <c r="E124" s="87"/>
      <c r="F124" s="87"/>
    </row>
    <row r="125" spans="1:7" ht="9.9" customHeight="1" x14ac:dyDescent="0.3">
      <c r="A125" s="22"/>
      <c r="B125" s="23"/>
      <c r="C125" s="56"/>
      <c r="D125" s="21"/>
      <c r="E125" s="21"/>
      <c r="F125" s="21"/>
    </row>
    <row r="126" spans="1:7" ht="18" customHeight="1" x14ac:dyDescent="0.3">
      <c r="A126" s="22" t="s">
        <v>60</v>
      </c>
      <c r="B126" s="23">
        <f>+'1T'!B126</f>
        <v>132691026794</v>
      </c>
      <c r="C126" s="56">
        <f>+B126/$B$124*100</f>
        <v>100</v>
      </c>
      <c r="D126" s="188"/>
      <c r="E126" s="188"/>
      <c r="F126" s="187"/>
    </row>
    <row r="127" spans="1:7" ht="15" customHeight="1" x14ac:dyDescent="0.3">
      <c r="A127" s="183" t="s">
        <v>211</v>
      </c>
      <c r="B127" s="23">
        <f>+'1T'!B127</f>
        <v>0</v>
      </c>
      <c r="C127" s="56">
        <f>+B127/$B$124*100</f>
        <v>0</v>
      </c>
      <c r="D127" s="187"/>
      <c r="E127" s="187"/>
      <c r="F127" s="187"/>
    </row>
    <row r="128" spans="1:7" ht="15" customHeight="1" x14ac:dyDescent="0.3">
      <c r="A128" s="183" t="s">
        <v>138</v>
      </c>
      <c r="B128" s="23">
        <v>0</v>
      </c>
      <c r="C128" s="56">
        <f t="shared" ref="C128" si="33">+B128/$B$124*100</f>
        <v>0</v>
      </c>
      <c r="D128" s="187"/>
      <c r="E128" s="187"/>
      <c r="F128" s="187"/>
    </row>
    <row r="129" spans="1:6" ht="15" customHeight="1" x14ac:dyDescent="0.3">
      <c r="A129" s="192" t="s">
        <v>139</v>
      </c>
      <c r="B129" s="193">
        <v>0</v>
      </c>
      <c r="C129" s="354">
        <f>+B129/$B$124*100</f>
        <v>0</v>
      </c>
      <c r="D129" s="194"/>
      <c r="E129" s="194"/>
      <c r="F129" s="194"/>
    </row>
    <row r="130" spans="1:6" ht="15" customHeight="1" x14ac:dyDescent="0.3">
      <c r="A130" s="22" t="s">
        <v>140</v>
      </c>
      <c r="B130" s="23">
        <v>0</v>
      </c>
      <c r="C130" s="56">
        <f t="shared" ref="C130:C132" si="34">+B130/$B$124*100</f>
        <v>0</v>
      </c>
      <c r="D130" s="187"/>
      <c r="E130" s="187"/>
      <c r="F130" s="187"/>
    </row>
    <row r="131" spans="1:6" ht="15" customHeight="1" x14ac:dyDescent="0.3">
      <c r="A131" s="22" t="s">
        <v>141</v>
      </c>
      <c r="B131" s="23">
        <v>0</v>
      </c>
      <c r="C131" s="56">
        <f t="shared" si="34"/>
        <v>0</v>
      </c>
      <c r="D131" s="187"/>
      <c r="E131" s="187"/>
      <c r="F131" s="187"/>
    </row>
    <row r="132" spans="1:6" ht="15" customHeight="1" x14ac:dyDescent="0.3">
      <c r="A132" s="24" t="s">
        <v>142</v>
      </c>
      <c r="B132" s="23">
        <v>0</v>
      </c>
      <c r="C132" s="56">
        <f t="shared" si="34"/>
        <v>0</v>
      </c>
      <c r="D132" s="189"/>
      <c r="E132" s="189"/>
      <c r="F132" s="189"/>
    </row>
    <row r="133" spans="1:6" x14ac:dyDescent="0.3">
      <c r="A133" s="550" t="s">
        <v>203</v>
      </c>
      <c r="B133" s="550"/>
      <c r="C133" s="550"/>
      <c r="D133" s="550"/>
      <c r="E133" s="550"/>
      <c r="F133" s="550"/>
    </row>
    <row r="134" spans="1:6" ht="35.1" customHeight="1" x14ac:dyDescent="0.3">
      <c r="A134" s="516" t="s">
        <v>209</v>
      </c>
      <c r="B134" s="500"/>
      <c r="C134" s="500"/>
      <c r="D134" s="500"/>
      <c r="E134" s="500"/>
      <c r="F134" s="517"/>
    </row>
    <row r="135" spans="1:6" ht="50.1" customHeight="1" x14ac:dyDescent="0.3">
      <c r="A135" s="512" t="s">
        <v>351</v>
      </c>
      <c r="B135" s="513"/>
      <c r="C135" s="513"/>
      <c r="D135" s="513"/>
      <c r="E135" s="513"/>
      <c r="F135" s="514"/>
    </row>
    <row r="136" spans="1:6" ht="9.9" customHeight="1" x14ac:dyDescent="0.3">
      <c r="A136" s="22"/>
      <c r="B136" s="42"/>
      <c r="C136" s="21"/>
    </row>
    <row r="137" spans="1:6" x14ac:dyDescent="0.3">
      <c r="A137" s="491" t="s">
        <v>66</v>
      </c>
      <c r="B137" s="491"/>
      <c r="C137" s="491"/>
      <c r="D137" s="491"/>
      <c r="E137" s="491"/>
      <c r="F137" s="491"/>
    </row>
    <row r="138" spans="1:6" x14ac:dyDescent="0.3">
      <c r="A138" s="491" t="s">
        <v>144</v>
      </c>
      <c r="B138" s="491"/>
      <c r="C138" s="491"/>
      <c r="D138" s="491"/>
      <c r="E138" s="491"/>
      <c r="F138" s="491"/>
    </row>
    <row r="139" spans="1:6" x14ac:dyDescent="0.3">
      <c r="A139" s="491" t="s">
        <v>51</v>
      </c>
      <c r="B139" s="491"/>
      <c r="C139" s="491"/>
      <c r="D139" s="491"/>
      <c r="E139" s="491"/>
      <c r="F139" s="491"/>
    </row>
    <row r="140" spans="1:6" ht="33.75" customHeight="1" x14ac:dyDescent="0.3">
      <c r="A140" s="133" t="s">
        <v>53</v>
      </c>
      <c r="B140" s="133" t="s">
        <v>146</v>
      </c>
      <c r="C140" s="97" t="s">
        <v>5</v>
      </c>
      <c r="D140" s="97" t="s">
        <v>6</v>
      </c>
      <c r="E140" s="97" t="s">
        <v>7</v>
      </c>
      <c r="F140" s="97" t="s">
        <v>8</v>
      </c>
    </row>
    <row r="141" spans="1:6" ht="18" customHeight="1" x14ac:dyDescent="0.3">
      <c r="A141" s="139" t="s">
        <v>16</v>
      </c>
      <c r="B141" s="98"/>
      <c r="C141" s="85">
        <f>+C143</f>
        <v>11057585566.5</v>
      </c>
      <c r="D141" s="85">
        <f>+D143</f>
        <v>11057585566.5</v>
      </c>
      <c r="E141" s="85">
        <f>+E143</f>
        <v>11057585566.5</v>
      </c>
      <c r="F141" s="85">
        <f>+F143</f>
        <v>33172756699.5</v>
      </c>
    </row>
    <row r="142" spans="1:6" ht="9.9" customHeight="1" x14ac:dyDescent="0.3">
      <c r="A142" s="12"/>
      <c r="B142" s="43"/>
      <c r="C142" s="13"/>
      <c r="D142" s="13"/>
      <c r="E142" s="13"/>
      <c r="F142" s="44"/>
    </row>
    <row r="143" spans="1:6" ht="18" customHeight="1" x14ac:dyDescent="0.3">
      <c r="A143" s="496" t="s">
        <v>157</v>
      </c>
      <c r="B143" s="496"/>
      <c r="C143" s="315">
        <f>C144+C148</f>
        <v>11057585566.5</v>
      </c>
      <c r="D143" s="315">
        <f t="shared" ref="D143:E143" si="35">D144+D148</f>
        <v>11057585566.5</v>
      </c>
      <c r="E143" s="315">
        <f t="shared" si="35"/>
        <v>11057585566.5</v>
      </c>
      <c r="F143" s="99">
        <f>+F144+F148</f>
        <v>33172756699.5</v>
      </c>
    </row>
    <row r="144" spans="1:6" x14ac:dyDescent="0.3">
      <c r="A144" s="168" t="s">
        <v>192</v>
      </c>
      <c r="B144" s="171" t="s">
        <v>187</v>
      </c>
      <c r="C144" s="13">
        <f>+C145</f>
        <v>11057585566.5</v>
      </c>
      <c r="D144" s="13">
        <f>+D145</f>
        <v>11057585566.5</v>
      </c>
      <c r="E144" s="13">
        <f>+E145</f>
        <v>11057585566.5</v>
      </c>
      <c r="F144" s="357">
        <f>+C144+D144+E144</f>
        <v>33172756699.5</v>
      </c>
    </row>
    <row r="145" spans="1:6" x14ac:dyDescent="0.3">
      <c r="A145" s="168" t="s">
        <v>191</v>
      </c>
      <c r="B145" s="171" t="s">
        <v>163</v>
      </c>
      <c r="C145" s="73">
        <f>+C146</f>
        <v>11057585566.5</v>
      </c>
      <c r="D145" s="73">
        <f t="shared" ref="D145:E146" si="36">+D146</f>
        <v>11057585566.5</v>
      </c>
      <c r="E145" s="73">
        <f t="shared" si="36"/>
        <v>11057585566.5</v>
      </c>
      <c r="F145" s="358">
        <f>+C145+D145+E145</f>
        <v>33172756699.5</v>
      </c>
    </row>
    <row r="146" spans="1:6" x14ac:dyDescent="0.3">
      <c r="A146" s="168" t="s">
        <v>190</v>
      </c>
      <c r="B146" s="171" t="s">
        <v>188</v>
      </c>
      <c r="C146" s="73">
        <f>+C147</f>
        <v>11057585566.5</v>
      </c>
      <c r="D146" s="73">
        <f t="shared" si="36"/>
        <v>11057585566.5</v>
      </c>
      <c r="E146" s="73">
        <f t="shared" si="36"/>
        <v>11057585566.5</v>
      </c>
      <c r="F146" s="358">
        <f>+C146+D146+E146</f>
        <v>33172756699.5</v>
      </c>
    </row>
    <row r="147" spans="1:6" x14ac:dyDescent="0.3">
      <c r="A147" s="385" t="s">
        <v>193</v>
      </c>
      <c r="B147" s="386" t="s">
        <v>205</v>
      </c>
      <c r="C147" s="379">
        <v>11057585566.5</v>
      </c>
      <c r="D147" s="379">
        <v>11057585566.5</v>
      </c>
      <c r="E147" s="379">
        <v>11057585566.5</v>
      </c>
      <c r="F147" s="380">
        <f>+C147+D147+E147</f>
        <v>33172756699.5</v>
      </c>
    </row>
    <row r="148" spans="1:6" x14ac:dyDescent="0.3">
      <c r="A148" s="167" t="s">
        <v>264</v>
      </c>
      <c r="B148" s="172" t="s">
        <v>261</v>
      </c>
      <c r="C148" s="13">
        <f>+C149</f>
        <v>0</v>
      </c>
      <c r="D148" s="13">
        <f t="shared" ref="D148:E150" si="37">+D149</f>
        <v>0</v>
      </c>
      <c r="E148" s="13">
        <f>+E149</f>
        <v>0</v>
      </c>
      <c r="F148" s="357">
        <f t="shared" ref="F148:F151" si="38">+C148+D148+E148</f>
        <v>0</v>
      </c>
    </row>
    <row r="149" spans="1:6" x14ac:dyDescent="0.3">
      <c r="A149" s="167" t="s">
        <v>265</v>
      </c>
      <c r="B149" s="172" t="s">
        <v>164</v>
      </c>
      <c r="C149" s="73">
        <f>+C150</f>
        <v>0</v>
      </c>
      <c r="D149" s="73">
        <f t="shared" si="37"/>
        <v>0</v>
      </c>
      <c r="E149" s="73">
        <f t="shared" si="37"/>
        <v>0</v>
      </c>
      <c r="F149" s="358">
        <f t="shared" si="38"/>
        <v>0</v>
      </c>
    </row>
    <row r="150" spans="1:6" x14ac:dyDescent="0.3">
      <c r="A150" s="167" t="s">
        <v>267</v>
      </c>
      <c r="B150" s="172" t="s">
        <v>266</v>
      </c>
      <c r="C150" s="73">
        <f>+C151</f>
        <v>0</v>
      </c>
      <c r="D150" s="73">
        <f t="shared" si="37"/>
        <v>0</v>
      </c>
      <c r="E150" s="73">
        <f t="shared" si="37"/>
        <v>0</v>
      </c>
      <c r="F150" s="358">
        <f t="shared" si="38"/>
        <v>0</v>
      </c>
    </row>
    <row r="151" spans="1:6" x14ac:dyDescent="0.3">
      <c r="A151" s="377" t="s">
        <v>268</v>
      </c>
      <c r="B151" s="378" t="s">
        <v>269</v>
      </c>
      <c r="C151" s="379">
        <v>0</v>
      </c>
      <c r="D151" s="379">
        <v>0</v>
      </c>
      <c r="E151" s="379">
        <v>0</v>
      </c>
      <c r="F151" s="380">
        <f t="shared" si="38"/>
        <v>0</v>
      </c>
    </row>
    <row r="152" spans="1:6" ht="9.9" customHeight="1" x14ac:dyDescent="0.3">
      <c r="A152" s="140"/>
      <c r="B152" s="43"/>
      <c r="C152" s="14"/>
      <c r="D152" s="14"/>
      <c r="E152" s="14"/>
      <c r="F152" s="46"/>
    </row>
    <row r="153" spans="1:6" x14ac:dyDescent="0.3">
      <c r="A153" s="550" t="s">
        <v>203</v>
      </c>
      <c r="B153" s="550"/>
      <c r="C153" s="550"/>
      <c r="D153" s="550"/>
      <c r="E153" s="550"/>
      <c r="F153" s="550"/>
    </row>
    <row r="154" spans="1:6" ht="35.1" customHeight="1" x14ac:dyDescent="0.3">
      <c r="A154" s="500" t="s">
        <v>206</v>
      </c>
      <c r="B154" s="500"/>
      <c r="C154" s="500"/>
      <c r="D154" s="500"/>
      <c r="E154" s="500"/>
      <c r="F154" s="500"/>
    </row>
    <row r="155" spans="1:6" ht="50.1" customHeight="1" x14ac:dyDescent="0.3">
      <c r="A155" s="499" t="s">
        <v>104</v>
      </c>
      <c r="B155" s="499"/>
      <c r="C155" s="499"/>
      <c r="D155" s="499"/>
      <c r="E155" s="499"/>
      <c r="F155" s="499"/>
    </row>
    <row r="156" spans="1:6" ht="9.9" customHeight="1" x14ac:dyDescent="0.3">
      <c r="A156" s="22"/>
      <c r="B156" s="42"/>
      <c r="C156" s="21"/>
    </row>
    <row r="157" spans="1:6" ht="15.9" customHeight="1" x14ac:dyDescent="0.3">
      <c r="A157" s="491" t="s">
        <v>69</v>
      </c>
      <c r="B157" s="491"/>
      <c r="C157" s="491"/>
      <c r="D157" s="491"/>
      <c r="E157" s="491"/>
      <c r="F157" s="491"/>
    </row>
    <row r="158" spans="1:6" ht="32.25" customHeight="1" x14ac:dyDescent="0.3">
      <c r="A158" s="510" t="s">
        <v>120</v>
      </c>
      <c r="B158" s="510"/>
      <c r="C158" s="510"/>
      <c r="D158" s="510"/>
      <c r="E158" s="510"/>
      <c r="F158" s="510"/>
    </row>
    <row r="159" spans="1:6" ht="15.9" customHeight="1" x14ac:dyDescent="0.3">
      <c r="A159" s="491" t="s">
        <v>51</v>
      </c>
      <c r="B159" s="491"/>
      <c r="C159" s="491"/>
      <c r="D159" s="491"/>
      <c r="E159" s="491"/>
      <c r="F159" s="491"/>
    </row>
    <row r="160" spans="1:6" ht="33" customHeight="1" x14ac:dyDescent="0.3">
      <c r="A160" s="133" t="s">
        <v>53</v>
      </c>
      <c r="B160" s="133" t="s">
        <v>184</v>
      </c>
      <c r="C160" s="97" t="s">
        <v>5</v>
      </c>
      <c r="D160" s="97" t="s">
        <v>6</v>
      </c>
      <c r="E160" s="97" t="s">
        <v>7</v>
      </c>
      <c r="F160" s="97" t="s">
        <v>8</v>
      </c>
    </row>
    <row r="161" spans="1:6" ht="18" customHeight="1" x14ac:dyDescent="0.3">
      <c r="A161" s="84" t="s">
        <v>16</v>
      </c>
      <c r="B161" s="98"/>
      <c r="C161" s="85">
        <f>+C163+C175</f>
        <v>5820861915.8539877</v>
      </c>
      <c r="D161" s="85">
        <f>+D163+D175</f>
        <v>8598674980.5845566</v>
      </c>
      <c r="E161" s="85">
        <f>+E163+E175</f>
        <v>6020910978.4030542</v>
      </c>
      <c r="F161" s="85">
        <f>+F163+F175</f>
        <v>20440447874.841599</v>
      </c>
    </row>
    <row r="162" spans="1:6" ht="9.9" customHeight="1" x14ac:dyDescent="0.3">
      <c r="A162" s="12"/>
      <c r="B162" s="43"/>
      <c r="C162" s="13"/>
      <c r="D162" s="13"/>
      <c r="E162" s="13"/>
      <c r="F162" s="44"/>
    </row>
    <row r="163" spans="1:6" ht="18" customHeight="1" x14ac:dyDescent="0.3">
      <c r="A163" s="496" t="s">
        <v>56</v>
      </c>
      <c r="B163" s="496"/>
      <c r="C163" s="99">
        <f>+SUM(C164:C173)</f>
        <v>5820861915.8539877</v>
      </c>
      <c r="D163" s="99">
        <f t="shared" ref="D163" si="39">+SUM(D164:D173)</f>
        <v>8598674980.5845566</v>
      </c>
      <c r="E163" s="99">
        <f>+SUM(E164:E173)</f>
        <v>6020910978.4030542</v>
      </c>
      <c r="F163" s="99">
        <f>+SUM(F164:F173)</f>
        <v>20440447874.841599</v>
      </c>
    </row>
    <row r="164" spans="1:6" x14ac:dyDescent="0.3">
      <c r="A164" s="167">
        <v>0</v>
      </c>
      <c r="B164" s="172" t="s">
        <v>177</v>
      </c>
      <c r="C164" s="73">
        <v>0</v>
      </c>
      <c r="D164" s="73">
        <v>0</v>
      </c>
      <c r="E164" s="73">
        <v>0</v>
      </c>
      <c r="F164" s="358">
        <f>+C164+D164+E164</f>
        <v>0</v>
      </c>
    </row>
    <row r="165" spans="1:6" x14ac:dyDescent="0.3">
      <c r="A165" s="167">
        <v>1</v>
      </c>
      <c r="B165" s="172" t="s">
        <v>165</v>
      </c>
      <c r="C165" s="73">
        <v>0</v>
      </c>
      <c r="D165" s="360">
        <v>0</v>
      </c>
      <c r="E165" s="360">
        <v>0</v>
      </c>
      <c r="F165" s="358">
        <f t="shared" ref="F165:F172" si="40">+C165+D165+E165</f>
        <v>0</v>
      </c>
    </row>
    <row r="166" spans="1:6" x14ac:dyDescent="0.3">
      <c r="A166" s="167">
        <v>2</v>
      </c>
      <c r="B166" s="172" t="s">
        <v>178</v>
      </c>
      <c r="C166" s="73">
        <v>0</v>
      </c>
      <c r="D166" s="73">
        <v>0</v>
      </c>
      <c r="E166" s="73">
        <v>0</v>
      </c>
      <c r="F166" s="358">
        <f t="shared" si="40"/>
        <v>0</v>
      </c>
    </row>
    <row r="167" spans="1:6" x14ac:dyDescent="0.3">
      <c r="A167" s="167">
        <v>3</v>
      </c>
      <c r="B167" s="172" t="s">
        <v>179</v>
      </c>
      <c r="C167" s="73">
        <v>0</v>
      </c>
      <c r="D167" s="73">
        <v>0</v>
      </c>
      <c r="E167" s="73">
        <v>0</v>
      </c>
      <c r="F167" s="358">
        <f t="shared" si="40"/>
        <v>0</v>
      </c>
    </row>
    <row r="168" spans="1:6" x14ac:dyDescent="0.3">
      <c r="A168" s="167">
        <v>4</v>
      </c>
      <c r="B168" s="172" t="s">
        <v>180</v>
      </c>
      <c r="C168" s="73">
        <v>0</v>
      </c>
      <c r="D168" s="73">
        <v>0</v>
      </c>
      <c r="E168" s="73">
        <v>0</v>
      </c>
      <c r="F168" s="358">
        <f t="shared" si="40"/>
        <v>0</v>
      </c>
    </row>
    <row r="169" spans="1:6" x14ac:dyDescent="0.3">
      <c r="A169" s="167">
        <v>5</v>
      </c>
      <c r="B169" s="172" t="s">
        <v>181</v>
      </c>
      <c r="C169" s="73">
        <v>0</v>
      </c>
      <c r="D169" s="73">
        <v>0</v>
      </c>
      <c r="E169" s="73">
        <v>0</v>
      </c>
      <c r="F169" s="358">
        <f t="shared" si="40"/>
        <v>0</v>
      </c>
    </row>
    <row r="170" spans="1:6" s="62" customFormat="1" x14ac:dyDescent="0.3">
      <c r="A170" s="167">
        <v>6</v>
      </c>
      <c r="B170" s="416" t="s">
        <v>163</v>
      </c>
      <c r="C170" s="73">
        <v>329482749.95399928</v>
      </c>
      <c r="D170" s="73">
        <v>486717451.73120129</v>
      </c>
      <c r="E170" s="73">
        <v>340806281.79639935</v>
      </c>
      <c r="F170" s="418">
        <f t="shared" si="40"/>
        <v>1157006483.4815998</v>
      </c>
    </row>
    <row r="171" spans="1:6" s="62" customFormat="1" x14ac:dyDescent="0.3">
      <c r="A171" s="167">
        <v>7</v>
      </c>
      <c r="B171" s="416" t="s">
        <v>164</v>
      </c>
      <c r="C171" s="73">
        <v>5491379165.8999882</v>
      </c>
      <c r="D171" s="73">
        <v>8111957528.8533554</v>
      </c>
      <c r="E171" s="73">
        <v>5680104696.6066551</v>
      </c>
      <c r="F171" s="418">
        <f t="shared" si="40"/>
        <v>19283441391.360001</v>
      </c>
    </row>
    <row r="172" spans="1:6" x14ac:dyDescent="0.3">
      <c r="A172" s="167">
        <v>8</v>
      </c>
      <c r="B172" s="172" t="s">
        <v>182</v>
      </c>
      <c r="C172" s="73">
        <v>0</v>
      </c>
      <c r="D172" s="73">
        <v>0</v>
      </c>
      <c r="E172" s="73">
        <v>0</v>
      </c>
      <c r="F172" s="358">
        <f t="shared" si="40"/>
        <v>0</v>
      </c>
    </row>
    <row r="173" spans="1:6" ht="15" customHeight="1" x14ac:dyDescent="0.3">
      <c r="A173" s="167">
        <v>9</v>
      </c>
      <c r="B173" s="172" t="s">
        <v>183</v>
      </c>
      <c r="C173" s="73">
        <v>0</v>
      </c>
      <c r="D173" s="73">
        <v>0</v>
      </c>
      <c r="E173" s="73">
        <v>0</v>
      </c>
      <c r="F173" s="358">
        <v>0</v>
      </c>
    </row>
    <row r="174" spans="1:6" ht="9.9" customHeight="1" x14ac:dyDescent="0.3">
      <c r="A174" s="167"/>
      <c r="B174" s="169"/>
      <c r="C174" s="73"/>
      <c r="D174" s="73"/>
      <c r="E174" s="73"/>
      <c r="F174" s="358"/>
    </row>
    <row r="175" spans="1:6" ht="18" customHeight="1" x14ac:dyDescent="0.3">
      <c r="A175" s="496" t="s">
        <v>196</v>
      </c>
      <c r="B175" s="496"/>
      <c r="C175" s="99">
        <f t="shared" ref="C175:F176" si="41">+C176</f>
        <v>0</v>
      </c>
      <c r="D175" s="99">
        <f t="shared" si="41"/>
        <v>0</v>
      </c>
      <c r="E175" s="99">
        <f t="shared" si="41"/>
        <v>0</v>
      </c>
      <c r="F175" s="99">
        <f t="shared" si="41"/>
        <v>0</v>
      </c>
    </row>
    <row r="176" spans="1:6" x14ac:dyDescent="0.3">
      <c r="A176" s="167">
        <v>6</v>
      </c>
      <c r="B176" s="172" t="s">
        <v>163</v>
      </c>
      <c r="C176" s="262">
        <f t="shared" si="41"/>
        <v>0</v>
      </c>
      <c r="D176" s="262">
        <f t="shared" si="41"/>
        <v>0</v>
      </c>
      <c r="E176" s="262">
        <f t="shared" si="41"/>
        <v>0</v>
      </c>
      <c r="F176" s="361">
        <f t="shared" si="41"/>
        <v>0</v>
      </c>
    </row>
    <row r="177" spans="1:8" x14ac:dyDescent="0.3">
      <c r="A177" s="381" t="s">
        <v>195</v>
      </c>
      <c r="B177" s="382" t="s">
        <v>194</v>
      </c>
      <c r="C177" s="383">
        <v>0</v>
      </c>
      <c r="D177" s="383">
        <v>0</v>
      </c>
      <c r="E177" s="383">
        <v>0</v>
      </c>
      <c r="F177" s="384">
        <f>+C177+D177+E177</f>
        <v>0</v>
      </c>
    </row>
    <row r="178" spans="1:8" ht="15" customHeight="1" x14ac:dyDescent="0.3">
      <c r="A178" s="498" t="s">
        <v>57</v>
      </c>
      <c r="B178" s="498"/>
      <c r="C178" s="498"/>
      <c r="D178" s="498"/>
      <c r="E178" s="498"/>
      <c r="F178" s="498"/>
    </row>
    <row r="179" spans="1:8" ht="15" customHeight="1" x14ac:dyDescent="0.3">
      <c r="A179" s="549" t="s">
        <v>42</v>
      </c>
      <c r="B179" s="549"/>
      <c r="C179" s="549"/>
      <c r="D179" s="549"/>
      <c r="E179" s="549"/>
      <c r="F179" s="549"/>
    </row>
    <row r="180" spans="1:8" ht="47.25" customHeight="1" x14ac:dyDescent="0.3">
      <c r="A180" s="500" t="s">
        <v>352</v>
      </c>
      <c r="B180" s="500"/>
      <c r="C180" s="500"/>
      <c r="D180" s="500"/>
      <c r="E180" s="500"/>
      <c r="F180" s="500"/>
    </row>
    <row r="181" spans="1:8" ht="143.4" customHeight="1" x14ac:dyDescent="0.3">
      <c r="A181" s="499" t="s">
        <v>365</v>
      </c>
      <c r="B181" s="499"/>
      <c r="C181" s="499"/>
      <c r="D181" s="499"/>
      <c r="E181" s="499"/>
      <c r="F181" s="499"/>
    </row>
    <row r="182" spans="1:8" ht="18" customHeight="1" x14ac:dyDescent="0.3">
      <c r="A182" s="45"/>
      <c r="B182" s="43"/>
      <c r="C182" s="28"/>
      <c r="D182" s="28"/>
      <c r="E182" s="28"/>
      <c r="F182" s="28"/>
    </row>
    <row r="183" spans="1:8" x14ac:dyDescent="0.3">
      <c r="A183" s="491" t="s">
        <v>71</v>
      </c>
      <c r="B183" s="491"/>
      <c r="C183" s="491"/>
      <c r="D183" s="491"/>
      <c r="E183" s="491"/>
      <c r="F183" s="491"/>
    </row>
    <row r="184" spans="1:8" x14ac:dyDescent="0.3">
      <c r="A184" s="491" t="s">
        <v>72</v>
      </c>
      <c r="B184" s="491"/>
      <c r="C184" s="491"/>
      <c r="D184" s="491"/>
      <c r="E184" s="491"/>
      <c r="F184" s="491"/>
    </row>
    <row r="185" spans="1:8" x14ac:dyDescent="0.3">
      <c r="A185" s="491" t="s">
        <v>51</v>
      </c>
      <c r="B185" s="491"/>
      <c r="C185" s="491"/>
      <c r="D185" s="491"/>
      <c r="E185" s="491"/>
      <c r="F185" s="491"/>
    </row>
    <row r="186" spans="1:8" ht="18" customHeight="1" x14ac:dyDescent="0.3">
      <c r="A186" s="97" t="s">
        <v>70</v>
      </c>
      <c r="B186" s="97" t="s">
        <v>5</v>
      </c>
      <c r="C186" s="97" t="s">
        <v>6</v>
      </c>
      <c r="D186" s="97" t="s">
        <v>7</v>
      </c>
      <c r="E186" s="97" t="s">
        <v>8</v>
      </c>
      <c r="F186" s="239"/>
    </row>
    <row r="187" spans="1:8" ht="18" customHeight="1" x14ac:dyDescent="0.3">
      <c r="A187" s="141" t="s">
        <v>73</v>
      </c>
      <c r="B187" s="170">
        <f>+'1T'!E191</f>
        <v>33172756698.5</v>
      </c>
      <c r="C187" s="126">
        <f>+B191</f>
        <v>38409480349.146011</v>
      </c>
      <c r="D187" s="126">
        <f>+C191</f>
        <v>40868390935.061455</v>
      </c>
      <c r="E187" s="119">
        <f>+B187</f>
        <v>33172756698.5</v>
      </c>
      <c r="F187" s="65"/>
    </row>
    <row r="188" spans="1:8" ht="18" customHeight="1" x14ac:dyDescent="0.3">
      <c r="A188" s="141" t="s">
        <v>74</v>
      </c>
      <c r="B188" s="126">
        <f>+C143</f>
        <v>11057585566.5</v>
      </c>
      <c r="C188" s="126">
        <f>+D143</f>
        <v>11057585566.5</v>
      </c>
      <c r="D188" s="126">
        <f>+E143</f>
        <v>11057585566.5</v>
      </c>
      <c r="E188" s="119">
        <f>+SUM(B188:D188)</f>
        <v>33172756699.5</v>
      </c>
      <c r="F188" s="65"/>
      <c r="G188" s="51"/>
    </row>
    <row r="189" spans="1:8" ht="18" customHeight="1" x14ac:dyDescent="0.3">
      <c r="A189" s="101" t="s">
        <v>100</v>
      </c>
      <c r="B189" s="102">
        <f>+B187+B188</f>
        <v>44230342265</v>
      </c>
      <c r="C189" s="102">
        <f>+C187+C188</f>
        <v>49467065915.646011</v>
      </c>
      <c r="D189" s="102">
        <f>+D187+D188</f>
        <v>51925976501.561455</v>
      </c>
      <c r="E189" s="102">
        <f>+E187+E188</f>
        <v>66345513398</v>
      </c>
      <c r="F189" s="65"/>
      <c r="G189" s="51"/>
    </row>
    <row r="190" spans="1:8" ht="18" customHeight="1" x14ac:dyDescent="0.3">
      <c r="A190" s="141" t="s">
        <v>148</v>
      </c>
      <c r="B190" s="126">
        <f>+C163</f>
        <v>5820861915.8539877</v>
      </c>
      <c r="C190" s="126">
        <f>+D163</f>
        <v>8598674980.5845566</v>
      </c>
      <c r="D190" s="126">
        <f>+E163</f>
        <v>6020910978.4030542</v>
      </c>
      <c r="E190" s="119">
        <f>+SUM(B190:D190)</f>
        <v>20440447874.841599</v>
      </c>
      <c r="F190" s="65"/>
      <c r="G190" s="51"/>
      <c r="H190" s="51"/>
    </row>
    <row r="191" spans="1:8" ht="18" customHeight="1" x14ac:dyDescent="0.3">
      <c r="A191" s="101" t="s">
        <v>101</v>
      </c>
      <c r="B191" s="132">
        <f>+B189-B190</f>
        <v>38409480349.146011</v>
      </c>
      <c r="C191" s="102">
        <f>+C189-C190</f>
        <v>40868390935.061455</v>
      </c>
      <c r="D191" s="102">
        <f>+D189-D190</f>
        <v>45905065523.158401</v>
      </c>
      <c r="E191" s="102">
        <f>+E189-E190</f>
        <v>45905065523.158401</v>
      </c>
      <c r="F191" s="65"/>
    </row>
    <row r="192" spans="1:8" x14ac:dyDescent="0.3">
      <c r="A192" s="545" t="s">
        <v>42</v>
      </c>
      <c r="B192" s="545"/>
      <c r="C192" s="545"/>
      <c r="D192" s="545"/>
      <c r="E192" s="545"/>
      <c r="F192" s="34"/>
    </row>
    <row r="193" spans="1:6" ht="18" customHeight="1" x14ac:dyDescent="0.3">
      <c r="A193" s="507" t="s">
        <v>185</v>
      </c>
      <c r="B193" s="508"/>
      <c r="C193" s="508"/>
      <c r="D193" s="508"/>
      <c r="E193" s="508"/>
      <c r="F193" s="127"/>
    </row>
    <row r="194" spans="1:6" ht="39.9" customHeight="1" x14ac:dyDescent="0.3">
      <c r="A194" s="504" t="s">
        <v>208</v>
      </c>
      <c r="B194" s="505"/>
      <c r="C194" s="505"/>
      <c r="D194" s="505"/>
      <c r="E194" s="505"/>
      <c r="F194" s="506"/>
    </row>
    <row r="195" spans="1:6" ht="18" customHeight="1" x14ac:dyDescent="0.3">
      <c r="A195" s="504" t="s">
        <v>121</v>
      </c>
      <c r="B195" s="505"/>
      <c r="C195" s="505"/>
      <c r="D195" s="505"/>
      <c r="E195" s="505"/>
      <c r="F195" s="506"/>
    </row>
    <row r="196" spans="1:6" ht="18" customHeight="1" x14ac:dyDescent="0.3">
      <c r="A196" s="504" t="s">
        <v>151</v>
      </c>
      <c r="B196" s="505"/>
      <c r="C196" s="505"/>
      <c r="D196" s="505"/>
      <c r="E196" s="505"/>
      <c r="F196" s="506"/>
    </row>
    <row r="197" spans="1:6" ht="18" customHeight="1" x14ac:dyDescent="0.3">
      <c r="A197" s="504" t="s">
        <v>124</v>
      </c>
      <c r="B197" s="505"/>
      <c r="C197" s="505"/>
      <c r="D197" s="505"/>
      <c r="E197" s="505"/>
      <c r="F197" s="506"/>
    </row>
    <row r="198" spans="1:6" ht="18" customHeight="1" x14ac:dyDescent="0.3">
      <c r="A198" s="501" t="s">
        <v>150</v>
      </c>
      <c r="B198" s="502"/>
      <c r="C198" s="502"/>
      <c r="D198" s="502"/>
      <c r="E198" s="502"/>
      <c r="F198" s="503"/>
    </row>
    <row r="199" spans="1:6" x14ac:dyDescent="0.3">
      <c r="A199" s="104" t="s">
        <v>122</v>
      </c>
      <c r="B199" s="105"/>
      <c r="C199" s="105"/>
      <c r="D199" s="105"/>
      <c r="E199" s="105"/>
      <c r="F199" s="106"/>
    </row>
    <row r="200" spans="1:6" ht="50.1" customHeight="1" x14ac:dyDescent="0.3">
      <c r="A200" s="546" t="s">
        <v>123</v>
      </c>
      <c r="B200" s="547"/>
      <c r="C200" s="547"/>
      <c r="D200" s="547"/>
      <c r="E200" s="547"/>
      <c r="F200" s="548"/>
    </row>
    <row r="201" spans="1:6" ht="9.9" customHeight="1" x14ac:dyDescent="0.3">
      <c r="A201" s="55"/>
      <c r="B201" s="76"/>
      <c r="C201" s="76"/>
      <c r="D201"/>
      <c r="E201"/>
      <c r="F201" s="54"/>
    </row>
    <row r="202" spans="1:6" x14ac:dyDescent="0.3">
      <c r="A202"/>
      <c r="B202" s="491" t="s">
        <v>125</v>
      </c>
      <c r="C202" s="491"/>
      <c r="D202" s="491"/>
      <c r="E202"/>
      <c r="F202"/>
    </row>
    <row r="203" spans="1:6" ht="33" customHeight="1" x14ac:dyDescent="0.3">
      <c r="A203"/>
      <c r="B203" s="510" t="s">
        <v>126</v>
      </c>
      <c r="C203" s="510"/>
      <c r="D203" s="510"/>
      <c r="E203"/>
      <c r="F203"/>
    </row>
    <row r="204" spans="1:6" x14ac:dyDescent="0.3">
      <c r="A204"/>
      <c r="B204" s="492" t="s">
        <v>51</v>
      </c>
      <c r="C204" s="492"/>
      <c r="D204" s="492"/>
      <c r="E204"/>
      <c r="F204"/>
    </row>
    <row r="205" spans="1:6" ht="18" customHeight="1" x14ac:dyDescent="0.3">
      <c r="A205"/>
      <c r="B205" s="488" t="s">
        <v>70</v>
      </c>
      <c r="C205" s="488"/>
      <c r="D205" s="164" t="s">
        <v>83</v>
      </c>
      <c r="E205"/>
      <c r="F205"/>
    </row>
    <row r="206" spans="1:6" ht="18" customHeight="1" x14ac:dyDescent="0.3">
      <c r="A206"/>
      <c r="B206" s="486" t="s">
        <v>197</v>
      </c>
      <c r="C206" s="486"/>
      <c r="D206" s="164"/>
      <c r="E206"/>
      <c r="F206"/>
    </row>
    <row r="207" spans="1:6" x14ac:dyDescent="0.3">
      <c r="A207"/>
      <c r="B207" s="118" t="s">
        <v>127</v>
      </c>
      <c r="D207" s="126">
        <f>+'1T'!D217</f>
        <v>74253986504.430557</v>
      </c>
      <c r="E207" s="238"/>
      <c r="F207"/>
    </row>
    <row r="208" spans="1:6" x14ac:dyDescent="0.3">
      <c r="A208"/>
      <c r="B208" s="118" t="s">
        <v>128</v>
      </c>
      <c r="D208" s="126">
        <f>+'1T'!D218</f>
        <v>0</v>
      </c>
      <c r="E208" s="238"/>
      <c r="F208"/>
    </row>
    <row r="209" spans="1:8" x14ac:dyDescent="0.3">
      <c r="A209"/>
      <c r="B209" s="487" t="s">
        <v>16</v>
      </c>
      <c r="C209" s="487"/>
      <c r="D209" s="268">
        <f>+D207+D208</f>
        <v>74253986504.430557</v>
      </c>
      <c r="E209" s="238"/>
      <c r="F209"/>
    </row>
    <row r="210" spans="1:8" ht="9.9" customHeight="1" x14ac:dyDescent="0.3">
      <c r="A210"/>
      <c r="B210" s="118"/>
      <c r="D210" s="126"/>
      <c r="E210"/>
      <c r="F210"/>
    </row>
    <row r="211" spans="1:8" x14ac:dyDescent="0.3">
      <c r="A211"/>
      <c r="B211" s="486" t="s">
        <v>198</v>
      </c>
      <c r="C211" s="486"/>
      <c r="D211" s="164" t="s">
        <v>83</v>
      </c>
      <c r="E211"/>
      <c r="F211"/>
    </row>
    <row r="212" spans="1:8" s="62" customFormat="1" x14ac:dyDescent="0.3">
      <c r="A212" s="407"/>
      <c r="B212" s="118" t="s">
        <v>127</v>
      </c>
      <c r="C212" s="428"/>
      <c r="D212" s="126">
        <f>F230+F231</f>
        <v>4088167607.099402</v>
      </c>
      <c r="E212" s="429"/>
      <c r="F212" s="407"/>
    </row>
    <row r="213" spans="1:8" x14ac:dyDescent="0.3">
      <c r="A213"/>
      <c r="B213" s="118" t="s">
        <v>199</v>
      </c>
      <c r="D213" s="126">
        <v>0</v>
      </c>
      <c r="E213" s="238"/>
      <c r="F213"/>
    </row>
    <row r="214" spans="1:8" x14ac:dyDescent="0.3">
      <c r="A214"/>
      <c r="B214" s="487" t="s">
        <v>200</v>
      </c>
      <c r="C214" s="487"/>
      <c r="D214" s="268">
        <f>+D212+D213</f>
        <v>4088167607.099402</v>
      </c>
      <c r="E214" s="238"/>
      <c r="F214"/>
    </row>
    <row r="215" spans="1:8" ht="9.9" customHeight="1" x14ac:dyDescent="0.3">
      <c r="A215"/>
      <c r="B215" s="118"/>
      <c r="D215" s="119"/>
      <c r="E215"/>
      <c r="F215"/>
    </row>
    <row r="216" spans="1:8" ht="18" customHeight="1" x14ac:dyDescent="0.3">
      <c r="A216"/>
      <c r="B216" s="486" t="s">
        <v>201</v>
      </c>
      <c r="C216" s="486"/>
      <c r="D216" s="164" t="s">
        <v>83</v>
      </c>
      <c r="E216"/>
      <c r="F216"/>
    </row>
    <row r="217" spans="1:8" x14ac:dyDescent="0.3">
      <c r="A217"/>
      <c r="B217" s="118" t="s">
        <v>127</v>
      </c>
      <c r="D217" s="126">
        <f>+D207-D212</f>
        <v>70165818897.331161</v>
      </c>
      <c r="E217" s="238"/>
      <c r="F217"/>
    </row>
    <row r="218" spans="1:8" x14ac:dyDescent="0.3">
      <c r="A218"/>
      <c r="B218" s="118" t="s">
        <v>128</v>
      </c>
      <c r="D218" s="126">
        <f>+D208-D213</f>
        <v>0</v>
      </c>
      <c r="E218" s="238"/>
      <c r="F218"/>
    </row>
    <row r="219" spans="1:8" ht="18" customHeight="1" x14ac:dyDescent="0.3">
      <c r="A219"/>
      <c r="B219" s="487" t="s">
        <v>202</v>
      </c>
      <c r="C219" s="487"/>
      <c r="D219" s="270">
        <f>+D217+D218</f>
        <v>70165818897.331161</v>
      </c>
      <c r="E219" s="238"/>
      <c r="F219"/>
    </row>
    <row r="220" spans="1:8" x14ac:dyDescent="0.3">
      <c r="A220"/>
      <c r="B220" s="178" t="s">
        <v>203</v>
      </c>
      <c r="C220" s="135"/>
      <c r="D220" s="174"/>
      <c r="E220"/>
      <c r="F220" s="34">
        <f>+D212-F223</f>
        <v>0</v>
      </c>
    </row>
    <row r="221" spans="1:8" x14ac:dyDescent="0.3">
      <c r="A221"/>
      <c r="B221" s="207"/>
      <c r="C221" s="208"/>
      <c r="D221" s="174"/>
      <c r="E221"/>
      <c r="F221"/>
    </row>
    <row r="222" spans="1:8" x14ac:dyDescent="0.3">
      <c r="A222" s="92" t="s">
        <v>53</v>
      </c>
      <c r="B222" s="92" t="s">
        <v>233</v>
      </c>
      <c r="C222" s="92" t="s">
        <v>5</v>
      </c>
      <c r="D222" s="92" t="s">
        <v>6</v>
      </c>
      <c r="E222" s="92" t="s">
        <v>7</v>
      </c>
      <c r="F222" s="92" t="s">
        <v>8</v>
      </c>
      <c r="H222" s="429"/>
    </row>
    <row r="223" spans="1:8" x14ac:dyDescent="0.3">
      <c r="A223" s="367" t="s">
        <v>232</v>
      </c>
      <c r="B223" s="210"/>
      <c r="C223" s="211">
        <f>+SUM(C224:C233)</f>
        <v>889720546.81581306</v>
      </c>
      <c r="D223" s="211">
        <f>+SUM(D224:D233)</f>
        <v>2576206739.1048436</v>
      </c>
      <c r="E223" s="211">
        <f>+SUM(E224:E233)</f>
        <v>622240321.17874527</v>
      </c>
      <c r="F223" s="211">
        <f>+SUM(F224:F233)</f>
        <v>4088167607.099402</v>
      </c>
      <c r="G223" s="51"/>
    </row>
    <row r="224" spans="1:8" x14ac:dyDescent="0.3">
      <c r="A224" s="167">
        <v>0</v>
      </c>
      <c r="B224" s="172" t="s">
        <v>177</v>
      </c>
      <c r="C224" s="73">
        <v>0</v>
      </c>
      <c r="D224" s="73">
        <v>0</v>
      </c>
      <c r="E224" s="73">
        <v>0</v>
      </c>
      <c r="F224" s="358">
        <f>+C224+D224+E224</f>
        <v>0</v>
      </c>
    </row>
    <row r="225" spans="1:8" x14ac:dyDescent="0.3">
      <c r="A225" s="167">
        <v>1</v>
      </c>
      <c r="B225" s="172" t="s">
        <v>165</v>
      </c>
      <c r="C225" s="73">
        <v>0</v>
      </c>
      <c r="D225" s="360">
        <v>0</v>
      </c>
      <c r="E225" s="360">
        <v>0</v>
      </c>
      <c r="F225" s="358">
        <f t="shared" ref="F225:F233" si="42">+C225+D225+E225</f>
        <v>0</v>
      </c>
    </row>
    <row r="226" spans="1:8" x14ac:dyDescent="0.3">
      <c r="A226" s="167">
        <v>2</v>
      </c>
      <c r="B226" s="172" t="s">
        <v>178</v>
      </c>
      <c r="C226" s="73">
        <v>0</v>
      </c>
      <c r="D226" s="73">
        <v>0</v>
      </c>
      <c r="E226" s="73">
        <v>0</v>
      </c>
      <c r="F226" s="358">
        <f t="shared" si="42"/>
        <v>0</v>
      </c>
    </row>
    <row r="227" spans="1:8" x14ac:dyDescent="0.3">
      <c r="A227" s="167">
        <v>3</v>
      </c>
      <c r="B227" s="172" t="s">
        <v>179</v>
      </c>
      <c r="C227" s="73">
        <v>0</v>
      </c>
      <c r="D227" s="73">
        <v>0</v>
      </c>
      <c r="E227" s="73">
        <v>0</v>
      </c>
      <c r="F227" s="358">
        <f t="shared" si="42"/>
        <v>0</v>
      </c>
    </row>
    <row r="228" spans="1:8" x14ac:dyDescent="0.3">
      <c r="A228" s="167">
        <v>4</v>
      </c>
      <c r="B228" s="172" t="s">
        <v>180</v>
      </c>
      <c r="C228" s="73">
        <v>0</v>
      </c>
      <c r="D228" s="73">
        <v>0</v>
      </c>
      <c r="E228" s="73">
        <v>0</v>
      </c>
      <c r="F228" s="358">
        <f t="shared" si="42"/>
        <v>0</v>
      </c>
    </row>
    <row r="229" spans="1:8" x14ac:dyDescent="0.3">
      <c r="A229" s="167">
        <v>5</v>
      </c>
      <c r="B229" s="172" t="s">
        <v>181</v>
      </c>
      <c r="C229" s="73">
        <v>0</v>
      </c>
      <c r="D229" s="73">
        <v>0</v>
      </c>
      <c r="E229" s="73">
        <v>0</v>
      </c>
      <c r="F229" s="358">
        <f t="shared" si="42"/>
        <v>0</v>
      </c>
    </row>
    <row r="230" spans="1:8" s="62" customFormat="1" x14ac:dyDescent="0.3">
      <c r="A230" s="167">
        <v>6</v>
      </c>
      <c r="B230" s="416" t="s">
        <v>163</v>
      </c>
      <c r="C230" s="73">
        <v>50361540.385800742</v>
      </c>
      <c r="D230" s="73">
        <v>145823022.96819869</v>
      </c>
      <c r="E230" s="73">
        <v>35221150.255400673</v>
      </c>
      <c r="F230" s="418">
        <f>+C230+D230+E230</f>
        <v>231405713.60940009</v>
      </c>
    </row>
    <row r="231" spans="1:8" s="62" customFormat="1" x14ac:dyDescent="0.3">
      <c r="A231" s="167">
        <v>7</v>
      </c>
      <c r="B231" s="416" t="s">
        <v>164</v>
      </c>
      <c r="C231" s="73">
        <v>839359006.43001235</v>
      </c>
      <c r="D231" s="73">
        <v>2430383716.1366448</v>
      </c>
      <c r="E231" s="73">
        <v>587019170.92334461</v>
      </c>
      <c r="F231" s="418">
        <f>+C231+D231+E231</f>
        <v>3856761893.4900017</v>
      </c>
      <c r="H231" s="412"/>
    </row>
    <row r="232" spans="1:8" x14ac:dyDescent="0.3">
      <c r="A232" s="167">
        <v>8</v>
      </c>
      <c r="B232" s="172" t="s">
        <v>182</v>
      </c>
      <c r="C232" s="73">
        <v>0</v>
      </c>
      <c r="D232" s="73">
        <v>0</v>
      </c>
      <c r="E232" s="73">
        <v>0</v>
      </c>
      <c r="F232" s="358">
        <f t="shared" si="42"/>
        <v>0</v>
      </c>
    </row>
    <row r="233" spans="1:8" x14ac:dyDescent="0.3">
      <c r="A233" s="212">
        <v>9</v>
      </c>
      <c r="B233" s="213" t="s">
        <v>183</v>
      </c>
      <c r="C233" s="366">
        <v>0</v>
      </c>
      <c r="D233" s="366">
        <v>0</v>
      </c>
      <c r="E233" s="366">
        <v>0</v>
      </c>
      <c r="F233" s="362">
        <f t="shared" si="42"/>
        <v>0</v>
      </c>
    </row>
    <row r="234" spans="1:8" x14ac:dyDescent="0.3">
      <c r="A234" s="490" t="s">
        <v>203</v>
      </c>
      <c r="B234" s="490"/>
      <c r="C234" s="490"/>
      <c r="D234" s="490"/>
      <c r="E234" s="490"/>
      <c r="F234" s="490"/>
    </row>
    <row r="235" spans="1:8" x14ac:dyDescent="0.3">
      <c r="A235" s="363"/>
      <c r="B235" s="363"/>
      <c r="C235" s="363"/>
      <c r="D235" s="363"/>
      <c r="E235" s="363"/>
      <c r="F235" s="363"/>
    </row>
    <row r="236" spans="1:8" x14ac:dyDescent="0.3">
      <c r="A236" s="104" t="s">
        <v>122</v>
      </c>
      <c r="B236" s="105"/>
      <c r="C236" s="105"/>
      <c r="D236" s="105"/>
      <c r="E236" s="105"/>
      <c r="F236" s="106"/>
    </row>
    <row r="237" spans="1:8" ht="64.5" customHeight="1" x14ac:dyDescent="0.3">
      <c r="A237" s="468" t="s">
        <v>364</v>
      </c>
      <c r="B237" s="469"/>
      <c r="C237" s="469"/>
      <c r="D237" s="469"/>
      <c r="E237" s="469"/>
      <c r="F237" s="470"/>
    </row>
    <row r="238" spans="1:8" x14ac:dyDescent="0.3">
      <c r="A238" s="123"/>
      <c r="B238" s="124"/>
      <c r="C238" s="124"/>
      <c r="D238" s="123"/>
      <c r="E238" s="123"/>
      <c r="F238" s="125"/>
    </row>
    <row r="239" spans="1:8" ht="39.9" customHeight="1" x14ac:dyDescent="0.3">
      <c r="A239" s="120" t="s">
        <v>75</v>
      </c>
      <c r="B239" s="475" t="s">
        <v>348</v>
      </c>
      <c r="C239" s="476"/>
      <c r="D239" s="477" t="s">
        <v>48</v>
      </c>
      <c r="E239" s="478"/>
      <c r="F239" s="479"/>
    </row>
    <row r="240" spans="1:8" ht="39.9" customHeight="1" x14ac:dyDescent="0.3">
      <c r="A240" s="121" t="s">
        <v>46</v>
      </c>
      <c r="B240" s="475" t="s">
        <v>342</v>
      </c>
      <c r="C240" s="476"/>
      <c r="D240" s="480"/>
      <c r="E240" s="481"/>
      <c r="F240" s="482"/>
    </row>
    <row r="241" spans="1:6" ht="39.9" customHeight="1" x14ac:dyDescent="0.3">
      <c r="A241" s="122" t="s">
        <v>47</v>
      </c>
      <c r="B241" s="475" t="s">
        <v>349</v>
      </c>
      <c r="C241" s="476"/>
      <c r="D241" s="483"/>
      <c r="E241" s="484"/>
      <c r="F241" s="485"/>
    </row>
    <row r="242" spans="1:6" x14ac:dyDescent="0.3">
      <c r="A242" s="474" t="s">
        <v>118</v>
      </c>
      <c r="B242" s="474"/>
      <c r="C242" s="474"/>
      <c r="D242" s="474"/>
      <c r="E242" s="474"/>
      <c r="F242" s="474"/>
    </row>
    <row r="244" spans="1:6" x14ac:dyDescent="0.3">
      <c r="A244" s="465" t="s">
        <v>145</v>
      </c>
      <c r="B244" s="466"/>
      <c r="C244" s="466"/>
      <c r="D244" s="466"/>
      <c r="E244" s="466"/>
      <c r="F244" s="467"/>
    </row>
    <row r="245" spans="1:6" x14ac:dyDescent="0.3">
      <c r="A245" s="108" t="s">
        <v>129</v>
      </c>
      <c r="F245" s="109"/>
    </row>
    <row r="246" spans="1:6" x14ac:dyDescent="0.3">
      <c r="A246" s="110"/>
      <c r="F246" s="109"/>
    </row>
    <row r="247" spans="1:6" ht="16.2" thickBot="1" x14ac:dyDescent="0.35">
      <c r="A247" s="180" t="s">
        <v>204</v>
      </c>
      <c r="B247" s="179">
        <f>'1T'!B247</f>
        <v>132691026794</v>
      </c>
      <c r="F247" s="109"/>
    </row>
    <row r="248" spans="1:6" ht="16.2" thickTop="1" x14ac:dyDescent="0.3">
      <c r="A248" s="110"/>
      <c r="F248" s="109"/>
    </row>
    <row r="249" spans="1:6" x14ac:dyDescent="0.3">
      <c r="A249" s="108" t="s">
        <v>136</v>
      </c>
      <c r="D249" s="143" t="s">
        <v>170</v>
      </c>
      <c r="F249" s="109"/>
    </row>
    <row r="250" spans="1:6" x14ac:dyDescent="0.3">
      <c r="A250" s="110" t="s">
        <v>130</v>
      </c>
      <c r="B250" s="107">
        <f>+B124</f>
        <v>132691026794</v>
      </c>
      <c r="D250" s="463" t="s">
        <v>166</v>
      </c>
      <c r="E250" s="463"/>
      <c r="F250" s="464"/>
    </row>
    <row r="251" spans="1:6" x14ac:dyDescent="0.3">
      <c r="A251" s="110" t="s">
        <v>137</v>
      </c>
      <c r="B251" s="53">
        <f>+F143</f>
        <v>33172756699.5</v>
      </c>
      <c r="D251" s="463"/>
      <c r="E251" s="463"/>
      <c r="F251" s="464"/>
    </row>
    <row r="252" spans="1:6" ht="16.2" thickBot="1" x14ac:dyDescent="0.35">
      <c r="A252" s="110" t="s">
        <v>131</v>
      </c>
      <c r="B252" s="155">
        <f>+B250-B251</f>
        <v>99518270094.5</v>
      </c>
      <c r="D252" s="35" t="s">
        <v>167</v>
      </c>
      <c r="F252" s="157">
        <f>+F143</f>
        <v>33172756699.5</v>
      </c>
    </row>
    <row r="253" spans="1:6" ht="16.2" thickTop="1" x14ac:dyDescent="0.3">
      <c r="A253" s="110"/>
      <c r="D253" s="35" t="s">
        <v>168</v>
      </c>
      <c r="F253" s="158">
        <f>+F163</f>
        <v>20440447874.841599</v>
      </c>
    </row>
    <row r="254" spans="1:6" ht="16.2" thickBot="1" x14ac:dyDescent="0.35">
      <c r="A254" s="108" t="s">
        <v>132</v>
      </c>
      <c r="D254" s="143" t="s">
        <v>169</v>
      </c>
      <c r="E254" s="143"/>
      <c r="F254" s="159">
        <f>+F253/F252</f>
        <v>0.61618176806963076</v>
      </c>
    </row>
    <row r="255" spans="1:6" ht="16.2" thickTop="1" x14ac:dyDescent="0.3">
      <c r="A255" s="110" t="s">
        <v>133</v>
      </c>
      <c r="B255" s="430">
        <f>+F43</f>
        <v>24528615481.940998</v>
      </c>
      <c r="F255" s="109"/>
    </row>
    <row r="256" spans="1:6" x14ac:dyDescent="0.3">
      <c r="A256" s="110" t="s">
        <v>134</v>
      </c>
      <c r="B256" s="431">
        <f>+F163</f>
        <v>20440447874.841599</v>
      </c>
      <c r="D256" s="463" t="s">
        <v>171</v>
      </c>
      <c r="E256" s="463"/>
      <c r="F256" s="464"/>
    </row>
    <row r="257" spans="1:6" ht="16.2" thickBot="1" x14ac:dyDescent="0.35">
      <c r="A257" s="110" t="s">
        <v>135</v>
      </c>
      <c r="B257" s="156">
        <f>+B255-B256</f>
        <v>4088167607.0993996</v>
      </c>
      <c r="D257" s="463"/>
      <c r="E257" s="463"/>
      <c r="F257" s="464"/>
    </row>
    <row r="258" spans="1:6" ht="16.2" thickTop="1" x14ac:dyDescent="0.3">
      <c r="A258" s="110"/>
      <c r="B258"/>
      <c r="D258" s="161" t="s">
        <v>172</v>
      </c>
      <c r="E258" s="160"/>
      <c r="F258" s="157">
        <f>+B124</f>
        <v>132691026794</v>
      </c>
    </row>
    <row r="259" spans="1:6" x14ac:dyDescent="0.3">
      <c r="A259" s="110"/>
      <c r="B259"/>
      <c r="D259" s="161" t="s">
        <v>168</v>
      </c>
      <c r="E259" s="160"/>
      <c r="F259" s="158">
        <f>+F163</f>
        <v>20440447874.841599</v>
      </c>
    </row>
    <row r="260" spans="1:6" ht="16.2" thickBot="1" x14ac:dyDescent="0.35">
      <c r="A260" s="110"/>
      <c r="B260"/>
      <c r="D260" s="160"/>
      <c r="E260" s="160"/>
      <c r="F260" s="159">
        <f>+F259/F258</f>
        <v>0.15404544202205142</v>
      </c>
    </row>
    <row r="261" spans="1:6" ht="16.2" thickTop="1" x14ac:dyDescent="0.3">
      <c r="A261" s="111"/>
      <c r="B261" s="112"/>
      <c r="C261" s="112"/>
      <c r="D261" s="112"/>
      <c r="E261" s="112"/>
      <c r="F261" s="113"/>
    </row>
    <row r="262" spans="1:6" x14ac:dyDescent="0.3">
      <c r="B262" s="35" t="s">
        <v>353</v>
      </c>
    </row>
  </sheetData>
  <mergeCells count="144">
    <mergeCell ref="A85:B85"/>
    <mergeCell ref="A86:B86"/>
    <mergeCell ref="A78:B78"/>
    <mergeCell ref="A79:B79"/>
    <mergeCell ref="A81:B81"/>
    <mergeCell ref="A82:B82"/>
    <mergeCell ref="A83:B83"/>
    <mergeCell ref="A71:B71"/>
    <mergeCell ref="A73:B73"/>
    <mergeCell ref="A74:B74"/>
    <mergeCell ref="A75:B75"/>
    <mergeCell ref="A77:B77"/>
    <mergeCell ref="A29:A30"/>
    <mergeCell ref="A31:A32"/>
    <mergeCell ref="A33:A34"/>
    <mergeCell ref="A42:B42"/>
    <mergeCell ref="A43:B43"/>
    <mergeCell ref="A18:A19"/>
    <mergeCell ref="A20:A21"/>
    <mergeCell ref="A22:A23"/>
    <mergeCell ref="A24:A25"/>
    <mergeCell ref="A27:A28"/>
    <mergeCell ref="A36:F36"/>
    <mergeCell ref="A107:B107"/>
    <mergeCell ref="A109:F109"/>
    <mergeCell ref="A134:F134"/>
    <mergeCell ref="A110:F110"/>
    <mergeCell ref="B112:C112"/>
    <mergeCell ref="D112:F114"/>
    <mergeCell ref="B113:C113"/>
    <mergeCell ref="B114:C114"/>
    <mergeCell ref="A116:F116"/>
    <mergeCell ref="A120:F120"/>
    <mergeCell ref="A121:F121"/>
    <mergeCell ref="A122:F122"/>
    <mergeCell ref="A133:F133"/>
    <mergeCell ref="A118:F118"/>
    <mergeCell ref="A102:F102"/>
    <mergeCell ref="A103:F103"/>
    <mergeCell ref="A104:B104"/>
    <mergeCell ref="A105:B105"/>
    <mergeCell ref="A106:B106"/>
    <mergeCell ref="A95:B95"/>
    <mergeCell ref="A92:F92"/>
    <mergeCell ref="A96:B96"/>
    <mergeCell ref="A97:B97"/>
    <mergeCell ref="A100:F100"/>
    <mergeCell ref="A99:F99"/>
    <mergeCell ref="A89:F89"/>
    <mergeCell ref="A91:F91"/>
    <mergeCell ref="A93:B93"/>
    <mergeCell ref="A94:B94"/>
    <mergeCell ref="A88:F88"/>
    <mergeCell ref="A37:F37"/>
    <mergeCell ref="A39:F39"/>
    <mergeCell ref="A40:F40"/>
    <mergeCell ref="A41:B41"/>
    <mergeCell ref="A51:B51"/>
    <mergeCell ref="A52:B52"/>
    <mergeCell ref="A53:B53"/>
    <mergeCell ref="A55:B55"/>
    <mergeCell ref="A56:B56"/>
    <mergeCell ref="A45:B45"/>
    <mergeCell ref="A46:B46"/>
    <mergeCell ref="A47:B47"/>
    <mergeCell ref="A49:B49"/>
    <mergeCell ref="A50:B50"/>
    <mergeCell ref="A64:B64"/>
    <mergeCell ref="A65:B65"/>
    <mergeCell ref="A67:B67"/>
    <mergeCell ref="A68:B68"/>
    <mergeCell ref="A70:B70"/>
    <mergeCell ref="A1:F2"/>
    <mergeCell ref="A3:F3"/>
    <mergeCell ref="A9:F9"/>
    <mergeCell ref="A13:F13"/>
    <mergeCell ref="A14:F14"/>
    <mergeCell ref="C5:E5"/>
    <mergeCell ref="C6:E6"/>
    <mergeCell ref="C7:E7"/>
    <mergeCell ref="A11:F11"/>
    <mergeCell ref="A135:F135"/>
    <mergeCell ref="A137:F137"/>
    <mergeCell ref="A138:F138"/>
    <mergeCell ref="A139:F139"/>
    <mergeCell ref="A143:B143"/>
    <mergeCell ref="A153:F153"/>
    <mergeCell ref="A155:F155"/>
    <mergeCell ref="A157:F157"/>
    <mergeCell ref="A158:F158"/>
    <mergeCell ref="A159:F159"/>
    <mergeCell ref="A154:F154"/>
    <mergeCell ref="A163:B163"/>
    <mergeCell ref="A175:B175"/>
    <mergeCell ref="A178:F178"/>
    <mergeCell ref="A179:F179"/>
    <mergeCell ref="A181:F181"/>
    <mergeCell ref="A180:F180"/>
    <mergeCell ref="A183:F183"/>
    <mergeCell ref="A184:F184"/>
    <mergeCell ref="A185:F185"/>
    <mergeCell ref="A192:E192"/>
    <mergeCell ref="B239:C239"/>
    <mergeCell ref="D239:F241"/>
    <mergeCell ref="B240:C240"/>
    <mergeCell ref="B241:C241"/>
    <mergeCell ref="A193:E193"/>
    <mergeCell ref="A194:F194"/>
    <mergeCell ref="A195:F195"/>
    <mergeCell ref="A196:F196"/>
    <mergeCell ref="A197:F197"/>
    <mergeCell ref="A198:F198"/>
    <mergeCell ref="A200:F200"/>
    <mergeCell ref="B209:C209"/>
    <mergeCell ref="D256:F257"/>
    <mergeCell ref="A237:F237"/>
    <mergeCell ref="A244:F244"/>
    <mergeCell ref="A242:F242"/>
    <mergeCell ref="B202:D202"/>
    <mergeCell ref="B203:D203"/>
    <mergeCell ref="B204:D204"/>
    <mergeCell ref="B205:C205"/>
    <mergeCell ref="B206:C206"/>
    <mergeCell ref="A234:F234"/>
    <mergeCell ref="B211:C211"/>
    <mergeCell ref="B214:C214"/>
    <mergeCell ref="B216:C216"/>
    <mergeCell ref="B219:C219"/>
    <mergeCell ref="D250:F251"/>
    <mergeCell ref="A54:B54"/>
    <mergeCell ref="A58:B58"/>
    <mergeCell ref="A62:B62"/>
    <mergeCell ref="A66:B66"/>
    <mergeCell ref="A72:B72"/>
    <mergeCell ref="A76:B76"/>
    <mergeCell ref="A80:B80"/>
    <mergeCell ref="A84:B84"/>
    <mergeCell ref="A44:B44"/>
    <mergeCell ref="A48:B48"/>
    <mergeCell ref="A57:B57"/>
    <mergeCell ref="A59:B59"/>
    <mergeCell ref="A60:B60"/>
    <mergeCell ref="A61:B61"/>
    <mergeCell ref="A63:B63"/>
  </mergeCells>
  <conditionalFormatting sqref="B257">
    <cfRule type="cellIs" dxfId="17" priority="7" operator="equal">
      <formula>0</formula>
    </cfRule>
    <cfRule type="cellIs" dxfId="16" priority="8" operator="lessThan">
      <formula>0</formula>
    </cfRule>
    <cfRule type="cellIs" dxfId="15" priority="9" operator="greaterThan">
      <formula>0</formula>
    </cfRule>
  </conditionalFormatting>
  <conditionalFormatting sqref="F220">
    <cfRule type="cellIs" dxfId="14" priority="1" operator="equal">
      <formula>0</formula>
    </cfRule>
    <cfRule type="cellIs" dxfId="13" priority="2" operator="lessThan">
      <formula>0</formula>
    </cfRule>
    <cfRule type="cellIs" dxfId="12" priority="3" operator="greaterThan">
      <formula>0</formula>
    </cfRule>
  </conditionalFormatting>
  <dataValidations count="12">
    <dataValidation allowBlank="1" showInputMessage="1" showErrorMessage="1" promptTitle="Advertencia" prompt="Se recomienda leer cuidadosamente las indicaciones dispuestas en la parte inferior de esta tabla. " sqref="A187" xr:uid="{CF969F71-995F-4B11-AE41-F4E1C82E221E}"/>
    <dataValidation allowBlank="1" showInputMessage="1" showErrorMessage="1" promptTitle="Advertencia" prompt="El código debe ser el definido para la partida en particular y debe ser el código establecido en el Clasificador de los Ingresos del Sector Público. " sqref="A160 A140" xr:uid="{0AF7F841-525C-48B5-B9A2-0839AF02D0A4}"/>
    <dataValidation allowBlank="1" showInputMessage="1" showErrorMessage="1" promptTitle="Advertencia" prompt="El nombre de la partida debe ser de acuerdo al Clasificador de los Ingresos del Sector Público. " sqref="B144:B146 B164 B224" xr:uid="{AD06A62D-DB61-4FEB-9337-0381E4D155D5}"/>
    <dataValidation allowBlank="1" showInputMessage="1" showErrorMessage="1" promptTitle="Advertencia" prompt="En este espacio se debe detallar el código correspondiente a la partida detallada y debe ser el código definido en el Clasificador de los Ingresos del Sector Público. " sqref="A144:A146 A164 A224" xr:uid="{7BDE5B6C-EED5-4EC1-BCCD-DEB52593E0BA}"/>
    <dataValidation allowBlank="1" showInputMessage="1" showErrorMessage="1" promptTitle="Advertencia" prompt="Esta tabla se completa únicamente con los ingresos y egresos del período 2024. Se recomienda leer cuidadosamente las indicaciones señaladas en la parte inferior de la tabla. " sqref="A184:F184" xr:uid="{318E36F3-1E00-4BAD-AD1D-32854F9F76D5}"/>
    <dataValidation allowBlank="1" showInputMessage="1" showErrorMessage="1" promptTitle="Advertencia" prompt="Lo relacionado a la ejecución presupuestaria debe ser completado únicamente por el encargado de Presupuesto/Financiero o su homólogo. Caso contrario no se dará por recibida la información. " sqref="D239:F241" xr:uid="{4B2B9B10-5E86-4D09-9B7B-03B0377E1BE0}"/>
    <dataValidation allowBlank="1" showInputMessage="1" showErrorMessage="1" promptTitle="Advertencia" prompt="Se debe indicar el nombre de la partida de acuerdo al Clasificador de los Ingresos del Sector Público." sqref="B140" xr:uid="{A5EAD1F4-D883-4CE0-9B0C-4701F75195E5}"/>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58:F158" xr:uid="{962B864B-62F6-416E-A9E9-9EDD84ED99FE}"/>
    <dataValidation allowBlank="1" showInputMessage="1" showErrorMessage="1" promptTitle="Advertencia" prompt="Esta tabla solo la deben completar la unidades ejecutoras que por Ley específica estén facultadas para estimar y re presupuestar superávits." sqref="B203" xr:uid="{DB879470-23D3-4ED4-BAA3-BCB9A1B6242E}"/>
    <dataValidation allowBlank="1" showInputMessage="1" showErrorMessage="1" promptTitle="Recordatorio" prompt="El superávit libre debe ser reintegrado a más tardar el 31 de marzo,_x000a_de acuerdo al  Decreto Nº 43189-MTSS, artículo 66. " sqref="B208:B210 B212:B215 B217:B219" xr:uid="{40DA16B0-338C-4496-9C7E-350FA4B8B406}"/>
    <dataValidation allowBlank="1" showInputMessage="1" showErrorMessage="1" promptTitle="Advertencia" prompt="Debe coincidir con el monto reportado en la Liquidación Prespuestaria 2023, caso contrario se debe justificar en el espacio de observaciones. " sqref="D215 D207:D208 D210:D211" xr:uid="{E2A7AF08-5B55-4A17-9F98-DE01F102542A}"/>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112:F114" xr:uid="{00313F5D-55AE-4D2A-A8C1-0660FB700B86}"/>
  </dataValidations>
  <hyperlinks>
    <hyperlink ref="A160" r:id="rId1" xr:uid="{421F831B-0FB1-415F-9B4C-D2A0BE438CE1}"/>
    <hyperlink ref="B140" r:id="rId2" xr:uid="{F425F828-411C-472D-9AE3-454E8E772C50}"/>
    <hyperlink ref="A140" r:id="rId3" xr:uid="{64829EB5-664C-4FD4-B4C9-70BCC3AF9275}"/>
    <hyperlink ref="B160" r:id="rId4" display="Nombre de la Partida presupuestaria" xr:uid="{CEB97C6D-48EB-4CAD-BE9B-BB6D3FD995FE}"/>
  </hyperlinks>
  <printOptions horizontalCentered="1"/>
  <pageMargins left="0.11811023622047245" right="0.11811023622047245" top="0.19685039370078741" bottom="0.19685039370078741" header="0.11811023622047245" footer="0.11811023622047245"/>
  <pageSetup scale="51" orientation="portrait" r:id="rId5"/>
  <headerFooter>
    <oddFooter>&amp;L&amp;"Palatino Linotype,Normal"&amp;K979797&amp;D&amp;C&amp;"Palatino Linotype,Normal"&amp;K979797Reporte de ejecución programática y presupuestaria (II Trimestre)&amp;R&amp;"Palatino Linotype,Normal"&amp;K979797&amp;P</oddFooter>
  </headerFooter>
  <rowBreaks count="3" manualBreakCount="3">
    <brk id="89" max="5" man="1"/>
    <brk id="115" max="16383" man="1"/>
    <brk id="181" max="5" man="1"/>
  </rowBreaks>
  <ignoredErrors>
    <ignoredError sqref="F59:F60 F57:F58 F61:F66 F77:F78 F81:F82 F75:F76 F83:F86 F79:F80" formula="1"/>
  </ignoredErrors>
  <drawing r:id="rId6"/>
  <legacyDrawing r:id="rId7"/>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82D00-C5FC-48D1-8423-7FB1B4B4DF38}">
  <sheetPr>
    <tabColor rgb="FF182951"/>
  </sheetPr>
  <dimension ref="A1:F165"/>
  <sheetViews>
    <sheetView showGridLines="0" zoomScale="80" zoomScaleNormal="80" zoomScaleSheetLayoutView="100" workbookViewId="0">
      <selection sqref="A1:E2"/>
    </sheetView>
  </sheetViews>
  <sheetFormatPr baseColWidth="10" defaultColWidth="11.44140625" defaultRowHeight="15.6" x14ac:dyDescent="0.3"/>
  <cols>
    <col min="1" max="1" width="60.44140625" style="240" customWidth="1"/>
    <col min="2" max="2" width="31.6640625" style="240" customWidth="1"/>
    <col min="3" max="5" width="21.6640625" style="240" customWidth="1"/>
    <col min="6" max="6" width="20.6640625" style="240" customWidth="1"/>
    <col min="7" max="16384" width="11.44140625" style="240"/>
  </cols>
  <sheetData>
    <row r="1" spans="1:6" ht="18" customHeight="1" x14ac:dyDescent="0.3">
      <c r="A1" s="566" t="s">
        <v>119</v>
      </c>
      <c r="B1" s="566"/>
      <c r="C1" s="566"/>
      <c r="D1" s="566"/>
      <c r="E1" s="566"/>
      <c r="F1" s="391"/>
    </row>
    <row r="2" spans="1:6" ht="18" customHeight="1" x14ac:dyDescent="0.3">
      <c r="A2" s="566"/>
      <c r="B2" s="566"/>
      <c r="C2" s="566"/>
      <c r="D2" s="566"/>
      <c r="E2" s="566"/>
      <c r="F2" s="391"/>
    </row>
    <row r="3" spans="1:6" ht="18" customHeight="1" x14ac:dyDescent="0.3">
      <c r="A3" s="566" t="s">
        <v>153</v>
      </c>
      <c r="B3" s="566"/>
      <c r="C3" s="566"/>
      <c r="D3" s="566"/>
      <c r="E3" s="566"/>
      <c r="F3" s="241"/>
    </row>
    <row r="4" spans="1:6" ht="15" customHeight="1" thickBot="1" x14ac:dyDescent="0.35"/>
    <row r="5" spans="1:6" ht="18" customHeight="1" x14ac:dyDescent="0.3">
      <c r="B5" s="142" t="s">
        <v>22</v>
      </c>
      <c r="C5" s="567" t="str">
        <f>+'1T'!C5</f>
        <v>Fondo de Subsidio para la Vivienda (FOSUVI)</v>
      </c>
      <c r="D5" s="568"/>
      <c r="E5" s="569"/>
      <c r="F5" s="242"/>
    </row>
    <row r="6" spans="1:6" ht="18" customHeight="1" x14ac:dyDescent="0.3">
      <c r="B6" s="144" t="s">
        <v>33</v>
      </c>
      <c r="C6" s="570" t="str">
        <f>+'1T'!C6</f>
        <v>Banco Hipotecario de la Vivienda (BANHVI)</v>
      </c>
      <c r="D6" s="571"/>
      <c r="E6" s="572"/>
      <c r="F6" s="242"/>
    </row>
    <row r="7" spans="1:6" ht="18" customHeight="1" thickBot="1" x14ac:dyDescent="0.35">
      <c r="B7" s="147" t="s">
        <v>34</v>
      </c>
      <c r="C7" s="573" t="str">
        <f>+'1T'!C7</f>
        <v>Fondo de Subsidio para la Vivienda (FOSUVI)</v>
      </c>
      <c r="D7" s="574"/>
      <c r="E7" s="575"/>
      <c r="F7" s="242"/>
    </row>
    <row r="8" spans="1:6" ht="15" customHeight="1" x14ac:dyDescent="0.3">
      <c r="A8" s="243"/>
      <c r="B8" s="242"/>
      <c r="C8" s="242"/>
      <c r="D8" s="242"/>
      <c r="E8" s="242"/>
      <c r="F8" s="242"/>
    </row>
    <row r="9" spans="1:6" ht="21.9" customHeight="1" x14ac:dyDescent="0.3">
      <c r="A9" s="509" t="s">
        <v>98</v>
      </c>
      <c r="B9" s="509"/>
      <c r="C9" s="509"/>
      <c r="D9" s="509"/>
      <c r="E9" s="509"/>
      <c r="F9" s="244"/>
    </row>
    <row r="10" spans="1:6" s="244" customFormat="1" ht="9.9" customHeight="1" x14ac:dyDescent="0.3"/>
    <row r="11" spans="1:6" x14ac:dyDescent="0.3">
      <c r="A11" s="542" t="s">
        <v>36</v>
      </c>
      <c r="B11" s="542"/>
      <c r="C11" s="542"/>
      <c r="D11" s="542"/>
      <c r="E11" s="542"/>
      <c r="F11" s="61"/>
    </row>
    <row r="12" spans="1:6" ht="15" customHeight="1" x14ac:dyDescent="0.3">
      <c r="A12" s="542" t="s">
        <v>19</v>
      </c>
      <c r="B12" s="542"/>
      <c r="C12" s="542"/>
      <c r="D12" s="542"/>
      <c r="E12" s="542"/>
      <c r="F12" s="61"/>
    </row>
    <row r="13" spans="1:6" x14ac:dyDescent="0.3">
      <c r="A13" s="282" t="s">
        <v>17</v>
      </c>
      <c r="B13" s="92" t="s">
        <v>18</v>
      </c>
      <c r="C13" s="282" t="s">
        <v>82</v>
      </c>
      <c r="D13" s="92" t="s">
        <v>83</v>
      </c>
      <c r="E13" s="92" t="s">
        <v>97</v>
      </c>
    </row>
    <row r="14" spans="1:6" ht="9.9" customHeight="1" x14ac:dyDescent="0.3">
      <c r="A14" s="72"/>
      <c r="B14" s="72"/>
      <c r="C14" s="297"/>
      <c r="D14" s="297"/>
      <c r="E14" s="297"/>
    </row>
    <row r="15" spans="1:6" x14ac:dyDescent="0.3">
      <c r="A15" s="294" t="s">
        <v>287</v>
      </c>
      <c r="B15" s="295"/>
      <c r="C15" s="304"/>
      <c r="D15" s="304"/>
      <c r="E15" s="302"/>
    </row>
    <row r="16" spans="1:6" x14ac:dyDescent="0.3">
      <c r="A16" s="536" t="s">
        <v>288</v>
      </c>
      <c r="B16" s="296" t="s">
        <v>289</v>
      </c>
      <c r="C16" s="300">
        <f>+'1T'!F18</f>
        <v>1512</v>
      </c>
      <c r="D16" s="300">
        <f>+'2T'!F18</f>
        <v>1313</v>
      </c>
      <c r="E16" s="299">
        <f>+C16+D16</f>
        <v>2825</v>
      </c>
    </row>
    <row r="17" spans="1:6" x14ac:dyDescent="0.3">
      <c r="A17" s="536"/>
      <c r="B17" s="296" t="s">
        <v>290</v>
      </c>
      <c r="C17" s="300">
        <f>+'1T'!F19</f>
        <v>4036</v>
      </c>
      <c r="D17" s="300">
        <f>+'2T'!F19</f>
        <v>3618</v>
      </c>
      <c r="E17" s="299">
        <f t="shared" ref="E17:E23" si="0">+C17+D17</f>
        <v>7654</v>
      </c>
    </row>
    <row r="18" spans="1:6" x14ac:dyDescent="0.3">
      <c r="A18" s="536" t="s">
        <v>291</v>
      </c>
      <c r="B18" s="296" t="s">
        <v>289</v>
      </c>
      <c r="C18" s="300">
        <f>+'1T'!F20</f>
        <v>456</v>
      </c>
      <c r="D18" s="300">
        <f>+'2T'!F20</f>
        <v>442</v>
      </c>
      <c r="E18" s="299">
        <f t="shared" si="0"/>
        <v>898</v>
      </c>
    </row>
    <row r="19" spans="1:6" x14ac:dyDescent="0.3">
      <c r="A19" s="536"/>
      <c r="B19" s="296" t="s">
        <v>290</v>
      </c>
      <c r="C19" s="300">
        <f>+'1T'!F21</f>
        <v>1401</v>
      </c>
      <c r="D19" s="300">
        <f>+'2T'!F21</f>
        <v>1388</v>
      </c>
      <c r="E19" s="299">
        <f t="shared" si="0"/>
        <v>2789</v>
      </c>
    </row>
    <row r="20" spans="1:6" x14ac:dyDescent="0.3">
      <c r="A20" s="536" t="s">
        <v>292</v>
      </c>
      <c r="B20" s="296" t="s">
        <v>289</v>
      </c>
      <c r="C20" s="300">
        <f>+'1T'!F22</f>
        <v>120</v>
      </c>
      <c r="D20" s="300">
        <f>+'2T'!F22</f>
        <v>126</v>
      </c>
      <c r="E20" s="299">
        <f t="shared" si="0"/>
        <v>246</v>
      </c>
    </row>
    <row r="21" spans="1:6" x14ac:dyDescent="0.3">
      <c r="A21" s="536"/>
      <c r="B21" s="296" t="s">
        <v>290</v>
      </c>
      <c r="C21" s="300">
        <f>+'1T'!F23</f>
        <v>370</v>
      </c>
      <c r="D21" s="300">
        <f>+'2T'!F23</f>
        <v>357</v>
      </c>
      <c r="E21" s="299">
        <f t="shared" si="0"/>
        <v>727</v>
      </c>
    </row>
    <row r="22" spans="1:6" x14ac:dyDescent="0.3">
      <c r="A22" s="536" t="s">
        <v>293</v>
      </c>
      <c r="B22" s="296" t="s">
        <v>289</v>
      </c>
      <c r="C22" s="300">
        <f>+'1T'!F24</f>
        <v>152</v>
      </c>
      <c r="D22" s="300">
        <f>+'2T'!F24</f>
        <v>131</v>
      </c>
      <c r="E22" s="299">
        <f t="shared" si="0"/>
        <v>283</v>
      </c>
    </row>
    <row r="23" spans="1:6" x14ac:dyDescent="0.3">
      <c r="A23" s="536"/>
      <c r="B23" s="296" t="s">
        <v>290</v>
      </c>
      <c r="C23" s="300">
        <f>+'1T'!F25</f>
        <v>417</v>
      </c>
      <c r="D23" s="300">
        <f>+'2T'!F25</f>
        <v>364</v>
      </c>
      <c r="E23" s="299">
        <f t="shared" si="0"/>
        <v>781</v>
      </c>
    </row>
    <row r="24" spans="1:6" x14ac:dyDescent="0.3">
      <c r="A24" s="294" t="s">
        <v>294</v>
      </c>
      <c r="B24" s="295"/>
      <c r="C24" s="304"/>
      <c r="D24" s="304"/>
      <c r="E24" s="302"/>
    </row>
    <row r="25" spans="1:6" x14ac:dyDescent="0.3">
      <c r="A25" s="536" t="s">
        <v>288</v>
      </c>
      <c r="B25" s="296" t="s">
        <v>289</v>
      </c>
      <c r="C25" s="300">
        <f>+'1T'!F27</f>
        <v>1315</v>
      </c>
      <c r="D25" s="300">
        <f>+'2T'!F27</f>
        <v>1466</v>
      </c>
      <c r="E25" s="299">
        <f>+C25+D25</f>
        <v>2781</v>
      </c>
    </row>
    <row r="26" spans="1:6" x14ac:dyDescent="0.3">
      <c r="A26" s="536"/>
      <c r="B26" s="296" t="s">
        <v>290</v>
      </c>
      <c r="C26" s="300">
        <f>+'1T'!F28</f>
        <v>3523</v>
      </c>
      <c r="D26" s="300">
        <f>+'2T'!F28</f>
        <v>3997</v>
      </c>
      <c r="E26" s="299">
        <f t="shared" ref="E26:E32" si="1">+C26+D26</f>
        <v>7520</v>
      </c>
    </row>
    <row r="27" spans="1:6" s="245" customFormat="1" ht="18" customHeight="1" x14ac:dyDescent="0.3">
      <c r="A27" s="536" t="s">
        <v>291</v>
      </c>
      <c r="B27" s="296" t="s">
        <v>289</v>
      </c>
      <c r="C27" s="300">
        <f>+'1T'!F29</f>
        <v>465</v>
      </c>
      <c r="D27" s="300">
        <f>+'2T'!F29</f>
        <v>371</v>
      </c>
      <c r="E27" s="299">
        <f t="shared" si="1"/>
        <v>836</v>
      </c>
      <c r="F27" s="244"/>
    </row>
    <row r="28" spans="1:6" s="245" customFormat="1" ht="15" customHeight="1" x14ac:dyDescent="0.3">
      <c r="A28" s="536"/>
      <c r="B28" s="296" t="s">
        <v>290</v>
      </c>
      <c r="C28" s="300">
        <f>+'1T'!F30</f>
        <v>1481</v>
      </c>
      <c r="D28" s="300">
        <f>+'2T'!F30</f>
        <v>1118</v>
      </c>
      <c r="E28" s="299">
        <f t="shared" si="1"/>
        <v>2599</v>
      </c>
      <c r="F28" s="244"/>
    </row>
    <row r="29" spans="1:6" s="245" customFormat="1" ht="18" customHeight="1" x14ac:dyDescent="0.3">
      <c r="A29" s="536" t="s">
        <v>292</v>
      </c>
      <c r="B29" s="296" t="s">
        <v>289</v>
      </c>
      <c r="C29" s="300">
        <f>+'1T'!F31</f>
        <v>135</v>
      </c>
      <c r="D29" s="300">
        <f>+'2T'!F31</f>
        <v>94</v>
      </c>
      <c r="E29" s="299">
        <f t="shared" si="1"/>
        <v>229</v>
      </c>
      <c r="F29" s="244"/>
    </row>
    <row r="30" spans="1:6" s="245" customFormat="1" ht="18" customHeight="1" x14ac:dyDescent="0.3">
      <c r="A30" s="536"/>
      <c r="B30" s="296" t="s">
        <v>290</v>
      </c>
      <c r="C30" s="300">
        <f>+'1T'!F32</f>
        <v>404</v>
      </c>
      <c r="D30" s="300">
        <f>+'2T'!F32</f>
        <v>261</v>
      </c>
      <c r="E30" s="299">
        <f t="shared" si="1"/>
        <v>665</v>
      </c>
      <c r="F30" s="244"/>
    </row>
    <row r="31" spans="1:6" ht="18" customHeight="1" x14ac:dyDescent="0.3">
      <c r="A31" s="536" t="s">
        <v>293</v>
      </c>
      <c r="B31" s="296" t="s">
        <v>289</v>
      </c>
      <c r="C31" s="300">
        <f>+'1T'!F33</f>
        <v>83</v>
      </c>
      <c r="D31" s="300">
        <f>+'2T'!F33</f>
        <v>123</v>
      </c>
      <c r="E31" s="299">
        <f t="shared" si="1"/>
        <v>206</v>
      </c>
      <c r="F31" s="244"/>
    </row>
    <row r="32" spans="1:6" ht="18" customHeight="1" x14ac:dyDescent="0.3">
      <c r="A32" s="536"/>
      <c r="B32" s="296" t="s">
        <v>290</v>
      </c>
      <c r="C32" s="300">
        <f>+'1T'!F34</f>
        <v>203</v>
      </c>
      <c r="D32" s="300">
        <f>+'2T'!F34</f>
        <v>333</v>
      </c>
      <c r="E32" s="299">
        <f t="shared" si="1"/>
        <v>536</v>
      </c>
      <c r="F32" s="244"/>
    </row>
    <row r="33" spans="1:6" ht="15" customHeight="1" x14ac:dyDescent="0.3">
      <c r="A33" s="137" t="s">
        <v>159</v>
      </c>
      <c r="B33" s="287" t="s">
        <v>160</v>
      </c>
      <c r="C33" s="288"/>
      <c r="D33" s="288"/>
      <c r="E33" s="288"/>
      <c r="F33" s="244"/>
    </row>
    <row r="34" spans="1:6" ht="60" customHeight="1" x14ac:dyDescent="0.3">
      <c r="A34" s="554" t="s">
        <v>277</v>
      </c>
      <c r="B34" s="554"/>
      <c r="C34" s="554"/>
      <c r="D34" s="554"/>
      <c r="E34" s="554"/>
      <c r="F34" s="244"/>
    </row>
    <row r="35" spans="1:6" ht="15" customHeight="1" x14ac:dyDescent="0.3">
      <c r="A35" s="246"/>
      <c r="B35" s="246"/>
      <c r="C35" s="246"/>
      <c r="D35" s="247"/>
      <c r="E35" s="247"/>
      <c r="F35" s="248"/>
    </row>
    <row r="36" spans="1:6" x14ac:dyDescent="0.3">
      <c r="A36" s="542" t="s">
        <v>37</v>
      </c>
      <c r="B36" s="542"/>
      <c r="C36" s="542"/>
      <c r="D36" s="542"/>
      <c r="E36" s="61"/>
      <c r="F36" s="223"/>
    </row>
    <row r="37" spans="1:6" ht="15" customHeight="1" x14ac:dyDescent="0.3">
      <c r="A37" s="542" t="s">
        <v>20</v>
      </c>
      <c r="B37" s="542"/>
      <c r="C37" s="542"/>
      <c r="D37" s="542"/>
      <c r="E37" s="61"/>
      <c r="F37" s="223"/>
    </row>
    <row r="38" spans="1:6" ht="15" customHeight="1" x14ac:dyDescent="0.3">
      <c r="A38" s="246"/>
      <c r="B38" s="246"/>
      <c r="C38" s="247"/>
      <c r="D38" s="247"/>
      <c r="E38" s="247"/>
      <c r="F38" s="249"/>
    </row>
    <row r="39" spans="1:6" ht="16.95" customHeight="1" x14ac:dyDescent="0.3">
      <c r="A39" s="283" t="s">
        <v>21</v>
      </c>
      <c r="B39" s="292" t="s">
        <v>82</v>
      </c>
      <c r="C39" s="92" t="s">
        <v>83</v>
      </c>
      <c r="D39" s="282" t="s">
        <v>9</v>
      </c>
      <c r="E39" s="223"/>
      <c r="F39" s="249"/>
    </row>
    <row r="40" spans="1:6" ht="9.9" customHeight="1" x14ac:dyDescent="0.3">
      <c r="A40" s="308"/>
      <c r="B40" s="308"/>
      <c r="C40" s="297"/>
      <c r="D40" s="297"/>
      <c r="E40" s="293"/>
      <c r="F40" s="249"/>
    </row>
    <row r="41" spans="1:6" ht="16.95" customHeight="1" x14ac:dyDescent="0.3">
      <c r="A41" s="309" t="s">
        <v>295</v>
      </c>
      <c r="B41" s="315">
        <f>+B51+B55+B59+B63</f>
        <v>26532563611.205799</v>
      </c>
      <c r="C41" s="315">
        <f>+C51+C55+C59+C63</f>
        <v>24528615481.940998</v>
      </c>
      <c r="D41" s="315">
        <f t="shared" ref="D41" si="2">+D51+D55+D59+D63</f>
        <v>51061179093.146797</v>
      </c>
      <c r="E41" s="293"/>
      <c r="F41" s="249"/>
    </row>
    <row r="42" spans="1:6" ht="16.95" customHeight="1" x14ac:dyDescent="0.35">
      <c r="A42" s="404" t="s">
        <v>334</v>
      </c>
      <c r="B42" s="324">
        <f>+B52+B56+B60+B64</f>
        <v>25030720387.93</v>
      </c>
      <c r="C42" s="324">
        <f t="shared" ref="C42:D43" si="3">+C52+C56+C60+C64</f>
        <v>23140203284.849998</v>
      </c>
      <c r="D42" s="324">
        <f t="shared" si="3"/>
        <v>48170923672.780006</v>
      </c>
      <c r="E42" s="402"/>
      <c r="F42" s="249"/>
    </row>
    <row r="43" spans="1:6" ht="16.95" customHeight="1" x14ac:dyDescent="0.35">
      <c r="A43" s="310" t="s">
        <v>296</v>
      </c>
      <c r="B43" s="324">
        <f>+B53+B57+B61+B65</f>
        <v>500614407.7586</v>
      </c>
      <c r="C43" s="324">
        <f t="shared" si="3"/>
        <v>462804065.69700003</v>
      </c>
      <c r="D43" s="324">
        <f t="shared" si="3"/>
        <v>963418473.45560002</v>
      </c>
      <c r="E43" s="293"/>
      <c r="F43" s="249"/>
    </row>
    <row r="44" spans="1:6" ht="16.95" customHeight="1" x14ac:dyDescent="0.35">
      <c r="A44" s="403" t="s">
        <v>297</v>
      </c>
      <c r="B44" s="324">
        <f>+B54+B58+B62+B66</f>
        <v>1001228815.5172</v>
      </c>
      <c r="C44" s="324">
        <f t="shared" ref="C44:D44" si="4">+C54+C58+C62+C66</f>
        <v>925608131.39400005</v>
      </c>
      <c r="D44" s="324">
        <f t="shared" si="4"/>
        <v>1926836946.9112</v>
      </c>
      <c r="E44" s="293"/>
      <c r="F44" s="249"/>
    </row>
    <row r="45" spans="1:6" ht="16.95" customHeight="1" x14ac:dyDescent="0.3">
      <c r="A45" s="309" t="s">
        <v>298</v>
      </c>
      <c r="B45" s="315">
        <f>+B69+B73+B77+B81</f>
        <v>26813480515.375599</v>
      </c>
      <c r="C45" s="315">
        <f t="shared" ref="C45:D45" si="5">+C69+C73+C77+C81</f>
        <v>22976180107.416199</v>
      </c>
      <c r="D45" s="315">
        <f t="shared" si="5"/>
        <v>49789660622.791801</v>
      </c>
      <c r="E45" s="293"/>
      <c r="F45" s="249"/>
    </row>
    <row r="46" spans="1:6" ht="16.95" customHeight="1" x14ac:dyDescent="0.35">
      <c r="A46" s="404" t="s">
        <v>333</v>
      </c>
      <c r="B46" s="324">
        <f>+B70+B74+B78+B82</f>
        <v>25295736335.259998</v>
      </c>
      <c r="C46" s="324">
        <f t="shared" ref="C46:D47" si="6">+C70+C74+C78+C82</f>
        <v>21675641610.77</v>
      </c>
      <c r="D46" s="324">
        <f t="shared" si="6"/>
        <v>46971377946.029999</v>
      </c>
      <c r="E46" s="402"/>
      <c r="F46" s="249"/>
    </row>
    <row r="47" spans="1:6" ht="16.95" customHeight="1" x14ac:dyDescent="0.35">
      <c r="A47" s="310" t="s">
        <v>296</v>
      </c>
      <c r="B47" s="324">
        <f>+B71+B75+B79+B83</f>
        <v>505914726.70520002</v>
      </c>
      <c r="C47" s="324">
        <f t="shared" si="6"/>
        <v>433512832.21540004</v>
      </c>
      <c r="D47" s="324">
        <f t="shared" si="6"/>
        <v>939427558.92060006</v>
      </c>
      <c r="E47" s="293"/>
      <c r="F47" s="249"/>
    </row>
    <row r="48" spans="1:6" ht="16.95" customHeight="1" x14ac:dyDescent="0.35">
      <c r="A48" s="403" t="s">
        <v>297</v>
      </c>
      <c r="B48" s="13">
        <f>+B72+B76+B80+B84</f>
        <v>1011829453.4104</v>
      </c>
      <c r="C48" s="13">
        <f t="shared" ref="C48:D48" si="7">+C72+C76+C80+C84</f>
        <v>867025664.43080008</v>
      </c>
      <c r="D48" s="13">
        <f t="shared" si="7"/>
        <v>1878855117.8412001</v>
      </c>
      <c r="E48" s="293"/>
      <c r="F48" s="249"/>
    </row>
    <row r="49" spans="1:6" ht="9.9" customHeight="1" x14ac:dyDescent="0.35">
      <c r="A49" s="303"/>
      <c r="B49" s="73"/>
      <c r="C49" s="14"/>
      <c r="D49" s="199"/>
      <c r="E49" s="293"/>
      <c r="F49" s="249"/>
    </row>
    <row r="50" spans="1:6" ht="16.95" customHeight="1" x14ac:dyDescent="0.35">
      <c r="A50" s="311" t="s">
        <v>287</v>
      </c>
      <c r="B50" s="313"/>
      <c r="C50" s="314"/>
      <c r="D50" s="306"/>
      <c r="E50" s="293"/>
      <c r="F50" s="249"/>
    </row>
    <row r="51" spans="1:6" ht="16.95" customHeight="1" x14ac:dyDescent="0.35">
      <c r="A51" s="312" t="s">
        <v>288</v>
      </c>
      <c r="B51" s="315">
        <f>+B53+B54+B52</f>
        <v>14824095091.383801</v>
      </c>
      <c r="C51" s="315">
        <f t="shared" ref="C51:D51" si="8">+C53+C54+C52</f>
        <v>14365949433.252001</v>
      </c>
      <c r="D51" s="315">
        <f t="shared" si="8"/>
        <v>29190044524.635799</v>
      </c>
      <c r="E51" s="293"/>
      <c r="F51" s="249"/>
    </row>
    <row r="52" spans="1:6" ht="16.95" customHeight="1" x14ac:dyDescent="0.35">
      <c r="A52" s="310" t="s">
        <v>288</v>
      </c>
      <c r="B52" s="73">
        <f>+'1T'!F54</f>
        <v>13984995369.23</v>
      </c>
      <c r="C52" s="14">
        <f>+'2T'!F54</f>
        <v>13552782484.200001</v>
      </c>
      <c r="D52" s="199">
        <f>+B52+C52</f>
        <v>27537777853.43</v>
      </c>
      <c r="E52" s="402"/>
      <c r="F52" s="249"/>
    </row>
    <row r="53" spans="1:6" ht="16.95" customHeight="1" x14ac:dyDescent="0.35">
      <c r="A53" s="303" t="s">
        <v>299</v>
      </c>
      <c r="B53" s="73">
        <f>+'1T'!F55</f>
        <v>279699907.38459998</v>
      </c>
      <c r="C53" s="14">
        <f>+'2T'!F55</f>
        <v>271055649.68400002</v>
      </c>
      <c r="D53" s="199">
        <f>+B53+C53</f>
        <v>550755557.06859994</v>
      </c>
      <c r="E53" s="293"/>
      <c r="F53" s="249"/>
    </row>
    <row r="54" spans="1:6" ht="16.95" customHeight="1" x14ac:dyDescent="0.35">
      <c r="A54" s="303" t="s">
        <v>300</v>
      </c>
      <c r="B54" s="73">
        <f>+'1T'!F56</f>
        <v>559399814.76919997</v>
      </c>
      <c r="C54" s="14">
        <f>+'2T'!F56</f>
        <v>542111299.36800003</v>
      </c>
      <c r="D54" s="199">
        <f>+B54+C54</f>
        <v>1101511114.1371999</v>
      </c>
      <c r="E54" s="293"/>
      <c r="F54" s="249"/>
    </row>
    <row r="55" spans="1:6" ht="16.95" customHeight="1" x14ac:dyDescent="0.35">
      <c r="A55" s="312" t="s">
        <v>291</v>
      </c>
      <c r="B55" s="315">
        <f>+B57+B58+B56</f>
        <v>8738467195.302</v>
      </c>
      <c r="C55" s="315">
        <f>+C57+C58+C56</f>
        <v>7275373383.8871994</v>
      </c>
      <c r="D55" s="315">
        <f>+D57+D58+D56</f>
        <v>16013840579.189199</v>
      </c>
      <c r="E55" s="293"/>
      <c r="F55" s="249"/>
    </row>
    <row r="56" spans="1:6" ht="16.95" customHeight="1" x14ac:dyDescent="0.35">
      <c r="A56" s="310" t="s">
        <v>291</v>
      </c>
      <c r="B56" s="73">
        <f>+'1T'!F58</f>
        <v>8243836976.6999998</v>
      </c>
      <c r="C56" s="14">
        <f>+'2T'!F58</f>
        <v>6863559796.1199999</v>
      </c>
      <c r="D56" s="199">
        <f>+B56+C56</f>
        <v>15107396772.82</v>
      </c>
      <c r="E56" s="402"/>
      <c r="F56" s="249"/>
    </row>
    <row r="57" spans="1:6" ht="16.95" customHeight="1" x14ac:dyDescent="0.35">
      <c r="A57" s="303" t="s">
        <v>299</v>
      </c>
      <c r="B57" s="73">
        <f>+'1T'!F59</f>
        <v>164876739.53400001</v>
      </c>
      <c r="C57" s="14">
        <f>+'2T'!F59</f>
        <v>137271195.9224</v>
      </c>
      <c r="D57" s="199">
        <f>+B57+C57</f>
        <v>302147935.45640004</v>
      </c>
      <c r="E57" s="293"/>
      <c r="F57" s="249"/>
    </row>
    <row r="58" spans="1:6" ht="16.95" customHeight="1" x14ac:dyDescent="0.35">
      <c r="A58" s="303" t="s">
        <v>300</v>
      </c>
      <c r="B58" s="73">
        <f>+'1T'!F60</f>
        <v>329753479.06800002</v>
      </c>
      <c r="C58" s="14">
        <f>+'2T'!F60</f>
        <v>274542391.8448</v>
      </c>
      <c r="D58" s="199">
        <f>+B58+C58</f>
        <v>604295870.91280007</v>
      </c>
      <c r="E58" s="293"/>
      <c r="F58" s="249"/>
    </row>
    <row r="59" spans="1:6" ht="16.95" customHeight="1" x14ac:dyDescent="0.35">
      <c r="A59" s="312" t="s">
        <v>292</v>
      </c>
      <c r="B59" s="315">
        <f>+B61+B62+B60</f>
        <v>1355200362.3846002</v>
      </c>
      <c r="C59" s="315">
        <f t="shared" ref="C59:D59" si="9">+C61+C62+C60</f>
        <v>1518392057.8241999</v>
      </c>
      <c r="D59" s="315">
        <f t="shared" si="9"/>
        <v>2873592420.2087998</v>
      </c>
      <c r="E59" s="293"/>
      <c r="F59" s="249"/>
    </row>
    <row r="60" spans="1:6" ht="16.95" customHeight="1" x14ac:dyDescent="0.35">
      <c r="A60" s="310" t="s">
        <v>292</v>
      </c>
      <c r="B60" s="73">
        <f>+'1T'!F62</f>
        <v>1278490907.9100001</v>
      </c>
      <c r="C60" s="14">
        <f>+'2T'!F62</f>
        <v>1432445337.5699999</v>
      </c>
      <c r="D60" s="199">
        <f>+B60+C60</f>
        <v>2710936245.48</v>
      </c>
      <c r="E60" s="402"/>
      <c r="F60" s="249"/>
    </row>
    <row r="61" spans="1:6" ht="16.95" customHeight="1" x14ac:dyDescent="0.35">
      <c r="A61" s="303" t="s">
        <v>299</v>
      </c>
      <c r="B61" s="73">
        <f>+'1T'!F63</f>
        <v>25569818.158200003</v>
      </c>
      <c r="C61" s="14">
        <f>+'2T'!F63</f>
        <v>28648906.751399998</v>
      </c>
      <c r="D61" s="199">
        <f>+B61+C61</f>
        <v>54218724.909600005</v>
      </c>
      <c r="E61" s="293"/>
      <c r="F61" s="249"/>
    </row>
    <row r="62" spans="1:6" ht="16.95" customHeight="1" x14ac:dyDescent="0.35">
      <c r="A62" s="303" t="s">
        <v>300</v>
      </c>
      <c r="B62" s="73">
        <f>+'1T'!F64</f>
        <v>51139636.316400006</v>
      </c>
      <c r="C62" s="14">
        <f>+'2T'!F64</f>
        <v>57297813.502799995</v>
      </c>
      <c r="D62" s="199">
        <f>+B62+C62</f>
        <v>108437449.81920001</v>
      </c>
      <c r="E62" s="293"/>
      <c r="F62" s="249"/>
    </row>
    <row r="63" spans="1:6" ht="16.95" customHeight="1" x14ac:dyDescent="0.35">
      <c r="A63" s="405" t="s">
        <v>293</v>
      </c>
      <c r="B63" s="315">
        <f>+B65+B66+B64</f>
        <v>1614800962.1354001</v>
      </c>
      <c r="C63" s="315">
        <f t="shared" ref="C63:D63" si="10">+C65+C66+C64</f>
        <v>1368900606.9776001</v>
      </c>
      <c r="D63" s="315">
        <f t="shared" si="10"/>
        <v>2983701569.1130004</v>
      </c>
      <c r="E63" s="293"/>
      <c r="F63" s="249"/>
    </row>
    <row r="64" spans="1:6" ht="16.95" customHeight="1" x14ac:dyDescent="0.35">
      <c r="A64" s="403" t="s">
        <v>293</v>
      </c>
      <c r="B64" s="73">
        <f>+'1T'!F66</f>
        <v>1523397134.0900002</v>
      </c>
      <c r="C64" s="14">
        <f>+'2T'!F66</f>
        <v>1291415666.96</v>
      </c>
      <c r="D64" s="199">
        <f>+B64+C64</f>
        <v>2814812801.0500002</v>
      </c>
      <c r="E64" s="402"/>
      <c r="F64" s="249"/>
    </row>
    <row r="65" spans="1:6" ht="16.95" customHeight="1" x14ac:dyDescent="0.35">
      <c r="A65" s="303" t="s">
        <v>299</v>
      </c>
      <c r="B65" s="73">
        <f>+'1T'!F67</f>
        <v>30467942.6818</v>
      </c>
      <c r="C65" s="14">
        <f>+'2T'!F67</f>
        <v>25828313.339200001</v>
      </c>
      <c r="D65" s="199">
        <f>+B65+C65</f>
        <v>56296256.020999998</v>
      </c>
      <c r="E65" s="293"/>
      <c r="F65" s="249"/>
    </row>
    <row r="66" spans="1:6" ht="16.95" customHeight="1" x14ac:dyDescent="0.35">
      <c r="A66" s="303" t="s">
        <v>300</v>
      </c>
      <c r="B66" s="73">
        <f>+'1T'!F68</f>
        <v>60935885.363600001</v>
      </c>
      <c r="C66" s="14">
        <f>+'2T'!F68</f>
        <v>51656626.678400002</v>
      </c>
      <c r="D66" s="199">
        <f>+B66+C66</f>
        <v>112592512.042</v>
      </c>
      <c r="E66" s="293"/>
      <c r="F66" s="249"/>
    </row>
    <row r="67" spans="1:6" ht="9.9" customHeight="1" x14ac:dyDescent="0.35">
      <c r="A67" s="303"/>
      <c r="B67" s="73"/>
      <c r="C67" s="14"/>
      <c r="D67" s="199"/>
      <c r="E67" s="332"/>
      <c r="F67" s="249"/>
    </row>
    <row r="68" spans="1:6" ht="16.95" customHeight="1" x14ac:dyDescent="0.35">
      <c r="A68" s="311" t="s">
        <v>301</v>
      </c>
      <c r="B68" s="313"/>
      <c r="C68" s="314"/>
      <c r="D68" s="306"/>
      <c r="E68" s="293"/>
      <c r="F68" s="249"/>
    </row>
    <row r="69" spans="1:6" ht="16.95" customHeight="1" x14ac:dyDescent="0.35">
      <c r="A69" s="312" t="s">
        <v>288</v>
      </c>
      <c r="B69" s="315">
        <f>+B71+B72+B70</f>
        <v>13318765095.400599</v>
      </c>
      <c r="C69" s="315">
        <f t="shared" ref="C69:D69" si="11">+C71+C72+C70</f>
        <v>14602732411.035202</v>
      </c>
      <c r="D69" s="315">
        <f t="shared" si="11"/>
        <v>27921497506.435799</v>
      </c>
      <c r="E69" s="293"/>
      <c r="F69" s="249"/>
    </row>
    <row r="70" spans="1:6" s="245" customFormat="1" ht="16.95" customHeight="1" x14ac:dyDescent="0.35">
      <c r="A70" s="310" t="s">
        <v>288</v>
      </c>
      <c r="B70" s="73">
        <f>+'1T'!F72</f>
        <v>12564872731.509998</v>
      </c>
      <c r="C70" s="14">
        <f>+'2T'!F72</f>
        <v>13776162651.920002</v>
      </c>
      <c r="D70" s="199">
        <f>+B70+C70</f>
        <v>26341035383.43</v>
      </c>
      <c r="E70" s="402"/>
      <c r="F70" s="249"/>
    </row>
    <row r="71" spans="1:6" ht="16.95" customHeight="1" x14ac:dyDescent="0.35">
      <c r="A71" s="303" t="s">
        <v>299</v>
      </c>
      <c r="B71" s="73">
        <f>+'1T'!F73</f>
        <v>251297454.6302</v>
      </c>
      <c r="C71" s="14">
        <f>+'2T'!F73</f>
        <v>275523253.03840005</v>
      </c>
      <c r="D71" s="199">
        <f>+B71+C71</f>
        <v>526820707.66860008</v>
      </c>
      <c r="E71" s="293"/>
      <c r="F71" s="249"/>
    </row>
    <row r="72" spans="1:6" ht="16.95" customHeight="1" x14ac:dyDescent="0.35">
      <c r="A72" s="303" t="s">
        <v>300</v>
      </c>
      <c r="B72" s="73">
        <f>+'1T'!F74</f>
        <v>502594909.2604</v>
      </c>
      <c r="C72" s="14">
        <f>+'2T'!F74</f>
        <v>551046506.07680011</v>
      </c>
      <c r="D72" s="199">
        <f>+B72+C72</f>
        <v>1053641415.3372002</v>
      </c>
      <c r="E72" s="293"/>
      <c r="F72" s="249"/>
    </row>
    <row r="73" spans="1:6" ht="16.95" customHeight="1" x14ac:dyDescent="0.35">
      <c r="A73" s="312" t="s">
        <v>291</v>
      </c>
      <c r="B73" s="315">
        <f>+B75+B76+B74</f>
        <v>10757459078.0742</v>
      </c>
      <c r="C73" s="315">
        <f t="shared" ref="C73:D73" si="12">+C75+C76+C74</f>
        <v>6305116250.5422001</v>
      </c>
      <c r="D73" s="315">
        <f t="shared" si="12"/>
        <v>17062575328.616398</v>
      </c>
      <c r="E73" s="293"/>
      <c r="F73" s="249"/>
    </row>
    <row r="74" spans="1:6" s="245" customFormat="1" ht="16.95" customHeight="1" x14ac:dyDescent="0.35">
      <c r="A74" s="310" t="s">
        <v>291</v>
      </c>
      <c r="B74" s="73">
        <f>+'1T'!F76</f>
        <v>10148546300.07</v>
      </c>
      <c r="C74" s="14">
        <f>+'2T'!F76</f>
        <v>5948222877.8699999</v>
      </c>
      <c r="D74" s="199">
        <f>+B74+C74</f>
        <v>16096769177.939999</v>
      </c>
      <c r="E74" s="402"/>
      <c r="F74" s="249"/>
    </row>
    <row r="75" spans="1:6" ht="16.95" customHeight="1" x14ac:dyDescent="0.35">
      <c r="A75" s="303" t="s">
        <v>299</v>
      </c>
      <c r="B75" s="73">
        <f>+'1T'!F77</f>
        <v>202970926.00140002</v>
      </c>
      <c r="C75" s="14">
        <f>+'2T'!F77</f>
        <v>118964457.5574</v>
      </c>
      <c r="D75" s="199">
        <f>+B75+C75</f>
        <v>321935383.55880004</v>
      </c>
      <c r="E75" s="293"/>
      <c r="F75" s="249"/>
    </row>
    <row r="76" spans="1:6" ht="16.95" customHeight="1" x14ac:dyDescent="0.35">
      <c r="A76" s="303" t="s">
        <v>300</v>
      </c>
      <c r="B76" s="73">
        <f>+'1T'!F78</f>
        <v>405941852.00280005</v>
      </c>
      <c r="C76" s="14">
        <f>+'2T'!F78</f>
        <v>237928915.11480001</v>
      </c>
      <c r="D76" s="199">
        <f>+B76+C76</f>
        <v>643870767.11760008</v>
      </c>
      <c r="E76" s="293"/>
      <c r="F76" s="249"/>
    </row>
    <row r="77" spans="1:6" ht="16.95" customHeight="1" x14ac:dyDescent="0.35">
      <c r="A77" s="312" t="s">
        <v>292</v>
      </c>
      <c r="B77" s="315">
        <f>+B79+B80+B78</f>
        <v>2012784501.9008</v>
      </c>
      <c r="C77" s="315">
        <f t="shared" ref="C77:D77" si="13">+C79+C80+C78</f>
        <v>988508385.83880007</v>
      </c>
      <c r="D77" s="315">
        <f t="shared" si="13"/>
        <v>3001292887.7395997</v>
      </c>
      <c r="E77" s="293"/>
      <c r="F77" s="249"/>
    </row>
    <row r="78" spans="1:6" s="245" customFormat="1" ht="16.95" customHeight="1" x14ac:dyDescent="0.35">
      <c r="A78" s="310" t="s">
        <v>292</v>
      </c>
      <c r="B78" s="73">
        <f>+'1T'!F80</f>
        <v>1898853303.6800001</v>
      </c>
      <c r="C78" s="14">
        <f>+'2T'!F80</f>
        <v>932555080.98000002</v>
      </c>
      <c r="D78" s="199">
        <f>+B78+C78</f>
        <v>2831408384.6599998</v>
      </c>
      <c r="E78" s="402"/>
      <c r="F78" s="249"/>
    </row>
    <row r="79" spans="1:6" ht="16.95" customHeight="1" x14ac:dyDescent="0.35">
      <c r="A79" s="303" t="s">
        <v>299</v>
      </c>
      <c r="B79" s="73">
        <f>+'1T'!F81</f>
        <v>37977066.073600002</v>
      </c>
      <c r="C79" s="14">
        <f>+'2T'!F81</f>
        <v>18651101.619600002</v>
      </c>
      <c r="D79" s="199">
        <f>+B79+C79</f>
        <v>56628167.693200007</v>
      </c>
      <c r="E79" s="293"/>
      <c r="F79" s="249"/>
    </row>
    <row r="80" spans="1:6" ht="16.95" customHeight="1" x14ac:dyDescent="0.35">
      <c r="A80" s="303" t="s">
        <v>300</v>
      </c>
      <c r="B80" s="73">
        <f>+'1T'!F82</f>
        <v>75954132.147200003</v>
      </c>
      <c r="C80" s="14">
        <f>+'2T'!F82</f>
        <v>37302203.239200003</v>
      </c>
      <c r="D80" s="199">
        <f>+B80+C80</f>
        <v>113256335.38640001</v>
      </c>
      <c r="E80" s="244"/>
      <c r="F80" s="249"/>
    </row>
    <row r="81" spans="1:6" ht="15" customHeight="1" x14ac:dyDescent="0.35">
      <c r="A81" s="312" t="s">
        <v>293</v>
      </c>
      <c r="B81" s="315">
        <f>+B83+B84+B82</f>
        <v>724471840</v>
      </c>
      <c r="C81" s="315">
        <f t="shared" ref="C81:D81" si="14">+C83+C84+C82</f>
        <v>1079823060</v>
      </c>
      <c r="D81" s="315">
        <f t="shared" si="14"/>
        <v>1804294900</v>
      </c>
      <c r="E81" s="223"/>
      <c r="F81" s="249"/>
    </row>
    <row r="82" spans="1:6" s="245" customFormat="1" ht="15" customHeight="1" x14ac:dyDescent="0.35">
      <c r="A82" s="310" t="s">
        <v>293</v>
      </c>
      <c r="B82" s="73">
        <f>+'1T'!F84</f>
        <v>683464000</v>
      </c>
      <c r="C82" s="50">
        <f>+'2T'!F84</f>
        <v>1018701000</v>
      </c>
      <c r="D82" s="199">
        <f>+B82+C82</f>
        <v>1702165000</v>
      </c>
      <c r="E82" s="402"/>
      <c r="F82" s="249"/>
    </row>
    <row r="83" spans="1:6" ht="18" customHeight="1" x14ac:dyDescent="0.35">
      <c r="A83" s="303" t="s">
        <v>299</v>
      </c>
      <c r="B83" s="73">
        <f>+'1T'!F85</f>
        <v>13669280</v>
      </c>
      <c r="C83" s="50">
        <f>+'2T'!F85</f>
        <v>20374020</v>
      </c>
      <c r="D83" s="199">
        <f>+B83+C83</f>
        <v>34043300</v>
      </c>
      <c r="E83" s="223"/>
      <c r="F83" s="249"/>
    </row>
    <row r="84" spans="1:6" ht="18" customHeight="1" x14ac:dyDescent="0.35">
      <c r="A84" s="303" t="s">
        <v>300</v>
      </c>
      <c r="B84" s="73">
        <f>+'1T'!F86</f>
        <v>27338560</v>
      </c>
      <c r="C84" s="50">
        <f>+'2T'!F86</f>
        <v>40748040</v>
      </c>
      <c r="D84" s="199">
        <f>+B84+C84</f>
        <v>68086600</v>
      </c>
      <c r="E84" s="223"/>
      <c r="F84" s="249"/>
    </row>
    <row r="85" spans="1:6" ht="15" customHeight="1" x14ac:dyDescent="0.3">
      <c r="A85" s="137" t="s">
        <v>159</v>
      </c>
      <c r="B85" s="333" t="s">
        <v>160</v>
      </c>
      <c r="C85" s="334"/>
      <c r="D85" s="334"/>
      <c r="E85" s="251"/>
      <c r="F85" s="34"/>
    </row>
    <row r="86" spans="1:6" ht="60" customHeight="1" x14ac:dyDescent="0.3">
      <c r="A86" s="555" t="s">
        <v>277</v>
      </c>
      <c r="B86" s="556"/>
      <c r="C86" s="556"/>
      <c r="D86" s="557"/>
      <c r="E86" s="251"/>
      <c r="F86" s="252"/>
    </row>
    <row r="87" spans="1:6" ht="30.75" customHeight="1" x14ac:dyDescent="0.3">
      <c r="A87" s="253"/>
      <c r="B87" s="253"/>
      <c r="C87" s="253"/>
      <c r="D87" s="253"/>
      <c r="E87" s="251"/>
      <c r="F87" s="252"/>
    </row>
    <row r="88" spans="1:6" ht="21.9" customHeight="1" x14ac:dyDescent="0.3">
      <c r="A88" s="509" t="s">
        <v>99</v>
      </c>
      <c r="B88" s="509"/>
      <c r="C88" s="509"/>
      <c r="D88" s="509"/>
      <c r="E88" s="509"/>
      <c r="F88" s="271"/>
    </row>
    <row r="89" spans="1:6" ht="9.9" customHeight="1" x14ac:dyDescent="0.3"/>
    <row r="90" spans="1:6" ht="18" customHeight="1" x14ac:dyDescent="0.3">
      <c r="A90" s="553" t="s">
        <v>66</v>
      </c>
      <c r="B90" s="553"/>
      <c r="C90" s="553"/>
      <c r="D90" s="553"/>
      <c r="E90" s="553"/>
      <c r="F90" s="254"/>
    </row>
    <row r="91" spans="1:6" ht="18" customHeight="1" x14ac:dyDescent="0.3">
      <c r="A91" s="558" t="s">
        <v>67</v>
      </c>
      <c r="B91" s="558"/>
      <c r="C91" s="558"/>
      <c r="D91" s="558"/>
      <c r="E91" s="558"/>
      <c r="F91" s="254"/>
    </row>
    <row r="92" spans="1:6" ht="18" customHeight="1" x14ac:dyDescent="0.3">
      <c r="A92" s="553" t="s">
        <v>51</v>
      </c>
      <c r="B92" s="553"/>
      <c r="C92" s="553"/>
      <c r="D92" s="553"/>
      <c r="E92" s="553"/>
      <c r="F92" s="254"/>
    </row>
    <row r="93" spans="1:6" ht="18" customHeight="1" x14ac:dyDescent="0.3">
      <c r="A93" s="97" t="s">
        <v>53</v>
      </c>
      <c r="B93" s="97" t="s">
        <v>54</v>
      </c>
      <c r="C93" s="97" t="s">
        <v>82</v>
      </c>
      <c r="D93" s="97" t="s">
        <v>83</v>
      </c>
      <c r="E93" s="97" t="s">
        <v>9</v>
      </c>
      <c r="F93" s="244"/>
    </row>
    <row r="94" spans="1:6" x14ac:dyDescent="0.3">
      <c r="A94" s="228" t="s">
        <v>16</v>
      </c>
      <c r="B94" s="255"/>
      <c r="C94" s="85">
        <f>+C96</f>
        <v>33172756698.5</v>
      </c>
      <c r="D94" s="85">
        <f>+D96</f>
        <v>33172756699.5</v>
      </c>
      <c r="E94" s="85">
        <f>+E96</f>
        <v>66345513398</v>
      </c>
      <c r="F94" s="244"/>
    </row>
    <row r="95" spans="1:6" ht="15" customHeight="1" x14ac:dyDescent="0.3">
      <c r="A95" s="12"/>
      <c r="B95" s="256"/>
      <c r="C95" s="13"/>
      <c r="D95" s="13"/>
      <c r="E95" s="13"/>
      <c r="F95" s="244"/>
    </row>
    <row r="96" spans="1:6" x14ac:dyDescent="0.3">
      <c r="A96" s="496" t="s">
        <v>68</v>
      </c>
      <c r="B96" s="496"/>
      <c r="C96" s="99">
        <f>+C97+C101</f>
        <v>33172756698.5</v>
      </c>
      <c r="D96" s="99">
        <f>+D97+D101</f>
        <v>33172756699.5</v>
      </c>
      <c r="E96" s="99">
        <f>+C96+D96</f>
        <v>66345513398</v>
      </c>
      <c r="F96" s="244"/>
    </row>
    <row r="97" spans="1:6" ht="16.5" customHeight="1" x14ac:dyDescent="0.3">
      <c r="A97" s="257" t="s">
        <v>192</v>
      </c>
      <c r="B97" s="258" t="s">
        <v>187</v>
      </c>
      <c r="C97" s="13">
        <f>+C98</f>
        <v>33172756698.5</v>
      </c>
      <c r="D97" s="13">
        <f t="shared" ref="D97" si="15">+D98</f>
        <v>33172756699.5</v>
      </c>
      <c r="E97" s="13">
        <f>+C97+D97</f>
        <v>66345513398</v>
      </c>
      <c r="F97" s="244"/>
    </row>
    <row r="98" spans="1:6" ht="16.5" customHeight="1" x14ac:dyDescent="0.3">
      <c r="A98" s="257" t="s">
        <v>191</v>
      </c>
      <c r="B98" s="258" t="s">
        <v>163</v>
      </c>
      <c r="C98" s="73">
        <f>+C99</f>
        <v>33172756698.5</v>
      </c>
      <c r="D98" s="73">
        <f>+D99</f>
        <v>33172756699.5</v>
      </c>
      <c r="E98" s="73">
        <f t="shared" ref="E98:E104" si="16">+C98+D98</f>
        <v>66345513398</v>
      </c>
      <c r="F98" s="244"/>
    </row>
    <row r="99" spans="1:6" ht="16.5" customHeight="1" x14ac:dyDescent="0.3">
      <c r="A99" s="257" t="s">
        <v>190</v>
      </c>
      <c r="B99" s="258" t="s">
        <v>188</v>
      </c>
      <c r="C99" s="73">
        <f>+C100</f>
        <v>33172756698.5</v>
      </c>
      <c r="D99" s="73">
        <f>+D100</f>
        <v>33172756699.5</v>
      </c>
      <c r="E99" s="73">
        <f t="shared" si="16"/>
        <v>66345513398</v>
      </c>
      <c r="F99" s="244"/>
    </row>
    <row r="100" spans="1:6" ht="16.5" customHeight="1" x14ac:dyDescent="0.3">
      <c r="A100" s="387" t="s">
        <v>193</v>
      </c>
      <c r="B100" s="388" t="s">
        <v>189</v>
      </c>
      <c r="C100" s="379">
        <f>+'1T'!F147</f>
        <v>33172756698.5</v>
      </c>
      <c r="D100" s="379">
        <f>+'2T'!F147</f>
        <v>33172756699.5</v>
      </c>
      <c r="E100" s="379">
        <f t="shared" si="16"/>
        <v>66345513398</v>
      </c>
      <c r="F100" s="244"/>
    </row>
    <row r="101" spans="1:6" ht="16.5" customHeight="1" x14ac:dyDescent="0.3">
      <c r="A101" s="257" t="s">
        <v>264</v>
      </c>
      <c r="B101" s="258" t="s">
        <v>261</v>
      </c>
      <c r="C101" s="13">
        <f>+C102</f>
        <v>0</v>
      </c>
      <c r="D101" s="13">
        <f t="shared" ref="D101:D103" si="17">+D102</f>
        <v>0</v>
      </c>
      <c r="E101" s="13">
        <f>+C101+D101</f>
        <v>0</v>
      </c>
      <c r="F101" s="244"/>
    </row>
    <row r="102" spans="1:6" ht="16.5" customHeight="1" x14ac:dyDescent="0.3">
      <c r="A102" s="257" t="s">
        <v>265</v>
      </c>
      <c r="B102" s="258" t="s">
        <v>164</v>
      </c>
      <c r="C102" s="73">
        <f>+C103</f>
        <v>0</v>
      </c>
      <c r="D102" s="73">
        <f t="shared" si="17"/>
        <v>0</v>
      </c>
      <c r="E102" s="73">
        <f t="shared" si="16"/>
        <v>0</v>
      </c>
      <c r="F102" s="244"/>
    </row>
    <row r="103" spans="1:6" ht="16.5" customHeight="1" x14ac:dyDescent="0.3">
      <c r="A103" s="257" t="s">
        <v>267</v>
      </c>
      <c r="B103" s="258" t="s">
        <v>266</v>
      </c>
      <c r="C103" s="73">
        <f>+C104</f>
        <v>0</v>
      </c>
      <c r="D103" s="73">
        <f t="shared" si="17"/>
        <v>0</v>
      </c>
      <c r="E103" s="73">
        <f t="shared" si="16"/>
        <v>0</v>
      </c>
      <c r="F103" s="244"/>
    </row>
    <row r="104" spans="1:6" ht="16.5" customHeight="1" x14ac:dyDescent="0.3">
      <c r="A104" s="387" t="s">
        <v>268</v>
      </c>
      <c r="B104" s="388" t="s">
        <v>269</v>
      </c>
      <c r="C104" s="379">
        <f>+'1T'!F151</f>
        <v>0</v>
      </c>
      <c r="D104" s="379">
        <f>+'2T'!F151</f>
        <v>0</v>
      </c>
      <c r="E104" s="379">
        <f t="shared" si="16"/>
        <v>0</v>
      </c>
      <c r="F104" s="244"/>
    </row>
    <row r="105" spans="1:6" ht="9.9" customHeight="1" x14ac:dyDescent="0.3">
      <c r="A105" s="225"/>
      <c r="B105" s="256"/>
      <c r="C105" s="73"/>
      <c r="D105" s="73"/>
      <c r="E105" s="73"/>
      <c r="F105" s="244"/>
    </row>
    <row r="106" spans="1:6" x14ac:dyDescent="0.3">
      <c r="A106" s="545" t="s">
        <v>42</v>
      </c>
      <c r="B106" s="545"/>
      <c r="C106" s="545"/>
      <c r="D106" s="545"/>
      <c r="E106" s="545"/>
      <c r="F106" s="244"/>
    </row>
    <row r="107" spans="1:6" ht="50.1" customHeight="1" x14ac:dyDescent="0.3">
      <c r="A107" s="561" t="s">
        <v>278</v>
      </c>
      <c r="B107" s="562"/>
      <c r="C107" s="562"/>
      <c r="D107" s="562"/>
      <c r="E107" s="563"/>
      <c r="F107" s="244"/>
    </row>
    <row r="108" spans="1:6" x14ac:dyDescent="0.3">
      <c r="A108" s="22"/>
      <c r="B108" s="259"/>
      <c r="C108" s="21"/>
      <c r="D108" s="260"/>
      <c r="E108" s="260"/>
      <c r="F108" s="260"/>
    </row>
    <row r="109" spans="1:6" ht="20.100000000000001" customHeight="1" x14ac:dyDescent="0.3">
      <c r="A109" s="553" t="s">
        <v>69</v>
      </c>
      <c r="B109" s="553"/>
      <c r="C109" s="553"/>
      <c r="D109" s="553"/>
      <c r="E109" s="553"/>
      <c r="F109" s="254"/>
    </row>
    <row r="110" spans="1:6" ht="20.100000000000001" customHeight="1" x14ac:dyDescent="0.3">
      <c r="A110" s="558" t="s">
        <v>52</v>
      </c>
      <c r="B110" s="558"/>
      <c r="C110" s="558"/>
      <c r="D110" s="558"/>
      <c r="E110" s="558"/>
      <c r="F110" s="242"/>
    </row>
    <row r="111" spans="1:6" ht="20.100000000000001" customHeight="1" x14ac:dyDescent="0.3">
      <c r="A111" s="553" t="s">
        <v>51</v>
      </c>
      <c r="B111" s="553"/>
      <c r="C111" s="553"/>
      <c r="D111" s="553"/>
      <c r="E111" s="553"/>
      <c r="F111" s="254"/>
    </row>
    <row r="112" spans="1:6" ht="18" customHeight="1" x14ac:dyDescent="0.3">
      <c r="A112" s="97" t="s">
        <v>53</v>
      </c>
      <c r="B112" s="97" t="s">
        <v>54</v>
      </c>
      <c r="C112" s="97" t="s">
        <v>82</v>
      </c>
      <c r="D112" s="97" t="s">
        <v>83</v>
      </c>
      <c r="E112" s="97" t="s">
        <v>9</v>
      </c>
      <c r="F112" s="244"/>
    </row>
    <row r="113" spans="1:6" x14ac:dyDescent="0.3">
      <c r="A113" s="228" t="s">
        <v>16</v>
      </c>
      <c r="B113" s="255"/>
      <c r="C113" s="85">
        <f>+C115+C127</f>
        <v>0</v>
      </c>
      <c r="D113" s="85">
        <f>+D115+D127</f>
        <v>20440447874.841599</v>
      </c>
      <c r="E113" s="85">
        <f>+E115+E127</f>
        <v>20440447874.841599</v>
      </c>
      <c r="F113" s="244"/>
    </row>
    <row r="114" spans="1:6" ht="9.9" customHeight="1" x14ac:dyDescent="0.3">
      <c r="A114" s="12"/>
      <c r="B114" s="256"/>
      <c r="C114" s="13"/>
      <c r="D114" s="13"/>
      <c r="E114" s="44"/>
      <c r="F114" s="244"/>
    </row>
    <row r="115" spans="1:6" x14ac:dyDescent="0.3">
      <c r="A115" s="496" t="s">
        <v>56</v>
      </c>
      <c r="B115" s="496"/>
      <c r="C115" s="99">
        <f>+SUM(C116:C124)</f>
        <v>0</v>
      </c>
      <c r="D115" s="99">
        <f t="shared" ref="D115" si="18">+SUM(D116:D124)</f>
        <v>20440447874.841599</v>
      </c>
      <c r="E115" s="99">
        <f>+SUM(E116:E124)</f>
        <v>20440447874.841599</v>
      </c>
      <c r="F115" s="244"/>
    </row>
    <row r="116" spans="1:6" x14ac:dyDescent="0.3">
      <c r="A116" s="261">
        <v>0</v>
      </c>
      <c r="B116" s="258" t="s">
        <v>177</v>
      </c>
      <c r="C116" s="73">
        <f>+'1T'!F164</f>
        <v>0</v>
      </c>
      <c r="D116" s="73">
        <f>+'2T'!F164</f>
        <v>0</v>
      </c>
      <c r="E116" s="250">
        <f>+C116+D116</f>
        <v>0</v>
      </c>
      <c r="F116" s="244"/>
    </row>
    <row r="117" spans="1:6" x14ac:dyDescent="0.3">
      <c r="A117" s="261">
        <v>1</v>
      </c>
      <c r="B117" s="258" t="s">
        <v>165</v>
      </c>
      <c r="C117" s="73">
        <f>+'1T'!F165</f>
        <v>0</v>
      </c>
      <c r="D117" s="73">
        <f>+'2T'!F165</f>
        <v>0</v>
      </c>
      <c r="E117" s="250">
        <f t="shared" ref="E117:E125" si="19">+C117+D117</f>
        <v>0</v>
      </c>
      <c r="F117" s="244"/>
    </row>
    <row r="118" spans="1:6" x14ac:dyDescent="0.3">
      <c r="A118" s="261">
        <v>2</v>
      </c>
      <c r="B118" s="258" t="s">
        <v>178</v>
      </c>
      <c r="C118" s="73">
        <f>+'1T'!F166</f>
        <v>0</v>
      </c>
      <c r="D118" s="73">
        <f>+'2T'!F166</f>
        <v>0</v>
      </c>
      <c r="E118" s="250">
        <f t="shared" si="19"/>
        <v>0</v>
      </c>
      <c r="F118" s="244"/>
    </row>
    <row r="119" spans="1:6" x14ac:dyDescent="0.3">
      <c r="A119" s="261">
        <v>3</v>
      </c>
      <c r="B119" s="258" t="s">
        <v>179</v>
      </c>
      <c r="C119" s="73">
        <f>+'1T'!F167</f>
        <v>0</v>
      </c>
      <c r="D119" s="73">
        <f>+'2T'!F167</f>
        <v>0</v>
      </c>
      <c r="E119" s="250">
        <f t="shared" si="19"/>
        <v>0</v>
      </c>
      <c r="F119" s="244"/>
    </row>
    <row r="120" spans="1:6" x14ac:dyDescent="0.3">
      <c r="A120" s="261">
        <v>4</v>
      </c>
      <c r="B120" s="258" t="s">
        <v>180</v>
      </c>
      <c r="C120" s="73">
        <f>+'1T'!F168</f>
        <v>0</v>
      </c>
      <c r="D120" s="73">
        <f>+'2T'!F168</f>
        <v>0</v>
      </c>
      <c r="E120" s="250">
        <f t="shared" si="19"/>
        <v>0</v>
      </c>
      <c r="F120" s="244"/>
    </row>
    <row r="121" spans="1:6" x14ac:dyDescent="0.3">
      <c r="A121" s="261">
        <v>5</v>
      </c>
      <c r="B121" s="258" t="s">
        <v>181</v>
      </c>
      <c r="C121" s="73">
        <f>+'1T'!F169</f>
        <v>0</v>
      </c>
      <c r="D121" s="73">
        <f>+'2T'!F169</f>
        <v>0</v>
      </c>
      <c r="E121" s="250">
        <f t="shared" si="19"/>
        <v>0</v>
      </c>
      <c r="F121" s="244"/>
    </row>
    <row r="122" spans="1:6" x14ac:dyDescent="0.3">
      <c r="A122" s="261">
        <v>6</v>
      </c>
      <c r="B122" s="258" t="s">
        <v>163</v>
      </c>
      <c r="C122" s="73">
        <f>+'1T'!F170</f>
        <v>0</v>
      </c>
      <c r="D122" s="73">
        <f>+'2T'!F170</f>
        <v>1157006483.4815998</v>
      </c>
      <c r="E122" s="250">
        <f>+C122+D122</f>
        <v>1157006483.4815998</v>
      </c>
      <c r="F122" s="244"/>
    </row>
    <row r="123" spans="1:6" x14ac:dyDescent="0.3">
      <c r="A123" s="261">
        <v>7</v>
      </c>
      <c r="B123" s="258" t="s">
        <v>164</v>
      </c>
      <c r="C123" s="73">
        <f>+'1T'!F171</f>
        <v>0</v>
      </c>
      <c r="D123" s="73">
        <f>+'2T'!F171</f>
        <v>19283441391.360001</v>
      </c>
      <c r="E123" s="250">
        <f t="shared" si="19"/>
        <v>19283441391.360001</v>
      </c>
      <c r="F123" s="244"/>
    </row>
    <row r="124" spans="1:6" x14ac:dyDescent="0.3">
      <c r="A124" s="261">
        <v>8</v>
      </c>
      <c r="B124" s="258" t="s">
        <v>182</v>
      </c>
      <c r="C124" s="73">
        <f>+'1T'!F172</f>
        <v>0</v>
      </c>
      <c r="D124" s="73">
        <f>+'2T'!F172</f>
        <v>0</v>
      </c>
      <c r="E124" s="250">
        <f t="shared" si="19"/>
        <v>0</v>
      </c>
      <c r="F124" s="244"/>
    </row>
    <row r="125" spans="1:6" ht="15" customHeight="1" x14ac:dyDescent="0.3">
      <c r="A125" s="261">
        <v>9</v>
      </c>
      <c r="B125" s="258" t="s">
        <v>183</v>
      </c>
      <c r="C125" s="73">
        <f>+'1T'!F173</f>
        <v>0</v>
      </c>
      <c r="D125" s="73">
        <f>+'2T'!F173</f>
        <v>0</v>
      </c>
      <c r="E125" s="250">
        <f t="shared" si="19"/>
        <v>0</v>
      </c>
      <c r="F125" s="244"/>
    </row>
    <row r="126" spans="1:6" ht="9.9" customHeight="1" x14ac:dyDescent="0.3">
      <c r="A126" s="261"/>
      <c r="B126" s="258"/>
      <c r="C126" s="73"/>
      <c r="D126" s="73"/>
      <c r="E126" s="250"/>
      <c r="F126" s="244"/>
    </row>
    <row r="127" spans="1:6" ht="17.25" customHeight="1" x14ac:dyDescent="0.3">
      <c r="A127" s="496" t="s">
        <v>196</v>
      </c>
      <c r="B127" s="496"/>
      <c r="C127" s="99">
        <f t="shared" ref="C127:E128" si="20">+C128</f>
        <v>0</v>
      </c>
      <c r="D127" s="99">
        <f t="shared" si="20"/>
        <v>0</v>
      </c>
      <c r="E127" s="99">
        <f t="shared" si="20"/>
        <v>0</v>
      </c>
      <c r="F127" s="244"/>
    </row>
    <row r="128" spans="1:6" x14ac:dyDescent="0.3">
      <c r="A128" s="261">
        <v>6</v>
      </c>
      <c r="B128" s="258" t="s">
        <v>163</v>
      </c>
      <c r="C128" s="262">
        <f t="shared" si="20"/>
        <v>0</v>
      </c>
      <c r="D128" s="262">
        <f t="shared" si="20"/>
        <v>0</v>
      </c>
      <c r="E128" s="262">
        <f t="shared" si="20"/>
        <v>0</v>
      </c>
      <c r="F128" s="244"/>
    </row>
    <row r="129" spans="1:6" x14ac:dyDescent="0.3">
      <c r="A129" s="389" t="s">
        <v>195</v>
      </c>
      <c r="B129" s="390" t="s">
        <v>194</v>
      </c>
      <c r="C129" s="383">
        <f>+'1T'!F177</f>
        <v>0</v>
      </c>
      <c r="D129" s="383">
        <f>+'2T'!F177</f>
        <v>0</v>
      </c>
      <c r="E129" s="383">
        <f>+C129+D129</f>
        <v>0</v>
      </c>
      <c r="F129" s="244"/>
    </row>
    <row r="130" spans="1:6" ht="16.5" customHeight="1" x14ac:dyDescent="0.3">
      <c r="A130" s="559" t="s">
        <v>57</v>
      </c>
      <c r="B130" s="559"/>
      <c r="C130" s="559"/>
      <c r="D130" s="559"/>
      <c r="E130" s="559"/>
      <c r="F130" s="244"/>
    </row>
    <row r="131" spans="1:6" x14ac:dyDescent="0.3">
      <c r="A131" s="560" t="s">
        <v>42</v>
      </c>
      <c r="B131" s="560"/>
      <c r="C131" s="560"/>
      <c r="D131" s="560"/>
      <c r="E131" s="560"/>
      <c r="F131" s="244"/>
    </row>
    <row r="132" spans="1:6" ht="50.1" customHeight="1" x14ac:dyDescent="0.3">
      <c r="A132" s="561" t="s">
        <v>330</v>
      </c>
      <c r="B132" s="562"/>
      <c r="C132" s="562"/>
      <c r="D132" s="562"/>
      <c r="E132" s="563"/>
    </row>
    <row r="133" spans="1:6" ht="15" customHeight="1" x14ac:dyDescent="0.3">
      <c r="A133" s="253"/>
      <c r="B133" s="253"/>
      <c r="C133" s="253"/>
      <c r="D133" s="253"/>
      <c r="E133" s="253"/>
    </row>
    <row r="134" spans="1:6" x14ac:dyDescent="0.3">
      <c r="A134" s="553" t="s">
        <v>71</v>
      </c>
      <c r="B134" s="553"/>
      <c r="C134" s="553"/>
      <c r="D134" s="553"/>
      <c r="E134" s="553"/>
      <c r="F134" s="263"/>
    </row>
    <row r="135" spans="1:6" x14ac:dyDescent="0.3">
      <c r="A135" s="553" t="s">
        <v>72</v>
      </c>
      <c r="B135" s="553"/>
      <c r="C135" s="553"/>
      <c r="D135" s="553"/>
      <c r="E135" s="553"/>
      <c r="F135" s="263"/>
    </row>
    <row r="136" spans="1:6" x14ac:dyDescent="0.3">
      <c r="A136" s="553" t="s">
        <v>51</v>
      </c>
      <c r="B136" s="553"/>
      <c r="C136" s="553"/>
      <c r="D136" s="553"/>
      <c r="E136" s="553"/>
      <c r="F136" s="263"/>
    </row>
    <row r="137" spans="1:6" ht="18" customHeight="1" x14ac:dyDescent="0.3">
      <c r="A137" s="97" t="s">
        <v>70</v>
      </c>
      <c r="B137" s="97" t="s">
        <v>82</v>
      </c>
      <c r="C137" s="97" t="s">
        <v>83</v>
      </c>
      <c r="D137" s="97" t="s">
        <v>9</v>
      </c>
      <c r="E137" s="264"/>
      <c r="F137" s="265"/>
    </row>
    <row r="138" spans="1:6" x14ac:dyDescent="0.3">
      <c r="A138" s="118" t="s">
        <v>73</v>
      </c>
      <c r="B138" s="266">
        <v>0</v>
      </c>
      <c r="C138" s="266">
        <f>+B142</f>
        <v>33172756698.5</v>
      </c>
      <c r="D138" s="266">
        <v>0</v>
      </c>
      <c r="E138" s="264"/>
      <c r="F138" s="267"/>
    </row>
    <row r="139" spans="1:6" x14ac:dyDescent="0.3">
      <c r="A139" s="118" t="s">
        <v>74</v>
      </c>
      <c r="B139" s="266">
        <f>+'1T'!E188</f>
        <v>33172756698.5</v>
      </c>
      <c r="C139" s="266">
        <f>+'2T'!E188</f>
        <v>33172756699.5</v>
      </c>
      <c r="D139" s="266">
        <f>+B139+C139</f>
        <v>66345513398</v>
      </c>
      <c r="E139" s="264"/>
      <c r="F139" s="265"/>
    </row>
    <row r="140" spans="1:6" x14ac:dyDescent="0.3">
      <c r="A140" s="118" t="s">
        <v>100</v>
      </c>
      <c r="B140" s="266">
        <f>+B138+B139</f>
        <v>33172756698.5</v>
      </c>
      <c r="C140" s="266">
        <f>+C138+C139</f>
        <v>66345513398</v>
      </c>
      <c r="D140" s="266">
        <f>+D138+D139</f>
        <v>66345513398</v>
      </c>
      <c r="E140" s="264"/>
      <c r="F140" s="265"/>
    </row>
    <row r="141" spans="1:6" x14ac:dyDescent="0.3">
      <c r="A141" s="118" t="s">
        <v>148</v>
      </c>
      <c r="B141" s="266">
        <f>+'1T'!E190</f>
        <v>0</v>
      </c>
      <c r="C141" s="266">
        <f>+'2T'!E190</f>
        <v>20440447874.841599</v>
      </c>
      <c r="D141" s="266">
        <f>+B141+C141</f>
        <v>20440447874.841599</v>
      </c>
      <c r="E141" s="264"/>
      <c r="F141" s="267"/>
    </row>
    <row r="142" spans="1:6" x14ac:dyDescent="0.3">
      <c r="A142" s="118" t="s">
        <v>101</v>
      </c>
      <c r="B142" s="266">
        <f>+B140-B141</f>
        <v>33172756698.5</v>
      </c>
      <c r="C142" s="266">
        <f>+C140-C141</f>
        <v>45905065523.158401</v>
      </c>
      <c r="D142" s="266">
        <f>+D140-D141</f>
        <v>45905065523.158401</v>
      </c>
      <c r="E142" s="264"/>
      <c r="F142" s="267"/>
    </row>
    <row r="143" spans="1:6" ht="18" customHeight="1" x14ac:dyDescent="0.3">
      <c r="A143" s="545" t="s">
        <v>42</v>
      </c>
      <c r="B143" s="545"/>
      <c r="C143" s="545"/>
      <c r="D143" s="545"/>
      <c r="E143" s="244"/>
      <c r="F143" s="34"/>
    </row>
    <row r="144" spans="1:6" ht="9.9" customHeight="1" x14ac:dyDescent="0.3">
      <c r="A144" s="253"/>
      <c r="B144" s="253"/>
      <c r="C144" s="253"/>
      <c r="D144" s="253"/>
      <c r="E144" s="244"/>
      <c r="F144" s="244"/>
    </row>
    <row r="145" spans="1:6" x14ac:dyDescent="0.3">
      <c r="A145" s="553" t="s">
        <v>125</v>
      </c>
      <c r="B145" s="553"/>
      <c r="C145" s="553"/>
      <c r="D145" s="553"/>
      <c r="F145" s="254"/>
    </row>
    <row r="146" spans="1:6" ht="17.25" customHeight="1" x14ac:dyDescent="0.3">
      <c r="A146" s="558" t="s">
        <v>126</v>
      </c>
      <c r="B146" s="558"/>
      <c r="C146" s="558"/>
      <c r="D146" s="558"/>
      <c r="F146" s="254"/>
    </row>
    <row r="147" spans="1:6" x14ac:dyDescent="0.3">
      <c r="A147" s="565" t="s">
        <v>51</v>
      </c>
      <c r="B147" s="565"/>
      <c r="C147" s="565"/>
      <c r="D147" s="565"/>
      <c r="F147" s="254"/>
    </row>
    <row r="148" spans="1:6" x14ac:dyDescent="0.3">
      <c r="A148" s="181" t="s">
        <v>70</v>
      </c>
      <c r="B148" s="181"/>
      <c r="C148" s="181" t="s">
        <v>82</v>
      </c>
      <c r="D148" s="181" t="s">
        <v>83</v>
      </c>
      <c r="F148" s="254"/>
    </row>
    <row r="149" spans="1:6" x14ac:dyDescent="0.3">
      <c r="A149" s="284" t="s">
        <v>197</v>
      </c>
      <c r="B149" s="284"/>
      <c r="C149" s="282"/>
      <c r="D149" s="282"/>
      <c r="F149" s="254"/>
    </row>
    <row r="150" spans="1:6" x14ac:dyDescent="0.3">
      <c r="A150" s="118" t="s">
        <v>127</v>
      </c>
      <c r="B150" s="260"/>
      <c r="C150" s="170">
        <f>+'1T'!D207</f>
        <v>100786550115.63635</v>
      </c>
      <c r="D150" s="170">
        <f>+'2T'!D207</f>
        <v>74253986504.430557</v>
      </c>
      <c r="F150" s="254"/>
    </row>
    <row r="151" spans="1:6" x14ac:dyDescent="0.3">
      <c r="A151" s="118" t="s">
        <v>128</v>
      </c>
      <c r="B151" s="260"/>
      <c r="C151" s="170">
        <f>+'1T'!D208</f>
        <v>0</v>
      </c>
      <c r="D151" s="170">
        <f>+'2T'!D208</f>
        <v>0</v>
      </c>
      <c r="F151" s="254"/>
    </row>
    <row r="152" spans="1:6" x14ac:dyDescent="0.3">
      <c r="A152" s="220" t="s">
        <v>16</v>
      </c>
      <c r="B152" s="220"/>
      <c r="C152" s="268">
        <f>+C150+C151</f>
        <v>100786550115.63635</v>
      </c>
      <c r="D152" s="268">
        <f>+D150+D151</f>
        <v>74253986504.430557</v>
      </c>
      <c r="F152" s="254"/>
    </row>
    <row r="153" spans="1:6" x14ac:dyDescent="0.3">
      <c r="A153" s="118"/>
      <c r="B153" s="260"/>
      <c r="C153" s="170"/>
      <c r="D153" s="170"/>
      <c r="F153" s="254"/>
    </row>
    <row r="154" spans="1:6" x14ac:dyDescent="0.3">
      <c r="A154" s="284" t="s">
        <v>198</v>
      </c>
      <c r="B154" s="284"/>
      <c r="C154" s="282" t="s">
        <v>82</v>
      </c>
      <c r="D154" s="282" t="s">
        <v>83</v>
      </c>
      <c r="F154" s="254"/>
    </row>
    <row r="155" spans="1:6" x14ac:dyDescent="0.3">
      <c r="A155" s="118" t="s">
        <v>127</v>
      </c>
      <c r="B155" s="260"/>
      <c r="C155" s="170">
        <f>+'1T'!D212</f>
        <v>26532563611.205799</v>
      </c>
      <c r="D155" s="170">
        <f>+'2T'!D212</f>
        <v>4088167607.099402</v>
      </c>
      <c r="F155" s="254"/>
    </row>
    <row r="156" spans="1:6" x14ac:dyDescent="0.3">
      <c r="A156" s="118" t="s">
        <v>199</v>
      </c>
      <c r="B156" s="260"/>
      <c r="C156" s="170">
        <f>+'1T'!D213</f>
        <v>0</v>
      </c>
      <c r="D156" s="170">
        <f>+'2T'!D213</f>
        <v>0</v>
      </c>
      <c r="F156" s="269"/>
    </row>
    <row r="157" spans="1:6" x14ac:dyDescent="0.3">
      <c r="A157" s="220" t="s">
        <v>200</v>
      </c>
      <c r="B157" s="220"/>
      <c r="C157" s="268">
        <f>+C155+C156</f>
        <v>26532563611.205799</v>
      </c>
      <c r="D157" s="268">
        <f>+D155+D156</f>
        <v>4088167607.099402</v>
      </c>
      <c r="F157" s="267"/>
    </row>
    <row r="158" spans="1:6" x14ac:dyDescent="0.3">
      <c r="A158" s="118"/>
      <c r="B158" s="260"/>
      <c r="C158" s="266"/>
      <c r="D158" s="266"/>
      <c r="F158" s="267"/>
    </row>
    <row r="159" spans="1:6" x14ac:dyDescent="0.3">
      <c r="A159" s="284" t="s">
        <v>201</v>
      </c>
      <c r="B159" s="284"/>
      <c r="C159" s="282" t="s">
        <v>82</v>
      </c>
      <c r="D159" s="282" t="s">
        <v>83</v>
      </c>
      <c r="F159" s="267"/>
    </row>
    <row r="160" spans="1:6" x14ac:dyDescent="0.3">
      <c r="A160" s="118" t="s">
        <v>127</v>
      </c>
      <c r="B160" s="260"/>
      <c r="C160" s="170">
        <f>+'1T'!D217</f>
        <v>74253986504.430557</v>
      </c>
      <c r="D160" s="170">
        <f>+'2T'!D217</f>
        <v>70165818897.331161</v>
      </c>
      <c r="F160" s="267"/>
    </row>
    <row r="161" spans="1:6" x14ac:dyDescent="0.3">
      <c r="A161" s="118" t="s">
        <v>128</v>
      </c>
      <c r="B161" s="260"/>
      <c r="C161" s="170">
        <f>+'1T'!D218</f>
        <v>0</v>
      </c>
      <c r="D161" s="170">
        <f>+'2T'!D218</f>
        <v>0</v>
      </c>
      <c r="F161" s="267"/>
    </row>
    <row r="162" spans="1:6" x14ac:dyDescent="0.3">
      <c r="A162" s="220" t="s">
        <v>202</v>
      </c>
      <c r="B162" s="220"/>
      <c r="C162" s="270">
        <f>+C160+C161</f>
        <v>74253986504.430557</v>
      </c>
      <c r="D162" s="270">
        <f>+D160+D161</f>
        <v>70165818897.331161</v>
      </c>
      <c r="F162" s="267"/>
    </row>
    <row r="163" spans="1:6" x14ac:dyDescent="0.3">
      <c r="A163" s="178" t="s">
        <v>203</v>
      </c>
      <c r="B163" s="135"/>
      <c r="C163" s="174"/>
      <c r="D163" s="251"/>
      <c r="F163" s="267"/>
    </row>
    <row r="165" spans="1:6" x14ac:dyDescent="0.3">
      <c r="A165" s="564" t="s">
        <v>118</v>
      </c>
      <c r="B165" s="564"/>
      <c r="C165" s="564"/>
      <c r="D165" s="564"/>
      <c r="E165" s="564"/>
      <c r="F165" s="564"/>
    </row>
  </sheetData>
  <mergeCells count="43">
    <mergeCell ref="A1:E2"/>
    <mergeCell ref="A25:A26"/>
    <mergeCell ref="A27:A28"/>
    <mergeCell ref="A29:A30"/>
    <mergeCell ref="A31:A32"/>
    <mergeCell ref="C5:E5"/>
    <mergeCell ref="C6:E6"/>
    <mergeCell ref="C7:E7"/>
    <mergeCell ref="A20:A21"/>
    <mergeCell ref="A22:A23"/>
    <mergeCell ref="A3:E3"/>
    <mergeCell ref="A11:E11"/>
    <mergeCell ref="A12:E12"/>
    <mergeCell ref="A9:E9"/>
    <mergeCell ref="A16:A17"/>
    <mergeCell ref="A18:A19"/>
    <mergeCell ref="A106:E106"/>
    <mergeCell ref="A107:E107"/>
    <mergeCell ref="A91:E91"/>
    <mergeCell ref="A90:E90"/>
    <mergeCell ref="A92:E92"/>
    <mergeCell ref="A96:B96"/>
    <mergeCell ref="A165:F165"/>
    <mergeCell ref="A145:D145"/>
    <mergeCell ref="A146:D146"/>
    <mergeCell ref="A147:D147"/>
    <mergeCell ref="A143:D143"/>
    <mergeCell ref="A134:E134"/>
    <mergeCell ref="A135:E135"/>
    <mergeCell ref="A136:E136"/>
    <mergeCell ref="A34:E34"/>
    <mergeCell ref="A86:D86"/>
    <mergeCell ref="A110:E110"/>
    <mergeCell ref="A109:E109"/>
    <mergeCell ref="A111:E111"/>
    <mergeCell ref="A36:D36"/>
    <mergeCell ref="A37:D37"/>
    <mergeCell ref="A130:E130"/>
    <mergeCell ref="A131:E131"/>
    <mergeCell ref="A132:E132"/>
    <mergeCell ref="A127:B127"/>
    <mergeCell ref="A115:B115"/>
    <mergeCell ref="A88:E88"/>
  </mergeCells>
  <dataValidations disablePrompts="1" count="7">
    <dataValidation allowBlank="1" showInputMessage="1" showErrorMessage="1" promptTitle="Advertencia" prompt="Se recomienda leer cuidadosamente las indicaciones dispuestas en la parte inferior de esta tabla. " sqref="A138" xr:uid="{09859F08-778B-4598-BDDA-80A4DD53EF8F}"/>
    <dataValidation allowBlank="1" showInputMessage="1" showErrorMessage="1" promptTitle="Advertencia" prompt="En este espacio se debe detallar el código correspondiente a la partida detallada y debe ser el código definido en el Clasificador de los Ingresos del Sector Público. " sqref="A116" xr:uid="{AD947173-A325-42CF-AFE7-A15AB1F6B3ED}"/>
    <dataValidation allowBlank="1" showInputMessage="1" showErrorMessage="1" promptTitle="Advertencia" prompt="El nombre de la partida debe ser de acuerdo al Clasificador de los Ingresos del Sector Público. " sqref="B116" xr:uid="{242FFEEF-1CDC-4E3D-813D-736B68F91C2A}"/>
    <dataValidation allowBlank="1" showInputMessage="1" showErrorMessage="1" promptTitle="Advertencia" prompt="Debe coincidir con el monto reportado en la Liquidación Prespuestaria 2023, caso contrario se debe justificar en el espacio de observaciones. " sqref="D158 C154 D153:D154" xr:uid="{76AEF9A3-5299-4D15-84FF-E473FCDCF70F}"/>
    <dataValidation allowBlank="1" showInputMessage="1" showErrorMessage="1" promptTitle="Recordatorio" prompt="El superávit libre debe ser reintegrado a más tardar el 31 de marzo,_x000a_de acuerdo al  Decreto Nº 43189-MTSS, artículo 66. " sqref="A151:A153 A155:A158 A160:A162" xr:uid="{706B3E1F-99AF-4633-A310-21BAF88EBA62}"/>
    <dataValidation allowBlank="1" showInputMessage="1" showErrorMessage="1" promptTitle="Advertencia" prompt="Esta tabla solo la deben completar la unidades ejecutoras que por Ley específica estén facultadas para estimar y re presupuestar superávits." sqref="A146" xr:uid="{87A2D66C-729D-4003-B172-A56D04E32B51}"/>
    <dataValidation allowBlank="1" showInputMessage="1" showErrorMessage="1" promptTitle="Advertencia" prompt="Esta tabla solo la deben completar la unidades ejecutoras que por Ley específica estén facultadas para estimar superávits." sqref="F154 D154" xr:uid="{F85F3EAE-D81C-4892-8F61-2994CABAE396}"/>
  </dataValidations>
  <printOptions horizontalCentered="1"/>
  <pageMargins left="7.874015748031496E-2" right="7.874015748031496E-2" top="0.35433070866141736" bottom="0.35433070866141736" header="0.11811023622047245" footer="0.11811023622047245"/>
  <pageSetup scale="56" orientation="portrait" r:id="rId1"/>
  <headerFooter>
    <oddFooter>&amp;L&amp;"Palatino Linotype,Normal"&amp;K979797&amp;D&amp;C&amp;"Palatino Linotype,Normal"&amp;K979797Reporte ejecución programática y presupuestaria (I Semestre)&amp;R&amp;"Palatino Linotype,Normal"&amp;K979797&amp;P</oddFooter>
  </headerFooter>
  <rowBreaks count="2" manualBreakCount="2">
    <brk id="87" max="16383" man="1"/>
    <brk id="164" max="4" man="1"/>
  </rowBreaks>
  <ignoredErrors>
    <ignoredError sqref="D55:D65 D75:D76 D79:D80 D73:D74 D81:D82 D77:D78 C100:D100" formula="1"/>
  </ignoredError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28631-8644-450F-80F5-FAD09F59A07E}">
  <sheetPr>
    <tabColor rgb="FF979797"/>
  </sheetPr>
  <dimension ref="A1:J257"/>
  <sheetViews>
    <sheetView showGridLines="0" zoomScale="80" zoomScaleNormal="80" zoomScaleSheetLayoutView="100" workbookViewId="0">
      <selection sqref="A1:F2"/>
    </sheetView>
  </sheetViews>
  <sheetFormatPr baseColWidth="10" defaultColWidth="11.44140625" defaultRowHeight="15.6" x14ac:dyDescent="0.3"/>
  <cols>
    <col min="1" max="1" width="50.109375" style="35" customWidth="1"/>
    <col min="2" max="2" width="28.6640625" style="35" customWidth="1"/>
    <col min="3" max="5" width="19.6640625" style="35" customWidth="1"/>
    <col min="6" max="6" width="20.6640625" style="35" customWidth="1"/>
    <col min="7" max="7" width="11.44140625" style="3"/>
    <col min="8" max="8" width="17.44140625" style="3" bestFit="1" customWidth="1"/>
    <col min="9" max="9" width="19.5546875" style="3" customWidth="1"/>
    <col min="10" max="10" width="22" style="3" customWidth="1"/>
    <col min="11" max="16384" width="11.44140625" style="3"/>
  </cols>
  <sheetData>
    <row r="1" spans="1:6" s="1" customFormat="1" ht="21.9" customHeight="1" x14ac:dyDescent="0.25">
      <c r="A1" s="537" t="s">
        <v>119</v>
      </c>
      <c r="B1" s="537"/>
      <c r="C1" s="537"/>
      <c r="D1" s="537"/>
      <c r="E1" s="537"/>
      <c r="F1" s="537"/>
    </row>
    <row r="2" spans="1:6" s="1" customFormat="1" ht="21.9" customHeight="1" x14ac:dyDescent="0.25">
      <c r="A2" s="537"/>
      <c r="B2" s="537"/>
      <c r="C2" s="537"/>
      <c r="D2" s="537"/>
      <c r="E2" s="537"/>
      <c r="F2" s="537"/>
    </row>
    <row r="3" spans="1:6" s="1" customFormat="1" ht="17.399999999999999" x14ac:dyDescent="0.25">
      <c r="A3" s="543" t="s">
        <v>154</v>
      </c>
      <c r="B3" s="543"/>
      <c r="C3" s="543"/>
      <c r="D3" s="543"/>
      <c r="E3" s="543"/>
      <c r="F3" s="543"/>
    </row>
    <row r="4" spans="1:6" ht="15" customHeight="1" thickBot="1" x14ac:dyDescent="0.35">
      <c r="A4" s="29"/>
      <c r="B4" s="29"/>
      <c r="C4" s="29"/>
      <c r="D4" s="29"/>
      <c r="E4" s="29"/>
      <c r="F4" s="29"/>
    </row>
    <row r="5" spans="1:6" ht="18" customHeight="1" x14ac:dyDescent="0.3">
      <c r="A5" s="57"/>
      <c r="B5" s="142" t="s">
        <v>22</v>
      </c>
      <c r="C5" s="528" t="str">
        <f>+'1T'!C5</f>
        <v>Fondo de Subsidio para la Vivienda (FOSUVI)</v>
      </c>
      <c r="D5" s="529"/>
      <c r="E5" s="530"/>
      <c r="F5" s="28"/>
    </row>
    <row r="6" spans="1:6" ht="18" customHeight="1" x14ac:dyDescent="0.3">
      <c r="A6" s="58"/>
      <c r="B6" s="144" t="s">
        <v>33</v>
      </c>
      <c r="C6" s="475" t="str">
        <f>+'1T'!C6</f>
        <v>Banco Hipotecario de la Vivienda (BANHVI)</v>
      </c>
      <c r="D6" s="531"/>
      <c r="E6" s="532"/>
      <c r="F6" s="6"/>
    </row>
    <row r="7" spans="1:6" ht="18" customHeight="1" thickBot="1" x14ac:dyDescent="0.35">
      <c r="A7" s="58"/>
      <c r="B7" s="147" t="s">
        <v>34</v>
      </c>
      <c r="C7" s="533" t="str">
        <f>+'1T'!C7</f>
        <v>Fondo de Subsidio para la Vivienda (FOSUVI)</v>
      </c>
      <c r="D7" s="534"/>
      <c r="E7" s="535"/>
      <c r="F7" s="6"/>
    </row>
    <row r="8" spans="1:6" ht="15" customHeight="1" x14ac:dyDescent="0.3">
      <c r="A8" s="7"/>
      <c r="B8" s="30"/>
      <c r="C8" s="30"/>
      <c r="D8" s="30"/>
      <c r="E8" s="30"/>
      <c r="F8" s="30"/>
    </row>
    <row r="9" spans="1:6" ht="21.9" customHeight="1" x14ac:dyDescent="0.3">
      <c r="A9" s="509" t="s">
        <v>35</v>
      </c>
      <c r="B9" s="509"/>
      <c r="C9" s="509"/>
      <c r="D9" s="509"/>
      <c r="E9" s="509"/>
      <c r="F9" s="509"/>
    </row>
    <row r="10" spans="1:6" s="2" customFormat="1" ht="9.9" customHeight="1" x14ac:dyDescent="0.3">
      <c r="A10" s="11"/>
      <c r="B10" s="11"/>
      <c r="C10" s="11"/>
      <c r="D10" s="11"/>
      <c r="E10" s="11"/>
      <c r="F10" s="11"/>
    </row>
    <row r="11" spans="1:6" s="28" customFormat="1" ht="50.25" customHeight="1" x14ac:dyDescent="0.3">
      <c r="A11" s="449" t="s">
        <v>280</v>
      </c>
      <c r="B11" s="449"/>
      <c r="C11" s="449"/>
      <c r="D11" s="449"/>
      <c r="E11" s="449"/>
      <c r="F11" s="449"/>
    </row>
    <row r="12" spans="1:6" s="2" customFormat="1" ht="9.9" customHeight="1" x14ac:dyDescent="0.3">
      <c r="A12" s="11"/>
      <c r="B12" s="11"/>
      <c r="C12" s="11"/>
      <c r="D12" s="11"/>
      <c r="E12" s="11"/>
      <c r="F12" s="11"/>
    </row>
    <row r="13" spans="1:6" s="2" customFormat="1" ht="16.95" customHeight="1" x14ac:dyDescent="0.3">
      <c r="A13" s="542" t="s">
        <v>36</v>
      </c>
      <c r="B13" s="542"/>
      <c r="C13" s="542"/>
      <c r="D13" s="542"/>
      <c r="E13" s="542"/>
      <c r="F13" s="542"/>
    </row>
    <row r="14" spans="1:6" s="2" customFormat="1" ht="16.95" customHeight="1" x14ac:dyDescent="0.3">
      <c r="A14" s="542" t="s">
        <v>19</v>
      </c>
      <c r="B14" s="542"/>
      <c r="C14" s="542"/>
      <c r="D14" s="542"/>
      <c r="E14" s="542"/>
      <c r="F14" s="542"/>
    </row>
    <row r="15" spans="1:6" ht="16.95" customHeight="1" x14ac:dyDescent="0.3">
      <c r="A15" s="90" t="s">
        <v>17</v>
      </c>
      <c r="B15" s="91" t="s">
        <v>18</v>
      </c>
      <c r="C15" s="91" t="s">
        <v>11</v>
      </c>
      <c r="D15" s="91" t="s">
        <v>78</v>
      </c>
      <c r="E15" s="91" t="s">
        <v>79</v>
      </c>
      <c r="F15" s="90" t="s">
        <v>10</v>
      </c>
    </row>
    <row r="16" spans="1:6" s="28" customFormat="1" ht="9.9" customHeight="1" x14ac:dyDescent="0.3">
      <c r="A16" s="72"/>
      <c r="B16" s="72"/>
      <c r="C16" s="72"/>
      <c r="D16" s="72"/>
      <c r="E16" s="72"/>
      <c r="F16" s="72"/>
    </row>
    <row r="17" spans="1:8" s="28" customFormat="1" ht="16.95" customHeight="1" x14ac:dyDescent="0.3">
      <c r="A17" s="294" t="s">
        <v>287</v>
      </c>
      <c r="B17" s="295"/>
      <c r="C17" s="298"/>
      <c r="D17" s="298"/>
      <c r="E17" s="298"/>
      <c r="F17" s="298"/>
    </row>
    <row r="18" spans="1:8" s="28" customFormat="1" x14ac:dyDescent="0.3">
      <c r="A18" s="536" t="s">
        <v>288</v>
      </c>
      <c r="B18" s="296" t="s">
        <v>289</v>
      </c>
      <c r="C18" s="299">
        <v>471</v>
      </c>
      <c r="D18" s="299">
        <v>482</v>
      </c>
      <c r="E18" s="299">
        <v>509</v>
      </c>
      <c r="F18" s="299">
        <f>+C18+D18+E18</f>
        <v>1462</v>
      </c>
    </row>
    <row r="19" spans="1:8" s="28" customFormat="1" x14ac:dyDescent="0.3">
      <c r="A19" s="536"/>
      <c r="B19" s="296" t="s">
        <v>290</v>
      </c>
      <c r="C19" s="299">
        <v>1215</v>
      </c>
      <c r="D19" s="299">
        <v>1258</v>
      </c>
      <c r="E19" s="299">
        <v>1337</v>
      </c>
      <c r="F19" s="299">
        <f t="shared" ref="F19:F25" si="0">+C19+D19+E19</f>
        <v>3810</v>
      </c>
    </row>
    <row r="20" spans="1:8" s="28" customFormat="1" x14ac:dyDescent="0.3">
      <c r="A20" s="536" t="s">
        <v>291</v>
      </c>
      <c r="B20" s="296" t="s">
        <v>289</v>
      </c>
      <c r="C20" s="299">
        <v>191</v>
      </c>
      <c r="D20" s="299">
        <v>331</v>
      </c>
      <c r="E20" s="299">
        <v>202</v>
      </c>
      <c r="F20" s="299">
        <f>+C20+D20+E20</f>
        <v>724</v>
      </c>
    </row>
    <row r="21" spans="1:8" s="28" customFormat="1" x14ac:dyDescent="0.3">
      <c r="A21" s="536"/>
      <c r="B21" s="296" t="s">
        <v>290</v>
      </c>
      <c r="C21" s="299">
        <v>565</v>
      </c>
      <c r="D21" s="299">
        <v>1000</v>
      </c>
      <c r="E21" s="299">
        <v>616</v>
      </c>
      <c r="F21" s="299">
        <f t="shared" si="0"/>
        <v>2181</v>
      </c>
    </row>
    <row r="22" spans="1:8" s="28" customFormat="1" x14ac:dyDescent="0.3">
      <c r="A22" s="536" t="s">
        <v>292</v>
      </c>
      <c r="B22" s="296" t="s">
        <v>289</v>
      </c>
      <c r="C22" s="413">
        <v>62</v>
      </c>
      <c r="D22" s="413">
        <v>52</v>
      </c>
      <c r="E22" s="413">
        <v>44</v>
      </c>
      <c r="F22" s="299">
        <f t="shared" si="0"/>
        <v>158</v>
      </c>
    </row>
    <row r="23" spans="1:8" s="28" customFormat="1" x14ac:dyDescent="0.3">
      <c r="A23" s="536"/>
      <c r="B23" s="296" t="s">
        <v>290</v>
      </c>
      <c r="C23" s="413">
        <v>165</v>
      </c>
      <c r="D23" s="413">
        <v>157</v>
      </c>
      <c r="E23" s="413">
        <v>121</v>
      </c>
      <c r="F23" s="299">
        <f t="shared" si="0"/>
        <v>443</v>
      </c>
    </row>
    <row r="24" spans="1:8" s="28" customFormat="1" x14ac:dyDescent="0.3">
      <c r="A24" s="536" t="s">
        <v>293</v>
      </c>
      <c r="B24" s="296" t="s">
        <v>289</v>
      </c>
      <c r="C24" s="413">
        <v>43</v>
      </c>
      <c r="D24" s="413">
        <v>31</v>
      </c>
      <c r="E24" s="413">
        <v>51</v>
      </c>
      <c r="F24" s="299">
        <f t="shared" si="0"/>
        <v>125</v>
      </c>
      <c r="G24" s="409"/>
      <c r="H24" s="409"/>
    </row>
    <row r="25" spans="1:8" s="28" customFormat="1" x14ac:dyDescent="0.3">
      <c r="A25" s="536"/>
      <c r="B25" s="296" t="s">
        <v>290</v>
      </c>
      <c r="C25" s="413">
        <v>109</v>
      </c>
      <c r="D25" s="413">
        <v>83</v>
      </c>
      <c r="E25" s="413">
        <v>126</v>
      </c>
      <c r="F25" s="299">
        <f t="shared" si="0"/>
        <v>318</v>
      </c>
    </row>
    <row r="26" spans="1:8" s="28" customFormat="1" x14ac:dyDescent="0.3">
      <c r="A26" s="294" t="s">
        <v>294</v>
      </c>
      <c r="B26" s="295"/>
      <c r="C26" s="302"/>
      <c r="D26" s="302"/>
      <c r="E26" s="302"/>
      <c r="F26" s="302"/>
    </row>
    <row r="27" spans="1:8" s="28" customFormat="1" x14ac:dyDescent="0.3">
      <c r="A27" s="536" t="s">
        <v>288</v>
      </c>
      <c r="B27" s="296" t="s">
        <v>289</v>
      </c>
      <c r="C27" s="300">
        <v>579</v>
      </c>
      <c r="D27" s="300">
        <v>459</v>
      </c>
      <c r="E27" s="300">
        <v>461</v>
      </c>
      <c r="F27" s="299">
        <f>+C27+D27+E27</f>
        <v>1499</v>
      </c>
    </row>
    <row r="28" spans="1:8" s="28" customFormat="1" x14ac:dyDescent="0.3">
      <c r="A28" s="536"/>
      <c r="B28" s="296" t="s">
        <v>290</v>
      </c>
      <c r="C28" s="300">
        <v>1639</v>
      </c>
      <c r="D28" s="300">
        <v>1250</v>
      </c>
      <c r="E28" s="300">
        <v>1214</v>
      </c>
      <c r="F28" s="299">
        <f t="shared" ref="F28:F34" si="1">+C28+D28+E28</f>
        <v>4103</v>
      </c>
    </row>
    <row r="29" spans="1:8" s="28" customFormat="1" x14ac:dyDescent="0.3">
      <c r="A29" s="536" t="s">
        <v>291</v>
      </c>
      <c r="B29" s="296" t="s">
        <v>289</v>
      </c>
      <c r="C29" s="300">
        <v>166</v>
      </c>
      <c r="D29" s="300">
        <v>133</v>
      </c>
      <c r="E29" s="300">
        <v>193</v>
      </c>
      <c r="F29" s="299">
        <f t="shared" si="1"/>
        <v>492</v>
      </c>
    </row>
    <row r="30" spans="1:8" s="28" customFormat="1" x14ac:dyDescent="0.3">
      <c r="A30" s="536"/>
      <c r="B30" s="296" t="s">
        <v>290</v>
      </c>
      <c r="C30" s="300">
        <v>500</v>
      </c>
      <c r="D30" s="300">
        <v>391</v>
      </c>
      <c r="E30" s="300">
        <v>568</v>
      </c>
      <c r="F30" s="299">
        <f t="shared" si="1"/>
        <v>1459</v>
      </c>
    </row>
    <row r="31" spans="1:8" s="28" customFormat="1" x14ac:dyDescent="0.3">
      <c r="A31" s="536" t="s">
        <v>292</v>
      </c>
      <c r="B31" s="296" t="s">
        <v>289</v>
      </c>
      <c r="C31" s="300">
        <v>69</v>
      </c>
      <c r="D31" s="300">
        <v>53</v>
      </c>
      <c r="E31" s="300">
        <v>35</v>
      </c>
      <c r="F31" s="299">
        <f t="shared" si="1"/>
        <v>157</v>
      </c>
    </row>
    <row r="32" spans="1:8" s="62" customFormat="1" ht="15.75" customHeight="1" x14ac:dyDescent="0.3">
      <c r="A32" s="536"/>
      <c r="B32" s="296" t="s">
        <v>290</v>
      </c>
      <c r="C32" s="300">
        <v>193</v>
      </c>
      <c r="D32" s="300">
        <v>153</v>
      </c>
      <c r="E32" s="300">
        <v>96</v>
      </c>
      <c r="F32" s="299">
        <f t="shared" si="1"/>
        <v>442</v>
      </c>
    </row>
    <row r="33" spans="1:8" s="62" customFormat="1" x14ac:dyDescent="0.3">
      <c r="A33" s="536" t="s">
        <v>293</v>
      </c>
      <c r="B33" s="296" t="s">
        <v>289</v>
      </c>
      <c r="C33" s="300">
        <v>29</v>
      </c>
      <c r="D33" s="300">
        <v>44</v>
      </c>
      <c r="E33" s="300">
        <v>56</v>
      </c>
      <c r="F33" s="299">
        <f t="shared" si="1"/>
        <v>129</v>
      </c>
      <c r="H33" s="415"/>
    </row>
    <row r="34" spans="1:8" s="62" customFormat="1" x14ac:dyDescent="0.3">
      <c r="A34" s="536"/>
      <c r="B34" s="296" t="s">
        <v>290</v>
      </c>
      <c r="C34" s="301">
        <v>76</v>
      </c>
      <c r="D34" s="300">
        <v>124</v>
      </c>
      <c r="E34" s="300">
        <v>157</v>
      </c>
      <c r="F34" s="299">
        <f t="shared" si="1"/>
        <v>357</v>
      </c>
      <c r="H34" s="415"/>
    </row>
    <row r="35" spans="1:8" s="28" customFormat="1" x14ac:dyDescent="0.3">
      <c r="A35" s="137" t="s">
        <v>159</v>
      </c>
      <c r="B35" s="285" t="s">
        <v>160</v>
      </c>
      <c r="C35" s="136"/>
      <c r="D35" s="136"/>
      <c r="E35" s="136"/>
      <c r="F35" s="136"/>
    </row>
    <row r="36" spans="1:8" s="28" customFormat="1" ht="35.1" customHeight="1" x14ac:dyDescent="0.3">
      <c r="A36" s="521" t="s">
        <v>281</v>
      </c>
      <c r="B36" s="522"/>
      <c r="C36" s="522"/>
      <c r="D36" s="522"/>
      <c r="E36" s="522"/>
      <c r="F36" s="523"/>
    </row>
    <row r="37" spans="1:8" ht="50.1" customHeight="1" x14ac:dyDescent="0.3">
      <c r="A37" s="512" t="s">
        <v>108</v>
      </c>
      <c r="B37" s="513"/>
      <c r="C37" s="513"/>
      <c r="D37" s="513"/>
      <c r="E37" s="513"/>
      <c r="F37" s="514"/>
    </row>
    <row r="38" spans="1:8" x14ac:dyDescent="0.3">
      <c r="A38" s="31"/>
      <c r="B38" s="31"/>
      <c r="C38" s="31"/>
      <c r="D38" s="32"/>
      <c r="E38" s="32"/>
      <c r="F38" s="33"/>
    </row>
    <row r="39" spans="1:8" ht="16.95" customHeight="1" x14ac:dyDescent="0.3">
      <c r="A39" s="542" t="s">
        <v>37</v>
      </c>
      <c r="B39" s="542"/>
      <c r="C39" s="542"/>
      <c r="D39" s="542"/>
      <c r="E39" s="542"/>
      <c r="F39" s="542"/>
    </row>
    <row r="40" spans="1:8" ht="16.95" customHeight="1" x14ac:dyDescent="0.3">
      <c r="A40" s="542" t="s">
        <v>20</v>
      </c>
      <c r="B40" s="542"/>
      <c r="C40" s="542"/>
      <c r="D40" s="542"/>
      <c r="E40" s="542"/>
      <c r="F40" s="542"/>
    </row>
    <row r="41" spans="1:8" ht="15" customHeight="1" x14ac:dyDescent="0.3">
      <c r="A41" s="551" t="s">
        <v>17</v>
      </c>
      <c r="B41" s="552"/>
      <c r="C41" s="91" t="s">
        <v>11</v>
      </c>
      <c r="D41" s="91" t="s">
        <v>78</v>
      </c>
      <c r="E41" s="91" t="s">
        <v>79</v>
      </c>
      <c r="F41" s="90" t="s">
        <v>10</v>
      </c>
    </row>
    <row r="42" spans="1:8" s="28" customFormat="1" ht="16.95" customHeight="1" x14ac:dyDescent="0.3">
      <c r="A42" s="544"/>
      <c r="B42" s="544"/>
      <c r="C42" s="199"/>
      <c r="D42" s="199"/>
      <c r="E42" s="199"/>
      <c r="F42" s="199"/>
    </row>
    <row r="43" spans="1:8" s="62" customFormat="1" ht="16.95" customHeight="1" x14ac:dyDescent="0.3">
      <c r="A43" s="496" t="s">
        <v>295</v>
      </c>
      <c r="B43" s="496"/>
      <c r="C43" s="305">
        <f t="shared" ref="C43:F46" si="2">+C53+C57+C61+C65</f>
        <v>8698886029.9501991</v>
      </c>
      <c r="D43" s="305">
        <f t="shared" si="2"/>
        <v>13536077504.7146</v>
      </c>
      <c r="E43" s="305">
        <f t="shared" si="2"/>
        <v>9772393364.8251991</v>
      </c>
      <c r="F43" s="305">
        <f t="shared" si="2"/>
        <v>32007356899.489998</v>
      </c>
    </row>
    <row r="44" spans="1:8" s="62" customFormat="1" ht="16.95" customHeight="1" x14ac:dyDescent="0.3">
      <c r="A44" s="458" t="s">
        <v>334</v>
      </c>
      <c r="B44" s="458"/>
      <c r="C44" s="199">
        <f t="shared" si="2"/>
        <v>8206496254.6700001</v>
      </c>
      <c r="D44" s="199">
        <f t="shared" si="2"/>
        <v>12769884438.41</v>
      </c>
      <c r="E44" s="199">
        <f t="shared" si="2"/>
        <v>9219239023.4200001</v>
      </c>
      <c r="F44" s="199">
        <f t="shared" si="2"/>
        <v>30195619716.5</v>
      </c>
    </row>
    <row r="45" spans="1:8" s="62" customFormat="1" ht="16.95" customHeight="1" x14ac:dyDescent="0.35">
      <c r="A45" s="457" t="s">
        <v>296</v>
      </c>
      <c r="B45" s="457"/>
      <c r="C45" s="199">
        <f t="shared" si="2"/>
        <v>164129925.0934</v>
      </c>
      <c r="D45" s="199">
        <f t="shared" si="2"/>
        <v>255397688.76820001</v>
      </c>
      <c r="E45" s="199">
        <f t="shared" si="2"/>
        <v>184384780.4684</v>
      </c>
      <c r="F45" s="199">
        <f t="shared" si="2"/>
        <v>603912394.33000004</v>
      </c>
    </row>
    <row r="46" spans="1:8" s="62" customFormat="1" ht="16.95" customHeight="1" x14ac:dyDescent="0.35">
      <c r="A46" s="457" t="s">
        <v>297</v>
      </c>
      <c r="B46" s="457"/>
      <c r="C46" s="199">
        <f t="shared" si="2"/>
        <v>328259850.1868</v>
      </c>
      <c r="D46" s="199">
        <f t="shared" si="2"/>
        <v>510795377.53640002</v>
      </c>
      <c r="E46" s="199">
        <f t="shared" si="2"/>
        <v>368769560.9368</v>
      </c>
      <c r="F46" s="199">
        <f t="shared" si="2"/>
        <v>1207824788.6600001</v>
      </c>
    </row>
    <row r="47" spans="1:8" s="62" customFormat="1" ht="16.95" customHeight="1" x14ac:dyDescent="0.3">
      <c r="A47" s="496" t="s">
        <v>298</v>
      </c>
      <c r="B47" s="496"/>
      <c r="C47" s="305">
        <f t="shared" ref="C47:F50" si="3">+C70+C74+C78+C82</f>
        <v>11003981110.511999</v>
      </c>
      <c r="D47" s="305">
        <f t="shared" si="3"/>
        <v>8032840602.4020004</v>
      </c>
      <c r="E47" s="305">
        <f t="shared" si="3"/>
        <v>10094365234.3908</v>
      </c>
      <c r="F47" s="305">
        <f t="shared" si="3"/>
        <v>29131186947.304802</v>
      </c>
    </row>
    <row r="48" spans="1:8" s="62" customFormat="1" ht="16.95" customHeight="1" x14ac:dyDescent="0.3">
      <c r="A48" s="458" t="s">
        <v>333</v>
      </c>
      <c r="B48" s="458"/>
      <c r="C48" s="199">
        <f>+C71+C75+C79+C83</f>
        <v>10381114255.200001</v>
      </c>
      <c r="D48" s="199">
        <f t="shared" si="3"/>
        <v>7578151511.6999998</v>
      </c>
      <c r="E48" s="199">
        <f t="shared" si="3"/>
        <v>9522986070.1800003</v>
      </c>
      <c r="F48" s="199">
        <f t="shared" si="3"/>
        <v>27482251837.080002</v>
      </c>
    </row>
    <row r="49" spans="1:6" s="62" customFormat="1" ht="16.95" customHeight="1" x14ac:dyDescent="0.35">
      <c r="A49" s="457" t="s">
        <v>296</v>
      </c>
      <c r="B49" s="457"/>
      <c r="C49" s="199">
        <f t="shared" si="3"/>
        <v>207622285.104</v>
      </c>
      <c r="D49" s="199">
        <f t="shared" si="3"/>
        <v>151563030.23400003</v>
      </c>
      <c r="E49" s="199">
        <f t="shared" si="3"/>
        <v>190459721.40360001</v>
      </c>
      <c r="F49" s="199">
        <f t="shared" si="3"/>
        <v>549645036.74160004</v>
      </c>
    </row>
    <row r="50" spans="1:6" s="62" customFormat="1" ht="16.95" customHeight="1" x14ac:dyDescent="0.35">
      <c r="A50" s="457" t="s">
        <v>297</v>
      </c>
      <c r="B50" s="457"/>
      <c r="C50" s="199">
        <f t="shared" si="3"/>
        <v>415244570.208</v>
      </c>
      <c r="D50" s="199">
        <f t="shared" si="3"/>
        <v>303126060.46800005</v>
      </c>
      <c r="E50" s="199">
        <f t="shared" si="3"/>
        <v>380919442.80720001</v>
      </c>
      <c r="F50" s="199">
        <f t="shared" si="3"/>
        <v>1099290073.4832001</v>
      </c>
    </row>
    <row r="51" spans="1:6" s="62" customFormat="1" ht="16.95" customHeight="1" x14ac:dyDescent="0.35">
      <c r="A51" s="460"/>
      <c r="B51" s="460"/>
      <c r="C51" s="199"/>
      <c r="D51" s="199"/>
      <c r="E51" s="199"/>
      <c r="F51" s="199"/>
    </row>
    <row r="52" spans="1:6" s="62" customFormat="1" ht="16.95" customHeight="1" x14ac:dyDescent="0.35">
      <c r="A52" s="462" t="s">
        <v>287</v>
      </c>
      <c r="B52" s="462"/>
      <c r="C52" s="307"/>
      <c r="D52" s="307"/>
      <c r="E52" s="307"/>
      <c r="F52" s="307"/>
    </row>
    <row r="53" spans="1:6" s="62" customFormat="1" ht="16.95" customHeight="1" x14ac:dyDescent="0.35">
      <c r="A53" s="461" t="s">
        <v>288</v>
      </c>
      <c r="B53" s="461"/>
      <c r="C53" s="305">
        <f>+C55+C56+C54</f>
        <v>4789309808.6677999</v>
      </c>
      <c r="D53" s="305">
        <f t="shared" ref="D53:F53" si="4">+D55+D56+D54</f>
        <v>4863951330.7858</v>
      </c>
      <c r="E53" s="305">
        <f t="shared" si="4"/>
        <v>5140943737.7863998</v>
      </c>
      <c r="F53" s="305">
        <f t="shared" si="4"/>
        <v>14794204877.24</v>
      </c>
    </row>
    <row r="54" spans="1:6" s="62" customFormat="1" ht="16.95" customHeight="1" x14ac:dyDescent="0.35">
      <c r="A54" s="457" t="s">
        <v>288</v>
      </c>
      <c r="B54" s="457"/>
      <c r="C54" s="199">
        <v>4518216800.6300001</v>
      </c>
      <c r="D54" s="199">
        <v>4588633330.9300003</v>
      </c>
      <c r="E54" s="199">
        <v>4849946922.4399996</v>
      </c>
      <c r="F54" s="199">
        <f>+C54+D54+E54</f>
        <v>13956797054</v>
      </c>
    </row>
    <row r="55" spans="1:6" s="62" customFormat="1" ht="16.95" customHeight="1" x14ac:dyDescent="0.35">
      <c r="A55" s="460" t="s">
        <v>299</v>
      </c>
      <c r="B55" s="460"/>
      <c r="C55" s="199">
        <f>C54*0.02</f>
        <v>90364336.012600005</v>
      </c>
      <c r="D55" s="199">
        <f t="shared" ref="D55:E55" si="5">D54*0.02</f>
        <v>91772666.618600011</v>
      </c>
      <c r="E55" s="199">
        <f t="shared" si="5"/>
        <v>96998938.448799998</v>
      </c>
      <c r="F55" s="199">
        <f>+C55+D55+E55</f>
        <v>279135941.08000004</v>
      </c>
    </row>
    <row r="56" spans="1:6" s="62" customFormat="1" ht="16.95" customHeight="1" x14ac:dyDescent="0.35">
      <c r="A56" s="460" t="s">
        <v>300</v>
      </c>
      <c r="B56" s="460"/>
      <c r="C56" s="199">
        <f>C54*0.04</f>
        <v>180728672.02520001</v>
      </c>
      <c r="D56" s="199">
        <f t="shared" ref="D56:E56" si="6">D54*0.04</f>
        <v>183545333.23720002</v>
      </c>
      <c r="E56" s="199">
        <f t="shared" si="6"/>
        <v>193997876.8976</v>
      </c>
      <c r="F56" s="199">
        <f>+C56+D56+E56</f>
        <v>558271882.16000009</v>
      </c>
    </row>
    <row r="57" spans="1:6" s="62" customFormat="1" ht="16.95" customHeight="1" x14ac:dyDescent="0.35">
      <c r="A57" s="461" t="s">
        <v>291</v>
      </c>
      <c r="B57" s="461"/>
      <c r="C57" s="305">
        <f>+C59+C60+C58</f>
        <v>2945890373.2323999</v>
      </c>
      <c r="D57" s="305">
        <f t="shared" ref="D57:F57" si="7">+D59+D60+D58</f>
        <v>7790212139.5663996</v>
      </c>
      <c r="E57" s="305">
        <f t="shared" si="7"/>
        <v>3711319855.5443997</v>
      </c>
      <c r="F57" s="305">
        <f t="shared" si="7"/>
        <v>14447422368.343199</v>
      </c>
    </row>
    <row r="58" spans="1:6" s="62" customFormat="1" ht="16.95" customHeight="1" x14ac:dyDescent="0.35">
      <c r="A58" s="457" t="s">
        <v>291</v>
      </c>
      <c r="B58" s="457"/>
      <c r="C58" s="199">
        <v>2779141861.54</v>
      </c>
      <c r="D58" s="199">
        <v>7349256735.4399996</v>
      </c>
      <c r="E58" s="199">
        <v>3501245146.7399998</v>
      </c>
      <c r="F58" s="199">
        <f>+C58+D58+E58</f>
        <v>13629643743.719999</v>
      </c>
    </row>
    <row r="59" spans="1:6" s="62" customFormat="1" ht="16.95" customHeight="1" x14ac:dyDescent="0.35">
      <c r="A59" s="460" t="s">
        <v>299</v>
      </c>
      <c r="B59" s="460"/>
      <c r="C59" s="199">
        <f>C58*0.02</f>
        <v>55582837.230800003</v>
      </c>
      <c r="D59" s="199">
        <f t="shared" ref="D59:E59" si="8">D58*0.02</f>
        <v>146985134.70879999</v>
      </c>
      <c r="E59" s="199">
        <f t="shared" si="8"/>
        <v>70024902.934799999</v>
      </c>
      <c r="F59" s="199">
        <f>+C59+D59+E59</f>
        <v>272592874.87440002</v>
      </c>
    </row>
    <row r="60" spans="1:6" s="62" customFormat="1" ht="16.95" customHeight="1" x14ac:dyDescent="0.35">
      <c r="A60" s="460" t="s">
        <v>300</v>
      </c>
      <c r="B60" s="460"/>
      <c r="C60" s="199">
        <f>C58*0.04</f>
        <v>111165674.46160001</v>
      </c>
      <c r="D60" s="199">
        <f t="shared" ref="D60:E60" si="9">D58*0.04</f>
        <v>293970269.41759998</v>
      </c>
      <c r="E60" s="199">
        <f t="shared" si="9"/>
        <v>140049805.8696</v>
      </c>
      <c r="F60" s="199">
        <f>+C60+D60+E60</f>
        <v>545185749.74880004</v>
      </c>
    </row>
    <row r="61" spans="1:6" s="62" customFormat="1" ht="16.95" customHeight="1" x14ac:dyDescent="0.35">
      <c r="A61" s="461" t="s">
        <v>292</v>
      </c>
      <c r="B61" s="461"/>
      <c r="C61" s="305">
        <f>+C63+C64+C62</f>
        <v>562665588.04999995</v>
      </c>
      <c r="D61" s="305">
        <f t="shared" ref="D61:F61" si="10">+D63+D64+D62</f>
        <v>585077994.36239994</v>
      </c>
      <c r="E61" s="305">
        <f t="shared" si="10"/>
        <v>439127211.49440002</v>
      </c>
      <c r="F61" s="305">
        <f t="shared" si="10"/>
        <v>1586870793.9068</v>
      </c>
    </row>
    <row r="62" spans="1:6" s="62" customFormat="1" ht="16.95" customHeight="1" x14ac:dyDescent="0.35">
      <c r="A62" s="457" t="s">
        <v>292</v>
      </c>
      <c r="B62" s="457"/>
      <c r="C62" s="199">
        <v>530816592.5</v>
      </c>
      <c r="D62" s="199">
        <v>551960372.03999996</v>
      </c>
      <c r="E62" s="199">
        <v>414270954.24000001</v>
      </c>
      <c r="F62" s="199">
        <f>+C62+D62+E62</f>
        <v>1497047918.78</v>
      </c>
    </row>
    <row r="63" spans="1:6" s="62" customFormat="1" ht="16.95" customHeight="1" x14ac:dyDescent="0.35">
      <c r="A63" s="460" t="s">
        <v>299</v>
      </c>
      <c r="B63" s="460"/>
      <c r="C63" s="199">
        <f>C62*0.02</f>
        <v>10616331.85</v>
      </c>
      <c r="D63" s="199">
        <f t="shared" ref="D63:E63" si="11">D62*0.02</f>
        <v>11039207.4408</v>
      </c>
      <c r="E63" s="199">
        <f t="shared" si="11"/>
        <v>8285419.0848000003</v>
      </c>
      <c r="F63" s="199">
        <f>+C63+D63+E63</f>
        <v>29940958.375599999</v>
      </c>
    </row>
    <row r="64" spans="1:6" s="62" customFormat="1" ht="16.95" customHeight="1" x14ac:dyDescent="0.35">
      <c r="A64" s="460" t="s">
        <v>300</v>
      </c>
      <c r="B64" s="460"/>
      <c r="C64" s="199">
        <f>C62*0.04</f>
        <v>21232663.699999999</v>
      </c>
      <c r="D64" s="199">
        <f t="shared" ref="D64:E64" si="12">D62*0.04</f>
        <v>22078414.8816</v>
      </c>
      <c r="E64" s="199">
        <f t="shared" si="12"/>
        <v>16570838.169600001</v>
      </c>
      <c r="F64" s="199">
        <f>+C64+D64+E64</f>
        <v>59881916.751199998</v>
      </c>
    </row>
    <row r="65" spans="1:8" s="62" customFormat="1" ht="16.95" customHeight="1" x14ac:dyDescent="0.35">
      <c r="A65" s="461" t="s">
        <v>293</v>
      </c>
      <c r="B65" s="461"/>
      <c r="C65" s="305">
        <f>+C67+C68+C66</f>
        <v>401020260</v>
      </c>
      <c r="D65" s="305">
        <f t="shared" ref="D65:F65" si="13">+D67+D68+D66</f>
        <v>296836040</v>
      </c>
      <c r="E65" s="305">
        <f t="shared" si="13"/>
        <v>481002560</v>
      </c>
      <c r="F65" s="305">
        <f t="shared" si="13"/>
        <v>1178858860</v>
      </c>
    </row>
    <row r="66" spans="1:8" s="62" customFormat="1" ht="16.95" customHeight="1" x14ac:dyDescent="0.35">
      <c r="A66" s="457" t="s">
        <v>293</v>
      </c>
      <c r="B66" s="457"/>
      <c r="C66" s="199">
        <v>378321000</v>
      </c>
      <c r="D66" s="199">
        <v>280034000</v>
      </c>
      <c r="E66" s="199">
        <v>453776000</v>
      </c>
      <c r="F66" s="199">
        <f>+E66+D66+C66</f>
        <v>1112131000</v>
      </c>
      <c r="H66" s="412"/>
    </row>
    <row r="67" spans="1:8" s="62" customFormat="1" ht="16.95" customHeight="1" x14ac:dyDescent="0.35">
      <c r="A67" s="460" t="s">
        <v>299</v>
      </c>
      <c r="B67" s="460"/>
      <c r="C67" s="199">
        <f>C66*0.02</f>
        <v>7566420</v>
      </c>
      <c r="D67" s="199">
        <f t="shared" ref="D67:E67" si="14">D66*0.02</f>
        <v>5600680</v>
      </c>
      <c r="E67" s="199">
        <f t="shared" si="14"/>
        <v>9075520</v>
      </c>
      <c r="F67" s="199">
        <f>+E67+D67+C67</f>
        <v>22242620</v>
      </c>
    </row>
    <row r="68" spans="1:8" s="62" customFormat="1" ht="16.95" customHeight="1" x14ac:dyDescent="0.35">
      <c r="A68" s="460" t="s">
        <v>300</v>
      </c>
      <c r="B68" s="460"/>
      <c r="C68" s="199">
        <f>C66*0.04</f>
        <v>15132840</v>
      </c>
      <c r="D68" s="199">
        <f t="shared" ref="D68:E68" si="15">D66*0.04</f>
        <v>11201360</v>
      </c>
      <c r="E68" s="199">
        <f t="shared" si="15"/>
        <v>18151040</v>
      </c>
      <c r="F68" s="199">
        <f>+E68+D68+C68</f>
        <v>44485240</v>
      </c>
    </row>
    <row r="69" spans="1:8" s="62" customFormat="1" ht="16.95" customHeight="1" x14ac:dyDescent="0.35">
      <c r="A69" s="462" t="s">
        <v>301</v>
      </c>
      <c r="B69" s="462"/>
      <c r="C69" s="307"/>
      <c r="D69" s="307"/>
      <c r="E69" s="307"/>
      <c r="F69" s="307"/>
    </row>
    <row r="70" spans="1:8" s="62" customFormat="1" ht="16.95" customHeight="1" x14ac:dyDescent="0.35">
      <c r="A70" s="461" t="s">
        <v>288</v>
      </c>
      <c r="B70" s="461"/>
      <c r="C70" s="305">
        <f>+C72+C73+C71</f>
        <v>7062883051.8219995</v>
      </c>
      <c r="D70" s="305">
        <f t="shared" ref="D70:F70" si="16">+D72+D73+D71</f>
        <v>5098997000.4750004</v>
      </c>
      <c r="E70" s="305">
        <f t="shared" si="16"/>
        <v>4985701058.3169994</v>
      </c>
      <c r="F70" s="305">
        <f t="shared" si="16"/>
        <v>17147581110.614002</v>
      </c>
    </row>
    <row r="71" spans="1:8" s="62" customFormat="1" ht="16.95" customHeight="1" x14ac:dyDescent="0.35">
      <c r="A71" s="457" t="s">
        <v>288</v>
      </c>
      <c r="B71" s="457"/>
      <c r="C71" s="199">
        <v>6663097218.6999998</v>
      </c>
      <c r="D71" s="199">
        <v>4810374528.75</v>
      </c>
      <c r="E71" s="199">
        <v>4703491564.4499998</v>
      </c>
      <c r="F71" s="199">
        <f>+E71+D71+C71</f>
        <v>16176963311.900002</v>
      </c>
    </row>
    <row r="72" spans="1:8" s="62" customFormat="1" ht="16.95" customHeight="1" x14ac:dyDescent="0.35">
      <c r="A72" s="460" t="s">
        <v>299</v>
      </c>
      <c r="B72" s="460"/>
      <c r="C72" s="199">
        <f>C71*0.02</f>
        <v>133261944.374</v>
      </c>
      <c r="D72" s="199">
        <f t="shared" ref="D72:E72" si="17">D71*0.02</f>
        <v>96207490.575000003</v>
      </c>
      <c r="E72" s="199">
        <f t="shared" si="17"/>
        <v>94069831.289000005</v>
      </c>
      <c r="F72" s="199">
        <f>+E72+D72+C72</f>
        <v>323539266.23800004</v>
      </c>
    </row>
    <row r="73" spans="1:8" s="62" customFormat="1" ht="16.95" customHeight="1" x14ac:dyDescent="0.35">
      <c r="A73" s="460" t="s">
        <v>300</v>
      </c>
      <c r="B73" s="460"/>
      <c r="C73" s="199">
        <f>C71*0.04</f>
        <v>266523888.748</v>
      </c>
      <c r="D73" s="199">
        <f t="shared" ref="D73:E73" si="18">D71*0.04</f>
        <v>192414981.15000001</v>
      </c>
      <c r="E73" s="199">
        <f t="shared" si="18"/>
        <v>188139662.57800001</v>
      </c>
      <c r="F73" s="199">
        <f>+E73+D73+C73</f>
        <v>647078532.47600007</v>
      </c>
    </row>
    <row r="74" spans="1:8" s="62" customFormat="1" ht="16.95" customHeight="1" x14ac:dyDescent="0.35">
      <c r="A74" s="461" t="s">
        <v>291</v>
      </c>
      <c r="B74" s="461"/>
      <c r="C74" s="305">
        <f>+C76+C77+C75</f>
        <v>2949341789.9954</v>
      </c>
      <c r="D74" s="305">
        <f t="shared" ref="D74:F74" si="19">+D76+D77+D75</f>
        <v>1986209494.9546001</v>
      </c>
      <c r="E74" s="305">
        <f t="shared" si="19"/>
        <v>4082677761.4704003</v>
      </c>
      <c r="F74" s="305">
        <f t="shared" si="19"/>
        <v>9018229046.4204006</v>
      </c>
    </row>
    <row r="75" spans="1:8" s="62" customFormat="1" ht="16.95" customHeight="1" x14ac:dyDescent="0.35">
      <c r="A75" s="457" t="s">
        <v>291</v>
      </c>
      <c r="B75" s="457"/>
      <c r="C75" s="199">
        <v>2782397915.0900002</v>
      </c>
      <c r="D75" s="199">
        <v>1873782542.4100001</v>
      </c>
      <c r="E75" s="199">
        <v>3851582793.8400002</v>
      </c>
      <c r="F75" s="199">
        <f>+E75+D75+C75</f>
        <v>8507763251.3400002</v>
      </c>
    </row>
    <row r="76" spans="1:8" s="62" customFormat="1" ht="16.95" customHeight="1" x14ac:dyDescent="0.35">
      <c r="A76" s="460" t="s">
        <v>299</v>
      </c>
      <c r="B76" s="460"/>
      <c r="C76" s="199">
        <f>C75*0.02</f>
        <v>55647958.301800005</v>
      </c>
      <c r="D76" s="199">
        <f t="shared" ref="D76:E76" si="20">D75*0.02</f>
        <v>37475650.848200001</v>
      </c>
      <c r="E76" s="199">
        <f t="shared" si="20"/>
        <v>77031655.876800001</v>
      </c>
      <c r="F76" s="199">
        <f>+E76+D76+C76</f>
        <v>170155265.02680001</v>
      </c>
    </row>
    <row r="77" spans="1:8" s="62" customFormat="1" ht="16.95" customHeight="1" x14ac:dyDescent="0.35">
      <c r="A77" s="460" t="s">
        <v>300</v>
      </c>
      <c r="B77" s="460"/>
      <c r="C77" s="199">
        <f>C75*0.04</f>
        <v>111295916.60360001</v>
      </c>
      <c r="D77" s="199">
        <f t="shared" ref="D77:E77" si="21">D75*0.04</f>
        <v>74951301.696400002</v>
      </c>
      <c r="E77" s="199">
        <f t="shared" si="21"/>
        <v>154063311.7536</v>
      </c>
      <c r="F77" s="199">
        <f>+E77+D77+C77</f>
        <v>340310530.05360001</v>
      </c>
    </row>
    <row r="78" spans="1:8" s="62" customFormat="1" ht="16.95" customHeight="1" x14ac:dyDescent="0.35">
      <c r="A78" s="461" t="s">
        <v>292</v>
      </c>
      <c r="B78" s="461"/>
      <c r="C78" s="305">
        <f>+C80+C81+C79</f>
        <v>695630593.37619996</v>
      </c>
      <c r="D78" s="305">
        <f t="shared" ref="D78:F78" si="22">+D80+D81+D79</f>
        <v>535612106.97240001</v>
      </c>
      <c r="E78" s="305">
        <f t="shared" si="22"/>
        <v>356253660.14779997</v>
      </c>
      <c r="F78" s="305">
        <f t="shared" si="22"/>
        <v>1587496360.4964001</v>
      </c>
    </row>
    <row r="79" spans="1:8" s="62" customFormat="1" ht="16.95" customHeight="1" x14ac:dyDescent="0.35">
      <c r="A79" s="457" t="s">
        <v>292</v>
      </c>
      <c r="B79" s="457"/>
      <c r="C79" s="199">
        <v>656255276.76999998</v>
      </c>
      <c r="D79" s="199">
        <v>505294440.54000002</v>
      </c>
      <c r="E79" s="199">
        <v>336088358.63</v>
      </c>
      <c r="F79" s="199">
        <f>+E79+D79+C79</f>
        <v>1497638075.9400001</v>
      </c>
    </row>
    <row r="80" spans="1:8" s="62" customFormat="1" ht="16.95" customHeight="1" x14ac:dyDescent="0.35">
      <c r="A80" s="460" t="s">
        <v>299</v>
      </c>
      <c r="B80" s="460"/>
      <c r="C80" s="199">
        <f>C79*0.02</f>
        <v>13125105.535399999</v>
      </c>
      <c r="D80" s="199">
        <f t="shared" ref="D80:E80" si="23">D79*0.02</f>
        <v>10105888.810800001</v>
      </c>
      <c r="E80" s="199">
        <f t="shared" si="23"/>
        <v>6721767.1726000002</v>
      </c>
      <c r="F80" s="199">
        <f>+E80+D80+C80</f>
        <v>29952761.518800002</v>
      </c>
    </row>
    <row r="81" spans="1:8" s="62" customFormat="1" ht="16.95" customHeight="1" x14ac:dyDescent="0.35">
      <c r="A81" s="460" t="s">
        <v>300</v>
      </c>
      <c r="B81" s="460"/>
      <c r="C81" s="199">
        <f>C79*0.04</f>
        <v>26250211.070799999</v>
      </c>
      <c r="D81" s="199">
        <f t="shared" ref="D81:E81" si="24">D79*0.04</f>
        <v>20211777.621600002</v>
      </c>
      <c r="E81" s="199">
        <f t="shared" si="24"/>
        <v>13443534.3452</v>
      </c>
      <c r="F81" s="199">
        <f>+E81+D81+C81</f>
        <v>59905523.037600003</v>
      </c>
    </row>
    <row r="82" spans="1:8" s="62" customFormat="1" ht="16.95" customHeight="1" x14ac:dyDescent="0.35">
      <c r="A82" s="461" t="s">
        <v>293</v>
      </c>
      <c r="B82" s="461"/>
      <c r="C82" s="305">
        <f>+C84+C85+C83</f>
        <v>296125675.31839997</v>
      </c>
      <c r="D82" s="305">
        <f t="shared" ref="D82:F82" si="25">+D84+D85+D83</f>
        <v>412022000</v>
      </c>
      <c r="E82" s="305">
        <f t="shared" si="25"/>
        <v>669732754.45560002</v>
      </c>
      <c r="F82" s="305">
        <f t="shared" si="25"/>
        <v>1377880429.7740002</v>
      </c>
      <c r="H82" s="412"/>
    </row>
    <row r="83" spans="1:8" s="62" customFormat="1" ht="16.95" customHeight="1" x14ac:dyDescent="0.35">
      <c r="A83" s="457" t="s">
        <v>293</v>
      </c>
      <c r="B83" s="457"/>
      <c r="C83" s="199">
        <v>279363844.63999999</v>
      </c>
      <c r="D83" s="199">
        <v>388700000</v>
      </c>
      <c r="E83" s="199">
        <v>631823353.25999999</v>
      </c>
      <c r="F83" s="199">
        <f>+E83+D83+C83</f>
        <v>1299887197.9000001</v>
      </c>
    </row>
    <row r="84" spans="1:8" s="62" customFormat="1" ht="15" customHeight="1" x14ac:dyDescent="0.35">
      <c r="A84" s="460" t="s">
        <v>299</v>
      </c>
      <c r="B84" s="460"/>
      <c r="C84" s="199">
        <f>C83*0.02</f>
        <v>5587276.8927999996</v>
      </c>
      <c r="D84" s="199">
        <f t="shared" ref="D84:E84" si="26">D83*0.02</f>
        <v>7774000</v>
      </c>
      <c r="E84" s="199">
        <f t="shared" si="26"/>
        <v>12636467.065200001</v>
      </c>
      <c r="F84" s="199">
        <f>+E84+D84+C84</f>
        <v>25997743.958000001</v>
      </c>
    </row>
    <row r="85" spans="1:8" s="62" customFormat="1" ht="16.95" customHeight="1" x14ac:dyDescent="0.35">
      <c r="A85" s="460" t="s">
        <v>300</v>
      </c>
      <c r="B85" s="460"/>
      <c r="C85" s="199">
        <f>C83*0.04</f>
        <v>11174553.785599999</v>
      </c>
      <c r="D85" s="199">
        <f t="shared" ref="D85:E85" si="27">D83*0.04</f>
        <v>15548000</v>
      </c>
      <c r="E85" s="199">
        <f t="shared" si="27"/>
        <v>25272934.130400002</v>
      </c>
      <c r="F85" s="199">
        <f>+E85+D85+C85</f>
        <v>51995487.916000001</v>
      </c>
    </row>
    <row r="86" spans="1:8" s="28" customFormat="1" ht="15" customHeight="1" x14ac:dyDescent="0.3">
      <c r="A86" s="137" t="s">
        <v>159</v>
      </c>
      <c r="B86" s="285" t="s">
        <v>160</v>
      </c>
      <c r="C86" s="136"/>
      <c r="D86" s="136"/>
      <c r="E86" s="136"/>
      <c r="F86" s="136"/>
    </row>
    <row r="87" spans="1:8" s="28" customFormat="1" ht="35.1" customHeight="1" x14ac:dyDescent="0.3">
      <c r="A87" s="521" t="s">
        <v>281</v>
      </c>
      <c r="B87" s="522"/>
      <c r="C87" s="522"/>
      <c r="D87" s="522"/>
      <c r="E87" s="522"/>
      <c r="F87" s="523"/>
    </row>
    <row r="88" spans="1:8" ht="50.1" customHeight="1" x14ac:dyDescent="0.3">
      <c r="A88" s="512" t="s">
        <v>108</v>
      </c>
      <c r="B88" s="513"/>
      <c r="C88" s="513"/>
      <c r="D88" s="513"/>
      <c r="E88" s="513"/>
      <c r="F88" s="514"/>
    </row>
    <row r="89" spans="1:8" ht="9.9" customHeight="1" x14ac:dyDescent="0.3">
      <c r="A89" s="28"/>
      <c r="B89" s="28"/>
      <c r="C89" s="28"/>
      <c r="D89" s="28"/>
      <c r="E89" s="28"/>
    </row>
    <row r="90" spans="1:8" ht="18" customHeight="1" x14ac:dyDescent="0.3">
      <c r="A90" s="491" t="s">
        <v>38</v>
      </c>
      <c r="B90" s="491"/>
      <c r="C90" s="491"/>
      <c r="D90" s="491"/>
      <c r="E90" s="491"/>
      <c r="F90" s="491"/>
    </row>
    <row r="91" spans="1:8" ht="18" customHeight="1" x14ac:dyDescent="0.3">
      <c r="A91" s="510" t="s">
        <v>39</v>
      </c>
      <c r="B91" s="510"/>
      <c r="C91" s="510"/>
      <c r="D91" s="510"/>
      <c r="E91" s="510"/>
      <c r="F91" s="510"/>
    </row>
    <row r="92" spans="1:8" ht="31.2" x14ac:dyDescent="0.3">
      <c r="A92" s="488" t="s">
        <v>23</v>
      </c>
      <c r="B92" s="488"/>
      <c r="C92" s="92" t="s">
        <v>40</v>
      </c>
      <c r="D92" s="93" t="s">
        <v>41</v>
      </c>
      <c r="E92" s="94" t="s">
        <v>43</v>
      </c>
      <c r="F92" s="93" t="s">
        <v>24</v>
      </c>
    </row>
    <row r="93" spans="1:8" ht="27.9" customHeight="1" x14ac:dyDescent="0.3">
      <c r="A93" s="519" t="s">
        <v>28</v>
      </c>
      <c r="B93" s="525"/>
      <c r="C93" s="17" t="s">
        <v>338</v>
      </c>
      <c r="D93" s="17"/>
      <c r="E93" s="20"/>
      <c r="F93" s="410" t="s">
        <v>336</v>
      </c>
    </row>
    <row r="94" spans="1:8" ht="27.9" customHeight="1" x14ac:dyDescent="0.3">
      <c r="A94" s="519" t="s">
        <v>29</v>
      </c>
      <c r="B94" s="519"/>
      <c r="C94" s="17"/>
      <c r="D94" s="17" t="s">
        <v>338</v>
      </c>
      <c r="E94" s="17"/>
      <c r="F94" s="410" t="s">
        <v>339</v>
      </c>
    </row>
    <row r="95" spans="1:8" ht="27.9" customHeight="1" x14ac:dyDescent="0.3">
      <c r="A95" s="526" t="s">
        <v>27</v>
      </c>
      <c r="B95" s="526"/>
      <c r="C95" s="17" t="s">
        <v>338</v>
      </c>
      <c r="D95" s="17"/>
      <c r="E95" s="17"/>
      <c r="F95" s="18" t="s">
        <v>337</v>
      </c>
    </row>
    <row r="96" spans="1:8" ht="27.9" customHeight="1" x14ac:dyDescent="0.3">
      <c r="A96" s="527" t="s">
        <v>30</v>
      </c>
      <c r="B96" s="527"/>
      <c r="C96" s="17"/>
      <c r="D96" s="17" t="s">
        <v>338</v>
      </c>
      <c r="E96" s="17"/>
      <c r="F96" s="19"/>
    </row>
    <row r="97" spans="1:6" s="28" customFormat="1" ht="16.95" customHeight="1" x14ac:dyDescent="0.3">
      <c r="A97" s="137" t="s">
        <v>159</v>
      </c>
      <c r="B97" s="285" t="s">
        <v>160</v>
      </c>
      <c r="C97" s="286"/>
      <c r="D97" s="286"/>
      <c r="E97" s="286"/>
      <c r="F97" s="286"/>
    </row>
    <row r="98" spans="1:6" s="28" customFormat="1" ht="35.1" customHeight="1" x14ac:dyDescent="0.3">
      <c r="A98" s="521" t="s">
        <v>282</v>
      </c>
      <c r="B98" s="522"/>
      <c r="C98" s="522"/>
      <c r="D98" s="522"/>
      <c r="E98" s="522"/>
      <c r="F98" s="523"/>
    </row>
    <row r="99" spans="1:6" s="4" customFormat="1" ht="50.1" customHeight="1" x14ac:dyDescent="0.3">
      <c r="A99" s="499" t="s">
        <v>370</v>
      </c>
      <c r="B99" s="499"/>
      <c r="C99" s="499"/>
      <c r="D99" s="499"/>
      <c r="E99" s="499"/>
      <c r="F99" s="499"/>
    </row>
    <row r="100" spans="1:6" s="4" customFormat="1" ht="15" customHeight="1" x14ac:dyDescent="0.3">
      <c r="A100" s="55"/>
      <c r="B100" s="55"/>
      <c r="C100" s="55"/>
      <c r="D100" s="55"/>
      <c r="E100" s="55"/>
      <c r="F100" s="55"/>
    </row>
    <row r="101" spans="1:6" x14ac:dyDescent="0.3">
      <c r="A101" s="491" t="s">
        <v>44</v>
      </c>
      <c r="B101" s="491"/>
      <c r="C101" s="491"/>
      <c r="D101" s="491"/>
      <c r="E101" s="491"/>
      <c r="F101" s="491"/>
    </row>
    <row r="102" spans="1:6" x14ac:dyDescent="0.3">
      <c r="A102" s="491" t="s">
        <v>25</v>
      </c>
      <c r="B102" s="491"/>
      <c r="C102" s="491"/>
      <c r="D102" s="491"/>
      <c r="E102" s="491"/>
      <c r="F102" s="491"/>
    </row>
    <row r="103" spans="1:6" ht="15" x14ac:dyDescent="0.3">
      <c r="A103" s="551" t="s">
        <v>23</v>
      </c>
      <c r="B103" s="551"/>
      <c r="C103" s="91" t="s">
        <v>40</v>
      </c>
      <c r="D103" s="90" t="s">
        <v>41</v>
      </c>
      <c r="E103" s="95" t="s">
        <v>76</v>
      </c>
      <c r="F103" s="90" t="s">
        <v>24</v>
      </c>
    </row>
    <row r="104" spans="1:6" ht="27.9" customHeight="1" x14ac:dyDescent="0.3">
      <c r="A104" s="518" t="s">
        <v>31</v>
      </c>
      <c r="B104" s="518"/>
      <c r="C104" s="20"/>
      <c r="D104" s="20" t="s">
        <v>338</v>
      </c>
      <c r="E104" s="25"/>
      <c r="F104" s="37"/>
    </row>
    <row r="105" spans="1:6" ht="27.9" customHeight="1" x14ac:dyDescent="0.3">
      <c r="A105" s="519" t="s">
        <v>32</v>
      </c>
      <c r="B105" s="519"/>
      <c r="C105" s="26"/>
      <c r="D105" s="26"/>
      <c r="E105" s="27"/>
      <c r="F105" s="38"/>
    </row>
    <row r="106" spans="1:6" s="63" customFormat="1" ht="30" customHeight="1" x14ac:dyDescent="0.3">
      <c r="A106" s="524" t="s">
        <v>250</v>
      </c>
      <c r="B106" s="524"/>
      <c r="C106" s="289"/>
      <c r="D106" s="289"/>
      <c r="E106" s="290"/>
      <c r="F106" s="291"/>
    </row>
    <row r="107" spans="1:6" s="28" customFormat="1" x14ac:dyDescent="0.3">
      <c r="A107" s="137" t="s">
        <v>159</v>
      </c>
      <c r="B107" s="285" t="s">
        <v>160</v>
      </c>
      <c r="C107" s="136"/>
      <c r="D107" s="136"/>
      <c r="E107" s="136"/>
      <c r="F107" s="136"/>
    </row>
    <row r="108" spans="1:6" s="28" customFormat="1" ht="35.1" customHeight="1" x14ac:dyDescent="0.3">
      <c r="A108" s="521" t="s">
        <v>283</v>
      </c>
      <c r="B108" s="522"/>
      <c r="C108" s="522"/>
      <c r="D108" s="522"/>
      <c r="E108" s="522"/>
      <c r="F108" s="523"/>
    </row>
    <row r="109" spans="1:6" ht="50.1" customHeight="1" x14ac:dyDescent="0.3">
      <c r="A109" s="499" t="s">
        <v>55</v>
      </c>
      <c r="B109" s="499"/>
      <c r="C109" s="499"/>
      <c r="D109" s="499"/>
      <c r="E109" s="499"/>
      <c r="F109" s="499"/>
    </row>
    <row r="110" spans="1:6" ht="9.9" customHeight="1" x14ac:dyDescent="0.3">
      <c r="A110" s="28"/>
      <c r="B110" s="28"/>
      <c r="C110" s="28"/>
      <c r="D110" s="28"/>
      <c r="E110" s="39"/>
      <c r="F110" s="28"/>
    </row>
    <row r="111" spans="1:6" ht="39.9" customHeight="1" x14ac:dyDescent="0.3">
      <c r="A111" s="129" t="s">
        <v>45</v>
      </c>
      <c r="B111" s="531" t="s">
        <v>341</v>
      </c>
      <c r="C111" s="476"/>
      <c r="D111" s="477" t="s">
        <v>48</v>
      </c>
      <c r="E111" s="478"/>
      <c r="F111" s="479"/>
    </row>
    <row r="112" spans="1:6" ht="39.9" customHeight="1" x14ac:dyDescent="0.3">
      <c r="A112" s="88" t="s">
        <v>46</v>
      </c>
      <c r="B112" s="531" t="s">
        <v>342</v>
      </c>
      <c r="C112" s="476"/>
      <c r="D112" s="480"/>
      <c r="E112" s="481"/>
      <c r="F112" s="482"/>
    </row>
    <row r="113" spans="1:6" ht="39.9" customHeight="1" x14ac:dyDescent="0.3">
      <c r="A113" s="89" t="s">
        <v>47</v>
      </c>
      <c r="B113" s="531" t="s">
        <v>343</v>
      </c>
      <c r="C113" s="476"/>
      <c r="D113" s="483"/>
      <c r="E113" s="484"/>
      <c r="F113" s="485"/>
    </row>
    <row r="114" spans="1:6" x14ac:dyDescent="0.3">
      <c r="A114" s="28"/>
      <c r="B114" s="28"/>
      <c r="C114" s="28"/>
      <c r="D114" s="28"/>
      <c r="F114" s="28"/>
    </row>
    <row r="115" spans="1:6" ht="21.9" customHeight="1" x14ac:dyDescent="0.3">
      <c r="A115" s="509" t="s">
        <v>49</v>
      </c>
      <c r="B115" s="509"/>
      <c r="C115" s="509"/>
      <c r="D115" s="509"/>
      <c r="E115" s="509"/>
      <c r="F115" s="509"/>
    </row>
    <row r="116" spans="1:6" ht="9.9" customHeight="1" x14ac:dyDescent="0.3">
      <c r="A116" s="28"/>
      <c r="B116" s="28"/>
      <c r="C116" s="28"/>
      <c r="D116" s="28"/>
      <c r="E116" s="28"/>
      <c r="F116" s="28"/>
    </row>
    <row r="117" spans="1:6" ht="84.9" customHeight="1" x14ac:dyDescent="0.3">
      <c r="A117" s="449" t="s">
        <v>236</v>
      </c>
      <c r="B117" s="449"/>
      <c r="C117" s="449"/>
      <c r="D117" s="449"/>
      <c r="E117" s="449"/>
      <c r="F117" s="449"/>
    </row>
    <row r="118" spans="1:6" ht="9.9" customHeight="1" x14ac:dyDescent="0.3">
      <c r="A118" s="28"/>
      <c r="B118" s="28"/>
      <c r="C118" s="28"/>
      <c r="D118" s="28"/>
      <c r="E118" s="28"/>
      <c r="F118" s="28"/>
    </row>
    <row r="119" spans="1:6" ht="16.5" customHeight="1" x14ac:dyDescent="0.3">
      <c r="A119" s="491" t="s">
        <v>50</v>
      </c>
      <c r="B119" s="491"/>
      <c r="C119" s="491"/>
      <c r="D119" s="491"/>
      <c r="E119" s="491"/>
      <c r="F119" s="491"/>
    </row>
    <row r="120" spans="1:6" x14ac:dyDescent="0.3">
      <c r="A120" s="491" t="s">
        <v>58</v>
      </c>
      <c r="B120" s="491"/>
      <c r="C120" s="491"/>
      <c r="D120" s="491"/>
      <c r="E120" s="491"/>
      <c r="F120" s="491"/>
    </row>
    <row r="121" spans="1:6" x14ac:dyDescent="0.3">
      <c r="A121" s="491" t="s">
        <v>51</v>
      </c>
      <c r="B121" s="491"/>
      <c r="C121" s="491"/>
      <c r="D121" s="491"/>
      <c r="E121" s="491"/>
      <c r="F121" s="491"/>
    </row>
    <row r="122" spans="1:6" ht="30" x14ac:dyDescent="0.3">
      <c r="A122" s="83" t="s">
        <v>59</v>
      </c>
      <c r="B122" s="83" t="s">
        <v>61</v>
      </c>
      <c r="C122" s="83" t="s">
        <v>65</v>
      </c>
      <c r="D122" s="83" t="s">
        <v>62</v>
      </c>
      <c r="E122" s="83" t="s">
        <v>63</v>
      </c>
      <c r="F122" s="83" t="s">
        <v>64</v>
      </c>
    </row>
    <row r="123" spans="1:6" ht="18" customHeight="1" x14ac:dyDescent="0.3">
      <c r="A123" s="84" t="s">
        <v>16</v>
      </c>
      <c r="B123" s="85">
        <f>+SUM(B125:B131)</f>
        <v>132691026794</v>
      </c>
      <c r="C123" s="365">
        <f>+SUM(C125:C131)</f>
        <v>100</v>
      </c>
      <c r="D123" s="87"/>
      <c r="E123" s="87"/>
      <c r="F123" s="87"/>
    </row>
    <row r="124" spans="1:6" ht="9.9" customHeight="1" x14ac:dyDescent="0.3">
      <c r="A124" s="22"/>
      <c r="B124" s="23"/>
      <c r="C124" s="56"/>
      <c r="D124" s="21"/>
      <c r="E124" s="21"/>
      <c r="F124" s="21"/>
    </row>
    <row r="125" spans="1:6" ht="18" customHeight="1" x14ac:dyDescent="0.3">
      <c r="A125" s="22" t="s">
        <v>60</v>
      </c>
      <c r="B125" s="23">
        <f>+'1T'!B126</f>
        <v>132691026794</v>
      </c>
      <c r="C125" s="56">
        <f>+B125/$B$123*100</f>
        <v>100</v>
      </c>
      <c r="D125" s="187" t="str">
        <f>+'1T'!D126</f>
        <v>MTSS-DESAF-OF-1317-2023</v>
      </c>
      <c r="E125" s="187"/>
      <c r="F125" s="187"/>
    </row>
    <row r="126" spans="1:6" ht="18" customHeight="1" x14ac:dyDescent="0.3">
      <c r="A126" s="183" t="s">
        <v>211</v>
      </c>
      <c r="B126" s="184">
        <f>+'1T'!B127</f>
        <v>0</v>
      </c>
      <c r="C126" s="368">
        <f>+B126/$B$123*100</f>
        <v>0</v>
      </c>
      <c r="D126" s="187"/>
      <c r="E126" s="187"/>
      <c r="F126" s="187"/>
    </row>
    <row r="127" spans="1:6" ht="18" customHeight="1" x14ac:dyDescent="0.3">
      <c r="A127" s="183" t="s">
        <v>138</v>
      </c>
      <c r="B127" s="184">
        <v>0</v>
      </c>
      <c r="C127" s="368">
        <f t="shared" ref="C127:C131" si="28">+B127/$B$123*100</f>
        <v>0</v>
      </c>
      <c r="D127" s="187"/>
      <c r="E127" s="187"/>
      <c r="F127" s="187"/>
    </row>
    <row r="128" spans="1:6" ht="18" customHeight="1" x14ac:dyDescent="0.3">
      <c r="A128" s="192" t="s">
        <v>139</v>
      </c>
      <c r="B128" s="193">
        <v>0</v>
      </c>
      <c r="C128" s="354">
        <f t="shared" si="28"/>
        <v>0</v>
      </c>
      <c r="D128" s="194"/>
      <c r="E128" s="194"/>
      <c r="F128" s="194"/>
    </row>
    <row r="129" spans="1:6" ht="18" customHeight="1" x14ac:dyDescent="0.3">
      <c r="A129" s="183" t="s">
        <v>140</v>
      </c>
      <c r="B129" s="184">
        <v>0</v>
      </c>
      <c r="C129" s="368">
        <f t="shared" si="28"/>
        <v>0</v>
      </c>
      <c r="D129" s="187"/>
      <c r="E129" s="187"/>
      <c r="F129" s="187"/>
    </row>
    <row r="130" spans="1:6" ht="18" customHeight="1" x14ac:dyDescent="0.3">
      <c r="A130" s="183" t="s">
        <v>141</v>
      </c>
      <c r="B130" s="184">
        <v>0</v>
      </c>
      <c r="C130" s="368">
        <f t="shared" si="28"/>
        <v>0</v>
      </c>
      <c r="D130" s="187"/>
      <c r="E130" s="187"/>
      <c r="F130" s="187"/>
    </row>
    <row r="131" spans="1:6" ht="18" customHeight="1" x14ac:dyDescent="0.3">
      <c r="A131" s="185" t="s">
        <v>142</v>
      </c>
      <c r="B131" s="184">
        <v>0</v>
      </c>
      <c r="C131" s="368">
        <f t="shared" si="28"/>
        <v>0</v>
      </c>
      <c r="D131" s="189"/>
      <c r="E131" s="189"/>
      <c r="F131" s="189"/>
    </row>
    <row r="132" spans="1:6" ht="15" customHeight="1" x14ac:dyDescent="0.3">
      <c r="A132" s="549" t="s">
        <v>42</v>
      </c>
      <c r="B132" s="549"/>
      <c r="C132" s="549"/>
      <c r="D132" s="549"/>
      <c r="E132" s="549"/>
      <c r="F132" s="549"/>
    </row>
    <row r="133" spans="1:6" ht="35.1" customHeight="1" x14ac:dyDescent="0.3">
      <c r="A133" s="516" t="s">
        <v>209</v>
      </c>
      <c r="B133" s="500"/>
      <c r="C133" s="500"/>
      <c r="D133" s="500"/>
      <c r="E133" s="500"/>
      <c r="F133" s="517"/>
    </row>
    <row r="134" spans="1:6" ht="50.1" customHeight="1" x14ac:dyDescent="0.3">
      <c r="A134" s="512" t="s">
        <v>366</v>
      </c>
      <c r="B134" s="513"/>
      <c r="C134" s="513"/>
      <c r="D134" s="513"/>
      <c r="E134" s="513"/>
      <c r="F134" s="514"/>
    </row>
    <row r="135" spans="1:6" ht="9.9" customHeight="1" x14ac:dyDescent="0.3">
      <c r="A135" s="22"/>
      <c r="B135" s="42"/>
      <c r="C135" s="21"/>
    </row>
    <row r="136" spans="1:6" x14ac:dyDescent="0.3">
      <c r="A136" s="491" t="s">
        <v>66</v>
      </c>
      <c r="B136" s="491"/>
      <c r="C136" s="491"/>
      <c r="D136" s="491"/>
      <c r="E136" s="491"/>
      <c r="F136" s="491"/>
    </row>
    <row r="137" spans="1:6" x14ac:dyDescent="0.3">
      <c r="A137" s="491" t="s">
        <v>144</v>
      </c>
      <c r="B137" s="491"/>
      <c r="C137" s="491"/>
      <c r="D137" s="491"/>
      <c r="E137" s="491"/>
      <c r="F137" s="491"/>
    </row>
    <row r="138" spans="1:6" x14ac:dyDescent="0.3">
      <c r="A138" s="491" t="s">
        <v>51</v>
      </c>
      <c r="B138" s="491"/>
      <c r="C138" s="491"/>
      <c r="D138" s="491"/>
      <c r="E138" s="491"/>
      <c r="F138" s="491"/>
    </row>
    <row r="139" spans="1:6" ht="36.75" customHeight="1" x14ac:dyDescent="0.3">
      <c r="A139" s="133" t="s">
        <v>53</v>
      </c>
      <c r="B139" s="133" t="s">
        <v>146</v>
      </c>
      <c r="C139" s="97" t="s">
        <v>11</v>
      </c>
      <c r="D139" s="97" t="s">
        <v>78</v>
      </c>
      <c r="E139" s="97" t="s">
        <v>79</v>
      </c>
      <c r="F139" s="97" t="s">
        <v>10</v>
      </c>
    </row>
    <row r="140" spans="1:6" x14ac:dyDescent="0.3">
      <c r="A140" s="139" t="s">
        <v>16</v>
      </c>
      <c r="B140" s="98"/>
      <c r="C140" s="85">
        <f>+C142</f>
        <v>11057585566.5</v>
      </c>
      <c r="D140" s="85">
        <f>+D142</f>
        <v>11057585566.5</v>
      </c>
      <c r="E140" s="85">
        <f>+E142</f>
        <v>11057585566.5</v>
      </c>
      <c r="F140" s="85">
        <f>+F142</f>
        <v>33172756699.5</v>
      </c>
    </row>
    <row r="141" spans="1:6" ht="9.9" customHeight="1" x14ac:dyDescent="0.3">
      <c r="A141" s="12"/>
      <c r="B141" s="43"/>
      <c r="C141" s="13"/>
      <c r="D141" s="13"/>
      <c r="E141" s="13"/>
      <c r="F141" s="44"/>
    </row>
    <row r="142" spans="1:6" x14ac:dyDescent="0.3">
      <c r="A142" s="496" t="s">
        <v>157</v>
      </c>
      <c r="B142" s="496"/>
      <c r="C142" s="99">
        <f>+C143+C147</f>
        <v>11057585566.5</v>
      </c>
      <c r="D142" s="99">
        <f t="shared" ref="D142:E142" si="29">+D143+D147</f>
        <v>11057585566.5</v>
      </c>
      <c r="E142" s="99">
        <f t="shared" si="29"/>
        <v>11057585566.5</v>
      </c>
      <c r="F142" s="369">
        <f>+F143+F147</f>
        <v>33172756699.5</v>
      </c>
    </row>
    <row r="143" spans="1:6" ht="17.100000000000001" customHeight="1" x14ac:dyDescent="0.3">
      <c r="A143" s="168" t="s">
        <v>192</v>
      </c>
      <c r="B143" s="182" t="s">
        <v>187</v>
      </c>
      <c r="C143" s="13">
        <f t="shared" ref="C143:E145" si="30">+C144</f>
        <v>11057585566.5</v>
      </c>
      <c r="D143" s="13">
        <f t="shared" si="30"/>
        <v>11057585566.5</v>
      </c>
      <c r="E143" s="13">
        <f t="shared" si="30"/>
        <v>11057585566.5</v>
      </c>
      <c r="F143" s="370">
        <f>+C143+D143+E143</f>
        <v>33172756699.5</v>
      </c>
    </row>
    <row r="144" spans="1:6" ht="17.100000000000001" customHeight="1" x14ac:dyDescent="0.3">
      <c r="A144" s="168" t="s">
        <v>191</v>
      </c>
      <c r="B144" s="182" t="s">
        <v>163</v>
      </c>
      <c r="C144" s="73">
        <f t="shared" si="30"/>
        <v>11057585566.5</v>
      </c>
      <c r="D144" s="73">
        <f t="shared" si="30"/>
        <v>11057585566.5</v>
      </c>
      <c r="E144" s="73">
        <f t="shared" si="30"/>
        <v>11057585566.5</v>
      </c>
      <c r="F144" s="371">
        <f>+C144+D144+E144</f>
        <v>33172756699.5</v>
      </c>
    </row>
    <row r="145" spans="1:6" ht="17.100000000000001" customHeight="1" x14ac:dyDescent="0.3">
      <c r="A145" s="168" t="s">
        <v>190</v>
      </c>
      <c r="B145" s="182" t="s">
        <v>188</v>
      </c>
      <c r="C145" s="262">
        <f t="shared" si="30"/>
        <v>11057585566.5</v>
      </c>
      <c r="D145" s="262">
        <f t="shared" si="30"/>
        <v>11057585566.5</v>
      </c>
      <c r="E145" s="262">
        <f t="shared" si="30"/>
        <v>11057585566.5</v>
      </c>
      <c r="F145" s="372">
        <f>+C145+D145+E145</f>
        <v>33172756699.5</v>
      </c>
    </row>
    <row r="146" spans="1:6" ht="17.100000000000001" customHeight="1" x14ac:dyDescent="0.3">
      <c r="A146" s="385" t="s">
        <v>193</v>
      </c>
      <c r="B146" s="392" t="s">
        <v>189</v>
      </c>
      <c r="C146" s="393">
        <v>11057585566.5</v>
      </c>
      <c r="D146" s="393">
        <v>11057585566.5</v>
      </c>
      <c r="E146" s="393">
        <v>11057585566.5</v>
      </c>
      <c r="F146" s="394">
        <f t="shared" ref="F146:F150" si="31">+C146+D146+E146</f>
        <v>33172756699.5</v>
      </c>
    </row>
    <row r="147" spans="1:6" ht="17.100000000000001" customHeight="1" x14ac:dyDescent="0.3">
      <c r="A147" s="167" t="s">
        <v>264</v>
      </c>
      <c r="B147" s="172" t="s">
        <v>261</v>
      </c>
      <c r="C147" s="373">
        <f>+C148</f>
        <v>0</v>
      </c>
      <c r="D147" s="373">
        <f t="shared" ref="D147:E149" si="32">+D148</f>
        <v>0</v>
      </c>
      <c r="E147" s="373">
        <f>+E148</f>
        <v>0</v>
      </c>
      <c r="F147" s="374">
        <f t="shared" si="31"/>
        <v>0</v>
      </c>
    </row>
    <row r="148" spans="1:6" ht="17.100000000000001" customHeight="1" x14ac:dyDescent="0.3">
      <c r="A148" s="167" t="s">
        <v>265</v>
      </c>
      <c r="B148" s="172" t="s">
        <v>164</v>
      </c>
      <c r="C148" s="262">
        <f>+C149</f>
        <v>0</v>
      </c>
      <c r="D148" s="262">
        <f t="shared" si="32"/>
        <v>0</v>
      </c>
      <c r="E148" s="262">
        <f t="shared" si="32"/>
        <v>0</v>
      </c>
      <c r="F148" s="372">
        <f t="shared" si="31"/>
        <v>0</v>
      </c>
    </row>
    <row r="149" spans="1:6" ht="17.100000000000001" customHeight="1" x14ac:dyDescent="0.3">
      <c r="A149" s="167" t="s">
        <v>267</v>
      </c>
      <c r="B149" s="172" t="s">
        <v>266</v>
      </c>
      <c r="C149" s="262">
        <f>+C150</f>
        <v>0</v>
      </c>
      <c r="D149" s="262">
        <f t="shared" si="32"/>
        <v>0</v>
      </c>
      <c r="E149" s="262">
        <f t="shared" si="32"/>
        <v>0</v>
      </c>
      <c r="F149" s="372">
        <f t="shared" si="31"/>
        <v>0</v>
      </c>
    </row>
    <row r="150" spans="1:6" ht="17.100000000000001" customHeight="1" x14ac:dyDescent="0.3">
      <c r="A150" s="377" t="s">
        <v>268</v>
      </c>
      <c r="B150" s="378" t="s">
        <v>269</v>
      </c>
      <c r="C150" s="393">
        <v>0</v>
      </c>
      <c r="D150" s="393">
        <v>0</v>
      </c>
      <c r="E150" s="393">
        <v>0</v>
      </c>
      <c r="F150" s="394">
        <f t="shared" si="31"/>
        <v>0</v>
      </c>
    </row>
    <row r="151" spans="1:6" ht="9.9" customHeight="1" x14ac:dyDescent="0.3">
      <c r="A151" s="116"/>
      <c r="B151" s="41"/>
      <c r="C151" s="47"/>
      <c r="D151" s="47"/>
      <c r="E151" s="47"/>
      <c r="F151" s="48"/>
    </row>
    <row r="152" spans="1:6" ht="13.8" x14ac:dyDescent="0.3">
      <c r="A152" s="549" t="s">
        <v>42</v>
      </c>
      <c r="B152" s="549"/>
      <c r="C152" s="549"/>
      <c r="D152" s="549"/>
      <c r="E152" s="549"/>
      <c r="F152" s="549"/>
    </row>
    <row r="153" spans="1:6" ht="35.1" customHeight="1" x14ac:dyDescent="0.3">
      <c r="A153" s="500" t="s">
        <v>206</v>
      </c>
      <c r="B153" s="500"/>
      <c r="C153" s="500"/>
      <c r="D153" s="500"/>
      <c r="E153" s="500"/>
      <c r="F153" s="500"/>
    </row>
    <row r="154" spans="1:6" ht="50.1" customHeight="1" x14ac:dyDescent="0.3">
      <c r="A154" s="499" t="s">
        <v>367</v>
      </c>
      <c r="B154" s="499"/>
      <c r="C154" s="499"/>
      <c r="D154" s="499"/>
      <c r="E154" s="499"/>
      <c r="F154" s="499"/>
    </row>
    <row r="155" spans="1:6" x14ac:dyDescent="0.3">
      <c r="A155" s="22"/>
      <c r="B155" s="42"/>
      <c r="C155" s="21"/>
    </row>
    <row r="156" spans="1:6" x14ac:dyDescent="0.3">
      <c r="A156" s="491" t="s">
        <v>69</v>
      </c>
      <c r="B156" s="491"/>
      <c r="C156" s="491"/>
      <c r="D156" s="491"/>
      <c r="E156" s="491"/>
      <c r="F156" s="491"/>
    </row>
    <row r="157" spans="1:6" x14ac:dyDescent="0.3">
      <c r="A157" s="510" t="s">
        <v>120</v>
      </c>
      <c r="B157" s="510"/>
      <c r="C157" s="510"/>
      <c r="D157" s="510"/>
      <c r="E157" s="510"/>
      <c r="F157" s="510"/>
    </row>
    <row r="158" spans="1:6" x14ac:dyDescent="0.3">
      <c r="A158" s="491" t="s">
        <v>51</v>
      </c>
      <c r="B158" s="491"/>
      <c r="C158" s="491"/>
      <c r="D158" s="491"/>
      <c r="E158" s="491"/>
      <c r="F158" s="491"/>
    </row>
    <row r="159" spans="1:6" ht="33" customHeight="1" x14ac:dyDescent="0.3">
      <c r="A159" s="133" t="s">
        <v>53</v>
      </c>
      <c r="B159" s="133" t="s">
        <v>184</v>
      </c>
      <c r="C159" s="97" t="s">
        <v>11</v>
      </c>
      <c r="D159" s="97" t="s">
        <v>78</v>
      </c>
      <c r="E159" s="97" t="s">
        <v>79</v>
      </c>
      <c r="F159" s="97" t="s">
        <v>10</v>
      </c>
    </row>
    <row r="160" spans="1:6" ht="18" customHeight="1" x14ac:dyDescent="0.3">
      <c r="A160" s="139" t="s">
        <v>16</v>
      </c>
      <c r="B160" s="98"/>
      <c r="C160" s="85">
        <f>+C162</f>
        <v>7362742144.5756006</v>
      </c>
      <c r="D160" s="85">
        <f t="shared" ref="D160:E160" si="33">+D162</f>
        <v>10618614202.313202</v>
      </c>
      <c r="E160" s="85">
        <f t="shared" si="33"/>
        <v>8241651760.3667898</v>
      </c>
      <c r="F160" s="85">
        <f>+F162</f>
        <v>26223008107.255592</v>
      </c>
    </row>
    <row r="161" spans="1:6" ht="9.9" customHeight="1" x14ac:dyDescent="0.3">
      <c r="A161" s="12"/>
      <c r="B161" s="43"/>
      <c r="C161" s="13"/>
      <c r="D161" s="13"/>
      <c r="E161" s="13"/>
      <c r="F161" s="44"/>
    </row>
    <row r="162" spans="1:6" x14ac:dyDescent="0.3">
      <c r="A162" s="496" t="s">
        <v>56</v>
      </c>
      <c r="B162" s="496"/>
      <c r="C162" s="99">
        <f>+SUM(C163:C172)</f>
        <v>7362742144.5756006</v>
      </c>
      <c r="D162" s="99">
        <f>+SUM(D163:D172)</f>
        <v>10618614202.313202</v>
      </c>
      <c r="E162" s="99">
        <f>+SUM(E163:E172)</f>
        <v>8241651760.3667898</v>
      </c>
      <c r="F162" s="99">
        <f>+SUM(F163:F172)</f>
        <v>26223008107.255592</v>
      </c>
    </row>
    <row r="163" spans="1:6" ht="17.100000000000001" customHeight="1" x14ac:dyDescent="0.3">
      <c r="A163" s="167">
        <v>0</v>
      </c>
      <c r="B163" s="172" t="s">
        <v>177</v>
      </c>
      <c r="C163" s="73">
        <v>0</v>
      </c>
      <c r="D163" s="73">
        <v>0</v>
      </c>
      <c r="E163" s="73">
        <v>0</v>
      </c>
      <c r="F163" s="358">
        <f>+C163+D163+E163</f>
        <v>0</v>
      </c>
    </row>
    <row r="164" spans="1:6" ht="17.100000000000001" customHeight="1" x14ac:dyDescent="0.3">
      <c r="A164" s="167">
        <v>1</v>
      </c>
      <c r="B164" s="172" t="s">
        <v>165</v>
      </c>
      <c r="C164" s="73">
        <v>0</v>
      </c>
      <c r="D164" s="360">
        <v>0</v>
      </c>
      <c r="E164" s="360">
        <v>0</v>
      </c>
      <c r="F164" s="358">
        <f t="shared" ref="F164:F172" si="34">+C164+D164+E164</f>
        <v>0</v>
      </c>
    </row>
    <row r="165" spans="1:6" ht="17.100000000000001" customHeight="1" x14ac:dyDescent="0.3">
      <c r="A165" s="167">
        <v>2</v>
      </c>
      <c r="B165" s="172" t="s">
        <v>178</v>
      </c>
      <c r="C165" s="73">
        <v>0</v>
      </c>
      <c r="D165" s="73">
        <v>0</v>
      </c>
      <c r="E165" s="73">
        <v>0</v>
      </c>
      <c r="F165" s="358">
        <f t="shared" si="34"/>
        <v>0</v>
      </c>
    </row>
    <row r="166" spans="1:6" ht="17.100000000000001" customHeight="1" x14ac:dyDescent="0.3">
      <c r="A166" s="167">
        <v>3</v>
      </c>
      <c r="B166" s="172" t="s">
        <v>179</v>
      </c>
      <c r="C166" s="73">
        <v>0</v>
      </c>
      <c r="D166" s="73">
        <v>0</v>
      </c>
      <c r="E166" s="73">
        <v>0</v>
      </c>
      <c r="F166" s="358">
        <f t="shared" si="34"/>
        <v>0</v>
      </c>
    </row>
    <row r="167" spans="1:6" ht="17.100000000000001" customHeight="1" x14ac:dyDescent="0.3">
      <c r="A167" s="167">
        <v>4</v>
      </c>
      <c r="B167" s="172" t="s">
        <v>180</v>
      </c>
      <c r="C167" s="73">
        <v>0</v>
      </c>
      <c r="D167" s="73">
        <v>0</v>
      </c>
      <c r="E167" s="73">
        <v>0</v>
      </c>
      <c r="F167" s="358">
        <f t="shared" si="34"/>
        <v>0</v>
      </c>
    </row>
    <row r="168" spans="1:6" ht="17.100000000000001" customHeight="1" x14ac:dyDescent="0.3">
      <c r="A168" s="167">
        <v>5</v>
      </c>
      <c r="B168" s="172" t="s">
        <v>181</v>
      </c>
      <c r="C168" s="262">
        <v>0</v>
      </c>
      <c r="D168" s="262">
        <v>0</v>
      </c>
      <c r="E168" s="262">
        <v>0</v>
      </c>
      <c r="F168" s="358">
        <f t="shared" si="34"/>
        <v>0</v>
      </c>
    </row>
    <row r="169" spans="1:6" ht="17.100000000000001" customHeight="1" x14ac:dyDescent="0.3">
      <c r="A169" s="167">
        <v>6</v>
      </c>
      <c r="B169" s="416" t="s">
        <v>163</v>
      </c>
      <c r="C169" s="417">
        <f>C170*0.06</f>
        <v>416758989.31559998</v>
      </c>
      <c r="D169" s="417">
        <f t="shared" ref="D169:E169" si="35">D170*0.06</f>
        <v>601053634.09320009</v>
      </c>
      <c r="E169" s="417">
        <f t="shared" si="35"/>
        <v>466508590.20944089</v>
      </c>
      <c r="F169" s="418">
        <f t="shared" si="34"/>
        <v>1484321213.6182411</v>
      </c>
    </row>
    <row r="170" spans="1:6" ht="17.100000000000001" customHeight="1" x14ac:dyDescent="0.3">
      <c r="A170" s="167">
        <v>7</v>
      </c>
      <c r="B170" s="416" t="s">
        <v>164</v>
      </c>
      <c r="C170" s="417">
        <v>6945983155.2600002</v>
      </c>
      <c r="D170" s="417">
        <v>10017560568.220001</v>
      </c>
      <c r="E170" s="417">
        <v>7775143170.1573486</v>
      </c>
      <c r="F170" s="418">
        <f t="shared" si="34"/>
        <v>24738686893.637352</v>
      </c>
    </row>
    <row r="171" spans="1:6" ht="17.100000000000001" customHeight="1" x14ac:dyDescent="0.3">
      <c r="A171" s="167">
        <v>8</v>
      </c>
      <c r="B171" s="172" t="s">
        <v>182</v>
      </c>
      <c r="C171" s="262">
        <v>0</v>
      </c>
      <c r="D171" s="262">
        <v>0</v>
      </c>
      <c r="E171" s="262">
        <v>0</v>
      </c>
      <c r="F171" s="358">
        <f t="shared" si="34"/>
        <v>0</v>
      </c>
    </row>
    <row r="172" spans="1:6" ht="17.100000000000001" customHeight="1" x14ac:dyDescent="0.3">
      <c r="A172" s="167">
        <v>9</v>
      </c>
      <c r="B172" s="172" t="s">
        <v>183</v>
      </c>
      <c r="C172" s="262">
        <v>0</v>
      </c>
      <c r="D172" s="262">
        <v>0</v>
      </c>
      <c r="E172" s="262">
        <v>0</v>
      </c>
      <c r="F172" s="358">
        <f t="shared" si="34"/>
        <v>0</v>
      </c>
    </row>
    <row r="173" spans="1:6" ht="17.100000000000001" customHeight="1" x14ac:dyDescent="0.3">
      <c r="A173" s="167"/>
      <c r="B173" s="172"/>
      <c r="C173" s="262"/>
      <c r="D173" s="262"/>
      <c r="E173" s="262"/>
      <c r="F173" s="358"/>
    </row>
    <row r="174" spans="1:6" ht="18" customHeight="1" x14ac:dyDescent="0.3">
      <c r="A174" s="496" t="s">
        <v>196</v>
      </c>
      <c r="B174" s="496"/>
      <c r="C174" s="99">
        <f>+C175</f>
        <v>0</v>
      </c>
      <c r="D174" s="99">
        <f>+D175</f>
        <v>0</v>
      </c>
      <c r="E174" s="99">
        <f>+E175</f>
        <v>0</v>
      </c>
      <c r="F174" s="99">
        <f>+F175</f>
        <v>0</v>
      </c>
    </row>
    <row r="175" spans="1:6" ht="18" customHeight="1" x14ac:dyDescent="0.3">
      <c r="A175" s="167">
        <v>6</v>
      </c>
      <c r="B175" s="172" t="s">
        <v>163</v>
      </c>
      <c r="C175" s="262">
        <f>+C176</f>
        <v>0</v>
      </c>
      <c r="D175" s="262">
        <f>+D176</f>
        <v>0</v>
      </c>
      <c r="E175" s="262">
        <f>+E176</f>
        <v>0</v>
      </c>
      <c r="F175" s="361">
        <f>+C175+D175+E175</f>
        <v>0</v>
      </c>
    </row>
    <row r="176" spans="1:6" ht="18" customHeight="1" x14ac:dyDescent="0.3">
      <c r="A176" s="381" t="s">
        <v>195</v>
      </c>
      <c r="B176" s="382" t="s">
        <v>194</v>
      </c>
      <c r="C176" s="383">
        <v>0</v>
      </c>
      <c r="D176" s="383">
        <v>0</v>
      </c>
      <c r="E176" s="383">
        <v>0</v>
      </c>
      <c r="F176" s="384">
        <f>+C176+D176+E176</f>
        <v>0</v>
      </c>
    </row>
    <row r="177" spans="1:10" ht="15" customHeight="1" x14ac:dyDescent="0.3">
      <c r="A177" s="498" t="s">
        <v>57</v>
      </c>
      <c r="B177" s="498"/>
      <c r="C177" s="498"/>
      <c r="D177" s="498"/>
      <c r="E177" s="498"/>
      <c r="F177" s="498"/>
    </row>
    <row r="178" spans="1:10" ht="15" customHeight="1" x14ac:dyDescent="0.3">
      <c r="A178" s="549" t="s">
        <v>42</v>
      </c>
      <c r="B178" s="549"/>
      <c r="C178" s="549"/>
      <c r="D178" s="549"/>
      <c r="E178" s="549"/>
      <c r="F178" s="549"/>
    </row>
    <row r="179" spans="1:10" ht="15" customHeight="1" x14ac:dyDescent="0.3">
      <c r="A179" s="500"/>
      <c r="B179" s="500"/>
      <c r="C179" s="500"/>
      <c r="D179" s="500"/>
      <c r="E179" s="500"/>
      <c r="F179" s="500"/>
    </row>
    <row r="180" spans="1:10" ht="146.1" customHeight="1" x14ac:dyDescent="0.3">
      <c r="A180" s="499" t="s">
        <v>365</v>
      </c>
      <c r="B180" s="499"/>
      <c r="C180" s="499"/>
      <c r="D180" s="499"/>
      <c r="E180" s="499"/>
      <c r="F180" s="499"/>
    </row>
    <row r="181" spans="1:10" ht="9.9" customHeight="1" x14ac:dyDescent="0.3">
      <c r="A181" s="45"/>
      <c r="B181" s="43"/>
      <c r="C181" s="28"/>
      <c r="D181" s="28"/>
      <c r="E181" s="28"/>
      <c r="F181" s="28"/>
    </row>
    <row r="182" spans="1:10" x14ac:dyDescent="0.3">
      <c r="A182" s="491" t="s">
        <v>71</v>
      </c>
      <c r="B182" s="491"/>
      <c r="C182" s="491"/>
      <c r="D182" s="491"/>
      <c r="E182" s="491"/>
      <c r="F182" s="491"/>
    </row>
    <row r="183" spans="1:10" x14ac:dyDescent="0.3">
      <c r="A183" s="491" t="s">
        <v>72</v>
      </c>
      <c r="B183" s="491"/>
      <c r="C183" s="491"/>
      <c r="D183" s="491"/>
      <c r="E183" s="491"/>
      <c r="F183" s="491"/>
    </row>
    <row r="184" spans="1:10" x14ac:dyDescent="0.3">
      <c r="A184" s="491" t="s">
        <v>51</v>
      </c>
      <c r="B184" s="491"/>
      <c r="C184" s="491"/>
      <c r="D184" s="491"/>
      <c r="E184" s="491"/>
      <c r="F184" s="491"/>
    </row>
    <row r="185" spans="1:10" x14ac:dyDescent="0.3">
      <c r="A185" s="97" t="s">
        <v>70</v>
      </c>
      <c r="B185" s="97" t="s">
        <v>11</v>
      </c>
      <c r="C185" s="97" t="s">
        <v>78</v>
      </c>
      <c r="D185" s="97" t="s">
        <v>79</v>
      </c>
      <c r="E185" s="97" t="s">
        <v>10</v>
      </c>
      <c r="F185" s="239"/>
    </row>
    <row r="186" spans="1:10" ht="18" customHeight="1" x14ac:dyDescent="0.3">
      <c r="A186" s="141" t="s">
        <v>73</v>
      </c>
      <c r="B186" s="170">
        <f>+'2T'!E191</f>
        <v>45905065523.158401</v>
      </c>
      <c r="C186" s="126">
        <f>+B190</f>
        <v>49599908945.082802</v>
      </c>
      <c r="D186" s="126">
        <f>+C190</f>
        <v>50038880309.2696</v>
      </c>
      <c r="E186" s="119">
        <f>+B186</f>
        <v>45905065523.158401</v>
      </c>
      <c r="F186" s="49"/>
      <c r="I186" s="28" t="s">
        <v>358</v>
      </c>
      <c r="J186" s="51">
        <f>'1T'!D207</f>
        <v>100786550115.63635</v>
      </c>
    </row>
    <row r="187" spans="1:10" ht="18" customHeight="1" x14ac:dyDescent="0.3">
      <c r="A187" s="141" t="s">
        <v>74</v>
      </c>
      <c r="B187" s="126">
        <f>+C142</f>
        <v>11057585566.5</v>
      </c>
      <c r="C187" s="126">
        <f>+D142</f>
        <v>11057585566.5</v>
      </c>
      <c r="D187" s="126">
        <f>+E142</f>
        <v>11057585566.5</v>
      </c>
      <c r="E187" s="119">
        <f>+SUM(B187:D187)</f>
        <v>33172756699.5</v>
      </c>
      <c r="F187" s="49"/>
      <c r="I187" s="28" t="s">
        <v>359</v>
      </c>
      <c r="J187" s="103">
        <f>11057585566.5*9</f>
        <v>99518270098.5</v>
      </c>
    </row>
    <row r="188" spans="1:10" ht="18" customHeight="1" x14ac:dyDescent="0.3">
      <c r="A188" s="101" t="s">
        <v>100</v>
      </c>
      <c r="B188" s="102">
        <f>+B186+B187</f>
        <v>56962651089.658401</v>
      </c>
      <c r="C188" s="102">
        <f>+C186+C187</f>
        <v>60657494511.582802</v>
      </c>
      <c r="D188" s="102">
        <f>+D186+D187</f>
        <v>61096465875.7696</v>
      </c>
      <c r="E188" s="102">
        <f>+E187+E186</f>
        <v>79077822222.658401</v>
      </c>
      <c r="F188" s="49"/>
      <c r="I188" s="28" t="s">
        <v>360</v>
      </c>
      <c r="J188" s="51">
        <f>-'1T'!F43</f>
        <v>-26532563611.205799</v>
      </c>
    </row>
    <row r="189" spans="1:10" ht="18" customHeight="1" x14ac:dyDescent="0.3">
      <c r="A189" s="141" t="s">
        <v>148</v>
      </c>
      <c r="B189" s="126">
        <f>+C162</f>
        <v>7362742144.5756006</v>
      </c>
      <c r="C189" s="126">
        <f>+D162</f>
        <v>10618614202.313202</v>
      </c>
      <c r="D189" s="126">
        <f>+E162</f>
        <v>8241651760.3667898</v>
      </c>
      <c r="E189" s="119">
        <f>+SUM(B189:D189)</f>
        <v>26223008107.255592</v>
      </c>
      <c r="F189" s="49"/>
      <c r="I189" s="28" t="s">
        <v>361</v>
      </c>
      <c r="J189" s="51">
        <f>-'2T'!F43</f>
        <v>-24528615481.940998</v>
      </c>
    </row>
    <row r="190" spans="1:10" ht="18" customHeight="1" x14ac:dyDescent="0.3">
      <c r="A190" s="101" t="s">
        <v>101</v>
      </c>
      <c r="B190" s="132">
        <f>+B188-B189</f>
        <v>49599908945.082802</v>
      </c>
      <c r="C190" s="102">
        <f t="shared" ref="C190:D190" si="36">+C188-C189</f>
        <v>50038880309.2696</v>
      </c>
      <c r="D190" s="102">
        <f t="shared" si="36"/>
        <v>52854814115.402809</v>
      </c>
      <c r="E190" s="102">
        <f>+E188-E189</f>
        <v>52854814115.402809</v>
      </c>
      <c r="F190" s="49"/>
      <c r="I190" s="28" t="s">
        <v>369</v>
      </c>
      <c r="J190" s="414">
        <f>-F43</f>
        <v>-32007356899.489998</v>
      </c>
    </row>
    <row r="191" spans="1:10" ht="18" customHeight="1" x14ac:dyDescent="0.3">
      <c r="A191" s="549" t="s">
        <v>42</v>
      </c>
      <c r="B191" s="549"/>
      <c r="C191" s="549"/>
      <c r="D191" s="549"/>
      <c r="E191" s="549"/>
      <c r="F191" s="34"/>
      <c r="I191" s="28" t="s">
        <v>362</v>
      </c>
      <c r="J191" s="51">
        <f>SUM(J186:J190)</f>
        <v>117236284221.49954</v>
      </c>
    </row>
    <row r="192" spans="1:10" ht="18" customHeight="1" x14ac:dyDescent="0.3">
      <c r="A192" s="507" t="s">
        <v>185</v>
      </c>
      <c r="B192" s="508"/>
      <c r="C192" s="508"/>
      <c r="D192" s="508"/>
      <c r="E192" s="508"/>
      <c r="F192" s="127"/>
    </row>
    <row r="193" spans="1:10" ht="39" customHeight="1" x14ac:dyDescent="0.3">
      <c r="A193" s="504" t="s">
        <v>208</v>
      </c>
      <c r="B193" s="505"/>
      <c r="C193" s="505"/>
      <c r="D193" s="505"/>
      <c r="E193" s="505"/>
      <c r="F193" s="506"/>
      <c r="J193" s="414">
        <f>E190+D218</f>
        <v>117236284220.49957</v>
      </c>
    </row>
    <row r="194" spans="1:10" ht="18" customHeight="1" x14ac:dyDescent="0.3">
      <c r="A194" s="504" t="s">
        <v>121</v>
      </c>
      <c r="B194" s="505"/>
      <c r="C194" s="505"/>
      <c r="D194" s="505"/>
      <c r="E194" s="505"/>
      <c r="F194" s="506"/>
    </row>
    <row r="195" spans="1:10" ht="18" customHeight="1" x14ac:dyDescent="0.3">
      <c r="A195" s="504" t="s">
        <v>151</v>
      </c>
      <c r="B195" s="505"/>
      <c r="C195" s="505"/>
      <c r="D195" s="505"/>
      <c r="E195" s="505"/>
      <c r="F195" s="506"/>
    </row>
    <row r="196" spans="1:10" ht="18" customHeight="1" x14ac:dyDescent="0.3">
      <c r="A196" s="504" t="s">
        <v>124</v>
      </c>
      <c r="B196" s="505"/>
      <c r="C196" s="505"/>
      <c r="D196" s="505"/>
      <c r="E196" s="505"/>
      <c r="F196" s="506"/>
    </row>
    <row r="197" spans="1:10" ht="18" customHeight="1" x14ac:dyDescent="0.3">
      <c r="A197" s="501" t="s">
        <v>150</v>
      </c>
      <c r="B197" s="502"/>
      <c r="C197" s="502"/>
      <c r="D197" s="502"/>
      <c r="E197" s="502"/>
      <c r="F197" s="503"/>
    </row>
    <row r="198" spans="1:10" ht="18" customHeight="1" x14ac:dyDescent="0.3">
      <c r="A198" s="104" t="s">
        <v>122</v>
      </c>
      <c r="B198" s="105"/>
      <c r="C198" s="105"/>
      <c r="D198" s="105"/>
      <c r="E198" s="105"/>
      <c r="F198" s="106"/>
    </row>
    <row r="199" spans="1:10" ht="45" customHeight="1" x14ac:dyDescent="0.3">
      <c r="A199" s="546" t="s">
        <v>123</v>
      </c>
      <c r="B199" s="547"/>
      <c r="C199" s="547"/>
      <c r="D199" s="547"/>
      <c r="E199" s="547"/>
      <c r="F199" s="548"/>
    </row>
    <row r="200" spans="1:10" ht="9.9" customHeight="1" x14ac:dyDescent="0.3">
      <c r="A200" s="76"/>
      <c r="B200"/>
      <c r="C200"/>
      <c r="D200"/>
      <c r="E200"/>
      <c r="F200" s="54"/>
    </row>
    <row r="201" spans="1:10" ht="18" customHeight="1" x14ac:dyDescent="0.3">
      <c r="A201"/>
      <c r="B201" s="491" t="s">
        <v>125</v>
      </c>
      <c r="C201" s="491"/>
      <c r="D201" s="491"/>
      <c r="E201"/>
      <c r="F201" s="36"/>
    </row>
    <row r="202" spans="1:10" ht="33" customHeight="1" x14ac:dyDescent="0.3">
      <c r="A202"/>
      <c r="B202" s="510" t="s">
        <v>126</v>
      </c>
      <c r="C202" s="510"/>
      <c r="D202" s="510"/>
      <c r="E202"/>
      <c r="F202" s="36"/>
    </row>
    <row r="203" spans="1:10" s="376" customFormat="1" ht="15" customHeight="1" x14ac:dyDescent="0.25">
      <c r="A203" s="375"/>
      <c r="B203" s="578" t="s">
        <v>51</v>
      </c>
      <c r="C203" s="578"/>
      <c r="D203" s="578"/>
      <c r="E203" s="375"/>
      <c r="F203" s="172"/>
    </row>
    <row r="204" spans="1:10" ht="18" customHeight="1" x14ac:dyDescent="0.3">
      <c r="A204"/>
      <c r="B204" s="488" t="s">
        <v>70</v>
      </c>
      <c r="C204" s="488"/>
      <c r="D204" s="164" t="s">
        <v>84</v>
      </c>
      <c r="E204"/>
      <c r="F204" s="115"/>
    </row>
    <row r="205" spans="1:10" ht="18" customHeight="1" x14ac:dyDescent="0.3">
      <c r="A205"/>
      <c r="B205" s="486" t="s">
        <v>197</v>
      </c>
      <c r="C205" s="486"/>
      <c r="D205" s="164"/>
      <c r="E205"/>
      <c r="F205" s="65"/>
    </row>
    <row r="206" spans="1:10" ht="18" customHeight="1" x14ac:dyDescent="0.3">
      <c r="A206"/>
      <c r="B206" s="118" t="s">
        <v>127</v>
      </c>
      <c r="D206" s="126">
        <f>+'2T'!D217</f>
        <v>70165818897.331161</v>
      </c>
      <c r="E206" s="272"/>
      <c r="F206" s="65"/>
    </row>
    <row r="207" spans="1:10" ht="18" customHeight="1" x14ac:dyDescent="0.3">
      <c r="A207"/>
      <c r="B207" s="118" t="s">
        <v>128</v>
      </c>
      <c r="D207" s="126">
        <f>+'2T'!D218</f>
        <v>0</v>
      </c>
      <c r="E207" s="272"/>
      <c r="F207" s="65"/>
    </row>
    <row r="208" spans="1:10" ht="18" customHeight="1" x14ac:dyDescent="0.3">
      <c r="A208"/>
      <c r="B208" s="487" t="s">
        <v>16</v>
      </c>
      <c r="C208" s="487"/>
      <c r="D208" s="268">
        <f>+D206+D207</f>
        <v>70165818897.331161</v>
      </c>
      <c r="E208"/>
      <c r="F208" s="65"/>
    </row>
    <row r="209" spans="1:6" ht="18" customHeight="1" x14ac:dyDescent="0.3">
      <c r="A209"/>
      <c r="B209" s="118"/>
      <c r="D209" s="126"/>
      <c r="E209"/>
      <c r="F209" s="65"/>
    </row>
    <row r="210" spans="1:6" ht="18" customHeight="1" x14ac:dyDescent="0.3">
      <c r="A210"/>
      <c r="B210" s="486" t="s">
        <v>198</v>
      </c>
      <c r="C210" s="486"/>
      <c r="D210" s="164" t="s">
        <v>84</v>
      </c>
      <c r="E210"/>
      <c r="F210" s="65"/>
    </row>
    <row r="211" spans="1:6" ht="18" customHeight="1" x14ac:dyDescent="0.3">
      <c r="A211"/>
      <c r="B211" s="118" t="s">
        <v>127</v>
      </c>
      <c r="D211" s="126">
        <f>F229+F230</f>
        <v>5784348792.2344074</v>
      </c>
      <c r="E211"/>
      <c r="F211" s="65"/>
    </row>
    <row r="212" spans="1:6" ht="18" customHeight="1" x14ac:dyDescent="0.3">
      <c r="A212"/>
      <c r="B212" s="118" t="s">
        <v>199</v>
      </c>
      <c r="D212" s="126">
        <v>0</v>
      </c>
      <c r="E212"/>
      <c r="F212" s="65"/>
    </row>
    <row r="213" spans="1:6" ht="18" customHeight="1" x14ac:dyDescent="0.3">
      <c r="A213"/>
      <c r="B213" s="487" t="s">
        <v>200</v>
      </c>
      <c r="C213" s="487"/>
      <c r="D213" s="268">
        <f>+D211+D212</f>
        <v>5784348792.2344074</v>
      </c>
      <c r="E213"/>
      <c r="F213" s="65"/>
    </row>
    <row r="214" spans="1:6" ht="18" customHeight="1" x14ac:dyDescent="0.3">
      <c r="A214"/>
      <c r="B214" s="118"/>
      <c r="D214" s="119"/>
      <c r="E214"/>
      <c r="F214" s="65"/>
    </row>
    <row r="215" spans="1:6" ht="18" customHeight="1" x14ac:dyDescent="0.3">
      <c r="A215"/>
      <c r="B215" s="486" t="s">
        <v>201</v>
      </c>
      <c r="C215" s="486"/>
      <c r="D215" s="164" t="s">
        <v>84</v>
      </c>
      <c r="E215"/>
      <c r="F215" s="65"/>
    </row>
    <row r="216" spans="1:6" ht="18" customHeight="1" x14ac:dyDescent="0.3">
      <c r="A216"/>
      <c r="B216" s="118" t="s">
        <v>127</v>
      </c>
      <c r="D216" s="170">
        <f>+D206-D211</f>
        <v>64381470105.096756</v>
      </c>
      <c r="E216" s="238"/>
      <c r="F216" s="65"/>
    </row>
    <row r="217" spans="1:6" ht="18" customHeight="1" x14ac:dyDescent="0.3">
      <c r="A217"/>
      <c r="B217" s="118" t="s">
        <v>128</v>
      </c>
      <c r="D217" s="170">
        <f>+D207-D212</f>
        <v>0</v>
      </c>
      <c r="E217" s="238"/>
      <c r="F217" s="65"/>
    </row>
    <row r="218" spans="1:6" ht="18" customHeight="1" x14ac:dyDescent="0.3">
      <c r="A218"/>
      <c r="B218" s="487" t="s">
        <v>202</v>
      </c>
      <c r="C218" s="487"/>
      <c r="D218" s="270">
        <f>+D216+D217</f>
        <v>64381470105.096756</v>
      </c>
      <c r="E218" s="238"/>
      <c r="F218" s="65"/>
    </row>
    <row r="219" spans="1:6" ht="18" customHeight="1" x14ac:dyDescent="0.3">
      <c r="A219"/>
      <c r="B219" s="178" t="s">
        <v>203</v>
      </c>
      <c r="C219" s="135"/>
      <c r="D219" s="174"/>
      <c r="E219"/>
      <c r="F219" s="34">
        <f>+D211-F222</f>
        <v>0</v>
      </c>
    </row>
    <row r="220" spans="1:6" ht="18" customHeight="1" x14ac:dyDescent="0.3">
      <c r="A220"/>
      <c r="B220" s="207"/>
      <c r="C220" s="208"/>
      <c r="D220" s="174"/>
      <c r="E220"/>
      <c r="F220" s="65"/>
    </row>
    <row r="221" spans="1:6" ht="18" customHeight="1" x14ac:dyDescent="0.3">
      <c r="A221" s="92" t="s">
        <v>53</v>
      </c>
      <c r="B221" s="92" t="s">
        <v>233</v>
      </c>
      <c r="C221" s="92" t="s">
        <v>11</v>
      </c>
      <c r="D221" s="92" t="s">
        <v>234</v>
      </c>
      <c r="E221" s="92" t="s">
        <v>235</v>
      </c>
      <c r="F221" s="92" t="s">
        <v>10</v>
      </c>
    </row>
    <row r="222" spans="1:6" ht="18" customHeight="1" x14ac:dyDescent="0.3">
      <c r="A222" s="367" t="s">
        <v>232</v>
      </c>
      <c r="B222" s="210"/>
      <c r="C222" s="211">
        <f>+SUM(C223:C232)</f>
        <v>1336143885.3745999</v>
      </c>
      <c r="D222" s="211">
        <f>+SUM(D223:D232)</f>
        <v>2917463302.4013991</v>
      </c>
      <c r="E222" s="211">
        <f>+SUM(E223:E232)</f>
        <v>1530741604.4584086</v>
      </c>
      <c r="F222" s="211">
        <f>+SUM(F223:F232)</f>
        <v>5784348792.2344074</v>
      </c>
    </row>
    <row r="223" spans="1:6" ht="18" customHeight="1" x14ac:dyDescent="0.3">
      <c r="A223" s="167">
        <v>0</v>
      </c>
      <c r="B223" s="172" t="s">
        <v>177</v>
      </c>
      <c r="C223" s="14">
        <v>0</v>
      </c>
      <c r="D223" s="14">
        <v>0</v>
      </c>
      <c r="E223" s="14">
        <v>0</v>
      </c>
      <c r="F223" s="358">
        <f>+C223+D223+E223</f>
        <v>0</v>
      </c>
    </row>
    <row r="224" spans="1:6" ht="18" customHeight="1" x14ac:dyDescent="0.3">
      <c r="A224" s="167">
        <v>1</v>
      </c>
      <c r="B224" s="172" t="s">
        <v>165</v>
      </c>
      <c r="C224" s="14">
        <v>0</v>
      </c>
      <c r="D224" s="50">
        <v>0</v>
      </c>
      <c r="E224" s="50">
        <v>0</v>
      </c>
      <c r="F224" s="358">
        <f t="shared" ref="F224:F232" si="37">+C224+D224+E224</f>
        <v>0</v>
      </c>
    </row>
    <row r="225" spans="1:8" ht="18" customHeight="1" x14ac:dyDescent="0.3">
      <c r="A225" s="167">
        <v>2</v>
      </c>
      <c r="B225" s="172" t="s">
        <v>178</v>
      </c>
      <c r="C225" s="14">
        <v>0</v>
      </c>
      <c r="D225" s="14">
        <v>0</v>
      </c>
      <c r="E225" s="14">
        <v>0</v>
      </c>
      <c r="F225" s="358">
        <f t="shared" si="37"/>
        <v>0</v>
      </c>
    </row>
    <row r="226" spans="1:8" ht="18" customHeight="1" x14ac:dyDescent="0.3">
      <c r="A226" s="167">
        <v>3</v>
      </c>
      <c r="B226" s="172" t="s">
        <v>179</v>
      </c>
      <c r="C226" s="14">
        <v>0</v>
      </c>
      <c r="D226" s="14">
        <v>0</v>
      </c>
      <c r="E226" s="14">
        <v>0</v>
      </c>
      <c r="F226" s="358">
        <f t="shared" si="37"/>
        <v>0</v>
      </c>
    </row>
    <row r="227" spans="1:8" ht="18" customHeight="1" x14ac:dyDescent="0.3">
      <c r="A227" s="167">
        <v>4</v>
      </c>
      <c r="B227" s="172" t="s">
        <v>180</v>
      </c>
      <c r="C227" s="14">
        <v>0</v>
      </c>
      <c r="D227" s="14">
        <v>0</v>
      </c>
      <c r="E227" s="14">
        <v>0</v>
      </c>
      <c r="F227" s="358">
        <f t="shared" si="37"/>
        <v>0</v>
      </c>
    </row>
    <row r="228" spans="1:8" ht="18" customHeight="1" x14ac:dyDescent="0.3">
      <c r="A228" s="167">
        <v>5</v>
      </c>
      <c r="B228" s="172" t="s">
        <v>181</v>
      </c>
      <c r="C228" s="14">
        <v>0</v>
      </c>
      <c r="D228" s="14">
        <v>0</v>
      </c>
      <c r="E228" s="14">
        <v>0</v>
      </c>
      <c r="F228" s="358">
        <f t="shared" si="37"/>
        <v>0</v>
      </c>
    </row>
    <row r="229" spans="1:8" ht="18" customHeight="1" x14ac:dyDescent="0.3">
      <c r="A229" s="167">
        <v>6</v>
      </c>
      <c r="B229" s="416" t="s">
        <v>163</v>
      </c>
      <c r="C229" s="14">
        <f>C230*0.06</f>
        <v>75630785.964599982</v>
      </c>
      <c r="D229" s="14">
        <f>D230*0.06</f>
        <v>165139432.21139994</v>
      </c>
      <c r="E229" s="14">
        <f t="shared" ref="E229" si="38">E230*0.06</f>
        <v>86645751.195758969</v>
      </c>
      <c r="F229" s="418">
        <f t="shared" si="37"/>
        <v>327415969.37175894</v>
      </c>
      <c r="H229" s="414"/>
    </row>
    <row r="230" spans="1:8" ht="18" customHeight="1" x14ac:dyDescent="0.3">
      <c r="A230" s="167">
        <v>7</v>
      </c>
      <c r="B230" s="416" t="s">
        <v>164</v>
      </c>
      <c r="C230" s="14">
        <v>1260513099.4099998</v>
      </c>
      <c r="D230" s="14">
        <v>2752323870.1899991</v>
      </c>
      <c r="E230" s="14">
        <v>1444095853.2626495</v>
      </c>
      <c r="F230" s="418">
        <f t="shared" si="37"/>
        <v>5456932822.862648</v>
      </c>
      <c r="H230" s="414"/>
    </row>
    <row r="231" spans="1:8" ht="18" customHeight="1" x14ac:dyDescent="0.3">
      <c r="A231" s="167">
        <v>8</v>
      </c>
      <c r="B231" s="172" t="s">
        <v>182</v>
      </c>
      <c r="C231" s="14">
        <v>0</v>
      </c>
      <c r="D231" s="14">
        <v>0</v>
      </c>
      <c r="E231" s="14">
        <v>0</v>
      </c>
      <c r="F231" s="358">
        <f t="shared" si="37"/>
        <v>0</v>
      </c>
    </row>
    <row r="232" spans="1:8" ht="18" customHeight="1" x14ac:dyDescent="0.3">
      <c r="A232" s="212">
        <v>9</v>
      </c>
      <c r="B232" s="213" t="s">
        <v>183</v>
      </c>
      <c r="C232" s="16">
        <v>0</v>
      </c>
      <c r="D232" s="16">
        <v>0</v>
      </c>
      <c r="E232" s="16">
        <v>0</v>
      </c>
      <c r="F232" s="362">
        <f t="shared" si="37"/>
        <v>0</v>
      </c>
    </row>
    <row r="233" spans="1:8" ht="18" customHeight="1" x14ac:dyDescent="0.3">
      <c r="A233" s="490" t="s">
        <v>203</v>
      </c>
      <c r="B233" s="490"/>
      <c r="C233" s="490"/>
      <c r="D233" s="490"/>
      <c r="E233" s="490"/>
      <c r="F233" s="490"/>
    </row>
    <row r="234" spans="1:8" ht="18" customHeight="1" x14ac:dyDescent="0.3">
      <c r="A234" s="104" t="s">
        <v>122</v>
      </c>
      <c r="B234" s="105"/>
      <c r="C234" s="105"/>
      <c r="D234" s="105"/>
      <c r="E234" s="105"/>
      <c r="F234" s="106"/>
    </row>
    <row r="235" spans="1:8" ht="45" customHeight="1" x14ac:dyDescent="0.3">
      <c r="A235" s="546" t="s">
        <v>368</v>
      </c>
      <c r="B235" s="547"/>
      <c r="C235" s="547"/>
      <c r="D235" s="547"/>
      <c r="E235" s="547"/>
      <c r="F235" s="548"/>
    </row>
    <row r="236" spans="1:8" ht="30" customHeight="1" x14ac:dyDescent="0.3">
      <c r="A236"/>
      <c r="B236"/>
      <c r="C236"/>
      <c r="D236"/>
      <c r="E236"/>
      <c r="F236"/>
    </row>
    <row r="237" spans="1:8" ht="39.9" customHeight="1" x14ac:dyDescent="0.3">
      <c r="A237" s="129" t="s">
        <v>75</v>
      </c>
      <c r="B237" s="531" t="s">
        <v>341</v>
      </c>
      <c r="C237" s="476"/>
      <c r="D237" s="477" t="s">
        <v>48</v>
      </c>
      <c r="E237" s="478"/>
      <c r="F237" s="479"/>
    </row>
    <row r="238" spans="1:8" ht="39.9" customHeight="1" x14ac:dyDescent="0.3">
      <c r="A238" s="88" t="s">
        <v>46</v>
      </c>
      <c r="B238" s="531" t="s">
        <v>342</v>
      </c>
      <c r="C238" s="476"/>
      <c r="D238" s="480"/>
      <c r="E238" s="481"/>
      <c r="F238" s="482"/>
    </row>
    <row r="239" spans="1:8" ht="39.9" customHeight="1" x14ac:dyDescent="0.3">
      <c r="A239" s="89" t="s">
        <v>47</v>
      </c>
      <c r="B239" s="531" t="s">
        <v>343</v>
      </c>
      <c r="C239" s="476"/>
      <c r="D239" s="483"/>
      <c r="E239" s="484"/>
      <c r="F239" s="485"/>
    </row>
    <row r="240" spans="1:8" ht="13.8" x14ac:dyDescent="0.3">
      <c r="A240" s="576" t="s">
        <v>118</v>
      </c>
      <c r="B240" s="576"/>
      <c r="C240" s="576"/>
      <c r="D240" s="576"/>
      <c r="E240" s="576"/>
      <c r="F240" s="576"/>
    </row>
    <row r="242" spans="1:6" x14ac:dyDescent="0.3">
      <c r="A242" s="577"/>
      <c r="B242" s="577"/>
      <c r="C242" s="577"/>
      <c r="D242" s="577"/>
      <c r="E242" s="577"/>
      <c r="F242" s="577"/>
    </row>
    <row r="243" spans="1:6" x14ac:dyDescent="0.3">
      <c r="A243" s="108" t="s">
        <v>129</v>
      </c>
      <c r="F243" s="109"/>
    </row>
    <row r="244" spans="1:6" x14ac:dyDescent="0.3">
      <c r="A244" s="110"/>
      <c r="F244" s="109"/>
    </row>
    <row r="245" spans="1:6" x14ac:dyDescent="0.3">
      <c r="A245" s="108" t="s">
        <v>136</v>
      </c>
      <c r="D245" s="143" t="s">
        <v>170</v>
      </c>
      <c r="F245" s="109"/>
    </row>
    <row r="246" spans="1:6" x14ac:dyDescent="0.3">
      <c r="A246" s="110" t="s">
        <v>130</v>
      </c>
      <c r="B246" s="107">
        <f>+B123</f>
        <v>132691026794</v>
      </c>
      <c r="D246" s="463" t="s">
        <v>166</v>
      </c>
      <c r="E246" s="463"/>
      <c r="F246" s="464"/>
    </row>
    <row r="247" spans="1:6" x14ac:dyDescent="0.3">
      <c r="A247" s="110" t="s">
        <v>137</v>
      </c>
      <c r="B247" s="53">
        <f>+F142</f>
        <v>33172756699.5</v>
      </c>
      <c r="D247" s="463"/>
      <c r="E247" s="463"/>
      <c r="F247" s="464"/>
    </row>
    <row r="248" spans="1:6" ht="16.2" thickBot="1" x14ac:dyDescent="0.35">
      <c r="A248" s="110" t="s">
        <v>131</v>
      </c>
      <c r="B248" s="155">
        <f>+B246-B247</f>
        <v>99518270094.5</v>
      </c>
      <c r="D248" s="35" t="s">
        <v>167</v>
      </c>
      <c r="F248" s="157">
        <f>+F142</f>
        <v>33172756699.5</v>
      </c>
    </row>
    <row r="249" spans="1:6" ht="16.2" thickTop="1" x14ac:dyDescent="0.3">
      <c r="A249" s="110"/>
      <c r="D249" s="35" t="s">
        <v>168</v>
      </c>
      <c r="F249" s="158">
        <f>+F162</f>
        <v>26223008107.255592</v>
      </c>
    </row>
    <row r="250" spans="1:6" ht="16.2" thickBot="1" x14ac:dyDescent="0.35">
      <c r="A250" s="108" t="s">
        <v>132</v>
      </c>
      <c r="D250" s="143" t="s">
        <v>169</v>
      </c>
      <c r="E250" s="143"/>
      <c r="F250" s="159">
        <f>+F249/F248</f>
        <v>0.79049830994753723</v>
      </c>
    </row>
    <row r="251" spans="1:6" ht="16.2" thickTop="1" x14ac:dyDescent="0.3">
      <c r="A251" s="110" t="s">
        <v>133</v>
      </c>
      <c r="B251" s="107">
        <f>+F43</f>
        <v>32007356899.489998</v>
      </c>
      <c r="F251" s="109"/>
    </row>
    <row r="252" spans="1:6" x14ac:dyDescent="0.3">
      <c r="A252" s="110" t="s">
        <v>134</v>
      </c>
      <c r="B252" s="53">
        <f>+F162</f>
        <v>26223008107.255592</v>
      </c>
      <c r="D252" s="463" t="s">
        <v>171</v>
      </c>
      <c r="E252" s="463"/>
      <c r="F252" s="464"/>
    </row>
    <row r="253" spans="1:6" ht="16.2" thickBot="1" x14ac:dyDescent="0.35">
      <c r="A253" s="110" t="s">
        <v>135</v>
      </c>
      <c r="B253" s="156">
        <f>+B251-B252</f>
        <v>5784348792.2344055</v>
      </c>
      <c r="D253" s="463"/>
      <c r="E253" s="463"/>
      <c r="F253" s="464"/>
    </row>
    <row r="254" spans="1:6" ht="16.2" thickTop="1" x14ac:dyDescent="0.3">
      <c r="A254" s="110"/>
      <c r="B254"/>
      <c r="D254" s="161" t="s">
        <v>172</v>
      </c>
      <c r="E254" s="160"/>
      <c r="F254" s="157">
        <f>+B123</f>
        <v>132691026794</v>
      </c>
    </row>
    <row r="255" spans="1:6" x14ac:dyDescent="0.3">
      <c r="A255" s="110"/>
      <c r="B255"/>
      <c r="D255" s="161" t="s">
        <v>168</v>
      </c>
      <c r="E255" s="160"/>
      <c r="F255" s="158">
        <f>+F162</f>
        <v>26223008107.255592</v>
      </c>
    </row>
    <row r="256" spans="1:6" ht="16.2" thickBot="1" x14ac:dyDescent="0.35">
      <c r="A256" s="110"/>
      <c r="B256"/>
      <c r="D256" s="160"/>
      <c r="E256" s="160"/>
      <c r="F256" s="159">
        <f>+F255/F254</f>
        <v>0.19762457749284174</v>
      </c>
    </row>
    <row r="257" spans="1:6" ht="16.2" thickTop="1" x14ac:dyDescent="0.3">
      <c r="A257" s="111"/>
      <c r="B257" s="112"/>
      <c r="C257" s="112"/>
      <c r="D257" s="112"/>
      <c r="E257" s="112"/>
      <c r="F257" s="113"/>
    </row>
  </sheetData>
  <mergeCells count="144">
    <mergeCell ref="A85:B85"/>
    <mergeCell ref="A104:B104"/>
    <mergeCell ref="A105:B105"/>
    <mergeCell ref="A60:B60"/>
    <mergeCell ref="A61:B61"/>
    <mergeCell ref="A63:B63"/>
    <mergeCell ref="A64:B64"/>
    <mergeCell ref="A65:B65"/>
    <mergeCell ref="A53:B53"/>
    <mergeCell ref="A55:B55"/>
    <mergeCell ref="A56:B56"/>
    <mergeCell ref="A57:B57"/>
    <mergeCell ref="A59:B59"/>
    <mergeCell ref="A73:B73"/>
    <mergeCell ref="A78:B78"/>
    <mergeCell ref="A80:B80"/>
    <mergeCell ref="A81:B81"/>
    <mergeCell ref="A67:B67"/>
    <mergeCell ref="A68:B68"/>
    <mergeCell ref="A69:B69"/>
    <mergeCell ref="A70:B70"/>
    <mergeCell ref="A72:B72"/>
    <mergeCell ref="A87:F87"/>
    <mergeCell ref="A98:F98"/>
    <mergeCell ref="A106:B106"/>
    <mergeCell ref="A108:F108"/>
    <mergeCell ref="A95:B95"/>
    <mergeCell ref="A91:F91"/>
    <mergeCell ref="A88:F88"/>
    <mergeCell ref="A90:F90"/>
    <mergeCell ref="A92:B92"/>
    <mergeCell ref="A93:B93"/>
    <mergeCell ref="A94:B94"/>
    <mergeCell ref="A96:B96"/>
    <mergeCell ref="A99:F99"/>
    <mergeCell ref="A101:F101"/>
    <mergeCell ref="A102:F102"/>
    <mergeCell ref="A103:B103"/>
    <mergeCell ref="A77:B77"/>
    <mergeCell ref="A36:F36"/>
    <mergeCell ref="A18:A19"/>
    <mergeCell ref="A20:A21"/>
    <mergeCell ref="A22:A23"/>
    <mergeCell ref="A24:A25"/>
    <mergeCell ref="A27:A28"/>
    <mergeCell ref="A47:B47"/>
    <mergeCell ref="A49:B49"/>
    <mergeCell ref="A50:B50"/>
    <mergeCell ref="A51:B51"/>
    <mergeCell ref="A52:B52"/>
    <mergeCell ref="A54:B54"/>
    <mergeCell ref="A58:B58"/>
    <mergeCell ref="A62:B62"/>
    <mergeCell ref="A66:B66"/>
    <mergeCell ref="A71:B71"/>
    <mergeCell ref="A75:B75"/>
    <mergeCell ref="A1:F2"/>
    <mergeCell ref="A3:F3"/>
    <mergeCell ref="A9:F9"/>
    <mergeCell ref="A82:B82"/>
    <mergeCell ref="A84:B84"/>
    <mergeCell ref="C5:E5"/>
    <mergeCell ref="C6:E6"/>
    <mergeCell ref="C7:E7"/>
    <mergeCell ref="A11:F11"/>
    <mergeCell ref="A29:A30"/>
    <mergeCell ref="A31:A32"/>
    <mergeCell ref="A33:A34"/>
    <mergeCell ref="A42:B42"/>
    <mergeCell ref="A43:B43"/>
    <mergeCell ref="A45:B45"/>
    <mergeCell ref="A46:B46"/>
    <mergeCell ref="A13:F13"/>
    <mergeCell ref="A14:F14"/>
    <mergeCell ref="A37:F37"/>
    <mergeCell ref="A39:F39"/>
    <mergeCell ref="A40:F40"/>
    <mergeCell ref="A41:B41"/>
    <mergeCell ref="A74:B74"/>
    <mergeCell ref="A76:B76"/>
    <mergeCell ref="A120:F120"/>
    <mergeCell ref="A121:F121"/>
    <mergeCell ref="A132:F132"/>
    <mergeCell ref="A134:F134"/>
    <mergeCell ref="A133:F133"/>
    <mergeCell ref="A117:F117"/>
    <mergeCell ref="A184:F184"/>
    <mergeCell ref="A109:F109"/>
    <mergeCell ref="B111:C111"/>
    <mergeCell ref="D111:F113"/>
    <mergeCell ref="B112:C112"/>
    <mergeCell ref="B113:C113"/>
    <mergeCell ref="A115:F115"/>
    <mergeCell ref="A136:F136"/>
    <mergeCell ref="A137:F137"/>
    <mergeCell ref="A138:F138"/>
    <mergeCell ref="D246:F247"/>
    <mergeCell ref="D252:F253"/>
    <mergeCell ref="A240:F240"/>
    <mergeCell ref="A242:F242"/>
    <mergeCell ref="A192:E192"/>
    <mergeCell ref="B237:C237"/>
    <mergeCell ref="D237:F239"/>
    <mergeCell ref="B238:C238"/>
    <mergeCell ref="B239:C239"/>
    <mergeCell ref="A193:F193"/>
    <mergeCell ref="A194:F194"/>
    <mergeCell ref="A195:F195"/>
    <mergeCell ref="A196:F196"/>
    <mergeCell ref="A197:F197"/>
    <mergeCell ref="A199:F199"/>
    <mergeCell ref="B201:D201"/>
    <mergeCell ref="A235:F235"/>
    <mergeCell ref="B210:C210"/>
    <mergeCell ref="B213:C213"/>
    <mergeCell ref="B215:C215"/>
    <mergeCell ref="B218:C218"/>
    <mergeCell ref="A233:F233"/>
    <mergeCell ref="B202:D202"/>
    <mergeCell ref="B203:D203"/>
    <mergeCell ref="A79:B79"/>
    <mergeCell ref="A83:B83"/>
    <mergeCell ref="A44:B44"/>
    <mergeCell ref="A48:B48"/>
    <mergeCell ref="B204:C204"/>
    <mergeCell ref="B205:C205"/>
    <mergeCell ref="B208:C208"/>
    <mergeCell ref="A152:F152"/>
    <mergeCell ref="A154:F154"/>
    <mergeCell ref="A156:F156"/>
    <mergeCell ref="A157:F157"/>
    <mergeCell ref="A158:F158"/>
    <mergeCell ref="A153:F153"/>
    <mergeCell ref="A191:E191"/>
    <mergeCell ref="A179:F179"/>
    <mergeCell ref="A162:B162"/>
    <mergeCell ref="A174:B174"/>
    <mergeCell ref="A177:F177"/>
    <mergeCell ref="A178:F178"/>
    <mergeCell ref="A180:F180"/>
    <mergeCell ref="A182:F182"/>
    <mergeCell ref="A183:F183"/>
    <mergeCell ref="A142:B142"/>
    <mergeCell ref="A119:F119"/>
  </mergeCells>
  <conditionalFormatting sqref="B253">
    <cfRule type="cellIs" dxfId="11" priority="4" operator="equal">
      <formula>0</formula>
    </cfRule>
    <cfRule type="cellIs" dxfId="10" priority="5" operator="lessThan">
      <formula>0</formula>
    </cfRule>
    <cfRule type="cellIs" dxfId="9" priority="6" operator="greaterThan">
      <formula>0</formula>
    </cfRule>
  </conditionalFormatting>
  <conditionalFormatting sqref="F219">
    <cfRule type="cellIs" dxfId="8" priority="1" operator="equal">
      <formula>0</formula>
    </cfRule>
    <cfRule type="cellIs" dxfId="7" priority="2" operator="lessThan">
      <formula>0</formula>
    </cfRule>
    <cfRule type="cellIs" dxfId="6" priority="3" operator="greaterThan">
      <formula>0</formula>
    </cfRule>
  </conditionalFormatting>
  <dataValidations count="12">
    <dataValidation allowBlank="1" showInputMessage="1" showErrorMessage="1" promptTitle="Advertencia" prompt="Se recomienda leer cuidadosamente las indicaciones dispuestas en la parte inferior de esta tabla. " sqref="A186" xr:uid="{01CCBB73-FF2F-459D-9DFF-1CBB54F0F37B}"/>
    <dataValidation allowBlank="1" showInputMessage="1" showErrorMessage="1" promptTitle="Advertencia" prompt="Esta tabla solo la deben completar la unidades ejecutoras que por Ley específica estén facultadas para estimar superávits." sqref="F202" xr:uid="{1F9EC796-AA01-43E3-9EAA-598CFEFED945}"/>
    <dataValidation allowBlank="1" showInputMessage="1" showErrorMessage="1" promptTitle="Advertencia" prompt="El nombre de la partida debe ser de acuerdo al Clasificador de los Ingresos del Sector Público. " sqref="B143:B145 B163 B223" xr:uid="{C7DBA423-409B-400C-A60D-D813483DAAA4}"/>
    <dataValidation allowBlank="1" showInputMessage="1" showErrorMessage="1" promptTitle="Advertencia" prompt="En este espacio se debe detallar el código correspondiente a la partida detallada y debe ser el código definido en el Clasificador de los Ingresos del Sector Público. " sqref="A143:A145 A163 A223" xr:uid="{0E190341-4FE2-414F-B7DD-1CBDA094D952}"/>
    <dataValidation allowBlank="1" showInputMessage="1" showErrorMessage="1" promptTitle="Advertencia" prompt="El código debe ser el definido para la partida en particular y debe ser el código establecido en el Clasificador de los Ingresos del Sector Público. " sqref="A139 A159" xr:uid="{1AC7DD02-CCC5-4564-A840-491ADBB5F14D}"/>
    <dataValidation allowBlank="1" showInputMessage="1" showErrorMessage="1" promptTitle="Advertencia" prompt="Se debe indicar el nombre de la partida de acuerdo al Clasificador de los Ingresos del Sector Público." sqref="B139" xr:uid="{3B3A954B-FAB8-4EBE-BE1C-CBCF79BDE45C}"/>
    <dataValidation allowBlank="1" showInputMessage="1" showErrorMessage="1" promptTitle="Advertencia" prompt="Esta tabla se completa únicamente con los ingresos y egresos del período 2024. Se recomienda leer cuidadosamente las indicaciones señaladas en la parte inferior de la tabla. " sqref="A183:F183" xr:uid="{8C6076E1-1061-44AE-BAA4-891D6607B996}"/>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57:F157" xr:uid="{67E5F422-DF03-423C-BE60-1E3B1DD665F2}"/>
    <dataValidation allowBlank="1" showInputMessage="1" showErrorMessage="1" promptTitle="Advertencia" prompt="Debe coincidir con el monto reportado en la Liquidación Prespuestaria 2023, caso contrario se debe justificar en el espacio de observaciones. " sqref="D214 D206:D207 D209:D210" xr:uid="{F57FF142-55C7-414E-BCA8-BD8D3881DF92}"/>
    <dataValidation allowBlank="1" showInputMessage="1" showErrorMessage="1" promptTitle="Recordatorio" prompt="El superávit libre debe ser reintegrado a más tardar el 31 de marzo,_x000a_de acuerdo al  Decreto Nº 43189-MTSS, artículo 66. " sqref="B207:B209 B211:B214 B216:B218" xr:uid="{252659E5-6065-4F60-986E-33EBCFCC3BE2}"/>
    <dataValidation allowBlank="1" showInputMessage="1" showErrorMessage="1" promptTitle="Advertencia" prompt="Esta tabla solo la deben completar la unidades ejecutoras que por Ley específica estén facultadas para estimar y re presupuestar superávits." sqref="B202" xr:uid="{D68D0A7D-61CF-49DF-9E4E-EC74BC942AD9}"/>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111:F113" xr:uid="{2363D137-08ED-4EDA-A92A-566080085FAA}"/>
  </dataValidations>
  <hyperlinks>
    <hyperlink ref="A139" r:id="rId1" xr:uid="{100874E7-5AE0-43FD-8CAB-E8E6D98F09D0}"/>
    <hyperlink ref="A159" r:id="rId2" xr:uid="{8451ADDC-C0B3-4AC4-8CDB-0DF69D61BF35}"/>
    <hyperlink ref="B139" r:id="rId3" xr:uid="{BAFF97C4-3021-46E5-B77E-DBA8861ED6C0}"/>
    <hyperlink ref="B159" r:id="rId4" display="Nombre de la Partida presupuestaria" xr:uid="{E94F74C8-D75B-4B81-82E8-59FB5B2EA242}"/>
  </hyperlinks>
  <printOptions horizontalCentered="1"/>
  <pageMargins left="0.11811023622047245" right="0.11811023622047245" top="0.11811023622047245" bottom="0.27559055118110237" header="0.11811023622047245" footer="0.11811023622047245"/>
  <pageSetup scale="52" orientation="portrait" r:id="rId5"/>
  <headerFooter>
    <oddFooter>&amp;L&amp;"Palatino Linotype,Normal"&amp;K979797&amp;D&amp;C&amp;"Palatino Linotype,Normal"&amp;K979797Reporte de ejecución programática y presupuestaria (III Trimestre)&amp;R&amp;"Palatino Linotype,Normal"&amp;K979797&amp;P</oddFooter>
  </headerFooter>
  <rowBreaks count="3" manualBreakCount="3">
    <brk id="88" max="5" man="1"/>
    <brk id="114" max="16383" man="1"/>
    <brk id="180" max="5" man="1"/>
  </rowBreaks>
  <ignoredErrors>
    <ignoredError sqref="F84 F57:F69 F72:F73 F80:F81 F76:F77 F74:F75 F78:F79 F82:F83" formula="1"/>
  </ignoredErrors>
  <drawing r:id="rId6"/>
  <legacyDrawing r:id="rId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31B42-86D4-44BD-A3EA-293853D8B8F7}">
  <sheetPr>
    <tabColor rgb="FF182951"/>
  </sheetPr>
  <dimension ref="A1:H157"/>
  <sheetViews>
    <sheetView showGridLines="0" zoomScale="80" zoomScaleNormal="80" zoomScaleSheetLayoutView="100" workbookViewId="0">
      <selection sqref="A1:F2"/>
    </sheetView>
  </sheetViews>
  <sheetFormatPr baseColWidth="10" defaultColWidth="11.44140625" defaultRowHeight="15.6" x14ac:dyDescent="0.3"/>
  <cols>
    <col min="1" max="1" width="63.33203125" style="28" customWidth="1"/>
    <col min="2" max="2" width="21" style="28" customWidth="1"/>
    <col min="3" max="6" width="20.6640625" style="28" customWidth="1"/>
    <col min="7" max="16384" width="11.44140625" style="28"/>
  </cols>
  <sheetData>
    <row r="1" spans="1:6" ht="18" customHeight="1" x14ac:dyDescent="0.3">
      <c r="A1" s="537" t="s">
        <v>119</v>
      </c>
      <c r="B1" s="537"/>
      <c r="C1" s="537"/>
      <c r="D1" s="537"/>
      <c r="E1" s="537"/>
      <c r="F1" s="537"/>
    </row>
    <row r="2" spans="1:6" ht="18" customHeight="1" x14ac:dyDescent="0.3">
      <c r="A2" s="537"/>
      <c r="B2" s="537"/>
      <c r="C2" s="537"/>
      <c r="D2" s="537"/>
      <c r="E2" s="537"/>
      <c r="F2" s="537"/>
    </row>
    <row r="3" spans="1:6" ht="18" customHeight="1" x14ac:dyDescent="0.3">
      <c r="A3" s="543" t="s">
        <v>228</v>
      </c>
      <c r="B3" s="543"/>
      <c r="C3" s="543"/>
      <c r="D3" s="543"/>
      <c r="E3" s="543"/>
      <c r="F3" s="543"/>
    </row>
    <row r="4" spans="1:6" ht="18" customHeight="1" thickBot="1" x14ac:dyDescent="0.35"/>
    <row r="5" spans="1:6" ht="18" customHeight="1" x14ac:dyDescent="0.3">
      <c r="A5" s="231"/>
      <c r="B5" s="142" t="s">
        <v>22</v>
      </c>
      <c r="C5" s="579" t="str">
        <f>+'1T'!C5</f>
        <v>Fondo de Subsidio para la Vivienda (FOSUVI)</v>
      </c>
      <c r="D5" s="580"/>
      <c r="E5" s="581"/>
    </row>
    <row r="6" spans="1:6" x14ac:dyDescent="0.3">
      <c r="A6" s="231"/>
      <c r="B6" s="144" t="s">
        <v>33</v>
      </c>
      <c r="C6" s="582" t="str">
        <f>+'1T'!C6</f>
        <v>Banco Hipotecario de la Vivienda (BANHVI)</v>
      </c>
      <c r="D6" s="583"/>
      <c r="E6" s="584"/>
    </row>
    <row r="7" spans="1:6" ht="21" customHeight="1" thickBot="1" x14ac:dyDescent="0.35">
      <c r="A7" s="231"/>
      <c r="B7" s="147" t="s">
        <v>34</v>
      </c>
      <c r="C7" s="585" t="str">
        <f>+'1T'!C7</f>
        <v>Fondo de Subsidio para la Vivienda (FOSUVI)</v>
      </c>
      <c r="D7" s="586"/>
      <c r="E7" s="587"/>
    </row>
    <row r="8" spans="1:6" x14ac:dyDescent="0.3">
      <c r="A8" s="231"/>
      <c r="B8" s="6"/>
      <c r="C8" s="6"/>
      <c r="D8" s="6"/>
      <c r="E8" s="6"/>
      <c r="F8" s="6"/>
    </row>
    <row r="9" spans="1:6" ht="19.8" x14ac:dyDescent="0.3">
      <c r="A9" s="509" t="s">
        <v>229</v>
      </c>
      <c r="B9" s="509"/>
      <c r="C9" s="509"/>
      <c r="D9" s="509"/>
      <c r="E9" s="509"/>
      <c r="F9" s="509"/>
    </row>
    <row r="10" spans="1:6" ht="15" customHeight="1" x14ac:dyDescent="0.3"/>
    <row r="11" spans="1:6" x14ac:dyDescent="0.3">
      <c r="A11" s="542" t="s">
        <v>36</v>
      </c>
      <c r="B11" s="542"/>
      <c r="C11" s="542"/>
      <c r="D11" s="542"/>
      <c r="E11" s="542"/>
      <c r="F11" s="542"/>
    </row>
    <row r="12" spans="1:6" x14ac:dyDescent="0.3">
      <c r="A12" s="542" t="s">
        <v>19</v>
      </c>
      <c r="B12" s="542"/>
      <c r="C12" s="542"/>
      <c r="D12" s="542"/>
      <c r="E12" s="542"/>
      <c r="F12" s="542"/>
    </row>
    <row r="13" spans="1:6" ht="35.1" customHeight="1" x14ac:dyDescent="0.3">
      <c r="A13" s="232" t="s">
        <v>17</v>
      </c>
      <c r="B13" s="92" t="s">
        <v>18</v>
      </c>
      <c r="C13" s="232" t="s">
        <v>82</v>
      </c>
      <c r="D13" s="92" t="s">
        <v>83</v>
      </c>
      <c r="E13" s="92" t="s">
        <v>84</v>
      </c>
      <c r="F13" s="233" t="s">
        <v>230</v>
      </c>
    </row>
    <row r="14" spans="1:6" ht="9.9" customHeight="1" x14ac:dyDescent="0.3">
      <c r="A14" s="72"/>
      <c r="B14" s="72"/>
      <c r="C14" s="297"/>
      <c r="D14" s="297"/>
      <c r="E14" s="297"/>
      <c r="F14" s="297"/>
    </row>
    <row r="15" spans="1:6" x14ac:dyDescent="0.3">
      <c r="A15" s="294" t="s">
        <v>287</v>
      </c>
      <c r="B15" s="295"/>
      <c r="C15" s="316"/>
      <c r="D15" s="316"/>
      <c r="E15" s="316"/>
      <c r="F15" s="316"/>
    </row>
    <row r="16" spans="1:6" x14ac:dyDescent="0.3">
      <c r="A16" s="536" t="s">
        <v>288</v>
      </c>
      <c r="B16" s="296" t="s">
        <v>289</v>
      </c>
      <c r="C16" s="300">
        <f>+'1T'!F18</f>
        <v>1512</v>
      </c>
      <c r="D16" s="300">
        <f>+'2T'!F18</f>
        <v>1313</v>
      </c>
      <c r="E16" s="300">
        <f>+'3T'!F18</f>
        <v>1462</v>
      </c>
      <c r="F16" s="299">
        <f>+C16+D16+E16</f>
        <v>4287</v>
      </c>
    </row>
    <row r="17" spans="1:8" x14ac:dyDescent="0.3">
      <c r="A17" s="536"/>
      <c r="B17" s="296" t="s">
        <v>290</v>
      </c>
      <c r="C17" s="300">
        <f>+'1T'!F19</f>
        <v>4036</v>
      </c>
      <c r="D17" s="300">
        <f>+'2T'!F19</f>
        <v>3618</v>
      </c>
      <c r="E17" s="300">
        <f>+'3T'!F19</f>
        <v>3810</v>
      </c>
      <c r="F17" s="299">
        <f t="shared" ref="F17:F23" si="0">+C17+D17+E17</f>
        <v>11464</v>
      </c>
    </row>
    <row r="18" spans="1:8" x14ac:dyDescent="0.3">
      <c r="A18" s="536" t="s">
        <v>291</v>
      </c>
      <c r="B18" s="296" t="s">
        <v>289</v>
      </c>
      <c r="C18" s="300">
        <f>+'1T'!F20</f>
        <v>456</v>
      </c>
      <c r="D18" s="300">
        <f>+'2T'!F20</f>
        <v>442</v>
      </c>
      <c r="E18" s="300">
        <f>+'3T'!F20</f>
        <v>724</v>
      </c>
      <c r="F18" s="299">
        <f t="shared" si="0"/>
        <v>1622</v>
      </c>
    </row>
    <row r="19" spans="1:8" x14ac:dyDescent="0.3">
      <c r="A19" s="536"/>
      <c r="B19" s="296" t="s">
        <v>290</v>
      </c>
      <c r="C19" s="300">
        <f>+'1T'!F21</f>
        <v>1401</v>
      </c>
      <c r="D19" s="300">
        <f>+'2T'!F21</f>
        <v>1388</v>
      </c>
      <c r="E19" s="300">
        <f>+'3T'!F21</f>
        <v>2181</v>
      </c>
      <c r="F19" s="299">
        <f t="shared" si="0"/>
        <v>4970</v>
      </c>
    </row>
    <row r="20" spans="1:8" x14ac:dyDescent="0.3">
      <c r="A20" s="536" t="s">
        <v>292</v>
      </c>
      <c r="B20" s="296" t="s">
        <v>289</v>
      </c>
      <c r="C20" s="300">
        <f>+'1T'!F22</f>
        <v>120</v>
      </c>
      <c r="D20" s="300">
        <f>+'2T'!F22</f>
        <v>126</v>
      </c>
      <c r="E20" s="300">
        <f>+'3T'!F22</f>
        <v>158</v>
      </c>
      <c r="F20" s="299">
        <f t="shared" si="0"/>
        <v>404</v>
      </c>
    </row>
    <row r="21" spans="1:8" x14ac:dyDescent="0.3">
      <c r="A21" s="536"/>
      <c r="B21" s="296" t="s">
        <v>290</v>
      </c>
      <c r="C21" s="300">
        <f>+'1T'!F23</f>
        <v>370</v>
      </c>
      <c r="D21" s="300">
        <f>+'2T'!F23</f>
        <v>357</v>
      </c>
      <c r="E21" s="300">
        <f>+'3T'!F23</f>
        <v>443</v>
      </c>
      <c r="F21" s="299">
        <f t="shared" si="0"/>
        <v>1170</v>
      </c>
    </row>
    <row r="22" spans="1:8" x14ac:dyDescent="0.3">
      <c r="A22" s="536" t="s">
        <v>293</v>
      </c>
      <c r="B22" s="296" t="s">
        <v>289</v>
      </c>
      <c r="C22" s="300">
        <f>+'1T'!F24</f>
        <v>152</v>
      </c>
      <c r="D22" s="300">
        <f>+'2T'!F24</f>
        <v>131</v>
      </c>
      <c r="E22" s="300">
        <f>+'3T'!F24</f>
        <v>125</v>
      </c>
      <c r="F22" s="299">
        <f t="shared" si="0"/>
        <v>408</v>
      </c>
      <c r="H22" s="409"/>
    </row>
    <row r="23" spans="1:8" x14ac:dyDescent="0.3">
      <c r="A23" s="536"/>
      <c r="B23" s="296" t="s">
        <v>290</v>
      </c>
      <c r="C23" s="300">
        <f>+'1T'!F25</f>
        <v>417</v>
      </c>
      <c r="D23" s="300">
        <f>+'2T'!F25</f>
        <v>364</v>
      </c>
      <c r="E23" s="300">
        <f>+'3T'!F25</f>
        <v>318</v>
      </c>
      <c r="F23" s="299">
        <f t="shared" si="0"/>
        <v>1099</v>
      </c>
    </row>
    <row r="24" spans="1:8" x14ac:dyDescent="0.3">
      <c r="A24" s="294" t="s">
        <v>294</v>
      </c>
      <c r="B24" s="295"/>
      <c r="C24" s="304"/>
      <c r="D24" s="304"/>
      <c r="E24" s="304"/>
      <c r="F24" s="302"/>
      <c r="H24" s="409"/>
    </row>
    <row r="25" spans="1:8" x14ac:dyDescent="0.3">
      <c r="A25" s="536" t="s">
        <v>288</v>
      </c>
      <c r="B25" s="296" t="s">
        <v>289</v>
      </c>
      <c r="C25" s="300">
        <f>+'1T'!F27</f>
        <v>1315</v>
      </c>
      <c r="D25" s="300">
        <f>+'2T'!F27</f>
        <v>1466</v>
      </c>
      <c r="E25" s="300">
        <f>+'3T'!F27</f>
        <v>1499</v>
      </c>
      <c r="F25" s="299">
        <f>+C25+D25+E25</f>
        <v>4280</v>
      </c>
    </row>
    <row r="26" spans="1:8" x14ac:dyDescent="0.3">
      <c r="A26" s="536"/>
      <c r="B26" s="296" t="s">
        <v>290</v>
      </c>
      <c r="C26" s="300">
        <f>+'1T'!F28</f>
        <v>3523</v>
      </c>
      <c r="D26" s="300">
        <f>+'2T'!F28</f>
        <v>3997</v>
      </c>
      <c r="E26" s="300">
        <f>+'3T'!F28</f>
        <v>4103</v>
      </c>
      <c r="F26" s="299">
        <f t="shared" ref="F26:F32" si="1">+C26+D26+E26</f>
        <v>11623</v>
      </c>
    </row>
    <row r="27" spans="1:8" x14ac:dyDescent="0.3">
      <c r="A27" s="536" t="s">
        <v>291</v>
      </c>
      <c r="B27" s="296" t="s">
        <v>289</v>
      </c>
      <c r="C27" s="300">
        <f>+'1T'!F29</f>
        <v>465</v>
      </c>
      <c r="D27" s="300">
        <f>+'2T'!F29</f>
        <v>371</v>
      </c>
      <c r="E27" s="300">
        <f>+'3T'!F29</f>
        <v>492</v>
      </c>
      <c r="F27" s="299">
        <f t="shared" si="1"/>
        <v>1328</v>
      </c>
    </row>
    <row r="28" spans="1:8" x14ac:dyDescent="0.3">
      <c r="A28" s="536"/>
      <c r="B28" s="296" t="s">
        <v>290</v>
      </c>
      <c r="C28" s="300">
        <f>+'1T'!F30</f>
        <v>1481</v>
      </c>
      <c r="D28" s="300">
        <f>+'2T'!F30</f>
        <v>1118</v>
      </c>
      <c r="E28" s="300">
        <f>+'3T'!F30</f>
        <v>1459</v>
      </c>
      <c r="F28" s="299">
        <f t="shared" si="1"/>
        <v>4058</v>
      </c>
    </row>
    <row r="29" spans="1:8" x14ac:dyDescent="0.3">
      <c r="A29" s="536" t="s">
        <v>292</v>
      </c>
      <c r="B29" s="296" t="s">
        <v>289</v>
      </c>
      <c r="C29" s="300">
        <f>+'1T'!F31</f>
        <v>135</v>
      </c>
      <c r="D29" s="300">
        <f>+'2T'!F31</f>
        <v>94</v>
      </c>
      <c r="E29" s="300">
        <f>+'3T'!F31</f>
        <v>157</v>
      </c>
      <c r="F29" s="299">
        <f t="shared" si="1"/>
        <v>386</v>
      </c>
    </row>
    <row r="30" spans="1:8" x14ac:dyDescent="0.3">
      <c r="A30" s="536"/>
      <c r="B30" s="296" t="s">
        <v>290</v>
      </c>
      <c r="C30" s="300">
        <f>+'1T'!F32</f>
        <v>404</v>
      </c>
      <c r="D30" s="300">
        <f>+'2T'!F32</f>
        <v>261</v>
      </c>
      <c r="E30" s="300">
        <f>+'3T'!F32</f>
        <v>442</v>
      </c>
      <c r="F30" s="299">
        <f t="shared" si="1"/>
        <v>1107</v>
      </c>
    </row>
    <row r="31" spans="1:8" x14ac:dyDescent="0.3">
      <c r="A31" s="536" t="s">
        <v>293</v>
      </c>
      <c r="B31" s="296" t="s">
        <v>289</v>
      </c>
      <c r="C31" s="300">
        <f>+'1T'!F33</f>
        <v>83</v>
      </c>
      <c r="D31" s="300">
        <f>+'2T'!F33</f>
        <v>123</v>
      </c>
      <c r="E31" s="300">
        <f>+'3T'!F33</f>
        <v>129</v>
      </c>
      <c r="F31" s="299">
        <f t="shared" si="1"/>
        <v>335</v>
      </c>
    </row>
    <row r="32" spans="1:8" x14ac:dyDescent="0.3">
      <c r="A32" s="536"/>
      <c r="B32" s="296" t="s">
        <v>290</v>
      </c>
      <c r="C32" s="300">
        <f>+'1T'!F34</f>
        <v>203</v>
      </c>
      <c r="D32" s="300">
        <f>+'2T'!F34</f>
        <v>333</v>
      </c>
      <c r="E32" s="300">
        <f>+'3T'!F34</f>
        <v>357</v>
      </c>
      <c r="F32" s="317">
        <f t="shared" si="1"/>
        <v>893</v>
      </c>
      <c r="H32" s="409"/>
    </row>
    <row r="33" spans="1:6" x14ac:dyDescent="0.3">
      <c r="A33" s="137" t="s">
        <v>159</v>
      </c>
      <c r="B33" s="287" t="s">
        <v>160</v>
      </c>
      <c r="C33" s="136"/>
      <c r="D33" s="136"/>
      <c r="E33" s="136"/>
      <c r="F33" s="36"/>
    </row>
    <row r="34" spans="1:6" ht="50.1" customHeight="1" x14ac:dyDescent="0.3">
      <c r="A34" s="512" t="s">
        <v>107</v>
      </c>
      <c r="B34" s="513"/>
      <c r="C34" s="513"/>
      <c r="D34" s="513"/>
      <c r="E34" s="513"/>
      <c r="F34" s="514"/>
    </row>
    <row r="35" spans="1:6" ht="9.9" customHeight="1" x14ac:dyDescent="0.3">
      <c r="A35" s="31"/>
      <c r="B35" s="31"/>
      <c r="C35" s="31"/>
      <c r="D35" s="32"/>
      <c r="E35" s="32"/>
    </row>
    <row r="36" spans="1:6" ht="18" customHeight="1" x14ac:dyDescent="0.3">
      <c r="A36" s="542" t="s">
        <v>37</v>
      </c>
      <c r="B36" s="542"/>
      <c r="C36" s="542"/>
      <c r="D36" s="542"/>
      <c r="E36" s="542"/>
    </row>
    <row r="37" spans="1:6" ht="18" customHeight="1" x14ac:dyDescent="0.3">
      <c r="A37" s="542" t="s">
        <v>20</v>
      </c>
      <c r="B37" s="542"/>
      <c r="C37" s="542"/>
      <c r="D37" s="542"/>
      <c r="E37" s="542"/>
    </row>
    <row r="38" spans="1:6" ht="35.1" customHeight="1" x14ac:dyDescent="0.3">
      <c r="A38" s="232" t="s">
        <v>21</v>
      </c>
      <c r="B38" s="206" t="s">
        <v>82</v>
      </c>
      <c r="C38" s="206" t="s">
        <v>83</v>
      </c>
      <c r="D38" s="206" t="s">
        <v>84</v>
      </c>
      <c r="E38" s="206" t="s">
        <v>230</v>
      </c>
    </row>
    <row r="39" spans="1:6" ht="9.9" customHeight="1" x14ac:dyDescent="0.3">
      <c r="A39" s="308"/>
      <c r="B39" s="321"/>
      <c r="C39" s="321"/>
      <c r="D39" s="321"/>
      <c r="E39" s="321"/>
    </row>
    <row r="40" spans="1:6" x14ac:dyDescent="0.3">
      <c r="A40" s="309" t="s">
        <v>295</v>
      </c>
      <c r="B40" s="322">
        <f>+B50+B54+B58+B62</f>
        <v>26532563611.205799</v>
      </c>
      <c r="C40" s="322">
        <f t="shared" ref="C40:E40" si="2">+C50+C54+C58+C62</f>
        <v>24528615481.940998</v>
      </c>
      <c r="D40" s="322">
        <f t="shared" si="2"/>
        <v>32007356899.489998</v>
      </c>
      <c r="E40" s="322">
        <f t="shared" si="2"/>
        <v>83068535992.63681</v>
      </c>
    </row>
    <row r="41" spans="1:6" s="62" customFormat="1" x14ac:dyDescent="0.3">
      <c r="A41" s="404" t="s">
        <v>334</v>
      </c>
      <c r="B41" s="321">
        <f>+B51+B55+B59+B63</f>
        <v>25030720387.93</v>
      </c>
      <c r="C41" s="321">
        <f t="shared" ref="C41:E42" si="3">+C51+C55+C59+C63</f>
        <v>23140203284.849998</v>
      </c>
      <c r="D41" s="321">
        <f t="shared" si="3"/>
        <v>30195619716.5</v>
      </c>
      <c r="E41" s="321">
        <f t="shared" si="3"/>
        <v>78366543389.279999</v>
      </c>
    </row>
    <row r="42" spans="1:6" x14ac:dyDescent="0.35">
      <c r="A42" s="310" t="s">
        <v>296</v>
      </c>
      <c r="B42" s="321">
        <f>+B52+B56+B60+B64</f>
        <v>500614407.7586</v>
      </c>
      <c r="C42" s="321">
        <f t="shared" si="3"/>
        <v>462804065.69700003</v>
      </c>
      <c r="D42" s="321">
        <f t="shared" si="3"/>
        <v>603912394.33000004</v>
      </c>
      <c r="E42" s="321">
        <f t="shared" si="3"/>
        <v>1567330867.7856002</v>
      </c>
    </row>
    <row r="43" spans="1:6" ht="21" customHeight="1" x14ac:dyDescent="0.35">
      <c r="A43" s="310" t="s">
        <v>297</v>
      </c>
      <c r="B43" s="321">
        <f>+B53+B57+B61+B65</f>
        <v>1001228815.5172</v>
      </c>
      <c r="C43" s="321">
        <f t="shared" ref="C43:E43" si="4">+C53+C57+C61+C65</f>
        <v>925608131.39400005</v>
      </c>
      <c r="D43" s="321">
        <f t="shared" si="4"/>
        <v>1207824788.6600001</v>
      </c>
      <c r="E43" s="321">
        <f t="shared" si="4"/>
        <v>3134661735.5712004</v>
      </c>
    </row>
    <row r="44" spans="1:6" x14ac:dyDescent="0.3">
      <c r="A44" s="309" t="s">
        <v>298</v>
      </c>
      <c r="B44" s="322">
        <f>+B68+B72+B76+B80</f>
        <v>26813480515.375599</v>
      </c>
      <c r="C44" s="322">
        <f t="shared" ref="C44:E44" si="5">+C68+C72+C76+C80</f>
        <v>22976180107.416199</v>
      </c>
      <c r="D44" s="322">
        <f t="shared" si="5"/>
        <v>29131186947.304802</v>
      </c>
      <c r="E44" s="322">
        <f t="shared" si="5"/>
        <v>78920847570.096603</v>
      </c>
    </row>
    <row r="45" spans="1:6" s="62" customFormat="1" x14ac:dyDescent="0.3">
      <c r="A45" s="404" t="s">
        <v>333</v>
      </c>
      <c r="B45" s="321">
        <f>+B69+B73+B77+B81</f>
        <v>25295736335.259998</v>
      </c>
      <c r="C45" s="321">
        <f t="shared" ref="C45:E46" si="6">+C69+C73+C77+C81</f>
        <v>21675641610.77</v>
      </c>
      <c r="D45" s="321">
        <f t="shared" si="6"/>
        <v>27482251837.080002</v>
      </c>
      <c r="E45" s="321">
        <f t="shared" si="6"/>
        <v>74453629783.110001</v>
      </c>
    </row>
    <row r="46" spans="1:6" x14ac:dyDescent="0.35">
      <c r="A46" s="310" t="s">
        <v>296</v>
      </c>
      <c r="B46" s="321">
        <f>+B70+B74+B78+B82</f>
        <v>505914726.70520002</v>
      </c>
      <c r="C46" s="321">
        <f t="shared" si="6"/>
        <v>433512832.21540004</v>
      </c>
      <c r="D46" s="321">
        <f t="shared" si="6"/>
        <v>549645036.74160004</v>
      </c>
      <c r="E46" s="321">
        <f t="shared" si="6"/>
        <v>1489072595.6622002</v>
      </c>
    </row>
    <row r="47" spans="1:6" ht="17.25" customHeight="1" x14ac:dyDescent="0.35">
      <c r="A47" s="310" t="s">
        <v>297</v>
      </c>
      <c r="B47" s="321">
        <f>+B71+B75+B79+B83</f>
        <v>1011829453.4104</v>
      </c>
      <c r="C47" s="321">
        <f t="shared" ref="C47:E47" si="7">+C71+C75+C79+C83</f>
        <v>867025664.43080008</v>
      </c>
      <c r="D47" s="321">
        <f t="shared" si="7"/>
        <v>1099290073.4832001</v>
      </c>
      <c r="E47" s="321">
        <f t="shared" si="7"/>
        <v>2978145191.3244004</v>
      </c>
    </row>
    <row r="48" spans="1:6" x14ac:dyDescent="0.35">
      <c r="A48" s="303"/>
      <c r="B48" s="321"/>
      <c r="C48" s="321"/>
      <c r="D48" s="321"/>
      <c r="E48" s="321"/>
    </row>
    <row r="49" spans="1:5" x14ac:dyDescent="0.35">
      <c r="A49" s="311" t="s">
        <v>287</v>
      </c>
      <c r="B49" s="323"/>
      <c r="C49" s="323"/>
      <c r="D49" s="323"/>
      <c r="E49" s="323"/>
    </row>
    <row r="50" spans="1:5" x14ac:dyDescent="0.35">
      <c r="A50" s="312" t="s">
        <v>288</v>
      </c>
      <c r="B50" s="322">
        <f>+B52+B53+B51</f>
        <v>14824095091.383801</v>
      </c>
      <c r="C50" s="322">
        <f t="shared" ref="C50:E50" si="8">+C52+C53+C51</f>
        <v>14365949433.252001</v>
      </c>
      <c r="D50" s="322">
        <f t="shared" si="8"/>
        <v>14794204877.24</v>
      </c>
      <c r="E50" s="322">
        <f t="shared" si="8"/>
        <v>43984249401.875801</v>
      </c>
    </row>
    <row r="51" spans="1:5" s="62" customFormat="1" x14ac:dyDescent="0.35">
      <c r="A51" s="310" t="s">
        <v>288</v>
      </c>
      <c r="B51" s="319">
        <f>+'1T'!F54</f>
        <v>13984995369.23</v>
      </c>
      <c r="C51" s="319">
        <f>+'2T'!F54</f>
        <v>13552782484.200001</v>
      </c>
      <c r="D51" s="319">
        <f>+'3T'!F54</f>
        <v>13956797054</v>
      </c>
      <c r="E51" s="321">
        <f>+B51+C51+D51</f>
        <v>41494574907.43</v>
      </c>
    </row>
    <row r="52" spans="1:5" x14ac:dyDescent="0.35">
      <c r="A52" s="303" t="s">
        <v>299</v>
      </c>
      <c r="B52" s="319">
        <f>+'1T'!F55</f>
        <v>279699907.38459998</v>
      </c>
      <c r="C52" s="319">
        <f>+'2T'!F55</f>
        <v>271055649.68400002</v>
      </c>
      <c r="D52" s="319">
        <f>+'3T'!F55</f>
        <v>279135941.08000004</v>
      </c>
      <c r="E52" s="321">
        <f>+B52+C52+D52</f>
        <v>829891498.14859998</v>
      </c>
    </row>
    <row r="53" spans="1:5" x14ac:dyDescent="0.35">
      <c r="A53" s="303" t="s">
        <v>300</v>
      </c>
      <c r="B53" s="319">
        <f>+'1T'!F56</f>
        <v>559399814.76919997</v>
      </c>
      <c r="C53" s="319">
        <f>+'2T'!F56</f>
        <v>542111299.36800003</v>
      </c>
      <c r="D53" s="319">
        <f>+'3T'!F56</f>
        <v>558271882.16000009</v>
      </c>
      <c r="E53" s="321">
        <f>+B53+C53+D53</f>
        <v>1659782996.2972</v>
      </c>
    </row>
    <row r="54" spans="1:5" x14ac:dyDescent="0.35">
      <c r="A54" s="312" t="s">
        <v>291</v>
      </c>
      <c r="B54" s="322">
        <f>+B56+B57+B55</f>
        <v>8738467195.302</v>
      </c>
      <c r="C54" s="322">
        <f t="shared" ref="C54:E54" si="9">+C56+C57+C55</f>
        <v>7275373383.8871994</v>
      </c>
      <c r="D54" s="322">
        <f t="shared" si="9"/>
        <v>14447422368.343199</v>
      </c>
      <c r="E54" s="322">
        <f t="shared" si="9"/>
        <v>30461262947.532402</v>
      </c>
    </row>
    <row r="55" spans="1:5" s="62" customFormat="1" x14ac:dyDescent="0.35">
      <c r="A55" s="310" t="s">
        <v>291</v>
      </c>
      <c r="B55" s="319">
        <f>+'1T'!F58</f>
        <v>8243836976.6999998</v>
      </c>
      <c r="C55" s="319">
        <f>+'2T'!F58</f>
        <v>6863559796.1199999</v>
      </c>
      <c r="D55" s="319">
        <f>+'3T'!F58</f>
        <v>13629643743.719999</v>
      </c>
      <c r="E55" s="321">
        <f>+B55+C55+D55</f>
        <v>28737040516.540001</v>
      </c>
    </row>
    <row r="56" spans="1:5" x14ac:dyDescent="0.35">
      <c r="A56" s="303" t="s">
        <v>299</v>
      </c>
      <c r="B56" s="319">
        <f>+'1T'!F59</f>
        <v>164876739.53400001</v>
      </c>
      <c r="C56" s="319">
        <f>+'2T'!F59</f>
        <v>137271195.9224</v>
      </c>
      <c r="D56" s="319">
        <f>+'3T'!F59</f>
        <v>272592874.87440002</v>
      </c>
      <c r="E56" s="321">
        <f>+B56+C56+D56</f>
        <v>574740810.33080006</v>
      </c>
    </row>
    <row r="57" spans="1:5" x14ac:dyDescent="0.35">
      <c r="A57" s="303" t="s">
        <v>300</v>
      </c>
      <c r="B57" s="319">
        <f>+'1T'!F60</f>
        <v>329753479.06800002</v>
      </c>
      <c r="C57" s="319">
        <f>+'2T'!F60</f>
        <v>274542391.8448</v>
      </c>
      <c r="D57" s="319">
        <f>+'3T'!F60</f>
        <v>545185749.74880004</v>
      </c>
      <c r="E57" s="321">
        <f>+B57+C57+D57</f>
        <v>1149481620.6616001</v>
      </c>
    </row>
    <row r="58" spans="1:5" x14ac:dyDescent="0.35">
      <c r="A58" s="312" t="s">
        <v>292</v>
      </c>
      <c r="B58" s="322">
        <f>+B60+B61+B59</f>
        <v>1355200362.3846002</v>
      </c>
      <c r="C58" s="322">
        <f t="shared" ref="C58:E58" si="10">+C60+C61+C59</f>
        <v>1518392057.8241999</v>
      </c>
      <c r="D58" s="322">
        <f t="shared" si="10"/>
        <v>1586870793.9068</v>
      </c>
      <c r="E58" s="322">
        <f t="shared" si="10"/>
        <v>4460463214.1156006</v>
      </c>
    </row>
    <row r="59" spans="1:5" s="62" customFormat="1" x14ac:dyDescent="0.35">
      <c r="A59" s="310" t="s">
        <v>292</v>
      </c>
      <c r="B59" s="319">
        <f>+'1T'!F62</f>
        <v>1278490907.9100001</v>
      </c>
      <c r="C59" s="319">
        <f>+'2T'!F62</f>
        <v>1432445337.5699999</v>
      </c>
      <c r="D59" s="319">
        <f>+'3T'!F62</f>
        <v>1497047918.78</v>
      </c>
      <c r="E59" s="321">
        <f>+B59+C59+D59</f>
        <v>4207984164.2600002</v>
      </c>
    </row>
    <row r="60" spans="1:5" x14ac:dyDescent="0.35">
      <c r="A60" s="303" t="s">
        <v>299</v>
      </c>
      <c r="B60" s="319">
        <f>+'1T'!F63</f>
        <v>25569818.158200003</v>
      </c>
      <c r="C60" s="319">
        <f>+'2T'!F63</f>
        <v>28648906.751399998</v>
      </c>
      <c r="D60" s="319">
        <f>+'3T'!F63</f>
        <v>29940958.375599999</v>
      </c>
      <c r="E60" s="321">
        <f>+B60+C60+D60</f>
        <v>84159683.2852</v>
      </c>
    </row>
    <row r="61" spans="1:5" x14ac:dyDescent="0.35">
      <c r="A61" s="303" t="s">
        <v>300</v>
      </c>
      <c r="B61" s="319">
        <f>+'1T'!F64</f>
        <v>51139636.316400006</v>
      </c>
      <c r="C61" s="319">
        <f>+'2T'!F64</f>
        <v>57297813.502799995</v>
      </c>
      <c r="D61" s="319">
        <f>+'3T'!F64</f>
        <v>59881916.751199998</v>
      </c>
      <c r="E61" s="321">
        <f>+B61+C61+D61</f>
        <v>168319366.5704</v>
      </c>
    </row>
    <row r="62" spans="1:5" x14ac:dyDescent="0.35">
      <c r="A62" s="312" t="s">
        <v>293</v>
      </c>
      <c r="B62" s="322">
        <f>+B64+B65+B63</f>
        <v>1614800962.1354001</v>
      </c>
      <c r="C62" s="322">
        <f t="shared" ref="C62:E62" si="11">+C64+C65+C63</f>
        <v>1368900606.9776001</v>
      </c>
      <c r="D62" s="322">
        <f t="shared" si="11"/>
        <v>1178858860</v>
      </c>
      <c r="E62" s="322">
        <f t="shared" si="11"/>
        <v>4162560429.1130004</v>
      </c>
    </row>
    <row r="63" spans="1:5" s="62" customFormat="1" x14ac:dyDescent="0.35">
      <c r="A63" s="310" t="s">
        <v>293</v>
      </c>
      <c r="B63" s="319">
        <f>+'1T'!F66</f>
        <v>1523397134.0900002</v>
      </c>
      <c r="C63" s="319">
        <f>+'2T'!F66</f>
        <v>1291415666.96</v>
      </c>
      <c r="D63" s="319">
        <f>+'3T'!F66</f>
        <v>1112131000</v>
      </c>
      <c r="E63" s="321">
        <f>+B63+C63+D63</f>
        <v>3926943801.0500002</v>
      </c>
    </row>
    <row r="64" spans="1:5" x14ac:dyDescent="0.35">
      <c r="A64" s="303" t="s">
        <v>299</v>
      </c>
      <c r="B64" s="319">
        <f>+'1T'!F67</f>
        <v>30467942.6818</v>
      </c>
      <c r="C64" s="319">
        <f>+'2T'!F67</f>
        <v>25828313.339200001</v>
      </c>
      <c r="D64" s="319">
        <f>+'3T'!F67</f>
        <v>22242620</v>
      </c>
      <c r="E64" s="321">
        <f>+B64+C64+D64</f>
        <v>78538876.020999998</v>
      </c>
    </row>
    <row r="65" spans="1:5" x14ac:dyDescent="0.35">
      <c r="A65" s="303" t="s">
        <v>300</v>
      </c>
      <c r="B65" s="319">
        <f>+'1T'!F68</f>
        <v>60935885.363600001</v>
      </c>
      <c r="C65" s="319">
        <f>+'2T'!F68</f>
        <v>51656626.678400002</v>
      </c>
      <c r="D65" s="319">
        <f>+'3T'!F68</f>
        <v>44485240</v>
      </c>
      <c r="E65" s="321">
        <f>+B65+C65+D65</f>
        <v>157077752.042</v>
      </c>
    </row>
    <row r="66" spans="1:5" ht="9.9" customHeight="1" x14ac:dyDescent="0.35">
      <c r="A66" s="303"/>
      <c r="B66" s="319"/>
      <c r="C66" s="319"/>
      <c r="D66" s="319"/>
      <c r="E66" s="321"/>
    </row>
    <row r="67" spans="1:5" x14ac:dyDescent="0.35">
      <c r="A67" s="311" t="s">
        <v>301</v>
      </c>
      <c r="B67" s="323"/>
      <c r="C67" s="323"/>
      <c r="D67" s="323"/>
      <c r="E67" s="323"/>
    </row>
    <row r="68" spans="1:5" x14ac:dyDescent="0.35">
      <c r="A68" s="312" t="s">
        <v>288</v>
      </c>
      <c r="B68" s="322">
        <f>+B70+B71+B69</f>
        <v>13318765095.400599</v>
      </c>
      <c r="C68" s="322">
        <f t="shared" ref="C68:E68" si="12">+C70+C71+C69</f>
        <v>14602732411.035202</v>
      </c>
      <c r="D68" s="322">
        <f t="shared" si="12"/>
        <v>17147581110.614002</v>
      </c>
      <c r="E68" s="322">
        <f t="shared" si="12"/>
        <v>45069078617.049805</v>
      </c>
    </row>
    <row r="69" spans="1:5" s="62" customFormat="1" x14ac:dyDescent="0.35">
      <c r="A69" s="310" t="s">
        <v>288</v>
      </c>
      <c r="B69" s="319">
        <f>+'1T'!F72</f>
        <v>12564872731.509998</v>
      </c>
      <c r="C69" s="319">
        <f>+'2T'!F72</f>
        <v>13776162651.920002</v>
      </c>
      <c r="D69" s="319">
        <f>+'3T'!F71</f>
        <v>16176963311.900002</v>
      </c>
      <c r="E69" s="321">
        <f>+B69+C69+D69</f>
        <v>42517998695.330002</v>
      </c>
    </row>
    <row r="70" spans="1:5" x14ac:dyDescent="0.35">
      <c r="A70" s="303" t="s">
        <v>299</v>
      </c>
      <c r="B70" s="319">
        <f>+'1T'!F73</f>
        <v>251297454.6302</v>
      </c>
      <c r="C70" s="319">
        <f>+'2T'!F73</f>
        <v>275523253.03840005</v>
      </c>
      <c r="D70" s="319">
        <f>+'3T'!F72</f>
        <v>323539266.23800004</v>
      </c>
      <c r="E70" s="321">
        <f>+B70+C70+D70</f>
        <v>850359973.90660012</v>
      </c>
    </row>
    <row r="71" spans="1:5" x14ac:dyDescent="0.35">
      <c r="A71" s="303" t="s">
        <v>300</v>
      </c>
      <c r="B71" s="319">
        <f>+'1T'!F74</f>
        <v>502594909.2604</v>
      </c>
      <c r="C71" s="319">
        <f>+'2T'!F74</f>
        <v>551046506.07680011</v>
      </c>
      <c r="D71" s="319">
        <f>+'3T'!F73</f>
        <v>647078532.47600007</v>
      </c>
      <c r="E71" s="321">
        <f>+B71+C71+D71</f>
        <v>1700719947.8132002</v>
      </c>
    </row>
    <row r="72" spans="1:5" x14ac:dyDescent="0.35">
      <c r="A72" s="312" t="s">
        <v>291</v>
      </c>
      <c r="B72" s="322">
        <f>+B74+B75+B73</f>
        <v>10757459078.0742</v>
      </c>
      <c r="C72" s="322">
        <f t="shared" ref="C72:E72" si="13">+C74+C75+C73</f>
        <v>6305116250.5422001</v>
      </c>
      <c r="D72" s="322">
        <f t="shared" si="13"/>
        <v>9018229046.4204006</v>
      </c>
      <c r="E72" s="322">
        <f t="shared" si="13"/>
        <v>26080804375.0368</v>
      </c>
    </row>
    <row r="73" spans="1:5" s="62" customFormat="1" x14ac:dyDescent="0.35">
      <c r="A73" s="310" t="s">
        <v>291</v>
      </c>
      <c r="B73" s="319">
        <f>+'1T'!F76</f>
        <v>10148546300.07</v>
      </c>
      <c r="C73" s="319">
        <f>+'2T'!F76</f>
        <v>5948222877.8699999</v>
      </c>
      <c r="D73" s="319">
        <f>+'3T'!F75</f>
        <v>8507763251.3400002</v>
      </c>
      <c r="E73" s="321">
        <f>+B73+C73+D73</f>
        <v>24604532429.279999</v>
      </c>
    </row>
    <row r="74" spans="1:5" x14ac:dyDescent="0.35">
      <c r="A74" s="303" t="s">
        <v>299</v>
      </c>
      <c r="B74" s="319">
        <f>+'1T'!F77</f>
        <v>202970926.00140002</v>
      </c>
      <c r="C74" s="319">
        <f>+'2T'!F77</f>
        <v>118964457.5574</v>
      </c>
      <c r="D74" s="319">
        <f>+'3T'!F76</f>
        <v>170155265.02680001</v>
      </c>
      <c r="E74" s="321">
        <f>+B74+C74+D74</f>
        <v>492090648.58560002</v>
      </c>
    </row>
    <row r="75" spans="1:5" x14ac:dyDescent="0.35">
      <c r="A75" s="303" t="s">
        <v>300</v>
      </c>
      <c r="B75" s="319">
        <f>+'1T'!F78</f>
        <v>405941852.00280005</v>
      </c>
      <c r="C75" s="319">
        <f>+'2T'!F78</f>
        <v>237928915.11480001</v>
      </c>
      <c r="D75" s="319">
        <f>+'3T'!F77</f>
        <v>340310530.05360001</v>
      </c>
      <c r="E75" s="321">
        <f>+B75+C75+D75</f>
        <v>984181297.17120004</v>
      </c>
    </row>
    <row r="76" spans="1:5" x14ac:dyDescent="0.35">
      <c r="A76" s="312" t="s">
        <v>292</v>
      </c>
      <c r="B76" s="322">
        <f>+B78+B79+B77</f>
        <v>2012784501.9008</v>
      </c>
      <c r="C76" s="322">
        <f t="shared" ref="C76:E76" si="14">+C78+C79+C77</f>
        <v>988508385.83880007</v>
      </c>
      <c r="D76" s="322">
        <f t="shared" si="14"/>
        <v>1587496360.4964001</v>
      </c>
      <c r="E76" s="322">
        <f t="shared" si="14"/>
        <v>4588789248.2360001</v>
      </c>
    </row>
    <row r="77" spans="1:5" s="62" customFormat="1" x14ac:dyDescent="0.35">
      <c r="A77" s="310" t="s">
        <v>292</v>
      </c>
      <c r="B77" s="319">
        <f>+'1T'!F80</f>
        <v>1898853303.6800001</v>
      </c>
      <c r="C77" s="319">
        <f>+'2T'!F80</f>
        <v>932555080.98000002</v>
      </c>
      <c r="D77" s="319">
        <f>+'3T'!F79</f>
        <v>1497638075.9400001</v>
      </c>
      <c r="E77" s="321">
        <f>+B77+C77+D77</f>
        <v>4329046460.6000004</v>
      </c>
    </row>
    <row r="78" spans="1:5" x14ac:dyDescent="0.35">
      <c r="A78" s="303" t="s">
        <v>299</v>
      </c>
      <c r="B78" s="319">
        <f>+'1T'!F81</f>
        <v>37977066.073600002</v>
      </c>
      <c r="C78" s="319">
        <f>+'2T'!F81</f>
        <v>18651101.619600002</v>
      </c>
      <c r="D78" s="319">
        <f>+'3T'!F80</f>
        <v>29952761.518800002</v>
      </c>
      <c r="E78" s="321">
        <f>+B78+C78+D78</f>
        <v>86580929.212000012</v>
      </c>
    </row>
    <row r="79" spans="1:5" x14ac:dyDescent="0.35">
      <c r="A79" s="303" t="s">
        <v>300</v>
      </c>
      <c r="B79" s="319">
        <f>+'1T'!F82</f>
        <v>75954132.147200003</v>
      </c>
      <c r="C79" s="319">
        <f>+'2T'!F82</f>
        <v>37302203.239200003</v>
      </c>
      <c r="D79" s="319">
        <f>+'3T'!F81</f>
        <v>59905523.037600003</v>
      </c>
      <c r="E79" s="321">
        <f>+B79+C79+D79</f>
        <v>173161858.42400002</v>
      </c>
    </row>
    <row r="80" spans="1:5" x14ac:dyDescent="0.35">
      <c r="A80" s="312" t="s">
        <v>293</v>
      </c>
      <c r="B80" s="322">
        <f>+B82+B83+B81</f>
        <v>724471840</v>
      </c>
      <c r="C80" s="322">
        <f t="shared" ref="C80:E80" si="15">+C82+C83+C81</f>
        <v>1079823060</v>
      </c>
      <c r="D80" s="322">
        <f t="shared" si="15"/>
        <v>1377880429.7740002</v>
      </c>
      <c r="E80" s="322">
        <f t="shared" si="15"/>
        <v>3182175329.7740002</v>
      </c>
    </row>
    <row r="81" spans="1:6" s="62" customFormat="1" x14ac:dyDescent="0.35">
      <c r="A81" s="310" t="s">
        <v>293</v>
      </c>
      <c r="B81" s="319">
        <f>+'1T'!F84</f>
        <v>683464000</v>
      </c>
      <c r="C81" s="320">
        <f>+'2T'!F84</f>
        <v>1018701000</v>
      </c>
      <c r="D81" s="318">
        <f>+'3T'!F83</f>
        <v>1299887197.9000001</v>
      </c>
      <c r="E81" s="321">
        <f>+B81+C81+D81</f>
        <v>3002052197.9000001</v>
      </c>
    </row>
    <row r="82" spans="1:6" x14ac:dyDescent="0.35">
      <c r="A82" s="303" t="s">
        <v>299</v>
      </c>
      <c r="B82" s="319">
        <f>+'1T'!F85</f>
        <v>13669280</v>
      </c>
      <c r="C82" s="320">
        <f>+'2T'!F85</f>
        <v>20374020</v>
      </c>
      <c r="D82" s="318">
        <f>+'3T'!F84</f>
        <v>25997743.958000001</v>
      </c>
      <c r="E82" s="321">
        <f>+B82+C82+D82</f>
        <v>60041043.958000004</v>
      </c>
    </row>
    <row r="83" spans="1:6" x14ac:dyDescent="0.35">
      <c r="A83" s="303" t="s">
        <v>300</v>
      </c>
      <c r="B83" s="319">
        <f>+'1T'!F86</f>
        <v>27338560</v>
      </c>
      <c r="C83" s="320">
        <f>+'2T'!F86</f>
        <v>40748040</v>
      </c>
      <c r="D83" s="318">
        <f>+'3T'!F85</f>
        <v>51995487.916000001</v>
      </c>
      <c r="E83" s="325">
        <f>+B83+C83+D83</f>
        <v>120082087.91600001</v>
      </c>
    </row>
    <row r="84" spans="1:6" ht="15" customHeight="1" x14ac:dyDescent="0.3">
      <c r="A84" s="137" t="s">
        <v>159</v>
      </c>
      <c r="B84" s="287" t="s">
        <v>160</v>
      </c>
      <c r="C84" s="234"/>
      <c r="D84" s="234"/>
    </row>
    <row r="85" spans="1:6" ht="50.1" customHeight="1" x14ac:dyDescent="0.3">
      <c r="A85" s="512" t="s">
        <v>107</v>
      </c>
      <c r="B85" s="513"/>
      <c r="C85" s="513"/>
      <c r="D85" s="513"/>
      <c r="E85" s="514"/>
    </row>
    <row r="86" spans="1:6" ht="9.9" customHeight="1" x14ac:dyDescent="0.3">
      <c r="A86" s="335"/>
      <c r="B86" s="335"/>
      <c r="C86" s="335"/>
      <c r="D86" s="335"/>
      <c r="E86" s="335"/>
    </row>
    <row r="87" spans="1:6" ht="21" customHeight="1" x14ac:dyDescent="0.3">
      <c r="A87" s="509" t="s">
        <v>99</v>
      </c>
      <c r="B87" s="509"/>
      <c r="C87" s="509"/>
      <c r="D87" s="509"/>
      <c r="E87" s="509"/>
    </row>
    <row r="88" spans="1:6" customFormat="1" ht="21" customHeight="1" x14ac:dyDescent="0.3"/>
    <row r="89" spans="1:6" ht="18" customHeight="1" x14ac:dyDescent="0.3">
      <c r="A89" s="491" t="s">
        <v>71</v>
      </c>
      <c r="B89" s="491"/>
      <c r="C89" s="491"/>
      <c r="D89" s="491"/>
      <c r="E89" s="491"/>
      <c r="F89" s="277"/>
    </row>
    <row r="90" spans="1:6" ht="18" customHeight="1" x14ac:dyDescent="0.3">
      <c r="A90" s="491" t="s">
        <v>72</v>
      </c>
      <c r="B90" s="491"/>
      <c r="C90" s="491"/>
      <c r="D90" s="491"/>
      <c r="E90" s="491"/>
    </row>
    <row r="91" spans="1:6" s="356" customFormat="1" ht="15" customHeight="1" x14ac:dyDescent="0.3">
      <c r="A91" s="511" t="s">
        <v>51</v>
      </c>
      <c r="B91" s="511"/>
      <c r="C91" s="511"/>
      <c r="D91" s="511"/>
      <c r="E91" s="511"/>
    </row>
    <row r="92" spans="1:6" ht="34.5" customHeight="1" x14ac:dyDescent="0.3">
      <c r="A92" s="97" t="s">
        <v>70</v>
      </c>
      <c r="B92" s="97" t="s">
        <v>82</v>
      </c>
      <c r="C92" s="97" t="s">
        <v>83</v>
      </c>
      <c r="D92" s="273" t="s">
        <v>84</v>
      </c>
      <c r="E92" s="274" t="s">
        <v>230</v>
      </c>
      <c r="F92" s="237"/>
    </row>
    <row r="93" spans="1:6" ht="21" customHeight="1" x14ac:dyDescent="0.3">
      <c r="A93" s="118" t="s">
        <v>73</v>
      </c>
      <c r="B93" s="119">
        <v>0</v>
      </c>
      <c r="C93" s="119">
        <f>+B97</f>
        <v>33172756698.5</v>
      </c>
      <c r="D93" s="119">
        <f>+C97</f>
        <v>45905065523.158401</v>
      </c>
      <c r="E93" s="278">
        <v>0</v>
      </c>
      <c r="F93" s="237"/>
    </row>
    <row r="94" spans="1:6" ht="21" customHeight="1" x14ac:dyDescent="0.3">
      <c r="A94" s="118" t="s">
        <v>74</v>
      </c>
      <c r="B94" s="119">
        <f>+'1T'!F143</f>
        <v>33172756698.5</v>
      </c>
      <c r="C94" s="119">
        <f>+'2T'!F143</f>
        <v>33172756699.5</v>
      </c>
      <c r="D94" s="119">
        <f>+'3T'!F142</f>
        <v>33172756699.5</v>
      </c>
      <c r="E94" s="278">
        <f>+B94+C94+D94</f>
        <v>99518270097.5</v>
      </c>
      <c r="F94" s="237"/>
    </row>
    <row r="95" spans="1:6" ht="21" customHeight="1" x14ac:dyDescent="0.3">
      <c r="A95" s="118" t="s">
        <v>100</v>
      </c>
      <c r="B95" s="119">
        <f>+B93+B94</f>
        <v>33172756698.5</v>
      </c>
      <c r="C95" s="119">
        <f>+C93+C94</f>
        <v>66345513398</v>
      </c>
      <c r="D95" s="119">
        <f>+D93+D94</f>
        <v>79077822222.658401</v>
      </c>
      <c r="E95" s="279">
        <f>+D95</f>
        <v>79077822222.658401</v>
      </c>
      <c r="F95" s="237"/>
    </row>
    <row r="96" spans="1:6" ht="21" customHeight="1" x14ac:dyDescent="0.3">
      <c r="A96" s="118" t="s">
        <v>148</v>
      </c>
      <c r="B96" s="119">
        <f>+'1T'!F163</f>
        <v>0</v>
      </c>
      <c r="C96" s="119">
        <f>+'2T'!F163</f>
        <v>20440447874.841599</v>
      </c>
      <c r="D96" s="119">
        <f>+'3T'!F162</f>
        <v>26223008107.255592</v>
      </c>
      <c r="E96" s="279">
        <f>+D96</f>
        <v>26223008107.255592</v>
      </c>
      <c r="F96" s="237"/>
    </row>
    <row r="97" spans="1:6" ht="21" customHeight="1" x14ac:dyDescent="0.3">
      <c r="A97" s="118" t="s">
        <v>101</v>
      </c>
      <c r="B97" s="119">
        <f>+B95-B96</f>
        <v>33172756698.5</v>
      </c>
      <c r="C97" s="119">
        <f>+C95-C96</f>
        <v>45905065523.158401</v>
      </c>
      <c r="D97" s="119">
        <f>+D95-D96</f>
        <v>52854814115.402809</v>
      </c>
      <c r="E97" s="280">
        <f>+E95-E96</f>
        <v>52854814115.402809</v>
      </c>
      <c r="F97" s="237"/>
    </row>
    <row r="98" spans="1:6" ht="9.9" customHeight="1" x14ac:dyDescent="0.3">
      <c r="A98" s="545" t="s">
        <v>42</v>
      </c>
      <c r="B98" s="545"/>
      <c r="C98" s="545"/>
      <c r="D98" s="545"/>
    </row>
    <row r="99" spans="1:6" ht="9.9" customHeight="1" x14ac:dyDescent="0.3">
      <c r="A99" s="235"/>
      <c r="B99" s="235"/>
      <c r="C99" s="235"/>
      <c r="D99" s="235"/>
    </row>
    <row r="100" spans="1:6" ht="9.9" customHeight="1" x14ac:dyDescent="0.3">
      <c r="A100" s="235"/>
      <c r="B100" s="235"/>
      <c r="C100" s="235"/>
      <c r="D100" s="235"/>
    </row>
    <row r="101" spans="1:6" ht="9.9" customHeight="1" x14ac:dyDescent="0.3">
      <c r="A101" s="235"/>
      <c r="B101" s="235"/>
      <c r="C101" s="235"/>
      <c r="D101" s="235"/>
    </row>
    <row r="102" spans="1:6" x14ac:dyDescent="0.3">
      <c r="A102" s="447" t="s">
        <v>118</v>
      </c>
      <c r="B102" s="447"/>
      <c r="C102" s="447"/>
      <c r="D102" s="447"/>
      <c r="E102" s="447"/>
      <c r="F102" s="447"/>
    </row>
    <row r="157" spans="1:1" x14ac:dyDescent="0.3"/>
  </sheetData>
  <mergeCells count="26">
    <mergeCell ref="A102:F102"/>
    <mergeCell ref="A12:F12"/>
    <mergeCell ref="A89:E89"/>
    <mergeCell ref="A90:E90"/>
    <mergeCell ref="A91:E91"/>
    <mergeCell ref="A98:D98"/>
    <mergeCell ref="A87:E87"/>
    <mergeCell ref="A11:F11"/>
    <mergeCell ref="A34:F34"/>
    <mergeCell ref="A36:E36"/>
    <mergeCell ref="A37:E37"/>
    <mergeCell ref="A85:E85"/>
    <mergeCell ref="A16:A17"/>
    <mergeCell ref="A18:A19"/>
    <mergeCell ref="A20:A21"/>
    <mergeCell ref="A22:A23"/>
    <mergeCell ref="A25:A26"/>
    <mergeCell ref="A27:A28"/>
    <mergeCell ref="A29:A30"/>
    <mergeCell ref="A31:A32"/>
    <mergeCell ref="A1:F2"/>
    <mergeCell ref="A3:F3"/>
    <mergeCell ref="A9:F9"/>
    <mergeCell ref="C5:E5"/>
    <mergeCell ref="C6:E6"/>
    <mergeCell ref="C7:E7"/>
  </mergeCells>
  <dataValidations count="1">
    <dataValidation allowBlank="1" showInputMessage="1" showErrorMessage="1" promptTitle="Advertencia" prompt="Se recomienda leer cuidadosamente las indicaciones dispuestas en la parte inferior de esta tabla. " sqref="A93" xr:uid="{C90F0FF1-F3C1-4CF8-BBB9-4699C52B49F9}"/>
  </dataValidations>
  <printOptions horizontalCentered="1"/>
  <pageMargins left="0.11811023622047245" right="0.11811023622047245" top="0.27559055118110237" bottom="0.27559055118110237" header="0.11811023622047245" footer="0.11811023622047245"/>
  <pageSetup scale="63" orientation="portrait" r:id="rId1"/>
  <headerFooter>
    <oddFooter>&amp;L&amp;"Palatino Linotype,Normal"&amp;K979797&amp;D&amp;C&amp;"Palatino Linotype,Normal"&amp;K979797Reporte ejecución programática y presupuestaria (III trimestre acumulado)&amp;R&amp;"Palatino Linotype,Normal"&amp;K979797&amp;P</oddFooter>
  </headerFooter>
  <rowBreaks count="2" manualBreakCount="2">
    <brk id="65" max="5" man="1"/>
    <brk id="86" max="16383" man="1"/>
  </rowBreaks>
  <ignoredErrors>
    <ignoredError sqref="E83 E64:E65 E67 E70:E71 E78:E79 E74:E75 E82 E72:E73 E76:E77 E80:E81 E60:E61 E56:E57 E54:E55 E58:E59 E62:E63" formula="1"/>
  </ignoredError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636D9-1666-488B-879D-AFC7C3DF6AA6}">
  <sheetPr>
    <tabColor rgb="FF979797"/>
  </sheetPr>
  <dimension ref="A1:H259"/>
  <sheetViews>
    <sheetView showGridLines="0" zoomScale="80" zoomScaleNormal="80" zoomScaleSheetLayoutView="100" workbookViewId="0">
      <selection sqref="A1:F2"/>
    </sheetView>
  </sheetViews>
  <sheetFormatPr baseColWidth="10" defaultColWidth="11.44140625" defaultRowHeight="15.6" x14ac:dyDescent="0.3"/>
  <cols>
    <col min="1" max="1" width="43.6640625" style="35" customWidth="1"/>
    <col min="2" max="2" width="24.6640625" style="35" customWidth="1"/>
    <col min="3" max="5" width="19.6640625" style="35" customWidth="1"/>
    <col min="6" max="6" width="20.6640625" style="35" customWidth="1"/>
    <col min="7" max="7" width="11.44140625" style="28"/>
    <col min="8" max="8" width="19.44140625" style="28" bestFit="1" customWidth="1"/>
    <col min="9" max="16384" width="11.44140625" style="28"/>
  </cols>
  <sheetData>
    <row r="1" spans="1:6" ht="26.4" customHeight="1" x14ac:dyDescent="0.3">
      <c r="A1" s="537" t="s">
        <v>119</v>
      </c>
      <c r="B1" s="537"/>
      <c r="C1" s="537"/>
      <c r="D1" s="537"/>
      <c r="E1" s="537"/>
      <c r="F1" s="537"/>
    </row>
    <row r="2" spans="1:6" ht="19.2" customHeight="1" x14ac:dyDescent="0.3">
      <c r="A2" s="537"/>
      <c r="B2" s="537"/>
      <c r="C2" s="537"/>
      <c r="D2" s="537"/>
      <c r="E2" s="537"/>
      <c r="F2" s="537"/>
    </row>
    <row r="3" spans="1:6" ht="17.399999999999999" x14ac:dyDescent="0.3">
      <c r="A3" s="543" t="s">
        <v>155</v>
      </c>
      <c r="B3" s="543"/>
      <c r="C3" s="543"/>
      <c r="D3" s="543"/>
      <c r="E3" s="543"/>
      <c r="F3" s="543"/>
    </row>
    <row r="4" spans="1:6" ht="9.9" customHeight="1" thickBot="1" x14ac:dyDescent="0.35">
      <c r="A4" s="226"/>
      <c r="B4" s="226"/>
      <c r="C4" s="226"/>
      <c r="D4" s="226"/>
      <c r="E4" s="226"/>
      <c r="F4" s="226"/>
    </row>
    <row r="5" spans="1:6" ht="18" customHeight="1" x14ac:dyDescent="0.3">
      <c r="A5" s="57"/>
      <c r="B5" s="142" t="s">
        <v>22</v>
      </c>
      <c r="C5" s="528" t="str">
        <f>+'1T'!C5</f>
        <v>Fondo de Subsidio para la Vivienda (FOSUVI)</v>
      </c>
      <c r="D5" s="529"/>
      <c r="E5" s="530"/>
      <c r="F5" s="28"/>
    </row>
    <row r="6" spans="1:6" ht="18" customHeight="1" x14ac:dyDescent="0.3">
      <c r="A6" s="58"/>
      <c r="B6" s="144" t="s">
        <v>33</v>
      </c>
      <c r="C6" s="475" t="str">
        <f>+'1T'!C6</f>
        <v>Banco Hipotecario de la Vivienda (BANHVI)</v>
      </c>
      <c r="D6" s="531"/>
      <c r="E6" s="532"/>
      <c r="F6" s="6"/>
    </row>
    <row r="7" spans="1:6" ht="18" customHeight="1" thickBot="1" x14ac:dyDescent="0.35">
      <c r="A7" s="58"/>
      <c r="B7" s="147" t="s">
        <v>34</v>
      </c>
      <c r="C7" s="533" t="str">
        <f>+'1T'!C7</f>
        <v>Fondo de Subsidio para la Vivienda (FOSUVI)</v>
      </c>
      <c r="D7" s="534"/>
      <c r="E7" s="535"/>
      <c r="F7" s="6"/>
    </row>
    <row r="8" spans="1:6" ht="9.9" customHeight="1" x14ac:dyDescent="0.3">
      <c r="A8" s="7"/>
      <c r="B8" s="223"/>
      <c r="C8" s="223"/>
      <c r="D8" s="223"/>
      <c r="E8" s="223"/>
      <c r="F8" s="223"/>
    </row>
    <row r="9" spans="1:6" ht="21.9" customHeight="1" x14ac:dyDescent="0.3">
      <c r="A9" s="509" t="s">
        <v>35</v>
      </c>
      <c r="B9" s="509"/>
      <c r="C9" s="509"/>
      <c r="D9" s="509"/>
      <c r="E9" s="509"/>
      <c r="F9" s="509"/>
    </row>
    <row r="10" spans="1:6" s="62" customFormat="1" ht="17.399999999999999" x14ac:dyDescent="0.3">
      <c r="A10" s="11"/>
      <c r="B10" s="11"/>
      <c r="C10" s="11"/>
      <c r="D10" s="11"/>
      <c r="E10" s="11"/>
      <c r="F10" s="11"/>
    </row>
    <row r="11" spans="1:6" ht="50.25" customHeight="1" x14ac:dyDescent="0.3">
      <c r="A11" s="449" t="s">
        <v>280</v>
      </c>
      <c r="B11" s="449"/>
      <c r="C11" s="449"/>
      <c r="D11" s="449"/>
      <c r="E11" s="449"/>
      <c r="F11" s="449"/>
    </row>
    <row r="12" spans="1:6" s="62" customFormat="1" ht="9.9" customHeight="1" x14ac:dyDescent="0.3">
      <c r="A12" s="11"/>
      <c r="B12" s="11"/>
      <c r="C12" s="11"/>
      <c r="D12" s="11"/>
      <c r="E12" s="11"/>
      <c r="F12" s="11"/>
    </row>
    <row r="13" spans="1:6" s="62" customFormat="1" ht="16.95" customHeight="1" x14ac:dyDescent="0.3">
      <c r="A13" s="542" t="s">
        <v>36</v>
      </c>
      <c r="B13" s="542"/>
      <c r="C13" s="542"/>
      <c r="D13" s="542"/>
      <c r="E13" s="542"/>
      <c r="F13" s="542"/>
    </row>
    <row r="14" spans="1:6" s="62" customFormat="1" ht="16.95" customHeight="1" x14ac:dyDescent="0.3">
      <c r="A14" s="542" t="s">
        <v>19</v>
      </c>
      <c r="B14" s="542"/>
      <c r="C14" s="542"/>
      <c r="D14" s="542"/>
      <c r="E14" s="542"/>
      <c r="F14" s="542"/>
    </row>
    <row r="15" spans="1:6" ht="18" customHeight="1" x14ac:dyDescent="0.3">
      <c r="A15" s="222" t="s">
        <v>17</v>
      </c>
      <c r="B15" s="92" t="s">
        <v>18</v>
      </c>
      <c r="C15" s="92" t="s">
        <v>14</v>
      </c>
      <c r="D15" s="92" t="s">
        <v>15</v>
      </c>
      <c r="E15" s="92" t="s">
        <v>80</v>
      </c>
      <c r="F15" s="222" t="s">
        <v>12</v>
      </c>
    </row>
    <row r="16" spans="1:6" ht="9.9" customHeight="1" x14ac:dyDescent="0.3">
      <c r="A16" s="72"/>
      <c r="B16" s="72"/>
      <c r="C16" s="72"/>
      <c r="D16" s="72"/>
      <c r="E16" s="72"/>
      <c r="F16" s="72"/>
    </row>
    <row r="17" spans="1:8" ht="16.95" customHeight="1" x14ac:dyDescent="0.3">
      <c r="A17" s="294" t="s">
        <v>287</v>
      </c>
      <c r="B17" s="295"/>
      <c r="C17" s="298"/>
      <c r="D17" s="298"/>
      <c r="E17" s="298"/>
      <c r="F17" s="298"/>
    </row>
    <row r="18" spans="1:8" x14ac:dyDescent="0.3">
      <c r="A18" s="536" t="s">
        <v>288</v>
      </c>
      <c r="B18" s="296" t="s">
        <v>289</v>
      </c>
      <c r="C18" s="299">
        <v>615</v>
      </c>
      <c r="D18" s="299">
        <v>491</v>
      </c>
      <c r="E18" s="299">
        <v>719</v>
      </c>
      <c r="F18" s="299">
        <f>+C18+D18+E18</f>
        <v>1825</v>
      </c>
      <c r="H18" s="409"/>
    </row>
    <row r="19" spans="1:8" x14ac:dyDescent="0.3">
      <c r="A19" s="536"/>
      <c r="B19" s="296" t="s">
        <v>290</v>
      </c>
      <c r="C19" s="299">
        <v>1639</v>
      </c>
      <c r="D19" s="299">
        <v>1263</v>
      </c>
      <c r="E19" s="299">
        <v>1956</v>
      </c>
      <c r="F19" s="299">
        <f t="shared" ref="F19:F25" si="0">+C19+D19+E19</f>
        <v>4858</v>
      </c>
    </row>
    <row r="20" spans="1:8" x14ac:dyDescent="0.3">
      <c r="A20" s="536" t="s">
        <v>291</v>
      </c>
      <c r="B20" s="296" t="s">
        <v>289</v>
      </c>
      <c r="C20" s="299">
        <v>144</v>
      </c>
      <c r="D20" s="299">
        <v>123</v>
      </c>
      <c r="E20" s="299">
        <v>231</v>
      </c>
      <c r="F20" s="299">
        <f t="shared" si="0"/>
        <v>498</v>
      </c>
    </row>
    <row r="21" spans="1:8" x14ac:dyDescent="0.3">
      <c r="A21" s="536"/>
      <c r="B21" s="296" t="s">
        <v>290</v>
      </c>
      <c r="C21" s="299">
        <v>423</v>
      </c>
      <c r="D21" s="299">
        <v>348</v>
      </c>
      <c r="E21" s="299">
        <v>699</v>
      </c>
      <c r="F21" s="299">
        <f t="shared" si="0"/>
        <v>1470</v>
      </c>
    </row>
    <row r="22" spans="1:8" x14ac:dyDescent="0.3">
      <c r="A22" s="536" t="s">
        <v>292</v>
      </c>
      <c r="B22" s="296" t="s">
        <v>289</v>
      </c>
      <c r="C22" s="413">
        <v>55</v>
      </c>
      <c r="D22" s="413">
        <v>34</v>
      </c>
      <c r="E22" s="413">
        <v>51</v>
      </c>
      <c r="F22" s="299">
        <f t="shared" si="0"/>
        <v>140</v>
      </c>
    </row>
    <row r="23" spans="1:8" x14ac:dyDescent="0.3">
      <c r="A23" s="536"/>
      <c r="B23" s="296" t="s">
        <v>290</v>
      </c>
      <c r="C23" s="413">
        <v>159</v>
      </c>
      <c r="D23" s="413">
        <v>102</v>
      </c>
      <c r="E23" s="413">
        <v>150</v>
      </c>
      <c r="F23" s="299">
        <f t="shared" si="0"/>
        <v>411</v>
      </c>
    </row>
    <row r="24" spans="1:8" x14ac:dyDescent="0.3">
      <c r="A24" s="536" t="s">
        <v>293</v>
      </c>
      <c r="B24" s="296" t="s">
        <v>289</v>
      </c>
      <c r="C24" s="413">
        <v>43</v>
      </c>
      <c r="D24" s="413">
        <v>32</v>
      </c>
      <c r="E24" s="413">
        <v>56</v>
      </c>
      <c r="F24" s="299">
        <f t="shared" si="0"/>
        <v>131</v>
      </c>
    </row>
    <row r="25" spans="1:8" x14ac:dyDescent="0.3">
      <c r="A25" s="536"/>
      <c r="B25" s="296" t="s">
        <v>290</v>
      </c>
      <c r="C25" s="413">
        <v>110</v>
      </c>
      <c r="D25" s="413">
        <v>92</v>
      </c>
      <c r="E25" s="413">
        <v>148</v>
      </c>
      <c r="F25" s="299">
        <f t="shared" si="0"/>
        <v>350</v>
      </c>
    </row>
    <row r="26" spans="1:8" x14ac:dyDescent="0.3">
      <c r="A26" s="294" t="s">
        <v>294</v>
      </c>
      <c r="B26" s="295"/>
      <c r="C26" s="302"/>
      <c r="D26" s="302"/>
      <c r="E26" s="302"/>
      <c r="F26" s="302"/>
    </row>
    <row r="27" spans="1:8" x14ac:dyDescent="0.3">
      <c r="A27" s="536" t="s">
        <v>288</v>
      </c>
      <c r="B27" s="296" t="s">
        <v>289</v>
      </c>
      <c r="C27" s="299">
        <v>269</v>
      </c>
      <c r="D27" s="299">
        <v>656</v>
      </c>
      <c r="E27" s="299">
        <v>577</v>
      </c>
      <c r="F27" s="299">
        <f>+C27+D27+E27</f>
        <v>1502</v>
      </c>
    </row>
    <row r="28" spans="1:8" x14ac:dyDescent="0.3">
      <c r="A28" s="536"/>
      <c r="B28" s="296" t="s">
        <v>290</v>
      </c>
      <c r="C28" s="299">
        <v>713</v>
      </c>
      <c r="D28" s="299">
        <v>1723</v>
      </c>
      <c r="E28" s="299">
        <v>1630</v>
      </c>
      <c r="F28" s="299">
        <f t="shared" ref="F28:F34" si="1">+C28+D28+E28</f>
        <v>4066</v>
      </c>
    </row>
    <row r="29" spans="1:8" x14ac:dyDescent="0.3">
      <c r="A29" s="536" t="s">
        <v>291</v>
      </c>
      <c r="B29" s="296" t="s">
        <v>289</v>
      </c>
      <c r="C29" s="299">
        <v>89</v>
      </c>
      <c r="D29" s="299">
        <v>154</v>
      </c>
      <c r="E29" s="299">
        <v>246</v>
      </c>
      <c r="F29" s="299">
        <f t="shared" si="1"/>
        <v>489</v>
      </c>
    </row>
    <row r="30" spans="1:8" x14ac:dyDescent="0.3">
      <c r="A30" s="536"/>
      <c r="B30" s="296" t="s">
        <v>290</v>
      </c>
      <c r="C30" s="299">
        <v>285</v>
      </c>
      <c r="D30" s="299">
        <v>467</v>
      </c>
      <c r="E30" s="299">
        <v>781</v>
      </c>
      <c r="F30" s="299">
        <f t="shared" si="1"/>
        <v>1533</v>
      </c>
    </row>
    <row r="31" spans="1:8" x14ac:dyDescent="0.3">
      <c r="A31" s="536" t="s">
        <v>292</v>
      </c>
      <c r="B31" s="296" t="s">
        <v>289</v>
      </c>
      <c r="C31" s="299">
        <v>31</v>
      </c>
      <c r="D31" s="299">
        <v>31</v>
      </c>
      <c r="E31" s="299">
        <v>53</v>
      </c>
      <c r="F31" s="299">
        <f t="shared" si="1"/>
        <v>115</v>
      </c>
    </row>
    <row r="32" spans="1:8" s="62" customFormat="1" ht="15.75" customHeight="1" x14ac:dyDescent="0.3">
      <c r="A32" s="536"/>
      <c r="B32" s="296" t="s">
        <v>290</v>
      </c>
      <c r="C32" s="299">
        <v>81</v>
      </c>
      <c r="D32" s="299">
        <v>84</v>
      </c>
      <c r="E32" s="299">
        <v>167</v>
      </c>
      <c r="F32" s="299">
        <f t="shared" si="1"/>
        <v>332</v>
      </c>
    </row>
    <row r="33" spans="1:8" s="62" customFormat="1" x14ac:dyDescent="0.3">
      <c r="A33" s="536" t="s">
        <v>293</v>
      </c>
      <c r="B33" s="296" t="s">
        <v>289</v>
      </c>
      <c r="C33" s="299">
        <v>22</v>
      </c>
      <c r="D33" s="299">
        <v>54</v>
      </c>
      <c r="E33" s="299">
        <v>43</v>
      </c>
      <c r="F33" s="299">
        <f t="shared" si="1"/>
        <v>119</v>
      </c>
    </row>
    <row r="34" spans="1:8" s="62" customFormat="1" x14ac:dyDescent="0.3">
      <c r="A34" s="536"/>
      <c r="B34" s="296" t="s">
        <v>290</v>
      </c>
      <c r="C34" s="422">
        <v>53</v>
      </c>
      <c r="D34" s="299">
        <v>145</v>
      </c>
      <c r="E34" s="299">
        <v>118</v>
      </c>
      <c r="F34" s="299">
        <f t="shared" si="1"/>
        <v>316</v>
      </c>
    </row>
    <row r="35" spans="1:8" x14ac:dyDescent="0.3">
      <c r="A35" s="137" t="s">
        <v>159</v>
      </c>
      <c r="B35" s="285" t="s">
        <v>160</v>
      </c>
      <c r="C35" s="136"/>
      <c r="D35" s="136"/>
      <c r="E35" s="136"/>
      <c r="F35" s="136"/>
    </row>
    <row r="36" spans="1:8" ht="35.1" customHeight="1" x14ac:dyDescent="0.3">
      <c r="A36" s="521" t="s">
        <v>281</v>
      </c>
      <c r="B36" s="522"/>
      <c r="C36" s="522"/>
      <c r="D36" s="522"/>
      <c r="E36" s="522"/>
      <c r="F36" s="523"/>
    </row>
    <row r="37" spans="1:8" ht="50.1" customHeight="1" x14ac:dyDescent="0.3">
      <c r="A37" s="512" t="s">
        <v>109</v>
      </c>
      <c r="B37" s="513"/>
      <c r="C37" s="513"/>
      <c r="D37" s="513"/>
      <c r="E37" s="513"/>
      <c r="F37" s="514"/>
    </row>
    <row r="38" spans="1:8" ht="16.95" customHeight="1" x14ac:dyDescent="0.3">
      <c r="A38" s="31"/>
      <c r="B38" s="31"/>
      <c r="C38" s="31"/>
      <c r="D38" s="32"/>
      <c r="E38" s="32"/>
      <c r="F38" s="33"/>
    </row>
    <row r="39" spans="1:8" ht="16.95" customHeight="1" x14ac:dyDescent="0.3">
      <c r="A39" s="542" t="s">
        <v>37</v>
      </c>
      <c r="B39" s="542"/>
      <c r="C39" s="542"/>
      <c r="D39" s="542"/>
      <c r="E39" s="542"/>
      <c r="F39" s="542"/>
    </row>
    <row r="40" spans="1:8" ht="16.95" customHeight="1" x14ac:dyDescent="0.3">
      <c r="A40" s="542" t="s">
        <v>20</v>
      </c>
      <c r="B40" s="542"/>
      <c r="C40" s="542"/>
      <c r="D40" s="542"/>
      <c r="E40" s="542"/>
      <c r="F40" s="542"/>
    </row>
    <row r="41" spans="1:8" ht="18" customHeight="1" x14ac:dyDescent="0.3">
      <c r="A41" s="488" t="s">
        <v>17</v>
      </c>
      <c r="B41" s="541"/>
      <c r="C41" s="92" t="s">
        <v>14</v>
      </c>
      <c r="D41" s="92" t="s">
        <v>15</v>
      </c>
      <c r="E41" s="92" t="s">
        <v>80</v>
      </c>
      <c r="F41" s="222" t="s">
        <v>12</v>
      </c>
    </row>
    <row r="42" spans="1:8" ht="9.9" customHeight="1" x14ac:dyDescent="0.3">
      <c r="A42" s="544"/>
      <c r="B42" s="544"/>
      <c r="C42" s="199"/>
      <c r="D42" s="199"/>
      <c r="E42" s="199"/>
      <c r="F42" s="199"/>
    </row>
    <row r="43" spans="1:8" s="62" customFormat="1" ht="16.95" customHeight="1" x14ac:dyDescent="0.3">
      <c r="A43" s="496" t="s">
        <v>295</v>
      </c>
      <c r="B43" s="496"/>
      <c r="C43" s="305">
        <f>+C53+C57+C61+C65</f>
        <v>9379524896.5694008</v>
      </c>
      <c r="D43" s="305">
        <f>+D53+D57+D61+D65</f>
        <v>7546913705.7765989</v>
      </c>
      <c r="E43" s="305">
        <f>+E53+E57+E61+E65</f>
        <v>13731384104.551401</v>
      </c>
      <c r="F43" s="305">
        <f>+F53+F57+F61+F65</f>
        <v>30657822706.897404</v>
      </c>
    </row>
    <row r="44" spans="1:8" s="62" customFormat="1" ht="16.95" customHeight="1" x14ac:dyDescent="0.3">
      <c r="A44" s="458" t="s">
        <v>334</v>
      </c>
      <c r="B44" s="458"/>
      <c r="C44" s="199">
        <f>+C54+C58+C62+C66</f>
        <v>8848608392.9899998</v>
      </c>
      <c r="D44" s="199">
        <f>+D54+D58+D62+D66</f>
        <v>7119729911.1100006</v>
      </c>
      <c r="E44" s="199">
        <f t="shared" ref="E44:E45" si="2">+E54+E58+E62+E66</f>
        <v>12954135947.690001</v>
      </c>
      <c r="F44" s="199">
        <f>+F54+F58+F62+F66</f>
        <v>28922474251.790001</v>
      </c>
    </row>
    <row r="45" spans="1:8" s="62" customFormat="1" ht="16.95" customHeight="1" x14ac:dyDescent="0.35">
      <c r="A45" s="457" t="s">
        <v>296</v>
      </c>
      <c r="B45" s="457"/>
      <c r="C45" s="199">
        <f>+C55+C59+C63+C67</f>
        <v>176972167.85980001</v>
      </c>
      <c r="D45" s="199">
        <f>+D55+D59+D63+D67</f>
        <v>142394598.22220001</v>
      </c>
      <c r="E45" s="199">
        <f t="shared" si="2"/>
        <v>259082718.95380002</v>
      </c>
      <c r="F45" s="199">
        <f>+F55+F59+F63+F67</f>
        <v>578449485.03579998</v>
      </c>
      <c r="H45" s="420"/>
    </row>
    <row r="46" spans="1:8" s="62" customFormat="1" ht="16.95" customHeight="1" x14ac:dyDescent="0.35">
      <c r="A46" s="457" t="s">
        <v>297</v>
      </c>
      <c r="B46" s="457"/>
      <c r="C46" s="199">
        <f>+C56+C60+C64+C68</f>
        <v>353944335.71960002</v>
      </c>
      <c r="D46" s="199">
        <f t="shared" ref="D46:E46" si="3">+D56+D60+D64+D68</f>
        <v>284789196.44440001</v>
      </c>
      <c r="E46" s="199">
        <f t="shared" si="3"/>
        <v>518165437.90760005</v>
      </c>
      <c r="F46" s="199">
        <f>+F56+F60+F64+F68</f>
        <v>1156898970.0716</v>
      </c>
    </row>
    <row r="47" spans="1:8" s="62" customFormat="1" ht="16.95" customHeight="1" x14ac:dyDescent="0.3">
      <c r="A47" s="496" t="s">
        <v>298</v>
      </c>
      <c r="B47" s="496"/>
      <c r="C47" s="305">
        <f t="shared" ref="C47:F50" si="4">+C71+C75+C79+C83</f>
        <v>4913120971.3898001</v>
      </c>
      <c r="D47" s="305">
        <f t="shared" si="4"/>
        <v>9719770075.1299973</v>
      </c>
      <c r="E47" s="305">
        <f t="shared" si="4"/>
        <v>12761729611.501198</v>
      </c>
      <c r="F47" s="305">
        <f t="shared" si="4"/>
        <v>27394620658.021</v>
      </c>
    </row>
    <row r="48" spans="1:8" s="62" customFormat="1" ht="16.95" customHeight="1" x14ac:dyDescent="0.3">
      <c r="A48" s="458" t="s">
        <v>333</v>
      </c>
      <c r="B48" s="458"/>
      <c r="C48" s="199">
        <f t="shared" si="4"/>
        <v>4635019784.3299999</v>
      </c>
      <c r="D48" s="199">
        <f t="shared" si="4"/>
        <v>9169594410.5</v>
      </c>
      <c r="E48" s="199">
        <f t="shared" si="4"/>
        <v>12039367558.019999</v>
      </c>
      <c r="F48" s="199">
        <f t="shared" si="4"/>
        <v>25843981752.849998</v>
      </c>
    </row>
    <row r="49" spans="1:8" s="62" customFormat="1" ht="16.95" customHeight="1" x14ac:dyDescent="0.35">
      <c r="A49" s="457" t="s">
        <v>296</v>
      </c>
      <c r="B49" s="457"/>
      <c r="C49" s="199">
        <f t="shared" si="4"/>
        <v>92700395.6866</v>
      </c>
      <c r="D49" s="199">
        <f t="shared" si="4"/>
        <v>183391888.21000001</v>
      </c>
      <c r="E49" s="199">
        <f t="shared" si="4"/>
        <v>240787351.1604</v>
      </c>
      <c r="F49" s="199">
        <f t="shared" si="4"/>
        <v>516879635.05700004</v>
      </c>
    </row>
    <row r="50" spans="1:8" s="62" customFormat="1" ht="16.95" customHeight="1" x14ac:dyDescent="0.35">
      <c r="A50" s="457" t="s">
        <v>297</v>
      </c>
      <c r="B50" s="457"/>
      <c r="C50" s="199">
        <f t="shared" si="4"/>
        <v>185400791.3732</v>
      </c>
      <c r="D50" s="199">
        <f t="shared" si="4"/>
        <v>366783776.42000002</v>
      </c>
      <c r="E50" s="199">
        <f t="shared" si="4"/>
        <v>481574702.32080001</v>
      </c>
      <c r="F50" s="199">
        <f t="shared" si="4"/>
        <v>1033759270.1140001</v>
      </c>
    </row>
    <row r="51" spans="1:8" s="62" customFormat="1" ht="9.9" customHeight="1" x14ac:dyDescent="0.35">
      <c r="A51" s="460"/>
      <c r="B51" s="460"/>
      <c r="C51" s="199"/>
      <c r="D51" s="199"/>
      <c r="E51" s="199"/>
      <c r="F51" s="199"/>
    </row>
    <row r="52" spans="1:8" s="62" customFormat="1" ht="16.95" customHeight="1" x14ac:dyDescent="0.35">
      <c r="A52" s="462" t="s">
        <v>287</v>
      </c>
      <c r="B52" s="462"/>
      <c r="C52" s="307"/>
      <c r="D52" s="307"/>
      <c r="E52" s="307"/>
      <c r="F52" s="307"/>
    </row>
    <row r="53" spans="1:8" s="62" customFormat="1" ht="16.95" customHeight="1" x14ac:dyDescent="0.35">
      <c r="A53" s="461" t="s">
        <v>288</v>
      </c>
      <c r="B53" s="461"/>
      <c r="C53" s="305">
        <f>+C55+C56+C54</f>
        <v>6259442291.3048</v>
      </c>
      <c r="D53" s="305">
        <f t="shared" ref="D53:F53" si="5">+D55+D56+D54</f>
        <v>5018700425.7284002</v>
      </c>
      <c r="E53" s="305">
        <f t="shared" si="5"/>
        <v>7980902495.9012003</v>
      </c>
      <c r="F53" s="305">
        <f t="shared" si="5"/>
        <v>19259045212.934402</v>
      </c>
    </row>
    <row r="54" spans="1:8" s="62" customFormat="1" ht="16.95" customHeight="1" x14ac:dyDescent="0.35">
      <c r="A54" s="457" t="s">
        <v>288</v>
      </c>
      <c r="B54" s="457"/>
      <c r="C54" s="199">
        <v>5905134237.0799999</v>
      </c>
      <c r="D54" s="199">
        <v>4734623043.1400003</v>
      </c>
      <c r="E54" s="199">
        <v>7529153298.0200005</v>
      </c>
      <c r="F54" s="199">
        <f>+C54+D54+E54</f>
        <v>18168910578.240002</v>
      </c>
    </row>
    <row r="55" spans="1:8" s="62" customFormat="1" ht="16.95" customHeight="1" x14ac:dyDescent="0.35">
      <c r="A55" s="460" t="s">
        <v>299</v>
      </c>
      <c r="B55" s="460"/>
      <c r="C55" s="199">
        <f>C54*0.02</f>
        <v>118102684.74160001</v>
      </c>
      <c r="D55" s="199">
        <f t="shared" ref="D55:E55" si="6">D54*0.02</f>
        <v>94692460.862800002</v>
      </c>
      <c r="E55" s="199">
        <f t="shared" si="6"/>
        <v>150583065.96040002</v>
      </c>
      <c r="F55" s="199">
        <f>+C55+D55+E55</f>
        <v>363378211.56480002</v>
      </c>
      <c r="H55" s="420"/>
    </row>
    <row r="56" spans="1:8" s="62" customFormat="1" ht="16.95" customHeight="1" x14ac:dyDescent="0.35">
      <c r="A56" s="460" t="s">
        <v>300</v>
      </c>
      <c r="B56" s="460"/>
      <c r="C56" s="199">
        <f>C54*0.04</f>
        <v>236205369.48320001</v>
      </c>
      <c r="D56" s="199">
        <f t="shared" ref="D56:E56" si="7">D54*0.04</f>
        <v>189384921.7256</v>
      </c>
      <c r="E56" s="199">
        <f t="shared" si="7"/>
        <v>301166131.92080003</v>
      </c>
      <c r="F56" s="199">
        <f>+C56+D56+E56</f>
        <v>726756423.12960005</v>
      </c>
    </row>
    <row r="57" spans="1:8" s="62" customFormat="1" ht="16.95" customHeight="1" x14ac:dyDescent="0.35">
      <c r="A57" s="461" t="s">
        <v>291</v>
      </c>
      <c r="B57" s="461"/>
      <c r="C57" s="305">
        <f>+C59+C60+C58</f>
        <v>2183889394.2252002</v>
      </c>
      <c r="D57" s="305">
        <f t="shared" ref="D57:F57" si="8">+D59+D60+D58</f>
        <v>1809697269.447</v>
      </c>
      <c r="E57" s="305">
        <f t="shared" si="8"/>
        <v>4743614283.7410002</v>
      </c>
      <c r="F57" s="305">
        <f t="shared" si="8"/>
        <v>8737200947.4132004</v>
      </c>
    </row>
    <row r="58" spans="1:8" s="62" customFormat="1" ht="16.95" customHeight="1" x14ac:dyDescent="0.35">
      <c r="A58" s="457" t="s">
        <v>291</v>
      </c>
      <c r="B58" s="457"/>
      <c r="C58" s="199">
        <v>2060273013.4200001</v>
      </c>
      <c r="D58" s="199">
        <v>1707261574.95</v>
      </c>
      <c r="E58" s="199">
        <v>4475107814.8500004</v>
      </c>
      <c r="F58" s="199">
        <f>+C58+D58+E58</f>
        <v>8242642403.2200003</v>
      </c>
    </row>
    <row r="59" spans="1:8" s="62" customFormat="1" ht="16.95" customHeight="1" x14ac:dyDescent="0.35">
      <c r="A59" s="460" t="s">
        <v>299</v>
      </c>
      <c r="B59" s="460"/>
      <c r="C59" s="199">
        <f>C58*0.02</f>
        <v>41205460.268400006</v>
      </c>
      <c r="D59" s="199">
        <f t="shared" ref="D59:E59" si="9">D58*0.02</f>
        <v>34145231.498999998</v>
      </c>
      <c r="E59" s="199">
        <f t="shared" si="9"/>
        <v>89502156.297000006</v>
      </c>
      <c r="F59" s="199">
        <f>+C59+D59+E59</f>
        <v>164852848.06440002</v>
      </c>
    </row>
    <row r="60" spans="1:8" s="62" customFormat="1" ht="16.95" customHeight="1" x14ac:dyDescent="0.35">
      <c r="A60" s="460" t="s">
        <v>300</v>
      </c>
      <c r="B60" s="460"/>
      <c r="C60" s="199">
        <f>C58*0.04</f>
        <v>82410920.536800012</v>
      </c>
      <c r="D60" s="199">
        <f t="shared" ref="D60:E60" si="10">D58*0.04</f>
        <v>68290462.997999996</v>
      </c>
      <c r="E60" s="199">
        <f t="shared" si="10"/>
        <v>179004312.59400001</v>
      </c>
      <c r="F60" s="199">
        <f>+C60+D60+E60</f>
        <v>329705696.12880003</v>
      </c>
    </row>
    <row r="61" spans="1:8" s="62" customFormat="1" ht="16.95" customHeight="1" x14ac:dyDescent="0.35">
      <c r="A61" s="461" t="s">
        <v>292</v>
      </c>
      <c r="B61" s="461"/>
      <c r="C61" s="305">
        <f>+C63+C64+C62</f>
        <v>536467211.03939998</v>
      </c>
      <c r="D61" s="305">
        <f t="shared" ref="D61:F61" si="11">+D63+D64+D62</f>
        <v>385686433.57059997</v>
      </c>
      <c r="E61" s="305">
        <f t="shared" si="11"/>
        <v>464860704.90920001</v>
      </c>
      <c r="F61" s="305">
        <f t="shared" si="11"/>
        <v>1387014349.5191998</v>
      </c>
    </row>
    <row r="62" spans="1:8" s="62" customFormat="1" ht="16.95" customHeight="1" x14ac:dyDescent="0.35">
      <c r="A62" s="457" t="s">
        <v>292</v>
      </c>
      <c r="B62" s="457"/>
      <c r="C62" s="199">
        <v>506101142.49000001</v>
      </c>
      <c r="D62" s="199">
        <v>363855126.00999999</v>
      </c>
      <c r="E62" s="199">
        <v>438547834.81999999</v>
      </c>
      <c r="F62" s="199">
        <f>+C62+D62+E62</f>
        <v>1308504103.3199999</v>
      </c>
    </row>
    <row r="63" spans="1:8" s="62" customFormat="1" ht="16.95" customHeight="1" x14ac:dyDescent="0.35">
      <c r="A63" s="460" t="s">
        <v>299</v>
      </c>
      <c r="B63" s="460"/>
      <c r="C63" s="199">
        <f>C62*0.02</f>
        <v>10122022.8498</v>
      </c>
      <c r="D63" s="199">
        <f t="shared" ref="D63:E63" si="12">D62*0.02</f>
        <v>7277102.5202000001</v>
      </c>
      <c r="E63" s="199">
        <f t="shared" si="12"/>
        <v>8770956.6963999998</v>
      </c>
      <c r="F63" s="199">
        <f>+C63+D63+E63</f>
        <v>26170082.066399999</v>
      </c>
    </row>
    <row r="64" spans="1:8" s="62" customFormat="1" ht="16.95" customHeight="1" x14ac:dyDescent="0.35">
      <c r="A64" s="460" t="s">
        <v>300</v>
      </c>
      <c r="B64" s="460"/>
      <c r="C64" s="199">
        <f>C62*0.04</f>
        <v>20244045.6996</v>
      </c>
      <c r="D64" s="199">
        <f t="shared" ref="D64:E64" si="13">D62*0.04</f>
        <v>14554205.0404</v>
      </c>
      <c r="E64" s="199">
        <f t="shared" si="13"/>
        <v>17541913.3928</v>
      </c>
      <c r="F64" s="199">
        <f>+C64+D64+E64</f>
        <v>52340164.132799998</v>
      </c>
    </row>
    <row r="65" spans="1:6" s="62" customFormat="1" ht="16.95" customHeight="1" x14ac:dyDescent="0.35">
      <c r="A65" s="461" t="s">
        <v>293</v>
      </c>
      <c r="B65" s="461"/>
      <c r="C65" s="305">
        <f>+C67+C68+C66</f>
        <v>399726000</v>
      </c>
      <c r="D65" s="305">
        <f t="shared" ref="D65:F65" si="14">+D67+D68+D66</f>
        <v>332829577.03060001</v>
      </c>
      <c r="E65" s="305">
        <f t="shared" si="14"/>
        <v>542006620</v>
      </c>
      <c r="F65" s="305">
        <f t="shared" si="14"/>
        <v>1274562197.0306001</v>
      </c>
    </row>
    <row r="66" spans="1:6" s="62" customFormat="1" ht="16.95" customHeight="1" x14ac:dyDescent="0.35">
      <c r="A66" s="457" t="s">
        <v>293</v>
      </c>
      <c r="B66" s="457"/>
      <c r="C66" s="199">
        <v>377100000</v>
      </c>
      <c r="D66" s="199">
        <v>313990167.00999999</v>
      </c>
      <c r="E66" s="199">
        <v>511327000</v>
      </c>
      <c r="F66" s="199">
        <f>+E66+D66+C66</f>
        <v>1202417167.01</v>
      </c>
    </row>
    <row r="67" spans="1:6" s="62" customFormat="1" ht="16.95" customHeight="1" x14ac:dyDescent="0.35">
      <c r="A67" s="460" t="s">
        <v>299</v>
      </c>
      <c r="B67" s="460"/>
      <c r="C67" s="199">
        <f>C66*0.02</f>
        <v>7542000</v>
      </c>
      <c r="D67" s="199">
        <f t="shared" ref="D67:E67" si="15">D66*0.02</f>
        <v>6279803.3401999995</v>
      </c>
      <c r="E67" s="199">
        <f t="shared" si="15"/>
        <v>10226540</v>
      </c>
      <c r="F67" s="199">
        <f>+E67+D67+C67</f>
        <v>24048343.3402</v>
      </c>
    </row>
    <row r="68" spans="1:6" s="62" customFormat="1" ht="16.95" customHeight="1" x14ac:dyDescent="0.35">
      <c r="A68" s="460" t="s">
        <v>300</v>
      </c>
      <c r="B68" s="460"/>
      <c r="C68" s="199">
        <f>C66*0.04</f>
        <v>15084000</v>
      </c>
      <c r="D68" s="199">
        <f t="shared" ref="D68:E68" si="16">D66*0.04</f>
        <v>12559606.680399999</v>
      </c>
      <c r="E68" s="199">
        <f t="shared" si="16"/>
        <v>20453080</v>
      </c>
      <c r="F68" s="199">
        <f>+E68+D68+C68</f>
        <v>48096686.680399999</v>
      </c>
    </row>
    <row r="69" spans="1:6" s="62" customFormat="1" ht="9.9" customHeight="1" x14ac:dyDescent="0.35">
      <c r="A69" s="331"/>
      <c r="B69" s="331"/>
      <c r="C69" s="199"/>
      <c r="D69" s="199"/>
      <c r="E69" s="199"/>
      <c r="F69" s="199"/>
    </row>
    <row r="70" spans="1:6" s="62" customFormat="1" ht="16.95" customHeight="1" x14ac:dyDescent="0.35">
      <c r="A70" s="462" t="s">
        <v>301</v>
      </c>
      <c r="B70" s="462"/>
      <c r="C70" s="307"/>
      <c r="D70" s="307"/>
      <c r="E70" s="307"/>
      <c r="F70" s="307"/>
    </row>
    <row r="71" spans="1:6" s="62" customFormat="1" ht="16.95" customHeight="1" x14ac:dyDescent="0.35">
      <c r="A71" s="461" t="s">
        <v>288</v>
      </c>
      <c r="B71" s="461"/>
      <c r="C71" s="305">
        <f>+C73+C74+C72</f>
        <v>2756358767.4092002</v>
      </c>
      <c r="D71" s="305">
        <f t="shared" ref="D71:F71" si="17">+D73+D74+D72</f>
        <v>6607965823.1821995</v>
      </c>
      <c r="E71" s="305">
        <f t="shared" si="17"/>
        <v>6617044505.1295996</v>
      </c>
      <c r="F71" s="305">
        <f t="shared" si="17"/>
        <v>15981369095.720999</v>
      </c>
    </row>
    <row r="72" spans="1:6" s="62" customFormat="1" ht="16.95" customHeight="1" x14ac:dyDescent="0.35">
      <c r="A72" s="457" t="s">
        <v>288</v>
      </c>
      <c r="B72" s="457"/>
      <c r="C72" s="199">
        <v>2600338459.8200002</v>
      </c>
      <c r="D72" s="199">
        <v>6233930021.8699999</v>
      </c>
      <c r="E72" s="199">
        <v>6242494816.1599998</v>
      </c>
      <c r="F72" s="199">
        <f>+E72+D72+C72</f>
        <v>15076763297.849998</v>
      </c>
    </row>
    <row r="73" spans="1:6" s="62" customFormat="1" ht="16.95" customHeight="1" x14ac:dyDescent="0.35">
      <c r="A73" s="460" t="s">
        <v>299</v>
      </c>
      <c r="B73" s="460"/>
      <c r="C73" s="199">
        <f>C72*0.02</f>
        <v>52006769.196400002</v>
      </c>
      <c r="D73" s="199">
        <f t="shared" ref="D73:E73" si="18">D72*0.02</f>
        <v>124678600.4374</v>
      </c>
      <c r="E73" s="199">
        <f t="shared" si="18"/>
        <v>124849896.3232</v>
      </c>
      <c r="F73" s="199">
        <f>+E73+D73+C73</f>
        <v>301535265.95700002</v>
      </c>
    </row>
    <row r="74" spans="1:6" s="62" customFormat="1" ht="16.95" customHeight="1" x14ac:dyDescent="0.35">
      <c r="A74" s="460" t="s">
        <v>300</v>
      </c>
      <c r="B74" s="460"/>
      <c r="C74" s="199">
        <f>C72*0.04</f>
        <v>104013538.3928</v>
      </c>
      <c r="D74" s="199">
        <f t="shared" ref="D74:E74" si="19">D72*0.04</f>
        <v>249357200.8748</v>
      </c>
      <c r="E74" s="199">
        <f t="shared" si="19"/>
        <v>249699792.6464</v>
      </c>
      <c r="F74" s="199">
        <f>+E74+D74+C74</f>
        <v>603070531.91400003</v>
      </c>
    </row>
    <row r="75" spans="1:6" s="62" customFormat="1" ht="16.95" customHeight="1" x14ac:dyDescent="0.35">
      <c r="A75" s="461" t="s">
        <v>291</v>
      </c>
      <c r="B75" s="461"/>
      <c r="C75" s="305">
        <f>+C77+C78+C76</f>
        <v>1658291553.6400001</v>
      </c>
      <c r="D75" s="305">
        <f t="shared" ref="D75:F75" si="20">+D77+D78+D76</f>
        <v>2226952049.2396002</v>
      </c>
      <c r="E75" s="305">
        <f t="shared" si="20"/>
        <v>5030012798.7389994</v>
      </c>
      <c r="F75" s="305">
        <f t="shared" si="20"/>
        <v>8915256401.6185989</v>
      </c>
    </row>
    <row r="76" spans="1:6" s="62" customFormat="1" ht="16.95" customHeight="1" x14ac:dyDescent="0.35">
      <c r="A76" s="457" t="s">
        <v>291</v>
      </c>
      <c r="B76" s="457"/>
      <c r="C76" s="199">
        <v>1564425994</v>
      </c>
      <c r="D76" s="199">
        <v>2100898159.6600001</v>
      </c>
      <c r="E76" s="199">
        <v>4745295093.1499996</v>
      </c>
      <c r="F76" s="199">
        <f>+E76+D76+C76</f>
        <v>8410619246.8099995</v>
      </c>
    </row>
    <row r="77" spans="1:6" s="62" customFormat="1" ht="16.95" customHeight="1" x14ac:dyDescent="0.35">
      <c r="A77" s="460" t="s">
        <v>299</v>
      </c>
      <c r="B77" s="460"/>
      <c r="C77" s="199">
        <f>C76*0.02</f>
        <v>31288519.879999999</v>
      </c>
      <c r="D77" s="199">
        <f t="shared" ref="D77:E77" si="21">D76*0.02</f>
        <v>42017963.1932</v>
      </c>
      <c r="E77" s="199">
        <f t="shared" si="21"/>
        <v>94905901.862999991</v>
      </c>
      <c r="F77" s="199">
        <f>+E77+D77+C77</f>
        <v>168212384.93619999</v>
      </c>
    </row>
    <row r="78" spans="1:6" s="62" customFormat="1" ht="16.95" customHeight="1" x14ac:dyDescent="0.35">
      <c r="A78" s="460" t="s">
        <v>300</v>
      </c>
      <c r="B78" s="460"/>
      <c r="C78" s="199">
        <f>C76*0.04</f>
        <v>62577039.759999998</v>
      </c>
      <c r="D78" s="199">
        <f t="shared" ref="D78:E78" si="22">D76*0.04</f>
        <v>84035926.386399999</v>
      </c>
      <c r="E78" s="199">
        <f t="shared" si="22"/>
        <v>189811803.72599998</v>
      </c>
      <c r="F78" s="199">
        <f>+E78+D78+C78</f>
        <v>336424769.87239999</v>
      </c>
    </row>
    <row r="79" spans="1:6" s="62" customFormat="1" ht="16.95" customHeight="1" x14ac:dyDescent="0.35">
      <c r="A79" s="461" t="s">
        <v>292</v>
      </c>
      <c r="B79" s="461"/>
      <c r="C79" s="305">
        <f>+C81+C82+C80</f>
        <v>294293450.34060001</v>
      </c>
      <c r="D79" s="305">
        <f t="shared" ref="D79:F79" si="23">+D81+D82+D80</f>
        <v>321433619.07679999</v>
      </c>
      <c r="E79" s="305">
        <f t="shared" si="23"/>
        <v>628193061.30999994</v>
      </c>
      <c r="F79" s="305">
        <f t="shared" si="23"/>
        <v>1243920130.7274001</v>
      </c>
    </row>
    <row r="80" spans="1:6" s="62" customFormat="1" ht="16.95" customHeight="1" x14ac:dyDescent="0.35">
      <c r="A80" s="457" t="s">
        <v>292</v>
      </c>
      <c r="B80" s="457"/>
      <c r="C80" s="199">
        <v>277635330.50999999</v>
      </c>
      <c r="D80" s="199">
        <v>303239263.27999997</v>
      </c>
      <c r="E80" s="199">
        <v>592634963.5</v>
      </c>
      <c r="F80" s="199">
        <f>+E80+D80+C80</f>
        <v>1173509557.29</v>
      </c>
    </row>
    <row r="81" spans="1:6" s="62" customFormat="1" ht="16.95" customHeight="1" x14ac:dyDescent="0.35">
      <c r="A81" s="460" t="s">
        <v>299</v>
      </c>
      <c r="B81" s="460"/>
      <c r="C81" s="199">
        <f>C80*0.02</f>
        <v>5552706.6102</v>
      </c>
      <c r="D81" s="199">
        <f t="shared" ref="D81:E81" si="24">D80*0.02</f>
        <v>6064785.2655999996</v>
      </c>
      <c r="E81" s="199">
        <f t="shared" si="24"/>
        <v>11852699.27</v>
      </c>
      <c r="F81" s="199">
        <f>+E81+D81+C81</f>
        <v>23470191.145799998</v>
      </c>
    </row>
    <row r="82" spans="1:6" s="62" customFormat="1" ht="16.95" customHeight="1" x14ac:dyDescent="0.35">
      <c r="A82" s="460" t="s">
        <v>300</v>
      </c>
      <c r="B82" s="460"/>
      <c r="C82" s="199">
        <f>C80*0.04</f>
        <v>11105413.2204</v>
      </c>
      <c r="D82" s="199">
        <f t="shared" ref="D82:E82" si="25">D80*0.04</f>
        <v>12129570.531199999</v>
      </c>
      <c r="E82" s="199">
        <f t="shared" si="25"/>
        <v>23705398.539999999</v>
      </c>
      <c r="F82" s="199">
        <f>+E82+D82+C82</f>
        <v>46940382.291599996</v>
      </c>
    </row>
    <row r="83" spans="1:6" s="62" customFormat="1" ht="16.95" customHeight="1" x14ac:dyDescent="0.35">
      <c r="A83" s="461" t="s">
        <v>293</v>
      </c>
      <c r="B83" s="461"/>
      <c r="C83" s="305">
        <f>+C85+C86+C84</f>
        <v>204177200</v>
      </c>
      <c r="D83" s="305">
        <f t="shared" ref="D83:F83" si="26">+D85+D86+D84</f>
        <v>563418583.63139999</v>
      </c>
      <c r="E83" s="305">
        <f t="shared" si="26"/>
        <v>486479246.32260001</v>
      </c>
      <c r="F83" s="305">
        <f t="shared" si="26"/>
        <v>1254075029.954</v>
      </c>
    </row>
    <row r="84" spans="1:6" s="62" customFormat="1" ht="16.95" customHeight="1" x14ac:dyDescent="0.35">
      <c r="A84" s="457" t="s">
        <v>293</v>
      </c>
      <c r="B84" s="457"/>
      <c r="C84" s="199">
        <v>192620000</v>
      </c>
      <c r="D84" s="199">
        <v>531526965.69</v>
      </c>
      <c r="E84" s="199">
        <v>458942685.20999998</v>
      </c>
      <c r="F84" s="199">
        <f>+E84+D84+C84</f>
        <v>1183089650.9000001</v>
      </c>
    </row>
    <row r="85" spans="1:6" s="62" customFormat="1" ht="15" customHeight="1" x14ac:dyDescent="0.35">
      <c r="A85" s="460" t="s">
        <v>299</v>
      </c>
      <c r="B85" s="460"/>
      <c r="C85" s="199">
        <f>C84*0.02</f>
        <v>3852400</v>
      </c>
      <c r="D85" s="199">
        <f t="shared" ref="D85:E85" si="27">D84*0.02</f>
        <v>10630539.3138</v>
      </c>
      <c r="E85" s="199">
        <f t="shared" si="27"/>
        <v>9178853.7041999996</v>
      </c>
      <c r="F85" s="199">
        <f>+E85+D85+C85</f>
        <v>23661793.017999999</v>
      </c>
    </row>
    <row r="86" spans="1:6" s="62" customFormat="1" ht="16.95" customHeight="1" x14ac:dyDescent="0.35">
      <c r="A86" s="460" t="s">
        <v>300</v>
      </c>
      <c r="B86" s="460"/>
      <c r="C86" s="199">
        <f>C84*0.04</f>
        <v>7704800</v>
      </c>
      <c r="D86" s="199">
        <f t="shared" ref="D86:E86" si="28">D84*0.04</f>
        <v>21261078.627599999</v>
      </c>
      <c r="E86" s="199">
        <f t="shared" si="28"/>
        <v>18357707.408399999</v>
      </c>
      <c r="F86" s="199">
        <f>+E86+D86+C86</f>
        <v>47323586.035999998</v>
      </c>
    </row>
    <row r="87" spans="1:6" ht="15" customHeight="1" x14ac:dyDescent="0.3">
      <c r="A87" s="137" t="s">
        <v>159</v>
      </c>
      <c r="B87" s="285" t="s">
        <v>160</v>
      </c>
      <c r="C87" s="136"/>
      <c r="D87" s="136"/>
      <c r="E87" s="136"/>
      <c r="F87" s="136"/>
    </row>
    <row r="88" spans="1:6" ht="35.1" customHeight="1" x14ac:dyDescent="0.3">
      <c r="A88" s="521" t="s">
        <v>281</v>
      </c>
      <c r="B88" s="522"/>
      <c r="C88" s="522"/>
      <c r="D88" s="522"/>
      <c r="E88" s="522"/>
      <c r="F88" s="523"/>
    </row>
    <row r="89" spans="1:6" ht="50.1" customHeight="1" x14ac:dyDescent="0.3">
      <c r="A89" s="512" t="s">
        <v>107</v>
      </c>
      <c r="B89" s="513"/>
      <c r="C89" s="513"/>
      <c r="D89" s="513"/>
      <c r="E89" s="513"/>
      <c r="F89" s="514"/>
    </row>
    <row r="90" spans="1:6" ht="16.95" customHeight="1" x14ac:dyDescent="0.3">
      <c r="A90" s="28"/>
      <c r="B90" s="28"/>
      <c r="C90" s="28"/>
      <c r="D90" s="28"/>
      <c r="E90" s="28"/>
    </row>
    <row r="91" spans="1:6" ht="18" customHeight="1" x14ac:dyDescent="0.3">
      <c r="A91" s="491" t="s">
        <v>38</v>
      </c>
      <c r="B91" s="491"/>
      <c r="C91" s="491"/>
      <c r="D91" s="491"/>
      <c r="E91" s="491"/>
      <c r="F91" s="491"/>
    </row>
    <row r="92" spans="1:6" ht="18" customHeight="1" x14ac:dyDescent="0.3">
      <c r="A92" s="510" t="s">
        <v>39</v>
      </c>
      <c r="B92" s="510"/>
      <c r="C92" s="510"/>
      <c r="D92" s="510"/>
      <c r="E92" s="510"/>
      <c r="F92" s="510"/>
    </row>
    <row r="93" spans="1:6" ht="31.2" x14ac:dyDescent="0.3">
      <c r="A93" s="488" t="s">
        <v>23</v>
      </c>
      <c r="B93" s="488"/>
      <c r="C93" s="92" t="s">
        <v>40</v>
      </c>
      <c r="D93" s="222" t="s">
        <v>41</v>
      </c>
      <c r="E93" s="94" t="s">
        <v>43</v>
      </c>
      <c r="F93" s="222" t="s">
        <v>24</v>
      </c>
    </row>
    <row r="94" spans="1:6" ht="30" customHeight="1" x14ac:dyDescent="0.3">
      <c r="A94" s="519" t="s">
        <v>28</v>
      </c>
      <c r="B94" s="525"/>
      <c r="C94" s="17" t="s">
        <v>338</v>
      </c>
      <c r="D94" s="17"/>
      <c r="E94" s="20"/>
      <c r="F94" s="410" t="s">
        <v>336</v>
      </c>
    </row>
    <row r="95" spans="1:6" ht="30" customHeight="1" x14ac:dyDescent="0.3">
      <c r="A95" s="519" t="s">
        <v>29</v>
      </c>
      <c r="B95" s="519"/>
      <c r="C95" s="17"/>
      <c r="D95" s="17" t="s">
        <v>338</v>
      </c>
      <c r="E95" s="17"/>
      <c r="F95" s="410" t="s">
        <v>339</v>
      </c>
    </row>
    <row r="96" spans="1:6" ht="30" customHeight="1" x14ac:dyDescent="0.3">
      <c r="A96" s="526" t="s">
        <v>27</v>
      </c>
      <c r="B96" s="526"/>
      <c r="C96" s="17" t="s">
        <v>338</v>
      </c>
      <c r="D96" s="17"/>
      <c r="E96" s="17"/>
      <c r="F96" s="18" t="s">
        <v>337</v>
      </c>
    </row>
    <row r="97" spans="1:6" ht="30" customHeight="1" x14ac:dyDescent="0.3">
      <c r="A97" s="527" t="s">
        <v>30</v>
      </c>
      <c r="B97" s="527"/>
      <c r="C97" s="17"/>
      <c r="D97" s="17" t="s">
        <v>338</v>
      </c>
      <c r="E97" s="17"/>
      <c r="F97" s="19"/>
    </row>
    <row r="98" spans="1:6" ht="16.95" customHeight="1" x14ac:dyDescent="0.3">
      <c r="A98" s="137" t="s">
        <v>159</v>
      </c>
      <c r="B98" s="285" t="s">
        <v>160</v>
      </c>
      <c r="C98" s="286"/>
      <c r="D98" s="286"/>
      <c r="E98" s="286"/>
      <c r="F98" s="286"/>
    </row>
    <row r="99" spans="1:6" ht="35.1" customHeight="1" x14ac:dyDescent="0.3">
      <c r="A99" s="521" t="s">
        <v>282</v>
      </c>
      <c r="B99" s="522"/>
      <c r="C99" s="522"/>
      <c r="D99" s="522"/>
      <c r="E99" s="522"/>
      <c r="F99" s="523"/>
    </row>
    <row r="100" spans="1:6" s="63" customFormat="1" ht="50.1" customHeight="1" x14ac:dyDescent="0.3">
      <c r="A100" s="499" t="s">
        <v>370</v>
      </c>
      <c r="B100" s="499"/>
      <c r="C100" s="499"/>
      <c r="D100" s="499"/>
      <c r="E100" s="499"/>
      <c r="F100" s="499"/>
    </row>
    <row r="101" spans="1:6" x14ac:dyDescent="0.3">
      <c r="A101" s="28"/>
      <c r="B101" s="28"/>
      <c r="C101" s="28"/>
      <c r="D101" s="28"/>
      <c r="E101" s="28"/>
      <c r="F101" s="28"/>
    </row>
    <row r="102" spans="1:6" x14ac:dyDescent="0.3">
      <c r="A102" s="491" t="s">
        <v>44</v>
      </c>
      <c r="B102" s="491"/>
      <c r="C102" s="491"/>
      <c r="D102" s="491"/>
      <c r="E102" s="491"/>
      <c r="F102" s="491"/>
    </row>
    <row r="103" spans="1:6" x14ac:dyDescent="0.3">
      <c r="A103" s="491" t="s">
        <v>25</v>
      </c>
      <c r="B103" s="491"/>
      <c r="C103" s="491"/>
      <c r="D103" s="491"/>
      <c r="E103" s="491"/>
      <c r="F103" s="491"/>
    </row>
    <row r="104" spans="1:6" x14ac:dyDescent="0.3">
      <c r="A104" s="551" t="s">
        <v>23</v>
      </c>
      <c r="B104" s="551"/>
      <c r="C104" s="91" t="s">
        <v>40</v>
      </c>
      <c r="D104" s="227" t="s">
        <v>41</v>
      </c>
      <c r="E104" s="95" t="s">
        <v>76</v>
      </c>
      <c r="F104" s="227" t="s">
        <v>24</v>
      </c>
    </row>
    <row r="105" spans="1:6" ht="30" customHeight="1" x14ac:dyDescent="0.3">
      <c r="A105" s="518" t="s">
        <v>31</v>
      </c>
      <c r="B105" s="518"/>
      <c r="C105" s="20"/>
      <c r="D105" s="20" t="s">
        <v>338</v>
      </c>
      <c r="E105" s="25"/>
      <c r="F105" s="37"/>
    </row>
    <row r="106" spans="1:6" ht="30" customHeight="1" x14ac:dyDescent="0.3">
      <c r="A106" s="519" t="s">
        <v>32</v>
      </c>
      <c r="B106" s="519"/>
      <c r="C106" s="26"/>
      <c r="D106" s="26"/>
      <c r="E106" s="27"/>
      <c r="F106" s="38"/>
    </row>
    <row r="107" spans="1:6" s="63" customFormat="1" ht="30" customHeight="1" x14ac:dyDescent="0.3">
      <c r="A107" s="524" t="s">
        <v>250</v>
      </c>
      <c r="B107" s="524"/>
      <c r="C107" s="289"/>
      <c r="D107" s="289"/>
      <c r="E107" s="290"/>
      <c r="F107" s="291"/>
    </row>
    <row r="108" spans="1:6" x14ac:dyDescent="0.3">
      <c r="A108" s="137" t="s">
        <v>159</v>
      </c>
      <c r="B108" s="285" t="s">
        <v>160</v>
      </c>
      <c r="C108" s="136"/>
      <c r="D108" s="136"/>
      <c r="E108" s="136"/>
      <c r="F108" s="136"/>
    </row>
    <row r="109" spans="1:6" ht="35.1" customHeight="1" x14ac:dyDescent="0.3">
      <c r="A109" s="521" t="s">
        <v>283</v>
      </c>
      <c r="B109" s="522"/>
      <c r="C109" s="522"/>
      <c r="D109" s="522"/>
      <c r="E109" s="522"/>
      <c r="F109" s="523"/>
    </row>
    <row r="110" spans="1:6" ht="50.1" customHeight="1" x14ac:dyDescent="0.3">
      <c r="A110" s="499" t="s">
        <v>55</v>
      </c>
      <c r="B110" s="499"/>
      <c r="C110" s="499"/>
      <c r="D110" s="499"/>
      <c r="E110" s="499"/>
      <c r="F110" s="499"/>
    </row>
    <row r="111" spans="1:6" ht="9.9" customHeight="1" x14ac:dyDescent="0.3">
      <c r="A111" s="28"/>
      <c r="B111" s="28"/>
      <c r="C111" s="28"/>
      <c r="D111" s="28"/>
      <c r="E111" s="39"/>
      <c r="F111" s="28"/>
    </row>
    <row r="112" spans="1:6" ht="39.9" customHeight="1" x14ac:dyDescent="0.3">
      <c r="A112" s="96" t="s">
        <v>45</v>
      </c>
      <c r="B112" s="531" t="s">
        <v>341</v>
      </c>
      <c r="C112" s="476"/>
      <c r="D112" s="477" t="s">
        <v>48</v>
      </c>
      <c r="E112" s="478"/>
      <c r="F112" s="479"/>
    </row>
    <row r="113" spans="1:6" ht="39.9" customHeight="1" x14ac:dyDescent="0.3">
      <c r="A113" s="96" t="s">
        <v>46</v>
      </c>
      <c r="B113" s="531" t="s">
        <v>342</v>
      </c>
      <c r="C113" s="476"/>
      <c r="D113" s="480"/>
      <c r="E113" s="481"/>
      <c r="F113" s="482"/>
    </row>
    <row r="114" spans="1:6" ht="39.9" customHeight="1" x14ac:dyDescent="0.3">
      <c r="A114" s="96" t="s">
        <v>47</v>
      </c>
      <c r="B114" s="531" t="s">
        <v>343</v>
      </c>
      <c r="C114" s="476"/>
      <c r="D114" s="483"/>
      <c r="E114" s="484"/>
      <c r="F114" s="485"/>
    </row>
    <row r="115" spans="1:6" x14ac:dyDescent="0.3">
      <c r="A115" s="28"/>
      <c r="B115" s="28"/>
      <c r="C115" s="28"/>
      <c r="D115" s="28"/>
      <c r="E115" s="28"/>
      <c r="F115" s="28"/>
    </row>
    <row r="116" spans="1:6" ht="21.9" customHeight="1" x14ac:dyDescent="0.3">
      <c r="A116" s="509" t="s">
        <v>49</v>
      </c>
      <c r="B116" s="509"/>
      <c r="C116" s="509"/>
      <c r="D116" s="509"/>
      <c r="E116" s="509"/>
      <c r="F116" s="509"/>
    </row>
    <row r="117" spans="1:6" ht="9.9" customHeight="1" x14ac:dyDescent="0.3">
      <c r="A117" s="28"/>
      <c r="B117" s="28"/>
      <c r="C117" s="28"/>
      <c r="D117" s="28"/>
      <c r="E117" s="28"/>
      <c r="F117" s="28"/>
    </row>
    <row r="118" spans="1:6" ht="84.9" customHeight="1" x14ac:dyDescent="0.3">
      <c r="A118" s="449" t="s">
        <v>236</v>
      </c>
      <c r="B118" s="449"/>
      <c r="C118" s="449"/>
      <c r="D118" s="449"/>
      <c r="E118" s="449"/>
      <c r="F118" s="449"/>
    </row>
    <row r="119" spans="1:6" ht="9.9" customHeight="1" x14ac:dyDescent="0.3">
      <c r="A119" s="28"/>
      <c r="B119" s="28"/>
      <c r="C119" s="28"/>
      <c r="D119" s="28"/>
      <c r="E119" s="28"/>
      <c r="F119" s="28"/>
    </row>
    <row r="120" spans="1:6" x14ac:dyDescent="0.3">
      <c r="A120" s="491" t="s">
        <v>50</v>
      </c>
      <c r="B120" s="491"/>
      <c r="C120" s="491"/>
      <c r="D120" s="491"/>
      <c r="E120" s="491"/>
      <c r="F120" s="491"/>
    </row>
    <row r="121" spans="1:6" x14ac:dyDescent="0.3">
      <c r="A121" s="491" t="s">
        <v>58</v>
      </c>
      <c r="B121" s="491"/>
      <c r="C121" s="491"/>
      <c r="D121" s="491"/>
      <c r="E121" s="491"/>
      <c r="F121" s="491"/>
    </row>
    <row r="122" spans="1:6" s="356" customFormat="1" ht="15" customHeight="1" x14ac:dyDescent="0.3">
      <c r="A122" s="511" t="s">
        <v>51</v>
      </c>
      <c r="B122" s="511"/>
      <c r="C122" s="511"/>
      <c r="D122" s="511"/>
      <c r="E122" s="511"/>
      <c r="F122" s="511"/>
    </row>
    <row r="123" spans="1:6" ht="39.75" customHeight="1" x14ac:dyDescent="0.3">
      <c r="A123" s="83" t="s">
        <v>59</v>
      </c>
      <c r="B123" s="83" t="s">
        <v>61</v>
      </c>
      <c r="C123" s="83" t="s">
        <v>65</v>
      </c>
      <c r="D123" s="83" t="s">
        <v>62</v>
      </c>
      <c r="E123" s="83" t="s">
        <v>63</v>
      </c>
      <c r="F123" s="83" t="s">
        <v>64</v>
      </c>
    </row>
    <row r="124" spans="1:6" x14ac:dyDescent="0.3">
      <c r="A124" s="224" t="s">
        <v>16</v>
      </c>
      <c r="B124" s="85">
        <f>+SUM(B126:B132)</f>
        <v>138905250816</v>
      </c>
      <c r="C124" s="365">
        <f>+SUM(C126:C132)</f>
        <v>100</v>
      </c>
      <c r="D124" s="87"/>
      <c r="E124" s="87"/>
      <c r="F124" s="87"/>
    </row>
    <row r="125" spans="1:6" ht="9.9" customHeight="1" x14ac:dyDescent="0.3">
      <c r="A125" s="22"/>
      <c r="B125" s="23"/>
      <c r="C125" s="56"/>
      <c r="D125" s="21"/>
      <c r="E125" s="21"/>
      <c r="F125" s="21"/>
    </row>
    <row r="126" spans="1:6" ht="17.100000000000001" customHeight="1" x14ac:dyDescent="0.3">
      <c r="A126" s="22" t="s">
        <v>60</v>
      </c>
      <c r="B126" s="23">
        <f>+'1T'!B126</f>
        <v>132691026794</v>
      </c>
      <c r="C126" s="56">
        <f>+B126/$B$124*100</f>
        <v>95.526285733984508</v>
      </c>
      <c r="D126" s="187" t="str">
        <f>+'1T'!D126</f>
        <v>MTSS-DESAF-OF-1317-2023</v>
      </c>
      <c r="E126" s="187"/>
      <c r="F126" s="187"/>
    </row>
    <row r="127" spans="1:6" ht="17.100000000000001" customHeight="1" x14ac:dyDescent="0.3">
      <c r="A127" s="183" t="s">
        <v>210</v>
      </c>
      <c r="B127" s="23">
        <f>+'1T'!B127</f>
        <v>0</v>
      </c>
      <c r="C127" s="56">
        <f>+B127/$B$124*100</f>
        <v>0</v>
      </c>
      <c r="D127" s="187"/>
      <c r="E127" s="187"/>
      <c r="F127" s="187"/>
    </row>
    <row r="128" spans="1:6" ht="17.100000000000001" customHeight="1" x14ac:dyDescent="0.3">
      <c r="A128" s="22" t="s">
        <v>138</v>
      </c>
      <c r="B128" s="23">
        <v>6214224022</v>
      </c>
      <c r="C128" s="56">
        <f t="shared" ref="C128:C132" si="29">+B128/$B$124*100</f>
        <v>4.4737142660154969</v>
      </c>
      <c r="D128" s="187" t="s">
        <v>371</v>
      </c>
      <c r="E128" s="187"/>
      <c r="F128" s="187"/>
    </row>
    <row r="129" spans="1:6" ht="17.100000000000001" customHeight="1" x14ac:dyDescent="0.3">
      <c r="A129" s="192" t="s">
        <v>139</v>
      </c>
      <c r="B129" s="193">
        <v>0</v>
      </c>
      <c r="C129" s="354">
        <f t="shared" si="29"/>
        <v>0</v>
      </c>
      <c r="D129" s="194"/>
      <c r="E129" s="194"/>
      <c r="F129" s="194"/>
    </row>
    <row r="130" spans="1:6" ht="17.100000000000001" customHeight="1" x14ac:dyDescent="0.3">
      <c r="A130" s="22" t="s">
        <v>140</v>
      </c>
      <c r="B130" s="23">
        <v>0</v>
      </c>
      <c r="C130" s="56">
        <f t="shared" si="29"/>
        <v>0</v>
      </c>
      <c r="D130" s="187"/>
      <c r="E130" s="187"/>
      <c r="F130" s="187"/>
    </row>
    <row r="131" spans="1:6" ht="17.100000000000001" customHeight="1" x14ac:dyDescent="0.3">
      <c r="A131" s="22" t="s">
        <v>141</v>
      </c>
      <c r="B131" s="23">
        <v>0</v>
      </c>
      <c r="C131" s="56">
        <f t="shared" si="29"/>
        <v>0</v>
      </c>
      <c r="D131" s="187"/>
      <c r="E131" s="187"/>
      <c r="F131" s="187"/>
    </row>
    <row r="132" spans="1:6" ht="17.100000000000001" customHeight="1" x14ac:dyDescent="0.3">
      <c r="A132" s="24" t="s">
        <v>142</v>
      </c>
      <c r="B132" s="23">
        <v>0</v>
      </c>
      <c r="C132" s="56">
        <f t="shared" si="29"/>
        <v>0</v>
      </c>
      <c r="D132" s="189"/>
      <c r="E132" s="189"/>
      <c r="F132" s="189"/>
    </row>
    <row r="133" spans="1:6" ht="14.4" customHeight="1" x14ac:dyDescent="0.3">
      <c r="A133" s="549" t="s">
        <v>42</v>
      </c>
      <c r="B133" s="549"/>
      <c r="C133" s="549"/>
      <c r="D133" s="549"/>
      <c r="E133" s="549"/>
      <c r="F133" s="549"/>
    </row>
    <row r="134" spans="1:6" ht="35.1" customHeight="1" x14ac:dyDescent="0.3">
      <c r="A134" s="516" t="s">
        <v>209</v>
      </c>
      <c r="B134" s="500"/>
      <c r="C134" s="500"/>
      <c r="D134" s="500"/>
      <c r="E134" s="500"/>
      <c r="F134" s="517"/>
    </row>
    <row r="135" spans="1:6" ht="50.1" customHeight="1" x14ac:dyDescent="0.3">
      <c r="A135" s="512" t="s">
        <v>372</v>
      </c>
      <c r="B135" s="513"/>
      <c r="C135" s="513"/>
      <c r="D135" s="513"/>
      <c r="E135" s="513"/>
      <c r="F135" s="514"/>
    </row>
    <row r="136" spans="1:6" ht="9.9" customHeight="1" x14ac:dyDescent="0.3">
      <c r="A136" s="22"/>
      <c r="B136" s="42"/>
      <c r="C136" s="21"/>
    </row>
    <row r="137" spans="1:6" x14ac:dyDescent="0.3">
      <c r="A137" s="491" t="s">
        <v>66</v>
      </c>
      <c r="B137" s="491"/>
      <c r="C137" s="491"/>
      <c r="D137" s="491"/>
      <c r="E137" s="491"/>
      <c r="F137" s="491"/>
    </row>
    <row r="138" spans="1:6" x14ac:dyDescent="0.3">
      <c r="A138" s="491" t="s">
        <v>144</v>
      </c>
      <c r="B138" s="491"/>
      <c r="C138" s="491"/>
      <c r="D138" s="491"/>
      <c r="E138" s="491"/>
      <c r="F138" s="491"/>
    </row>
    <row r="139" spans="1:6" s="356" customFormat="1" ht="15" customHeight="1" x14ac:dyDescent="0.3">
      <c r="A139" s="511" t="s">
        <v>51</v>
      </c>
      <c r="B139" s="511"/>
      <c r="C139" s="511"/>
      <c r="D139" s="511"/>
      <c r="E139" s="511"/>
      <c r="F139" s="511"/>
    </row>
    <row r="140" spans="1:6" ht="34.5" customHeight="1" x14ac:dyDescent="0.3">
      <c r="A140" s="133" t="s">
        <v>53</v>
      </c>
      <c r="B140" s="133" t="s">
        <v>146</v>
      </c>
      <c r="C140" s="97" t="s">
        <v>14</v>
      </c>
      <c r="D140" s="97" t="s">
        <v>15</v>
      </c>
      <c r="E140" s="97" t="s">
        <v>80</v>
      </c>
      <c r="F140" s="97" t="s">
        <v>12</v>
      </c>
    </row>
    <row r="141" spans="1:6" ht="18" customHeight="1" x14ac:dyDescent="0.3">
      <c r="A141" s="224" t="s">
        <v>16</v>
      </c>
      <c r="B141" s="98"/>
      <c r="C141" s="85">
        <f>+C143</f>
        <v>11057585566.5</v>
      </c>
      <c r="D141" s="85">
        <f>+D143</f>
        <v>11057585566.5</v>
      </c>
      <c r="E141" s="85">
        <f>+E143</f>
        <v>17271809588.5</v>
      </c>
      <c r="F141" s="85">
        <f>+F143</f>
        <v>39386980721.5</v>
      </c>
    </row>
    <row r="142" spans="1:6" ht="9.9" customHeight="1" x14ac:dyDescent="0.3">
      <c r="A142" s="12"/>
      <c r="B142" s="43"/>
      <c r="C142" s="13"/>
      <c r="D142" s="13"/>
      <c r="E142" s="13"/>
      <c r="F142" s="44"/>
    </row>
    <row r="143" spans="1:6" x14ac:dyDescent="0.3">
      <c r="A143" s="496" t="s">
        <v>157</v>
      </c>
      <c r="B143" s="496"/>
      <c r="C143" s="99">
        <f>+C144+C148</f>
        <v>11057585566.5</v>
      </c>
      <c r="D143" s="99">
        <f t="shared" ref="D143:E143" si="30">+D144+D148</f>
        <v>11057585566.5</v>
      </c>
      <c r="E143" s="99">
        <f t="shared" si="30"/>
        <v>17271809588.5</v>
      </c>
      <c r="F143" s="99">
        <f>+F144+F148</f>
        <v>39386980721.5</v>
      </c>
    </row>
    <row r="144" spans="1:6" x14ac:dyDescent="0.3">
      <c r="A144" s="167" t="s">
        <v>192</v>
      </c>
      <c r="B144" s="172" t="s">
        <v>187</v>
      </c>
      <c r="C144" s="13">
        <f>+C145</f>
        <v>11057585566.5</v>
      </c>
      <c r="D144" s="13">
        <f t="shared" ref="D144:E144" si="31">+D145</f>
        <v>11057585566.5</v>
      </c>
      <c r="E144" s="13">
        <f t="shared" si="31"/>
        <v>17271809588.5</v>
      </c>
      <c r="F144" s="357">
        <f>+C144+D144+E144</f>
        <v>39386980721.5</v>
      </c>
    </row>
    <row r="145" spans="1:6" x14ac:dyDescent="0.3">
      <c r="A145" s="167" t="s">
        <v>191</v>
      </c>
      <c r="B145" s="172" t="s">
        <v>163</v>
      </c>
      <c r="C145" s="73">
        <f>+C146</f>
        <v>11057585566.5</v>
      </c>
      <c r="D145" s="73">
        <f t="shared" ref="D145:E145" si="32">+D146</f>
        <v>11057585566.5</v>
      </c>
      <c r="E145" s="73">
        <f t="shared" si="32"/>
        <v>17271809588.5</v>
      </c>
      <c r="F145" s="358">
        <f t="shared" ref="F145" si="33">+C145+D145+E145</f>
        <v>39386980721.5</v>
      </c>
    </row>
    <row r="146" spans="1:6" x14ac:dyDescent="0.3">
      <c r="A146" s="167" t="s">
        <v>190</v>
      </c>
      <c r="B146" s="172" t="s">
        <v>188</v>
      </c>
      <c r="C146" s="262">
        <f>+C147</f>
        <v>11057585566.5</v>
      </c>
      <c r="D146" s="262">
        <f t="shared" ref="D146:E146" si="34">+D147</f>
        <v>11057585566.5</v>
      </c>
      <c r="E146" s="262">
        <f t="shared" si="34"/>
        <v>17271809588.5</v>
      </c>
      <c r="F146" s="358">
        <f t="shared" ref="F146:F151" si="35">+C146+D146+E146</f>
        <v>39386980721.5</v>
      </c>
    </row>
    <row r="147" spans="1:6" x14ac:dyDescent="0.3">
      <c r="A147" s="377" t="s">
        <v>193</v>
      </c>
      <c r="B147" s="378" t="s">
        <v>207</v>
      </c>
      <c r="C147" s="393">
        <v>11057585566.5</v>
      </c>
      <c r="D147" s="393">
        <v>11057585566.5</v>
      </c>
      <c r="E147" s="393">
        <v>17271809588.5</v>
      </c>
      <c r="F147" s="380">
        <f t="shared" si="35"/>
        <v>39386980721.5</v>
      </c>
    </row>
    <row r="148" spans="1:6" x14ac:dyDescent="0.3">
      <c r="A148" s="167" t="s">
        <v>264</v>
      </c>
      <c r="B148" s="172" t="s">
        <v>261</v>
      </c>
      <c r="C148" s="373">
        <f>+C149</f>
        <v>0</v>
      </c>
      <c r="D148" s="373">
        <f t="shared" ref="D148:E150" si="36">+D149</f>
        <v>0</v>
      </c>
      <c r="E148" s="373">
        <f>+E149</f>
        <v>0</v>
      </c>
      <c r="F148" s="357">
        <f t="shared" si="35"/>
        <v>0</v>
      </c>
    </row>
    <row r="149" spans="1:6" x14ac:dyDescent="0.3">
      <c r="A149" s="167" t="s">
        <v>265</v>
      </c>
      <c r="B149" s="172" t="s">
        <v>164</v>
      </c>
      <c r="C149" s="262">
        <f>+C150</f>
        <v>0</v>
      </c>
      <c r="D149" s="262">
        <f t="shared" si="36"/>
        <v>0</v>
      </c>
      <c r="E149" s="262">
        <f t="shared" si="36"/>
        <v>0</v>
      </c>
      <c r="F149" s="358">
        <f t="shared" si="35"/>
        <v>0</v>
      </c>
    </row>
    <row r="150" spans="1:6" x14ac:dyDescent="0.3">
      <c r="A150" s="167" t="s">
        <v>267</v>
      </c>
      <c r="B150" s="172" t="s">
        <v>266</v>
      </c>
      <c r="C150" s="262">
        <f>+C151</f>
        <v>0</v>
      </c>
      <c r="D150" s="262">
        <f t="shared" si="36"/>
        <v>0</v>
      </c>
      <c r="E150" s="262">
        <f t="shared" si="36"/>
        <v>0</v>
      </c>
      <c r="F150" s="358">
        <f t="shared" si="35"/>
        <v>0</v>
      </c>
    </row>
    <row r="151" spans="1:6" x14ac:dyDescent="0.3">
      <c r="A151" s="377" t="s">
        <v>268</v>
      </c>
      <c r="B151" s="378" t="s">
        <v>269</v>
      </c>
      <c r="C151" s="393">
        <v>0</v>
      </c>
      <c r="D151" s="393">
        <v>0</v>
      </c>
      <c r="E151" s="393">
        <v>0</v>
      </c>
      <c r="F151" s="380">
        <f t="shared" si="35"/>
        <v>0</v>
      </c>
    </row>
    <row r="152" spans="1:6" ht="9.9" customHeight="1" x14ac:dyDescent="0.3">
      <c r="A152" s="116"/>
      <c r="B152" s="41"/>
      <c r="C152" s="47"/>
      <c r="D152" s="47"/>
      <c r="E152" s="47"/>
      <c r="F152" s="48"/>
    </row>
    <row r="153" spans="1:6" x14ac:dyDescent="0.3">
      <c r="A153" s="549" t="s">
        <v>42</v>
      </c>
      <c r="B153" s="549"/>
      <c r="C153" s="549"/>
      <c r="D153" s="549"/>
      <c r="E153" s="549"/>
      <c r="F153" s="549"/>
    </row>
    <row r="154" spans="1:6" ht="35.1" customHeight="1" x14ac:dyDescent="0.3">
      <c r="A154" s="500" t="s">
        <v>206</v>
      </c>
      <c r="B154" s="500"/>
      <c r="C154" s="500"/>
      <c r="D154" s="500"/>
      <c r="E154" s="500"/>
      <c r="F154" s="500"/>
    </row>
    <row r="155" spans="1:6" ht="50.1" customHeight="1" x14ac:dyDescent="0.3">
      <c r="A155" s="499" t="s">
        <v>373</v>
      </c>
      <c r="B155" s="499"/>
      <c r="C155" s="499"/>
      <c r="D155" s="499"/>
      <c r="E155" s="499"/>
      <c r="F155" s="499"/>
    </row>
    <row r="156" spans="1:6" ht="9.9" customHeight="1" x14ac:dyDescent="0.3">
      <c r="A156" s="22"/>
      <c r="B156" s="42"/>
      <c r="C156" s="21"/>
    </row>
    <row r="157" spans="1:6" x14ac:dyDescent="0.3">
      <c r="A157" s="491" t="s">
        <v>69</v>
      </c>
      <c r="B157" s="491"/>
      <c r="C157" s="491"/>
      <c r="D157" s="491"/>
      <c r="E157" s="491"/>
      <c r="F157" s="491"/>
    </row>
    <row r="158" spans="1:6" ht="33" customHeight="1" x14ac:dyDescent="0.3">
      <c r="A158" s="510" t="s">
        <v>120</v>
      </c>
      <c r="B158" s="510"/>
      <c r="C158" s="510"/>
      <c r="D158" s="510"/>
      <c r="E158" s="510"/>
      <c r="F158" s="510"/>
    </row>
    <row r="159" spans="1:6" s="356" customFormat="1" ht="15" customHeight="1" x14ac:dyDescent="0.3">
      <c r="A159" s="511" t="s">
        <v>51</v>
      </c>
      <c r="B159" s="511"/>
      <c r="C159" s="511"/>
      <c r="D159" s="511"/>
      <c r="E159" s="511"/>
      <c r="F159" s="511"/>
    </row>
    <row r="160" spans="1:6" ht="33" customHeight="1" x14ac:dyDescent="0.3">
      <c r="A160" s="97" t="s">
        <v>53</v>
      </c>
      <c r="B160" s="133" t="s">
        <v>184</v>
      </c>
      <c r="C160" s="97" t="s">
        <v>14</v>
      </c>
      <c r="D160" s="97" t="s">
        <v>15</v>
      </c>
      <c r="E160" s="97" t="s">
        <v>80</v>
      </c>
      <c r="F160" s="97" t="s">
        <v>12</v>
      </c>
    </row>
    <row r="161" spans="1:6" ht="18" customHeight="1" x14ac:dyDescent="0.3">
      <c r="A161" s="224" t="s">
        <v>16</v>
      </c>
      <c r="B161" s="98"/>
      <c r="C161" s="85">
        <f>+C163+C175</f>
        <v>8397769698.919425</v>
      </c>
      <c r="D161" s="85">
        <f>+D163+D175</f>
        <v>7290788681.7149324</v>
      </c>
      <c r="E161" s="85">
        <f>+E163+E175</f>
        <v>11237226778.8312</v>
      </c>
      <c r="F161" s="85">
        <f>+F163</f>
        <v>26925785159.465561</v>
      </c>
    </row>
    <row r="162" spans="1:6" ht="9.9" customHeight="1" x14ac:dyDescent="0.3">
      <c r="A162" s="12"/>
      <c r="B162" s="43"/>
      <c r="C162" s="13"/>
      <c r="D162" s="13"/>
      <c r="E162" s="13"/>
      <c r="F162" s="44"/>
    </row>
    <row r="163" spans="1:6" ht="18" customHeight="1" x14ac:dyDescent="0.3">
      <c r="A163" s="496" t="s">
        <v>56</v>
      </c>
      <c r="B163" s="496"/>
      <c r="C163" s="99">
        <f>+SUM(C164:C173)</f>
        <v>8397769698.919425</v>
      </c>
      <c r="D163" s="99">
        <f t="shared" ref="D163:E163" si="37">+SUM(D164:D173)</f>
        <v>7290788681.7149324</v>
      </c>
      <c r="E163" s="99">
        <f t="shared" si="37"/>
        <v>11237226778.8312</v>
      </c>
      <c r="F163" s="99">
        <f>+SUM(F164:F173)</f>
        <v>26925785159.465561</v>
      </c>
    </row>
    <row r="164" spans="1:6" x14ac:dyDescent="0.3">
      <c r="A164" s="167">
        <v>0</v>
      </c>
      <c r="B164" s="172" t="s">
        <v>177</v>
      </c>
      <c r="C164" s="73">
        <v>0</v>
      </c>
      <c r="D164" s="73">
        <v>0</v>
      </c>
      <c r="E164" s="73">
        <v>0</v>
      </c>
      <c r="F164" s="358">
        <f>+C164+D164+E164</f>
        <v>0</v>
      </c>
    </row>
    <row r="165" spans="1:6" x14ac:dyDescent="0.3">
      <c r="A165" s="167">
        <v>1</v>
      </c>
      <c r="B165" s="172" t="s">
        <v>165</v>
      </c>
      <c r="C165" s="73">
        <v>0</v>
      </c>
      <c r="D165" s="360">
        <v>0</v>
      </c>
      <c r="E165" s="360">
        <v>0</v>
      </c>
      <c r="F165" s="358">
        <f t="shared" ref="F165:F173" si="38">+C165+D165+E165</f>
        <v>0</v>
      </c>
    </row>
    <row r="166" spans="1:6" x14ac:dyDescent="0.3">
      <c r="A166" s="167">
        <v>2</v>
      </c>
      <c r="B166" s="172" t="s">
        <v>178</v>
      </c>
      <c r="C166" s="73">
        <v>0</v>
      </c>
      <c r="D166" s="73">
        <v>0</v>
      </c>
      <c r="E166" s="73">
        <v>0</v>
      </c>
      <c r="F166" s="358">
        <f t="shared" si="38"/>
        <v>0</v>
      </c>
    </row>
    <row r="167" spans="1:6" x14ac:dyDescent="0.3">
      <c r="A167" s="167">
        <v>3</v>
      </c>
      <c r="B167" s="172" t="s">
        <v>179</v>
      </c>
      <c r="C167" s="73">
        <v>0</v>
      </c>
      <c r="D167" s="73">
        <v>0</v>
      </c>
      <c r="E167" s="73">
        <v>0</v>
      </c>
      <c r="F167" s="358">
        <f t="shared" si="38"/>
        <v>0</v>
      </c>
    </row>
    <row r="168" spans="1:6" x14ac:dyDescent="0.3">
      <c r="A168" s="167">
        <v>4</v>
      </c>
      <c r="B168" s="172" t="s">
        <v>180</v>
      </c>
      <c r="C168" s="73">
        <v>0</v>
      </c>
      <c r="D168" s="73">
        <v>0</v>
      </c>
      <c r="E168" s="73">
        <v>0</v>
      </c>
      <c r="F168" s="358">
        <f t="shared" si="38"/>
        <v>0</v>
      </c>
    </row>
    <row r="169" spans="1:6" x14ac:dyDescent="0.3">
      <c r="A169" s="167">
        <v>5</v>
      </c>
      <c r="B169" s="172" t="s">
        <v>181</v>
      </c>
      <c r="C169" s="262">
        <v>0</v>
      </c>
      <c r="D169" s="262">
        <v>0</v>
      </c>
      <c r="E169" s="262">
        <v>0</v>
      </c>
      <c r="F169" s="358">
        <f t="shared" si="38"/>
        <v>0</v>
      </c>
    </row>
    <row r="170" spans="1:6" x14ac:dyDescent="0.3">
      <c r="A170" s="167">
        <v>6</v>
      </c>
      <c r="B170" s="172" t="s">
        <v>163</v>
      </c>
      <c r="C170" s="262">
        <f>C171*0.06</f>
        <v>475345454.6558165</v>
      </c>
      <c r="D170" s="262">
        <f t="shared" ref="D170:E170" si="39">D171*0.06</f>
        <v>412686151.79518485</v>
      </c>
      <c r="E170" s="262">
        <f t="shared" si="39"/>
        <v>636069440.31120002</v>
      </c>
      <c r="F170" s="358">
        <f t="shared" si="38"/>
        <v>1524101046.7622013</v>
      </c>
    </row>
    <row r="171" spans="1:6" x14ac:dyDescent="0.3">
      <c r="A171" s="167">
        <v>7</v>
      </c>
      <c r="B171" s="172" t="s">
        <v>164</v>
      </c>
      <c r="C171" s="262">
        <v>7922424244.2636089</v>
      </c>
      <c r="D171" s="262">
        <v>6878102529.9197474</v>
      </c>
      <c r="E171" s="262">
        <v>10601157338.52</v>
      </c>
      <c r="F171" s="358">
        <f t="shared" si="38"/>
        <v>25401684112.703358</v>
      </c>
    </row>
    <row r="172" spans="1:6" x14ac:dyDescent="0.3">
      <c r="A172" s="167">
        <v>8</v>
      </c>
      <c r="B172" s="172" t="s">
        <v>182</v>
      </c>
      <c r="C172" s="262">
        <v>0</v>
      </c>
      <c r="D172" s="262">
        <v>0</v>
      </c>
      <c r="E172" s="262">
        <v>0</v>
      </c>
      <c r="F172" s="358">
        <f t="shared" si="38"/>
        <v>0</v>
      </c>
    </row>
    <row r="173" spans="1:6" x14ac:dyDescent="0.3">
      <c r="A173" s="167">
        <v>9</v>
      </c>
      <c r="B173" s="172" t="s">
        <v>183</v>
      </c>
      <c r="C173" s="262">
        <v>0</v>
      </c>
      <c r="D173" s="262">
        <v>0</v>
      </c>
      <c r="E173" s="262">
        <v>0</v>
      </c>
      <c r="F173" s="358">
        <f t="shared" si="38"/>
        <v>0</v>
      </c>
    </row>
    <row r="174" spans="1:6" ht="9.9" customHeight="1" x14ac:dyDescent="0.3">
      <c r="A174" s="28"/>
      <c r="B174" s="28"/>
      <c r="C174" s="361"/>
      <c r="D174" s="361"/>
      <c r="E174" s="361"/>
      <c r="F174" s="361"/>
    </row>
    <row r="175" spans="1:6" ht="18" customHeight="1" x14ac:dyDescent="0.3">
      <c r="A175" s="496" t="s">
        <v>196</v>
      </c>
      <c r="B175" s="496"/>
      <c r="C175" s="99">
        <f>+C176</f>
        <v>0</v>
      </c>
      <c r="D175" s="99">
        <f>+D176</f>
        <v>0</v>
      </c>
      <c r="E175" s="99">
        <f>+E176</f>
        <v>0</v>
      </c>
      <c r="F175" s="99">
        <f>+F176</f>
        <v>0</v>
      </c>
    </row>
    <row r="176" spans="1:6" x14ac:dyDescent="0.3">
      <c r="A176" s="167">
        <v>6</v>
      </c>
      <c r="B176" s="172" t="s">
        <v>163</v>
      </c>
      <c r="C176" s="262">
        <f>+C177</f>
        <v>0</v>
      </c>
      <c r="D176" s="262">
        <f>+D177</f>
        <v>0</v>
      </c>
      <c r="E176" s="262">
        <f>+E177</f>
        <v>0</v>
      </c>
      <c r="F176" s="361">
        <f>+C176+D176+E176</f>
        <v>0</v>
      </c>
    </row>
    <row r="177" spans="1:6" x14ac:dyDescent="0.3">
      <c r="A177" s="381" t="s">
        <v>195</v>
      </c>
      <c r="B177" s="382" t="s">
        <v>194</v>
      </c>
      <c r="C177" s="383">
        <v>0</v>
      </c>
      <c r="D177" s="383">
        <v>0</v>
      </c>
      <c r="E177" s="383">
        <v>0</v>
      </c>
      <c r="F177" s="384">
        <f>+C177+D177+E177</f>
        <v>0</v>
      </c>
    </row>
    <row r="178" spans="1:6" ht="15.75" customHeight="1" x14ac:dyDescent="0.3">
      <c r="A178" s="498" t="s">
        <v>57</v>
      </c>
      <c r="B178" s="498"/>
      <c r="C178" s="498"/>
      <c r="D178" s="498"/>
      <c r="E178" s="498"/>
      <c r="F178" s="498"/>
    </row>
    <row r="179" spans="1:6" ht="15.6" customHeight="1" x14ac:dyDescent="0.3">
      <c r="A179" s="549" t="s">
        <v>42</v>
      </c>
      <c r="B179" s="549"/>
      <c r="C179" s="549"/>
      <c r="D179" s="549"/>
      <c r="E179" s="549"/>
      <c r="F179" s="549"/>
    </row>
    <row r="180" spans="1:6" x14ac:dyDescent="0.3">
      <c r="A180" s="500" t="s">
        <v>376</v>
      </c>
      <c r="B180" s="500"/>
      <c r="C180" s="500"/>
      <c r="D180" s="500"/>
      <c r="E180" s="500"/>
      <c r="F180" s="500"/>
    </row>
    <row r="181" spans="1:6" ht="164.25" customHeight="1" x14ac:dyDescent="0.3">
      <c r="A181" s="499" t="s">
        <v>365</v>
      </c>
      <c r="B181" s="499"/>
      <c r="C181" s="499"/>
      <c r="D181" s="499"/>
      <c r="E181" s="499"/>
      <c r="F181" s="499"/>
    </row>
    <row r="182" spans="1:6" ht="15" customHeight="1" x14ac:dyDescent="0.3">
      <c r="A182" s="230"/>
      <c r="B182" s="230"/>
      <c r="C182" s="230"/>
      <c r="D182" s="230"/>
      <c r="E182" s="230"/>
      <c r="F182" s="230"/>
    </row>
    <row r="183" spans="1:6" x14ac:dyDescent="0.3">
      <c r="A183" s="491" t="s">
        <v>71</v>
      </c>
      <c r="B183" s="491"/>
      <c r="C183" s="491"/>
      <c r="D183" s="491"/>
      <c r="E183" s="491"/>
      <c r="F183" s="491"/>
    </row>
    <row r="184" spans="1:6" x14ac:dyDescent="0.3">
      <c r="A184" s="491" t="s">
        <v>72</v>
      </c>
      <c r="B184" s="491"/>
      <c r="C184" s="491"/>
      <c r="D184" s="491"/>
      <c r="E184" s="491"/>
      <c r="F184" s="491"/>
    </row>
    <row r="185" spans="1:6" x14ac:dyDescent="0.3">
      <c r="A185" s="491" t="s">
        <v>51</v>
      </c>
      <c r="B185" s="491"/>
      <c r="C185" s="491"/>
      <c r="D185" s="491"/>
      <c r="E185" s="491"/>
      <c r="F185" s="491"/>
    </row>
    <row r="186" spans="1:6" ht="17.399999999999999" x14ac:dyDescent="0.3">
      <c r="A186" s="97" t="s">
        <v>70</v>
      </c>
      <c r="B186" s="97" t="s">
        <v>14</v>
      </c>
      <c r="C186" s="97" t="s">
        <v>15</v>
      </c>
      <c r="D186" s="97" t="s">
        <v>80</v>
      </c>
      <c r="E186" s="97" t="s">
        <v>12</v>
      </c>
      <c r="F186" s="276"/>
    </row>
    <row r="187" spans="1:6" x14ac:dyDescent="0.3">
      <c r="A187" s="141" t="s">
        <v>73</v>
      </c>
      <c r="B187" s="126">
        <f>+'3T'!D190</f>
        <v>52854814115.402809</v>
      </c>
      <c r="C187" s="126">
        <f>+B191</f>
        <v>55514629982.983383</v>
      </c>
      <c r="D187" s="126">
        <f>+C191</f>
        <v>59281426867.768448</v>
      </c>
      <c r="E187" s="119">
        <f>+B187</f>
        <v>52854814115.402809</v>
      </c>
      <c r="F187" s="275"/>
    </row>
    <row r="188" spans="1:6" x14ac:dyDescent="0.3">
      <c r="A188" s="141" t="s">
        <v>74</v>
      </c>
      <c r="B188" s="126">
        <f>+C143</f>
        <v>11057585566.5</v>
      </c>
      <c r="C188" s="126">
        <f>+D143</f>
        <v>11057585566.5</v>
      </c>
      <c r="D188" s="126">
        <f>+E143</f>
        <v>17271809588.5</v>
      </c>
      <c r="E188" s="119">
        <f>+SUM(B188:D188)</f>
        <v>39386980721.5</v>
      </c>
      <c r="F188" s="275"/>
    </row>
    <row r="189" spans="1:6" x14ac:dyDescent="0.3">
      <c r="A189" s="101" t="s">
        <v>100</v>
      </c>
      <c r="B189" s="102">
        <f>+B187+B188</f>
        <v>63912399681.902809</v>
      </c>
      <c r="C189" s="102">
        <f t="shared" ref="C189:D189" si="40">+C187+C188</f>
        <v>66572215549.483383</v>
      </c>
      <c r="D189" s="102">
        <f t="shared" si="40"/>
        <v>76553236456.268448</v>
      </c>
      <c r="E189" s="102">
        <f>+E187+E188</f>
        <v>92241794836.902802</v>
      </c>
      <c r="F189" s="275"/>
    </row>
    <row r="190" spans="1:6" x14ac:dyDescent="0.3">
      <c r="A190" s="141" t="s">
        <v>148</v>
      </c>
      <c r="B190" s="126">
        <f>+C163</f>
        <v>8397769698.919425</v>
      </c>
      <c r="C190" s="126">
        <f>+D163</f>
        <v>7290788681.7149324</v>
      </c>
      <c r="D190" s="126">
        <f>+E163</f>
        <v>11237226778.8312</v>
      </c>
      <c r="E190" s="119">
        <f>+SUM(B190:D190)</f>
        <v>26925785159.465557</v>
      </c>
      <c r="F190" s="275"/>
    </row>
    <row r="191" spans="1:6" x14ac:dyDescent="0.3">
      <c r="A191" s="101" t="s">
        <v>101</v>
      </c>
      <c r="B191" s="102">
        <f>+B189-B190</f>
        <v>55514629982.983383</v>
      </c>
      <c r="C191" s="102">
        <f t="shared" ref="C191:D191" si="41">+C189-C190</f>
        <v>59281426867.768448</v>
      </c>
      <c r="D191" s="102">
        <f t="shared" si="41"/>
        <v>65316009677.437248</v>
      </c>
      <c r="E191" s="102">
        <f>+E189-E190</f>
        <v>65316009677.437241</v>
      </c>
      <c r="F191" s="275"/>
    </row>
    <row r="192" spans="1:6" x14ac:dyDescent="0.3">
      <c r="A192" s="549" t="s">
        <v>42</v>
      </c>
      <c r="B192" s="549"/>
      <c r="C192" s="549"/>
      <c r="D192" s="549"/>
      <c r="E192" s="549"/>
      <c r="F192" s="34"/>
    </row>
    <row r="193" spans="1:6" ht="18" customHeight="1" x14ac:dyDescent="0.3">
      <c r="A193" s="507" t="s">
        <v>185</v>
      </c>
      <c r="B193" s="508"/>
      <c r="C193" s="508"/>
      <c r="D193" s="508"/>
      <c r="E193" s="508"/>
      <c r="F193" s="127"/>
    </row>
    <row r="194" spans="1:6" ht="53.1" customHeight="1" x14ac:dyDescent="0.3">
      <c r="A194" s="504" t="s">
        <v>147</v>
      </c>
      <c r="B194" s="505"/>
      <c r="C194" s="505"/>
      <c r="D194" s="505"/>
      <c r="E194" s="505"/>
      <c r="F194" s="506"/>
    </row>
    <row r="195" spans="1:6" ht="18" customHeight="1" x14ac:dyDescent="0.3">
      <c r="A195" s="504" t="s">
        <v>121</v>
      </c>
      <c r="B195" s="505"/>
      <c r="C195" s="505"/>
      <c r="D195" s="505"/>
      <c r="E195" s="505"/>
      <c r="F195" s="506"/>
    </row>
    <row r="196" spans="1:6" ht="18" customHeight="1" x14ac:dyDescent="0.3">
      <c r="A196" s="504" t="s">
        <v>151</v>
      </c>
      <c r="B196" s="505"/>
      <c r="C196" s="505"/>
      <c r="D196" s="505"/>
      <c r="E196" s="505"/>
      <c r="F196" s="506"/>
    </row>
    <row r="197" spans="1:6" ht="18" customHeight="1" x14ac:dyDescent="0.3">
      <c r="A197" s="504" t="s">
        <v>124</v>
      </c>
      <c r="B197" s="505"/>
      <c r="C197" s="505"/>
      <c r="D197" s="505"/>
      <c r="E197" s="505"/>
      <c r="F197" s="506"/>
    </row>
    <row r="198" spans="1:6" ht="18" customHeight="1" x14ac:dyDescent="0.3">
      <c r="A198" s="501" t="s">
        <v>150</v>
      </c>
      <c r="B198" s="502"/>
      <c r="C198" s="502"/>
      <c r="D198" s="502"/>
      <c r="E198" s="502"/>
      <c r="F198" s="503"/>
    </row>
    <row r="199" spans="1:6" x14ac:dyDescent="0.3">
      <c r="A199" s="104" t="s">
        <v>122</v>
      </c>
      <c r="B199" s="105"/>
      <c r="C199" s="105"/>
      <c r="D199" s="105"/>
      <c r="E199" s="105"/>
      <c r="F199" s="106"/>
    </row>
    <row r="200" spans="1:6" ht="45" customHeight="1" x14ac:dyDescent="0.3">
      <c r="A200" s="588" t="s">
        <v>123</v>
      </c>
      <c r="B200" s="589"/>
      <c r="C200" s="589"/>
      <c r="D200" s="589"/>
      <c r="E200" s="589"/>
      <c r="F200" s="590"/>
    </row>
    <row r="201" spans="1:6" ht="9.9" customHeight="1" x14ac:dyDescent="0.3">
      <c r="A201" s="229"/>
      <c r="B201" s="229"/>
      <c r="C201" s="229"/>
      <c r="D201" s="229"/>
      <c r="E201" s="229"/>
      <c r="F201" s="34"/>
    </row>
    <row r="202" spans="1:6" x14ac:dyDescent="0.3">
      <c r="A202" s="229"/>
      <c r="B202" s="491" t="s">
        <v>125</v>
      </c>
      <c r="C202" s="491"/>
      <c r="D202" s="491"/>
      <c r="E202" s="28"/>
      <c r="F202" s="34"/>
    </row>
    <row r="203" spans="1:6" x14ac:dyDescent="0.3">
      <c r="A203" s="229"/>
      <c r="B203" s="510" t="s">
        <v>126</v>
      </c>
      <c r="C203" s="510"/>
      <c r="D203" s="510"/>
      <c r="E203" s="28"/>
      <c r="F203" s="34"/>
    </row>
    <row r="204" spans="1:6" x14ac:dyDescent="0.3">
      <c r="A204" s="229"/>
      <c r="B204" s="492" t="s">
        <v>51</v>
      </c>
      <c r="C204" s="492"/>
      <c r="D204" s="492"/>
      <c r="E204" s="28"/>
      <c r="F204" s="34"/>
    </row>
    <row r="205" spans="1:6" x14ac:dyDescent="0.3">
      <c r="A205" s="229"/>
      <c r="B205" s="488" t="s">
        <v>70</v>
      </c>
      <c r="C205" s="488"/>
      <c r="D205" s="222" t="s">
        <v>86</v>
      </c>
      <c r="E205" s="28"/>
      <c r="F205" s="34"/>
    </row>
    <row r="206" spans="1:6" x14ac:dyDescent="0.3">
      <c r="A206" s="229"/>
      <c r="B206" s="486" t="s">
        <v>197</v>
      </c>
      <c r="C206" s="486"/>
      <c r="D206" s="222"/>
      <c r="E206" s="28"/>
      <c r="F206" s="34"/>
    </row>
    <row r="207" spans="1:6" x14ac:dyDescent="0.3">
      <c r="A207" s="229"/>
      <c r="B207" s="118" t="s">
        <v>127</v>
      </c>
      <c r="D207" s="126">
        <f>'3T'!D216</f>
        <v>64381470105.096756</v>
      </c>
      <c r="E207" s="28"/>
      <c r="F207" s="34"/>
    </row>
    <row r="208" spans="1:6" x14ac:dyDescent="0.3">
      <c r="A208" s="229"/>
      <c r="B208" s="118" t="s">
        <v>128</v>
      </c>
      <c r="D208" s="126">
        <f>+'2T'!D218</f>
        <v>0</v>
      </c>
      <c r="E208" s="28"/>
      <c r="F208" s="34"/>
    </row>
    <row r="209" spans="1:8" x14ac:dyDescent="0.3">
      <c r="A209" s="229"/>
      <c r="B209" s="487" t="s">
        <v>16</v>
      </c>
      <c r="C209" s="487"/>
      <c r="D209" s="102">
        <f>+D207+D208</f>
        <v>64381470105.096756</v>
      </c>
      <c r="E209" s="28"/>
      <c r="F209" s="34"/>
    </row>
    <row r="210" spans="1:8" ht="9.9" customHeight="1" x14ac:dyDescent="0.3">
      <c r="A210" s="229"/>
      <c r="B210" s="118"/>
      <c r="D210" s="126"/>
      <c r="E210" s="28"/>
      <c r="F210" s="34"/>
    </row>
    <row r="211" spans="1:8" x14ac:dyDescent="0.3">
      <c r="A211" s="229"/>
      <c r="B211" s="486" t="s">
        <v>198</v>
      </c>
      <c r="C211" s="486"/>
      <c r="D211" s="222" t="s">
        <v>86</v>
      </c>
      <c r="E211" s="28"/>
      <c r="F211" s="34"/>
    </row>
    <row r="212" spans="1:8" x14ac:dyDescent="0.3">
      <c r="A212" s="229"/>
      <c r="B212" s="118" t="s">
        <v>127</v>
      </c>
      <c r="D212" s="126">
        <f>F230+F231</f>
        <v>3732037547.4318442</v>
      </c>
      <c r="E212" s="28"/>
      <c r="F212" s="34"/>
    </row>
    <row r="213" spans="1:8" x14ac:dyDescent="0.3">
      <c r="A213" s="28"/>
      <c r="B213" s="118" t="s">
        <v>199</v>
      </c>
      <c r="D213" s="126">
        <v>0</v>
      </c>
      <c r="E213" s="28"/>
      <c r="F213" s="28"/>
    </row>
    <row r="214" spans="1:8" x14ac:dyDescent="0.3">
      <c r="A214" s="28"/>
      <c r="B214" s="487" t="s">
        <v>200</v>
      </c>
      <c r="C214" s="487"/>
      <c r="D214" s="102">
        <f>+D212+D213</f>
        <v>3732037547.4318442</v>
      </c>
      <c r="E214" s="28"/>
      <c r="F214" s="28"/>
    </row>
    <row r="215" spans="1:8" ht="9.9" customHeight="1" x14ac:dyDescent="0.3">
      <c r="A215" s="28"/>
      <c r="B215" s="118"/>
      <c r="D215" s="119"/>
      <c r="E215" s="28"/>
      <c r="F215" s="28"/>
    </row>
    <row r="216" spans="1:8" x14ac:dyDescent="0.3">
      <c r="A216" s="28"/>
      <c r="B216" s="486" t="s">
        <v>201</v>
      </c>
      <c r="C216" s="486"/>
      <c r="D216" s="222" t="s">
        <v>86</v>
      </c>
      <c r="E216" s="28"/>
      <c r="F216" s="28"/>
    </row>
    <row r="217" spans="1:8" x14ac:dyDescent="0.3">
      <c r="A217" s="28"/>
      <c r="B217" s="118" t="s">
        <v>127</v>
      </c>
      <c r="D217" s="126">
        <f>+D207-D212</f>
        <v>60649432557.664909</v>
      </c>
      <c r="E217" s="28"/>
      <c r="F217" s="28"/>
    </row>
    <row r="218" spans="1:8" x14ac:dyDescent="0.3">
      <c r="A218" s="28"/>
      <c r="B218" s="118" t="s">
        <v>128</v>
      </c>
      <c r="D218" s="126">
        <f>+D208-D213</f>
        <v>0</v>
      </c>
      <c r="E218" s="28"/>
      <c r="F218" s="28"/>
    </row>
    <row r="219" spans="1:8" x14ac:dyDescent="0.3">
      <c r="A219" s="28"/>
      <c r="B219" s="487" t="s">
        <v>202</v>
      </c>
      <c r="C219" s="487"/>
      <c r="D219" s="177">
        <f>+D217+D218</f>
        <v>60649432557.664909</v>
      </c>
      <c r="E219" s="28"/>
      <c r="F219" s="28"/>
      <c r="H219" s="51"/>
    </row>
    <row r="220" spans="1:8" x14ac:dyDescent="0.3">
      <c r="A220" s="28"/>
      <c r="B220" s="178" t="s">
        <v>203</v>
      </c>
      <c r="C220" s="135"/>
      <c r="D220" s="174"/>
      <c r="E220" s="28"/>
      <c r="F220" s="34">
        <f>+D212-F223</f>
        <v>0</v>
      </c>
    </row>
    <row r="221" spans="1:8" x14ac:dyDescent="0.3">
      <c r="A221" s="28"/>
      <c r="B221" s="207"/>
      <c r="C221" s="208"/>
      <c r="D221" s="174"/>
      <c r="E221" s="28"/>
      <c r="F221" s="28"/>
    </row>
    <row r="222" spans="1:8" x14ac:dyDescent="0.3">
      <c r="A222" s="92" t="s">
        <v>53</v>
      </c>
      <c r="B222" s="92" t="s">
        <v>233</v>
      </c>
      <c r="C222" s="92" t="s">
        <v>14</v>
      </c>
      <c r="D222" s="92" t="s">
        <v>15</v>
      </c>
      <c r="E222" s="92" t="s">
        <v>80</v>
      </c>
      <c r="F222" s="92" t="s">
        <v>12</v>
      </c>
    </row>
    <row r="223" spans="1:8" x14ac:dyDescent="0.3">
      <c r="A223" s="209" t="s">
        <v>232</v>
      </c>
      <c r="B223" s="210"/>
      <c r="C223" s="211">
        <f>+SUM(C224:C233)</f>
        <v>981755197.64997482</v>
      </c>
      <c r="D223" s="211">
        <f>+SUM(D224:D233)</f>
        <v>256125024.06166843</v>
      </c>
      <c r="E223" s="211">
        <f>+SUM(E224:E233)</f>
        <v>2494157325.720201</v>
      </c>
      <c r="F223" s="211">
        <f>+SUM(F224:F233)</f>
        <v>3732037547.4318442</v>
      </c>
    </row>
    <row r="224" spans="1:8" x14ac:dyDescent="0.3">
      <c r="A224" s="167">
        <v>0</v>
      </c>
      <c r="B224" s="172" t="s">
        <v>177</v>
      </c>
      <c r="C224" s="14">
        <v>0</v>
      </c>
      <c r="D224" s="14">
        <v>0</v>
      </c>
      <c r="E224" s="14">
        <v>0</v>
      </c>
      <c r="F224" s="46">
        <f>+C224+D224+E224</f>
        <v>0</v>
      </c>
    </row>
    <row r="225" spans="1:6" x14ac:dyDescent="0.3">
      <c r="A225" s="167">
        <v>1</v>
      </c>
      <c r="B225" s="172" t="s">
        <v>165</v>
      </c>
      <c r="C225" s="14">
        <v>0</v>
      </c>
      <c r="D225" s="50">
        <v>0</v>
      </c>
      <c r="E225" s="50">
        <v>0</v>
      </c>
      <c r="F225" s="46">
        <f t="shared" ref="F225:F233" si="42">+C225+D225+E225</f>
        <v>0</v>
      </c>
    </row>
    <row r="226" spans="1:6" x14ac:dyDescent="0.3">
      <c r="A226" s="167">
        <v>2</v>
      </c>
      <c r="B226" s="172" t="s">
        <v>178</v>
      </c>
      <c r="C226" s="14">
        <v>0</v>
      </c>
      <c r="D226" s="14">
        <v>0</v>
      </c>
      <c r="E226" s="14">
        <v>0</v>
      </c>
      <c r="F226" s="46">
        <f t="shared" si="42"/>
        <v>0</v>
      </c>
    </row>
    <row r="227" spans="1:6" x14ac:dyDescent="0.3">
      <c r="A227" s="167">
        <v>3</v>
      </c>
      <c r="B227" s="172" t="s">
        <v>179</v>
      </c>
      <c r="C227" s="14">
        <v>0</v>
      </c>
      <c r="D227" s="14">
        <v>0</v>
      </c>
      <c r="E227" s="14">
        <v>0</v>
      </c>
      <c r="F227" s="46">
        <f t="shared" si="42"/>
        <v>0</v>
      </c>
    </row>
    <row r="228" spans="1:6" x14ac:dyDescent="0.3">
      <c r="A228" s="167">
        <v>4</v>
      </c>
      <c r="B228" s="172" t="s">
        <v>180</v>
      </c>
      <c r="C228" s="14">
        <v>0</v>
      </c>
      <c r="D228" s="14">
        <v>0</v>
      </c>
      <c r="E228" s="14">
        <v>0</v>
      </c>
      <c r="F228" s="46">
        <f t="shared" si="42"/>
        <v>0</v>
      </c>
    </row>
    <row r="229" spans="1:6" x14ac:dyDescent="0.3">
      <c r="A229" s="167">
        <v>5</v>
      </c>
      <c r="B229" s="172" t="s">
        <v>181</v>
      </c>
      <c r="C229" s="14">
        <v>0</v>
      </c>
      <c r="D229" s="14">
        <v>0</v>
      </c>
      <c r="E229" s="14">
        <v>0</v>
      </c>
      <c r="F229" s="46">
        <f t="shared" si="42"/>
        <v>0</v>
      </c>
    </row>
    <row r="230" spans="1:6" x14ac:dyDescent="0.3">
      <c r="A230" s="167">
        <v>6</v>
      </c>
      <c r="B230" s="172" t="s">
        <v>163</v>
      </c>
      <c r="C230" s="14">
        <f>C231*0.06</f>
        <v>55571048.923583478</v>
      </c>
      <c r="D230" s="14">
        <f>D231*0.06</f>
        <v>14497642.871415192</v>
      </c>
      <c r="E230" s="14">
        <f>E231*0.06</f>
        <v>141178716.55020005</v>
      </c>
      <c r="F230" s="46">
        <f t="shared" si="42"/>
        <v>211247408.34519872</v>
      </c>
    </row>
    <row r="231" spans="1:6" x14ac:dyDescent="0.3">
      <c r="A231" s="167">
        <v>7</v>
      </c>
      <c r="B231" s="172" t="s">
        <v>164</v>
      </c>
      <c r="C231" s="14">
        <v>926184148.72639132</v>
      </c>
      <c r="D231" s="14">
        <v>241627381.19025323</v>
      </c>
      <c r="E231" s="14">
        <v>2352978609.170001</v>
      </c>
      <c r="F231" s="46">
        <f t="shared" si="42"/>
        <v>3520790139.0866456</v>
      </c>
    </row>
    <row r="232" spans="1:6" x14ac:dyDescent="0.3">
      <c r="A232" s="167">
        <v>8</v>
      </c>
      <c r="B232" s="172" t="s">
        <v>182</v>
      </c>
      <c r="C232" s="14">
        <v>0</v>
      </c>
      <c r="D232" s="14">
        <v>0</v>
      </c>
      <c r="E232" s="14">
        <v>0</v>
      </c>
      <c r="F232" s="46">
        <f t="shared" si="42"/>
        <v>0</v>
      </c>
    </row>
    <row r="233" spans="1:6" x14ac:dyDescent="0.3">
      <c r="A233" s="212">
        <v>9</v>
      </c>
      <c r="B233" s="213" t="s">
        <v>183</v>
      </c>
      <c r="C233" s="16">
        <v>0</v>
      </c>
      <c r="D233" s="16">
        <v>0</v>
      </c>
      <c r="E233" s="16">
        <v>0</v>
      </c>
      <c r="F233" s="214">
        <f t="shared" si="42"/>
        <v>0</v>
      </c>
    </row>
    <row r="234" spans="1:6" x14ac:dyDescent="0.3">
      <c r="A234" s="490" t="s">
        <v>203</v>
      </c>
      <c r="B234" s="490"/>
      <c r="C234" s="490"/>
      <c r="D234" s="490"/>
      <c r="E234" s="490"/>
      <c r="F234" s="490"/>
    </row>
    <row r="235" spans="1:6" ht="9.9" customHeight="1" x14ac:dyDescent="0.3">
      <c r="A235" s="363"/>
      <c r="B235" s="363"/>
      <c r="C235" s="363"/>
      <c r="D235" s="363"/>
      <c r="E235" s="363"/>
      <c r="F235" s="363"/>
    </row>
    <row r="236" spans="1:6" x14ac:dyDescent="0.3">
      <c r="A236" s="104" t="s">
        <v>122</v>
      </c>
      <c r="B236" s="105"/>
      <c r="C236" s="105"/>
      <c r="D236" s="105"/>
      <c r="E236" s="105"/>
      <c r="F236" s="106"/>
    </row>
    <row r="237" spans="1:6" ht="150" customHeight="1" x14ac:dyDescent="0.3">
      <c r="A237" s="468" t="s">
        <v>377</v>
      </c>
      <c r="B237" s="469"/>
      <c r="C237" s="469"/>
      <c r="D237" s="469"/>
      <c r="E237" s="469"/>
      <c r="F237" s="470"/>
    </row>
    <row r="238" spans="1:6" ht="18" customHeight="1" x14ac:dyDescent="0.3">
      <c r="A238" s="28"/>
      <c r="B238" s="28"/>
      <c r="C238" s="28"/>
      <c r="D238" s="28"/>
      <c r="E238" s="28"/>
      <c r="F238" s="28"/>
    </row>
    <row r="239" spans="1:6" ht="39.9" customHeight="1" x14ac:dyDescent="0.3">
      <c r="A239" s="129" t="s">
        <v>75</v>
      </c>
      <c r="B239" s="591" t="s">
        <v>341</v>
      </c>
      <c r="C239" s="592"/>
      <c r="D239" s="593" t="s">
        <v>48</v>
      </c>
      <c r="E239" s="594"/>
      <c r="F239" s="595"/>
    </row>
    <row r="240" spans="1:6" ht="39.9" customHeight="1" x14ac:dyDescent="0.3">
      <c r="A240" s="88" t="s">
        <v>46</v>
      </c>
      <c r="B240" s="591" t="s">
        <v>342</v>
      </c>
      <c r="C240" s="592"/>
      <c r="D240" s="596"/>
      <c r="E240" s="597"/>
      <c r="F240" s="598"/>
    </row>
    <row r="241" spans="1:6" ht="39.9" customHeight="1" x14ac:dyDescent="0.3">
      <c r="A241" s="89" t="s">
        <v>47</v>
      </c>
      <c r="B241" s="591" t="s">
        <v>343</v>
      </c>
      <c r="C241" s="592"/>
      <c r="D241" s="599"/>
      <c r="E241" s="600"/>
      <c r="F241" s="601"/>
    </row>
    <row r="242" spans="1:6" x14ac:dyDescent="0.3">
      <c r="A242" s="576" t="s">
        <v>118</v>
      </c>
      <c r="B242" s="576"/>
      <c r="C242" s="576"/>
      <c r="D242" s="576"/>
      <c r="E242" s="576"/>
      <c r="F242" s="576"/>
    </row>
    <row r="244" spans="1:6" x14ac:dyDescent="0.3">
      <c r="A244" s="465" t="s">
        <v>145</v>
      </c>
      <c r="B244" s="466"/>
      <c r="C244" s="466"/>
      <c r="D244" s="466"/>
      <c r="E244" s="466"/>
      <c r="F244" s="467"/>
    </row>
    <row r="245" spans="1:6" x14ac:dyDescent="0.3">
      <c r="A245" s="108" t="s">
        <v>129</v>
      </c>
      <c r="F245" s="109"/>
    </row>
    <row r="246" spans="1:6" x14ac:dyDescent="0.3">
      <c r="A246" s="110"/>
      <c r="F246" s="109"/>
    </row>
    <row r="247" spans="1:6" x14ac:dyDescent="0.3">
      <c r="A247" s="108" t="s">
        <v>136</v>
      </c>
      <c r="D247" s="143" t="s">
        <v>170</v>
      </c>
      <c r="F247" s="109"/>
    </row>
    <row r="248" spans="1:6" x14ac:dyDescent="0.3">
      <c r="A248" s="110" t="s">
        <v>130</v>
      </c>
      <c r="B248" s="107">
        <f>+B124</f>
        <v>138905250816</v>
      </c>
      <c r="D248" s="463" t="s">
        <v>166</v>
      </c>
      <c r="E248" s="463"/>
      <c r="F248" s="464"/>
    </row>
    <row r="249" spans="1:6" x14ac:dyDescent="0.3">
      <c r="A249" s="110" t="s">
        <v>137</v>
      </c>
      <c r="B249" s="53">
        <f>+F143</f>
        <v>39386980721.5</v>
      </c>
      <c r="D249" s="463"/>
      <c r="E249" s="463"/>
      <c r="F249" s="464"/>
    </row>
    <row r="250" spans="1:6" ht="16.2" thickBot="1" x14ac:dyDescent="0.35">
      <c r="A250" s="110" t="s">
        <v>131</v>
      </c>
      <c r="B250" s="155">
        <f>+B248-B249</f>
        <v>99518270094.5</v>
      </c>
      <c r="D250" s="35" t="s">
        <v>374</v>
      </c>
      <c r="F250" s="157">
        <f>+F143</f>
        <v>39386980721.5</v>
      </c>
    </row>
    <row r="251" spans="1:6" ht="16.2" thickTop="1" x14ac:dyDescent="0.3">
      <c r="A251" s="110"/>
      <c r="D251" s="35" t="s">
        <v>375</v>
      </c>
      <c r="F251" s="158">
        <f>+F163</f>
        <v>26925785159.465561</v>
      </c>
    </row>
    <row r="252" spans="1:6" ht="16.2" thickBot="1" x14ac:dyDescent="0.35">
      <c r="A252" s="108" t="s">
        <v>132</v>
      </c>
      <c r="D252" s="143" t="s">
        <v>169</v>
      </c>
      <c r="E252" s="143"/>
      <c r="F252" s="159">
        <f>+F251/F250</f>
        <v>0.68362145729966295</v>
      </c>
    </row>
    <row r="253" spans="1:6" ht="16.2" thickTop="1" x14ac:dyDescent="0.3">
      <c r="A253" s="110" t="s">
        <v>133</v>
      </c>
      <c r="B253" s="107">
        <f>+F43</f>
        <v>30657822706.897404</v>
      </c>
      <c r="F253" s="109"/>
    </row>
    <row r="254" spans="1:6" x14ac:dyDescent="0.3">
      <c r="A254" s="110" t="s">
        <v>134</v>
      </c>
      <c r="B254" s="53">
        <f>+F163</f>
        <v>26925785159.465561</v>
      </c>
      <c r="D254" s="463" t="s">
        <v>171</v>
      </c>
      <c r="E254" s="463"/>
      <c r="F254" s="464"/>
    </row>
    <row r="255" spans="1:6" ht="16.2" thickBot="1" x14ac:dyDescent="0.35">
      <c r="A255" s="110" t="s">
        <v>135</v>
      </c>
      <c r="B255" s="156">
        <f>+B253-B254</f>
        <v>3732037547.4318428</v>
      </c>
      <c r="D255" s="463"/>
      <c r="E255" s="463"/>
      <c r="F255" s="464"/>
    </row>
    <row r="256" spans="1:6" ht="16.2" thickTop="1" x14ac:dyDescent="0.3">
      <c r="A256" s="110"/>
      <c r="B256" s="28"/>
      <c r="D256" s="161" t="s">
        <v>172</v>
      </c>
      <c r="E256" s="221"/>
      <c r="F256" s="157">
        <f>+B124</f>
        <v>138905250816</v>
      </c>
    </row>
    <row r="257" spans="1:6" x14ac:dyDescent="0.3">
      <c r="A257" s="110"/>
      <c r="B257" s="28"/>
      <c r="D257" s="161" t="s">
        <v>375</v>
      </c>
      <c r="E257" s="221"/>
      <c r="F257" s="158">
        <f>+F163</f>
        <v>26925785159.465561</v>
      </c>
    </row>
    <row r="258" spans="1:6" ht="16.2" thickBot="1" x14ac:dyDescent="0.35">
      <c r="A258" s="110"/>
      <c r="B258" s="28"/>
      <c r="D258" s="221"/>
      <c r="E258" s="221"/>
      <c r="F258" s="159">
        <f>+F257/F256</f>
        <v>0.19384281732540579</v>
      </c>
    </row>
    <row r="259" spans="1:6" ht="16.2" thickTop="1" x14ac:dyDescent="0.3">
      <c r="A259" s="111"/>
      <c r="B259" s="112"/>
      <c r="C259" s="112"/>
      <c r="D259" s="112"/>
      <c r="E259" s="112"/>
      <c r="F259" s="113"/>
    </row>
  </sheetData>
  <mergeCells count="144">
    <mergeCell ref="A86:B86"/>
    <mergeCell ref="A105:B105"/>
    <mergeCell ref="A106:B106"/>
    <mergeCell ref="A60:B60"/>
    <mergeCell ref="A61:B61"/>
    <mergeCell ref="A63:B63"/>
    <mergeCell ref="A64:B64"/>
    <mergeCell ref="A65:B65"/>
    <mergeCell ref="A53:B53"/>
    <mergeCell ref="A55:B55"/>
    <mergeCell ref="A56:B56"/>
    <mergeCell ref="A57:B57"/>
    <mergeCell ref="A59:B59"/>
    <mergeCell ref="A74:B74"/>
    <mergeCell ref="A75:B75"/>
    <mergeCell ref="A82:B82"/>
    <mergeCell ref="A83:B83"/>
    <mergeCell ref="A67:B67"/>
    <mergeCell ref="A68:B68"/>
    <mergeCell ref="A70:B70"/>
    <mergeCell ref="A71:B71"/>
    <mergeCell ref="A73:B73"/>
    <mergeCell ref="A88:F88"/>
    <mergeCell ref="A99:F99"/>
    <mergeCell ref="A107:B107"/>
    <mergeCell ref="A109:F109"/>
    <mergeCell ref="A96:B96"/>
    <mergeCell ref="A89:F89"/>
    <mergeCell ref="A91:F91"/>
    <mergeCell ref="A93:B93"/>
    <mergeCell ref="A94:B94"/>
    <mergeCell ref="A95:B95"/>
    <mergeCell ref="A92:F92"/>
    <mergeCell ref="A97:B97"/>
    <mergeCell ref="A100:F100"/>
    <mergeCell ref="A102:F102"/>
    <mergeCell ref="A103:F103"/>
    <mergeCell ref="A104:B104"/>
    <mergeCell ref="A79:B79"/>
    <mergeCell ref="A36:F36"/>
    <mergeCell ref="A18:A19"/>
    <mergeCell ref="A20:A21"/>
    <mergeCell ref="A22:A23"/>
    <mergeCell ref="A24:A25"/>
    <mergeCell ref="A27:A28"/>
    <mergeCell ref="A47:B47"/>
    <mergeCell ref="A49:B49"/>
    <mergeCell ref="A50:B50"/>
    <mergeCell ref="A51:B51"/>
    <mergeCell ref="A52:B52"/>
    <mergeCell ref="A44:B44"/>
    <mergeCell ref="A48:B48"/>
    <mergeCell ref="A54:B54"/>
    <mergeCell ref="A58:B58"/>
    <mergeCell ref="A62:B62"/>
    <mergeCell ref="A66:B66"/>
    <mergeCell ref="A72:B72"/>
    <mergeCell ref="A76:B76"/>
    <mergeCell ref="A1:F2"/>
    <mergeCell ref="A3:F3"/>
    <mergeCell ref="A9:F9"/>
    <mergeCell ref="A81:B81"/>
    <mergeCell ref="A85:B85"/>
    <mergeCell ref="C5:E5"/>
    <mergeCell ref="C6:E6"/>
    <mergeCell ref="C7:E7"/>
    <mergeCell ref="A11:F11"/>
    <mergeCell ref="A29:A30"/>
    <mergeCell ref="A31:A32"/>
    <mergeCell ref="A33:A34"/>
    <mergeCell ref="A42:B42"/>
    <mergeCell ref="A43:B43"/>
    <mergeCell ref="A45:B45"/>
    <mergeCell ref="A46:B46"/>
    <mergeCell ref="A13:F13"/>
    <mergeCell ref="A14:F14"/>
    <mergeCell ref="A37:F37"/>
    <mergeCell ref="A39:F39"/>
    <mergeCell ref="A40:F40"/>
    <mergeCell ref="A41:B41"/>
    <mergeCell ref="A77:B77"/>
    <mergeCell ref="A78:B78"/>
    <mergeCell ref="A118:F118"/>
    <mergeCell ref="A163:B163"/>
    <mergeCell ref="A110:F110"/>
    <mergeCell ref="B112:C112"/>
    <mergeCell ref="D112:F114"/>
    <mergeCell ref="B113:C113"/>
    <mergeCell ref="B114:C114"/>
    <mergeCell ref="A116:F116"/>
    <mergeCell ref="A137:F137"/>
    <mergeCell ref="A138:F138"/>
    <mergeCell ref="A139:F139"/>
    <mergeCell ref="A153:F153"/>
    <mergeCell ref="A155:F155"/>
    <mergeCell ref="A157:F157"/>
    <mergeCell ref="A158:F158"/>
    <mergeCell ref="A159:F159"/>
    <mergeCell ref="A143:B143"/>
    <mergeCell ref="A120:F120"/>
    <mergeCell ref="A121:F121"/>
    <mergeCell ref="A122:F122"/>
    <mergeCell ref="A133:F133"/>
    <mergeCell ref="A135:F135"/>
    <mergeCell ref="A134:F134"/>
    <mergeCell ref="A175:B175"/>
    <mergeCell ref="A178:F178"/>
    <mergeCell ref="D248:F249"/>
    <mergeCell ref="D254:F255"/>
    <mergeCell ref="A244:F244"/>
    <mergeCell ref="A237:F237"/>
    <mergeCell ref="A242:F242"/>
    <mergeCell ref="B239:C239"/>
    <mergeCell ref="D239:F241"/>
    <mergeCell ref="B240:C240"/>
    <mergeCell ref="B241:C241"/>
    <mergeCell ref="A179:F179"/>
    <mergeCell ref="A184:F184"/>
    <mergeCell ref="A181:F181"/>
    <mergeCell ref="A183:F183"/>
    <mergeCell ref="A80:B80"/>
    <mergeCell ref="A84:B84"/>
    <mergeCell ref="A196:F196"/>
    <mergeCell ref="A197:F197"/>
    <mergeCell ref="A185:F185"/>
    <mergeCell ref="A192:E192"/>
    <mergeCell ref="A193:E193"/>
    <mergeCell ref="A194:F194"/>
    <mergeCell ref="A234:F234"/>
    <mergeCell ref="B219:C219"/>
    <mergeCell ref="A154:F154"/>
    <mergeCell ref="B206:C206"/>
    <mergeCell ref="B209:C209"/>
    <mergeCell ref="B211:C211"/>
    <mergeCell ref="B214:C214"/>
    <mergeCell ref="B216:C216"/>
    <mergeCell ref="A180:F180"/>
    <mergeCell ref="B202:D202"/>
    <mergeCell ref="B203:D203"/>
    <mergeCell ref="B204:D204"/>
    <mergeCell ref="B205:C205"/>
    <mergeCell ref="A198:F198"/>
    <mergeCell ref="A200:F200"/>
    <mergeCell ref="A195:F195"/>
  </mergeCells>
  <conditionalFormatting sqref="B255">
    <cfRule type="cellIs" dxfId="5" priority="4" operator="equal">
      <formula>0</formula>
    </cfRule>
    <cfRule type="cellIs" dxfId="4" priority="5" operator="lessThan">
      <formula>0</formula>
    </cfRule>
    <cfRule type="cellIs" dxfId="3" priority="6" operator="greaterThan">
      <formula>0</formula>
    </cfRule>
  </conditionalFormatting>
  <conditionalFormatting sqref="F220">
    <cfRule type="cellIs" dxfId="2" priority="1" operator="equal">
      <formula>0</formula>
    </cfRule>
    <cfRule type="cellIs" dxfId="1" priority="2" operator="lessThan">
      <formula>0</formula>
    </cfRule>
    <cfRule type="cellIs" dxfId="0" priority="3" operator="greaterThan">
      <formula>0</formula>
    </cfRule>
  </conditionalFormatting>
  <dataValidations count="11">
    <dataValidation allowBlank="1" showInputMessage="1" showErrorMessage="1" promptTitle="Advertencia" prompt="Se recomienda leer cuidadosamente las indicaciones dispuestas en la parte inferior de esta tabla. " sqref="A187" xr:uid="{BFE8CDC7-B9EC-4E46-9DB3-FBE90FF48E02}"/>
    <dataValidation allowBlank="1" showInputMessage="1" showErrorMessage="1" promptTitle="Advertencia" prompt="El nombre de la partida debe ser de acuerdo al Clasificador de los Ingresos del Sector Público. " sqref="B144:B146 B164 B224" xr:uid="{4B30C247-C2DE-4D66-AF38-61DF57B1EB34}"/>
    <dataValidation allowBlank="1" showInputMessage="1" showErrorMessage="1" promptTitle="Advertencia" prompt="En este espacio se debe detallar el código correspondiente a la partida detallada y debe ser el código definido en el Clasificador de los Ingresos del Sector Público. " sqref="A144:A146 A164 A224" xr:uid="{EC532235-CE3F-41A5-A2D3-8B57B3030F66}"/>
    <dataValidation allowBlank="1" showInputMessage="1" showErrorMessage="1" promptTitle="Advertencia" prompt="El código debe ser el definido para la partida en particular y debe ser el código establecido en el Clasificador de los Ingresos del Sector Público. " sqref="A140" xr:uid="{78E46D02-9FA1-43F0-B24B-CF0567719188}"/>
    <dataValidation allowBlank="1" showInputMessage="1" showErrorMessage="1" promptTitle="Advertencia" prompt="Se debe indicar el nombre de la partida de acuerdo al Clasificador de los Ingresos del Sector Público." sqref="B140" xr:uid="{6B4236F6-FA63-4B0B-8B3E-3A6A50908F73}"/>
    <dataValidation allowBlank="1" showInputMessage="1" showErrorMessage="1" promptTitle="Advertencia" prompt="Esta tabla se completa únicamente con los ingresos y egresos del período 2024. Se recomienda leer cuidadosamente las indicaciones señaladas en la parte inferior de la tabla. " sqref="A184:F184" xr:uid="{B0C1118C-2EE7-4C74-9409-1D314D64C0D2}"/>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58:F158" xr:uid="{5924D6FD-2148-4299-972F-B2483F073ED2}"/>
    <dataValidation allowBlank="1" showInputMessage="1" showErrorMessage="1" promptTitle="Advertencia" prompt="Esta tabla solo la deben completar la unidades ejecutoras que por Ley específica estén facultadas para estimar y re presupuestar superávits." sqref="B203" xr:uid="{E50958FC-EB5D-42D9-BA0F-39F074E95E09}"/>
    <dataValidation allowBlank="1" showInputMessage="1" showErrorMessage="1" promptTitle="Recordatorio" prompt="El superávit libre debe ser reintegrado a más tardar el 31 de marzo,_x000a_de acuerdo al  Decreto Nº 43189-MTSS, artículo 66. " sqref="B208:B210 B212:B215 B217:B219" xr:uid="{C4EFC073-86E0-4629-91B4-F9DB0A458953}"/>
    <dataValidation allowBlank="1" showInputMessage="1" showErrorMessage="1" promptTitle="Advertencia" prompt="Debe coincidir con el monto reportado en la Liquidación Prespuestaria 2023, caso contrario se debe justificar en el espacio de observaciones. " sqref="D215 D207:D208 D210" xr:uid="{69C197AC-E19D-4AD2-882B-225A5CB26BD8}"/>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112:F114" xr:uid="{D5557D6A-C312-4ADE-968B-4F8E98388CD5}"/>
  </dataValidations>
  <hyperlinks>
    <hyperlink ref="B140" r:id="rId1" xr:uid="{1C767F05-BC8E-4CFC-864E-C18904A786B0}"/>
    <hyperlink ref="A140" r:id="rId2" xr:uid="{CAE4ABC9-320E-4346-ADA7-3EFE4F418C6B}"/>
    <hyperlink ref="B160" r:id="rId3" display="Nombre de la Partida presupuestaria" xr:uid="{5CEA26C4-2BEC-4CF4-AD19-94480C4F04FF}"/>
  </hyperlinks>
  <printOptions horizontalCentered="1"/>
  <pageMargins left="0.11811023622047245" right="0.11811023622047245" top="0.27559055118110237" bottom="0.27559055118110237" header="0.11811023622047245" footer="0.11811023622047245"/>
  <pageSetup scale="51" orientation="portrait" r:id="rId4"/>
  <headerFooter>
    <oddFooter>&amp;L&amp;"Palatino Linotype,Normal"&amp;K979797&amp;D&amp;C&amp;"Palatino Linotype,Normal"&amp;K979797Reporte de ejecución programática y presupuestaria (VI Trimestre)&amp;R&amp;"Palatino Linotype,Normal"&amp;K979797&amp;P</oddFooter>
  </headerFooter>
  <rowBreaks count="3" manualBreakCount="3">
    <brk id="69" max="5" man="1"/>
    <brk id="115" max="16383" man="1"/>
    <brk id="181" max="5" man="1"/>
  </rowBreaks>
  <ignoredErrors>
    <ignoredError sqref="F67:F68 F57:F65 F70 F73:F74 F77:F78 F81:F82 F75:F76 F83:F84 F79:F80 E189" formula="1"/>
  </ignoredErrors>
  <drawing r:id="rId5"/>
  <legacyDrawing r:id="rId6"/>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609F5-8E4B-4455-BEDC-0BEDA20B09D9}">
  <sheetPr>
    <tabColor rgb="FF182951"/>
  </sheetPr>
  <dimension ref="A1:J167"/>
  <sheetViews>
    <sheetView showGridLines="0" zoomScale="80" zoomScaleNormal="80" zoomScaleSheetLayoutView="100" workbookViewId="0">
      <selection sqref="A1:G2"/>
    </sheetView>
  </sheetViews>
  <sheetFormatPr baseColWidth="10" defaultColWidth="11.44140625" defaultRowHeight="15.6" x14ac:dyDescent="0.35"/>
  <cols>
    <col min="1" max="1" width="61.44140625" style="9" customWidth="1"/>
    <col min="2" max="2" width="25.33203125" style="9" customWidth="1"/>
    <col min="3" max="3" width="21.33203125" style="9" customWidth="1"/>
    <col min="4" max="5" width="18.6640625" style="9" customWidth="1"/>
    <col min="6" max="6" width="23.109375" style="9" customWidth="1"/>
    <col min="7" max="7" width="22.44140625" style="9" customWidth="1"/>
    <col min="8" max="9" width="19.44140625" style="9" bestFit="1" customWidth="1"/>
    <col min="10" max="10" width="17.109375" style="9" bestFit="1" customWidth="1"/>
    <col min="11" max="16384" width="11.44140625" style="9"/>
  </cols>
  <sheetData>
    <row r="1" spans="1:7" s="5" customFormat="1" ht="18" customHeight="1" x14ac:dyDescent="0.35">
      <c r="A1" s="537" t="s">
        <v>119</v>
      </c>
      <c r="B1" s="537"/>
      <c r="C1" s="537"/>
      <c r="D1" s="537"/>
      <c r="E1" s="537"/>
      <c r="F1" s="537"/>
      <c r="G1" s="537"/>
    </row>
    <row r="2" spans="1:7" s="5" customFormat="1" ht="18" customHeight="1" x14ac:dyDescent="0.35">
      <c r="A2" s="537"/>
      <c r="B2" s="537"/>
      <c r="C2" s="537"/>
      <c r="D2" s="537"/>
      <c r="E2" s="537"/>
      <c r="F2" s="537"/>
      <c r="G2" s="537"/>
    </row>
    <row r="3" spans="1:7" s="5" customFormat="1" ht="18" customHeight="1" x14ac:dyDescent="0.4">
      <c r="A3" s="603" t="s">
        <v>156</v>
      </c>
      <c r="B3" s="603"/>
      <c r="C3" s="603"/>
      <c r="D3" s="603"/>
      <c r="E3" s="603"/>
      <c r="F3" s="603"/>
      <c r="G3" s="603"/>
    </row>
    <row r="4" spans="1:7" s="5" customFormat="1" ht="15" customHeight="1" thickBot="1" x14ac:dyDescent="0.4">
      <c r="A4" s="28"/>
      <c r="B4" s="28"/>
      <c r="C4" s="28"/>
      <c r="D4" s="28"/>
      <c r="E4" s="28"/>
      <c r="F4" s="3"/>
      <c r="G4"/>
    </row>
    <row r="5" spans="1:7" s="5" customFormat="1" ht="18" customHeight="1" x14ac:dyDescent="0.35">
      <c r="A5" s="60"/>
      <c r="B5" s="142" t="s">
        <v>22</v>
      </c>
      <c r="C5" s="148" t="str">
        <f>+'1T'!C5</f>
        <v>Fondo de Subsidio para la Vivienda (FOSUVI)</v>
      </c>
      <c r="D5" s="149"/>
      <c r="E5" s="150"/>
      <c r="F5" s="3"/>
      <c r="G5"/>
    </row>
    <row r="6" spans="1:7" s="5" customFormat="1" ht="18" customHeight="1" x14ac:dyDescent="0.35">
      <c r="A6" s="60"/>
      <c r="B6" s="144" t="s">
        <v>33</v>
      </c>
      <c r="C6" s="145" t="str">
        <f>+'1T'!C6</f>
        <v>Banco Hipotecario de la Vivienda (BANHVI)</v>
      </c>
      <c r="D6" s="146"/>
      <c r="E6" s="151"/>
      <c r="F6" s="3"/>
      <c r="G6"/>
    </row>
    <row r="7" spans="1:7" s="5" customFormat="1" ht="18" customHeight="1" thickBot="1" x14ac:dyDescent="0.4">
      <c r="A7" s="60"/>
      <c r="B7" s="147" t="s">
        <v>34</v>
      </c>
      <c r="C7" s="152" t="str">
        <f>+'1T'!C7</f>
        <v>Fondo de Subsidio para la Vivienda (FOSUVI)</v>
      </c>
      <c r="D7" s="153"/>
      <c r="E7" s="154"/>
      <c r="F7" s="3"/>
    </row>
    <row r="8" spans="1:7" ht="9.9" customHeight="1" x14ac:dyDescent="0.35">
      <c r="A8"/>
      <c r="B8" s="6"/>
      <c r="C8" s="6"/>
      <c r="D8" s="6"/>
      <c r="E8" s="6"/>
      <c r="F8" s="6"/>
    </row>
    <row r="9" spans="1:7" ht="21.9" customHeight="1" x14ac:dyDescent="0.35">
      <c r="A9" s="509" t="s">
        <v>105</v>
      </c>
      <c r="B9" s="509"/>
      <c r="C9" s="509"/>
      <c r="D9" s="509"/>
      <c r="E9" s="509"/>
      <c r="F9" s="509"/>
      <c r="G9" s="509"/>
    </row>
    <row r="10" spans="1:7" ht="9.9" customHeight="1" x14ac:dyDescent="0.35">
      <c r="A10" s="10"/>
      <c r="B10" s="8"/>
      <c r="C10" s="8"/>
      <c r="D10" s="8"/>
      <c r="E10" s="8"/>
      <c r="F10" s="8"/>
    </row>
    <row r="11" spans="1:7" customFormat="1" ht="18" customHeight="1" x14ac:dyDescent="0.3">
      <c r="A11" s="542" t="s">
        <v>36</v>
      </c>
      <c r="B11" s="542"/>
      <c r="C11" s="542"/>
      <c r="D11" s="542"/>
      <c r="E11" s="542"/>
      <c r="F11" s="542"/>
      <c r="G11" s="542"/>
    </row>
    <row r="12" spans="1:7" customFormat="1" ht="18" customHeight="1" x14ac:dyDescent="0.3">
      <c r="A12" s="542" t="s">
        <v>19</v>
      </c>
      <c r="B12" s="542"/>
      <c r="C12" s="542"/>
      <c r="D12" s="542"/>
      <c r="E12" s="542"/>
      <c r="F12" s="542"/>
      <c r="G12" s="542"/>
    </row>
    <row r="13" spans="1:7" customFormat="1" ht="18" customHeight="1" x14ac:dyDescent="0.3">
      <c r="A13" s="93" t="s">
        <v>17</v>
      </c>
      <c r="B13" s="92" t="s">
        <v>18</v>
      </c>
      <c r="C13" s="93" t="s">
        <v>82</v>
      </c>
      <c r="D13" s="92" t="s">
        <v>83</v>
      </c>
      <c r="E13" s="92" t="s">
        <v>84</v>
      </c>
      <c r="F13" s="128" t="s">
        <v>86</v>
      </c>
      <c r="G13" s="128" t="s">
        <v>13</v>
      </c>
    </row>
    <row r="14" spans="1:7" customFormat="1" ht="9.9" customHeight="1" x14ac:dyDescent="0.3">
      <c r="A14" s="72"/>
      <c r="B14" s="72"/>
      <c r="C14" s="168"/>
      <c r="D14" s="168"/>
      <c r="E14" s="168"/>
      <c r="F14" s="168"/>
      <c r="G14" s="168"/>
    </row>
    <row r="15" spans="1:7" customFormat="1" ht="18" customHeight="1" x14ac:dyDescent="0.3">
      <c r="A15" s="294" t="s">
        <v>287</v>
      </c>
      <c r="B15" s="295"/>
      <c r="C15" s="302"/>
      <c r="D15" s="302"/>
      <c r="E15" s="302"/>
      <c r="F15" s="302"/>
      <c r="G15" s="302"/>
    </row>
    <row r="16" spans="1:7" customFormat="1" ht="18" customHeight="1" x14ac:dyDescent="0.3">
      <c r="A16" s="536" t="s">
        <v>288</v>
      </c>
      <c r="B16" s="296" t="s">
        <v>289</v>
      </c>
      <c r="C16" s="300">
        <f>+'1T'!F18</f>
        <v>1512</v>
      </c>
      <c r="D16" s="300">
        <f>+'2T'!F18</f>
        <v>1313</v>
      </c>
      <c r="E16" s="300">
        <f>+'3T'!F18</f>
        <v>1462</v>
      </c>
      <c r="F16" s="300">
        <f>+'4T'!F18</f>
        <v>1825</v>
      </c>
      <c r="G16" s="299">
        <f>+C16+D16+E16+F16</f>
        <v>6112</v>
      </c>
    </row>
    <row r="17" spans="1:10" customFormat="1" ht="18" customHeight="1" x14ac:dyDescent="0.3">
      <c r="A17" s="536"/>
      <c r="B17" s="296" t="s">
        <v>290</v>
      </c>
      <c r="C17" s="300">
        <f>+'1T'!F19</f>
        <v>4036</v>
      </c>
      <c r="D17" s="300">
        <f>+'2T'!F19</f>
        <v>3618</v>
      </c>
      <c r="E17" s="300">
        <f>+'3T'!F19</f>
        <v>3810</v>
      </c>
      <c r="F17" s="300">
        <f>+'4T'!F19</f>
        <v>4858</v>
      </c>
      <c r="G17" s="299">
        <f t="shared" ref="G17:G23" si="0">+C17+D17+E17+F17</f>
        <v>16322</v>
      </c>
    </row>
    <row r="18" spans="1:10" customFormat="1" ht="18" customHeight="1" x14ac:dyDescent="0.3">
      <c r="A18" s="536" t="s">
        <v>291</v>
      </c>
      <c r="B18" s="296" t="s">
        <v>289</v>
      </c>
      <c r="C18" s="300">
        <f>+'1T'!F20</f>
        <v>456</v>
      </c>
      <c r="D18" s="300">
        <f>+'2T'!F20</f>
        <v>442</v>
      </c>
      <c r="E18" s="300">
        <f>+'3T'!F20</f>
        <v>724</v>
      </c>
      <c r="F18" s="300">
        <f>+'4T'!F20</f>
        <v>498</v>
      </c>
      <c r="G18" s="299">
        <f t="shared" si="0"/>
        <v>2120</v>
      </c>
    </row>
    <row r="19" spans="1:10" customFormat="1" ht="18" customHeight="1" x14ac:dyDescent="0.3">
      <c r="A19" s="536"/>
      <c r="B19" s="296" t="s">
        <v>290</v>
      </c>
      <c r="C19" s="300">
        <f>+'1T'!F21</f>
        <v>1401</v>
      </c>
      <c r="D19" s="300">
        <f>+'2T'!F21</f>
        <v>1388</v>
      </c>
      <c r="E19" s="300">
        <f>+'3T'!F21</f>
        <v>2181</v>
      </c>
      <c r="F19" s="300">
        <f>+'4T'!F21</f>
        <v>1470</v>
      </c>
      <c r="G19" s="299">
        <f t="shared" si="0"/>
        <v>6440</v>
      </c>
    </row>
    <row r="20" spans="1:10" customFormat="1" ht="18" customHeight="1" x14ac:dyDescent="0.3">
      <c r="A20" s="536" t="s">
        <v>292</v>
      </c>
      <c r="B20" s="296" t="s">
        <v>289</v>
      </c>
      <c r="C20" s="300">
        <f>+'1T'!F22</f>
        <v>120</v>
      </c>
      <c r="D20" s="300">
        <f>+'2T'!F22</f>
        <v>126</v>
      </c>
      <c r="E20" s="300">
        <f>+'3T'!F22</f>
        <v>158</v>
      </c>
      <c r="F20" s="300">
        <f>+'4T'!F22</f>
        <v>140</v>
      </c>
      <c r="G20" s="299">
        <f t="shared" si="0"/>
        <v>544</v>
      </c>
    </row>
    <row r="21" spans="1:10" customFormat="1" ht="18" customHeight="1" x14ac:dyDescent="0.3">
      <c r="A21" s="536"/>
      <c r="B21" s="296" t="s">
        <v>290</v>
      </c>
      <c r="C21" s="300">
        <f>+'1T'!F23</f>
        <v>370</v>
      </c>
      <c r="D21" s="300">
        <f>+'2T'!F23</f>
        <v>357</v>
      </c>
      <c r="E21" s="300">
        <f>+'3T'!F23</f>
        <v>443</v>
      </c>
      <c r="F21" s="300">
        <f>+'4T'!F23</f>
        <v>411</v>
      </c>
      <c r="G21" s="299">
        <f t="shared" si="0"/>
        <v>1581</v>
      </c>
    </row>
    <row r="22" spans="1:10" customFormat="1" ht="18" customHeight="1" x14ac:dyDescent="0.3">
      <c r="A22" s="536" t="s">
        <v>293</v>
      </c>
      <c r="B22" s="296" t="s">
        <v>289</v>
      </c>
      <c r="C22" s="300">
        <f>+'1T'!F24</f>
        <v>152</v>
      </c>
      <c r="D22" s="300">
        <f>+'2T'!F24</f>
        <v>131</v>
      </c>
      <c r="E22" s="300">
        <f>+'3T'!F24</f>
        <v>125</v>
      </c>
      <c r="F22" s="300">
        <f>+'4T'!F24</f>
        <v>131</v>
      </c>
      <c r="G22" s="299">
        <f t="shared" si="0"/>
        <v>539</v>
      </c>
      <c r="I22" s="419"/>
      <c r="J22" s="426"/>
    </row>
    <row r="23" spans="1:10" customFormat="1" ht="18" customHeight="1" x14ac:dyDescent="0.3">
      <c r="A23" s="536"/>
      <c r="B23" s="296" t="s">
        <v>290</v>
      </c>
      <c r="C23" s="300">
        <f>+'1T'!F25</f>
        <v>417</v>
      </c>
      <c r="D23" s="300">
        <f>+'2T'!F25</f>
        <v>364</v>
      </c>
      <c r="E23" s="300">
        <f>+'3T'!F25</f>
        <v>318</v>
      </c>
      <c r="F23" s="300">
        <f>+'4T'!F25</f>
        <v>350</v>
      </c>
      <c r="G23" s="299">
        <f t="shared" si="0"/>
        <v>1449</v>
      </c>
      <c r="H23" s="419"/>
      <c r="J23" s="419"/>
    </row>
    <row r="24" spans="1:10" customFormat="1" ht="18" customHeight="1" x14ac:dyDescent="0.3">
      <c r="A24" s="294" t="s">
        <v>294</v>
      </c>
      <c r="B24" s="295"/>
      <c r="C24" s="302"/>
      <c r="D24" s="302"/>
      <c r="E24" s="302"/>
      <c r="F24" s="302"/>
      <c r="G24" s="302"/>
      <c r="H24" s="419"/>
    </row>
    <row r="25" spans="1:10" customFormat="1" ht="18" customHeight="1" x14ac:dyDescent="0.3">
      <c r="A25" s="536" t="s">
        <v>288</v>
      </c>
      <c r="B25" s="296" t="s">
        <v>289</v>
      </c>
      <c r="C25" s="300">
        <f>+'1T'!F27</f>
        <v>1315</v>
      </c>
      <c r="D25" s="300">
        <f>+'2T'!F27</f>
        <v>1466</v>
      </c>
      <c r="E25" s="300">
        <f>+'3T'!F27</f>
        <v>1499</v>
      </c>
      <c r="F25" s="300">
        <f>+'4T'!F27</f>
        <v>1502</v>
      </c>
      <c r="G25" s="299">
        <f>+C25+D25+E25+F25</f>
        <v>5782</v>
      </c>
    </row>
    <row r="26" spans="1:10" customFormat="1" ht="18" customHeight="1" x14ac:dyDescent="0.3">
      <c r="A26" s="536"/>
      <c r="B26" s="296" t="s">
        <v>290</v>
      </c>
      <c r="C26" s="300">
        <f>+'1T'!F28</f>
        <v>3523</v>
      </c>
      <c r="D26" s="300">
        <f>+'2T'!F28</f>
        <v>3997</v>
      </c>
      <c r="E26" s="300">
        <f>+'3T'!F28</f>
        <v>4103</v>
      </c>
      <c r="F26" s="300">
        <f>+'4T'!F28</f>
        <v>4066</v>
      </c>
      <c r="G26" s="299">
        <f t="shared" ref="G26:G32" si="1">+C26+D26+E26+F26</f>
        <v>15689</v>
      </c>
    </row>
    <row r="27" spans="1:10" customFormat="1" ht="15" customHeight="1" x14ac:dyDescent="0.3">
      <c r="A27" s="536" t="s">
        <v>291</v>
      </c>
      <c r="B27" s="296" t="s">
        <v>289</v>
      </c>
      <c r="C27" s="300">
        <f>+'1T'!F29</f>
        <v>465</v>
      </c>
      <c r="D27" s="300">
        <f>+'2T'!F29</f>
        <v>371</v>
      </c>
      <c r="E27" s="300">
        <f>+'3T'!F29</f>
        <v>492</v>
      </c>
      <c r="F27" s="300">
        <f>+'4T'!F29</f>
        <v>489</v>
      </c>
      <c r="G27" s="299">
        <f t="shared" si="1"/>
        <v>1817</v>
      </c>
    </row>
    <row r="28" spans="1:10" customFormat="1" ht="18" customHeight="1" x14ac:dyDescent="0.3">
      <c r="A28" s="536"/>
      <c r="B28" s="296" t="s">
        <v>290</v>
      </c>
      <c r="C28" s="300">
        <f>+'1T'!F30</f>
        <v>1481</v>
      </c>
      <c r="D28" s="300">
        <f>+'2T'!F30</f>
        <v>1118</v>
      </c>
      <c r="E28" s="300">
        <f>+'3T'!F30</f>
        <v>1459</v>
      </c>
      <c r="F28" s="300">
        <f>+'4T'!F30</f>
        <v>1533</v>
      </c>
      <c r="G28" s="299">
        <f t="shared" si="1"/>
        <v>5591</v>
      </c>
    </row>
    <row r="29" spans="1:10" customFormat="1" ht="18" customHeight="1" x14ac:dyDescent="0.3">
      <c r="A29" s="536" t="s">
        <v>292</v>
      </c>
      <c r="B29" s="296" t="s">
        <v>289</v>
      </c>
      <c r="C29" s="300">
        <f>+'1T'!F31</f>
        <v>135</v>
      </c>
      <c r="D29" s="300">
        <f>+'2T'!F31</f>
        <v>94</v>
      </c>
      <c r="E29" s="300">
        <f>+'3T'!F31</f>
        <v>157</v>
      </c>
      <c r="F29" s="300">
        <f>+'4T'!F31</f>
        <v>115</v>
      </c>
      <c r="G29" s="299">
        <f t="shared" si="1"/>
        <v>501</v>
      </c>
    </row>
    <row r="30" spans="1:10" customFormat="1" ht="18" customHeight="1" x14ac:dyDescent="0.3">
      <c r="A30" s="536"/>
      <c r="B30" s="296" t="s">
        <v>290</v>
      </c>
      <c r="C30" s="300">
        <f>+'1T'!F32</f>
        <v>404</v>
      </c>
      <c r="D30" s="300">
        <f>+'2T'!F32</f>
        <v>261</v>
      </c>
      <c r="E30" s="300">
        <f>+'3T'!F32</f>
        <v>442</v>
      </c>
      <c r="F30" s="300">
        <f>+'4T'!F32</f>
        <v>332</v>
      </c>
      <c r="G30" s="299">
        <f t="shared" si="1"/>
        <v>1439</v>
      </c>
    </row>
    <row r="31" spans="1:10" customFormat="1" ht="18" customHeight="1" x14ac:dyDescent="0.3">
      <c r="A31" s="536" t="s">
        <v>293</v>
      </c>
      <c r="B31" s="296" t="s">
        <v>289</v>
      </c>
      <c r="C31" s="300">
        <f>+'1T'!F33</f>
        <v>83</v>
      </c>
      <c r="D31" s="300">
        <f>+'2T'!F33</f>
        <v>123</v>
      </c>
      <c r="E31" s="300">
        <f>+'3T'!F33</f>
        <v>129</v>
      </c>
      <c r="F31" s="300">
        <f>+'4T'!F33</f>
        <v>119</v>
      </c>
      <c r="G31" s="299">
        <f t="shared" si="1"/>
        <v>454</v>
      </c>
      <c r="H31" s="419"/>
    </row>
    <row r="32" spans="1:10" customFormat="1" ht="18" customHeight="1" x14ac:dyDescent="0.3">
      <c r="A32" s="536"/>
      <c r="B32" s="296" t="s">
        <v>290</v>
      </c>
      <c r="C32" s="300">
        <f>+'1T'!F34</f>
        <v>203</v>
      </c>
      <c r="D32" s="300">
        <f>+'2T'!F34</f>
        <v>333</v>
      </c>
      <c r="E32" s="300">
        <f>+'3T'!F34</f>
        <v>357</v>
      </c>
      <c r="F32" s="326">
        <f>+'4T'!F34</f>
        <v>316</v>
      </c>
      <c r="G32" s="317">
        <f t="shared" si="1"/>
        <v>1209</v>
      </c>
      <c r="H32" s="419"/>
      <c r="J32" s="419"/>
    </row>
    <row r="33" spans="1:7" customFormat="1" ht="18" customHeight="1" x14ac:dyDescent="0.3">
      <c r="A33" s="137" t="s">
        <v>159</v>
      </c>
      <c r="B33" s="287" t="s">
        <v>160</v>
      </c>
      <c r="C33" s="288"/>
      <c r="D33" s="288"/>
      <c r="E33" s="288"/>
    </row>
    <row r="34" spans="1:7" customFormat="1" ht="50.1" customHeight="1" x14ac:dyDescent="0.3">
      <c r="A34" s="512" t="s">
        <v>107</v>
      </c>
      <c r="B34" s="513"/>
      <c r="C34" s="513"/>
      <c r="D34" s="513"/>
      <c r="E34" s="513"/>
      <c r="F34" s="513"/>
      <c r="G34" s="514"/>
    </row>
    <row r="35" spans="1:7" customFormat="1" ht="9.9" customHeight="1" x14ac:dyDescent="0.3">
      <c r="A35" s="31"/>
      <c r="B35" s="31"/>
      <c r="C35" s="31"/>
      <c r="D35" s="32"/>
      <c r="E35" s="32"/>
    </row>
    <row r="36" spans="1:7" customFormat="1" ht="18" customHeight="1" x14ac:dyDescent="0.3">
      <c r="A36" s="542" t="s">
        <v>37</v>
      </c>
      <c r="B36" s="542"/>
      <c r="C36" s="542"/>
      <c r="D36" s="542"/>
      <c r="E36" s="542"/>
      <c r="F36" s="542"/>
    </row>
    <row r="37" spans="1:7" customFormat="1" ht="18" customHeight="1" x14ac:dyDescent="0.3">
      <c r="A37" s="542" t="s">
        <v>20</v>
      </c>
      <c r="B37" s="542"/>
      <c r="C37" s="542"/>
      <c r="D37" s="542"/>
      <c r="E37" s="542"/>
      <c r="F37" s="542"/>
    </row>
    <row r="38" spans="1:7" customFormat="1" ht="18" customHeight="1" x14ac:dyDescent="0.3">
      <c r="A38" s="93" t="s">
        <v>21</v>
      </c>
      <c r="B38" s="93" t="s">
        <v>82</v>
      </c>
      <c r="C38" s="93" t="s">
        <v>83</v>
      </c>
      <c r="D38" s="93" t="s">
        <v>84</v>
      </c>
      <c r="E38" s="93" t="s">
        <v>86</v>
      </c>
      <c r="F38" s="93" t="s">
        <v>13</v>
      </c>
    </row>
    <row r="39" spans="1:7" customFormat="1" ht="18" customHeight="1" x14ac:dyDescent="0.3">
      <c r="A39" s="308"/>
      <c r="B39" s="199"/>
      <c r="C39" s="199"/>
      <c r="D39" s="199"/>
      <c r="E39" s="199"/>
      <c r="F39" s="199"/>
    </row>
    <row r="40" spans="1:7" customFormat="1" ht="18" customHeight="1" x14ac:dyDescent="0.3">
      <c r="A40" s="309" t="s">
        <v>295</v>
      </c>
      <c r="B40" s="305">
        <f>+B50+B54+B58+B62</f>
        <v>26532563611.205799</v>
      </c>
      <c r="C40" s="305">
        <f t="shared" ref="C40:E40" si="2">+C50+C54+C58+C62</f>
        <v>24528615481.940998</v>
      </c>
      <c r="D40" s="305">
        <f t="shared" si="2"/>
        <v>32007356899.489998</v>
      </c>
      <c r="E40" s="305">
        <f t="shared" si="2"/>
        <v>30657822706.897404</v>
      </c>
      <c r="F40" s="305">
        <f>+F50+F54+F58+F62</f>
        <v>113726358699.53419</v>
      </c>
    </row>
    <row r="41" spans="1:7" s="407" customFormat="1" ht="18" customHeight="1" x14ac:dyDescent="0.3">
      <c r="A41" s="404" t="s">
        <v>334</v>
      </c>
      <c r="B41" s="199">
        <f>+B51+B55+B59+B63</f>
        <v>25030720387.93</v>
      </c>
      <c r="C41" s="199">
        <f t="shared" ref="C41:F42" si="3">+C51+C55+C59+C63</f>
        <v>23140203284.849998</v>
      </c>
      <c r="D41" s="199">
        <f t="shared" si="3"/>
        <v>30195619716.5</v>
      </c>
      <c r="E41" s="199">
        <f t="shared" si="3"/>
        <v>28922474251.790001</v>
      </c>
      <c r="F41" s="199">
        <f t="shared" si="3"/>
        <v>107289017641.06999</v>
      </c>
      <c r="G41" s="421"/>
    </row>
    <row r="42" spans="1:7" customFormat="1" ht="18" customHeight="1" x14ac:dyDescent="0.35">
      <c r="A42" s="403" t="s">
        <v>296</v>
      </c>
      <c r="B42" s="199">
        <f>+B52+B56+B60+B64</f>
        <v>500614407.7586</v>
      </c>
      <c r="C42" s="199">
        <f t="shared" si="3"/>
        <v>462804065.69700003</v>
      </c>
      <c r="D42" s="199">
        <f t="shared" si="3"/>
        <v>603912394.33000004</v>
      </c>
      <c r="E42" s="199">
        <f t="shared" si="3"/>
        <v>578449485.03579998</v>
      </c>
      <c r="F42" s="199">
        <f t="shared" si="3"/>
        <v>2145780352.8213999</v>
      </c>
    </row>
    <row r="43" spans="1:7" customFormat="1" ht="18" customHeight="1" x14ac:dyDescent="0.35">
      <c r="A43" s="403" t="s">
        <v>297</v>
      </c>
      <c r="B43" s="199">
        <f>+B53+B57+B61+B65</f>
        <v>1001228815.5172</v>
      </c>
      <c r="C43" s="199">
        <f t="shared" ref="C43:F43" si="4">+C53+C57+C61+C65</f>
        <v>925608131.39400005</v>
      </c>
      <c r="D43" s="199">
        <f t="shared" si="4"/>
        <v>1207824788.6600001</v>
      </c>
      <c r="E43" s="199">
        <f t="shared" si="4"/>
        <v>1156898970.0716</v>
      </c>
      <c r="F43" s="199">
        <f t="shared" si="4"/>
        <v>4291560705.6427999</v>
      </c>
    </row>
    <row r="44" spans="1:7" customFormat="1" ht="18" customHeight="1" x14ac:dyDescent="0.3">
      <c r="A44" s="309" t="s">
        <v>298</v>
      </c>
      <c r="B44" s="305">
        <f>+B68+B72+B76+B80</f>
        <v>26813480515.375599</v>
      </c>
      <c r="C44" s="305">
        <f t="shared" ref="C44:E44" si="5">+C68+C72+C76+C80</f>
        <v>22976180107.416199</v>
      </c>
      <c r="D44" s="305">
        <f t="shared" si="5"/>
        <v>29131186947.304802</v>
      </c>
      <c r="E44" s="305">
        <f t="shared" si="5"/>
        <v>27394620658.021</v>
      </c>
      <c r="F44" s="305">
        <f>+F68+F72+F76+F80</f>
        <v>106315468228.11758</v>
      </c>
      <c r="G44" s="423"/>
    </row>
    <row r="45" spans="1:7" s="407" customFormat="1" ht="18" customHeight="1" x14ac:dyDescent="0.3">
      <c r="A45" s="404" t="s">
        <v>335</v>
      </c>
      <c r="B45" s="199">
        <f>+B69+B73+B77+B81</f>
        <v>25295736335.259998</v>
      </c>
      <c r="C45" s="199">
        <f t="shared" ref="C45:F46" si="6">+C69+C73+C77+C81</f>
        <v>21675641610.77</v>
      </c>
      <c r="D45" s="199">
        <f t="shared" si="6"/>
        <v>27482251837.080002</v>
      </c>
      <c r="E45" s="199">
        <f t="shared" si="6"/>
        <v>25843981752.849998</v>
      </c>
      <c r="F45" s="199">
        <f>+F69+F73+F77+F81</f>
        <v>100297611535.95999</v>
      </c>
      <c r="G45" s="421"/>
    </row>
    <row r="46" spans="1:7" customFormat="1" ht="18" customHeight="1" x14ac:dyDescent="0.35">
      <c r="A46" s="403" t="s">
        <v>296</v>
      </c>
      <c r="B46" s="199">
        <f>+B70+B74+B78+B82</f>
        <v>505914726.70520002</v>
      </c>
      <c r="C46" s="199">
        <f t="shared" si="6"/>
        <v>433512832.21540004</v>
      </c>
      <c r="D46" s="199">
        <f t="shared" si="6"/>
        <v>549645036.74160004</v>
      </c>
      <c r="E46" s="199">
        <f t="shared" si="6"/>
        <v>516879635.05700004</v>
      </c>
      <c r="F46" s="199">
        <f t="shared" si="6"/>
        <v>2005952230.7192004</v>
      </c>
      <c r="G46" s="423"/>
    </row>
    <row r="47" spans="1:7" customFormat="1" ht="18" customHeight="1" x14ac:dyDescent="0.35">
      <c r="A47" s="403" t="s">
        <v>297</v>
      </c>
      <c r="B47" s="199">
        <f>+B71+B75+B79+B83</f>
        <v>1011829453.4104</v>
      </c>
      <c r="C47" s="199">
        <f t="shared" ref="C47:F47" si="7">+C71+C75+C79+C83</f>
        <v>867025664.43080008</v>
      </c>
      <c r="D47" s="199">
        <f t="shared" si="7"/>
        <v>1099290073.4832001</v>
      </c>
      <c r="E47" s="199">
        <f t="shared" si="7"/>
        <v>1033759270.1140001</v>
      </c>
      <c r="F47" s="199">
        <f t="shared" si="7"/>
        <v>4011904461.4384007</v>
      </c>
      <c r="G47" s="423"/>
    </row>
    <row r="48" spans="1:7" customFormat="1" ht="9.9" customHeight="1" x14ac:dyDescent="0.35">
      <c r="A48" s="303"/>
      <c r="B48" s="199"/>
      <c r="C48" s="199"/>
      <c r="D48" s="199"/>
      <c r="E48" s="199"/>
      <c r="F48" s="199"/>
    </row>
    <row r="49" spans="1:6" customFormat="1" ht="18" customHeight="1" x14ac:dyDescent="0.35">
      <c r="A49" s="311" t="s">
        <v>287</v>
      </c>
      <c r="B49" s="306"/>
      <c r="C49" s="306"/>
      <c r="D49" s="306"/>
      <c r="E49" s="306"/>
      <c r="F49" s="306"/>
    </row>
    <row r="50" spans="1:6" customFormat="1" ht="18" customHeight="1" x14ac:dyDescent="0.35">
      <c r="A50" s="312" t="s">
        <v>288</v>
      </c>
      <c r="B50" s="305">
        <f>+B52+B53+B51</f>
        <v>14824095091.383801</v>
      </c>
      <c r="C50" s="305">
        <f t="shared" ref="C50:E50" si="8">+C52+C53+C51</f>
        <v>14365949433.252001</v>
      </c>
      <c r="D50" s="305">
        <f t="shared" si="8"/>
        <v>14794204877.24</v>
      </c>
      <c r="E50" s="305">
        <f t="shared" si="8"/>
        <v>19259045212.934402</v>
      </c>
      <c r="F50" s="305">
        <f>+F52+F53+F51</f>
        <v>63243294614.810196</v>
      </c>
    </row>
    <row r="51" spans="1:6" s="407" customFormat="1" ht="18" customHeight="1" x14ac:dyDescent="0.35">
      <c r="A51" s="310" t="s">
        <v>288</v>
      </c>
      <c r="B51" s="14">
        <f>+'1T'!F54</f>
        <v>13984995369.23</v>
      </c>
      <c r="C51" s="14">
        <f>+'2T'!F54</f>
        <v>13552782484.200001</v>
      </c>
      <c r="D51" s="14">
        <f>+'3T'!F54</f>
        <v>13956797054</v>
      </c>
      <c r="E51" s="14">
        <f>+'4T'!F54</f>
        <v>18168910578.240002</v>
      </c>
      <c r="F51" s="199">
        <f>+B51+C51+D51+E51</f>
        <v>59663485485.669998</v>
      </c>
    </row>
    <row r="52" spans="1:6" customFormat="1" ht="18" customHeight="1" x14ac:dyDescent="0.35">
      <c r="A52" s="406" t="s">
        <v>299</v>
      </c>
      <c r="B52" s="14">
        <f>+'1T'!F55</f>
        <v>279699907.38459998</v>
      </c>
      <c r="C52" s="14">
        <f>+'2T'!F55</f>
        <v>271055649.68400002</v>
      </c>
      <c r="D52" s="14">
        <f>+'3T'!F55</f>
        <v>279135941.08000004</v>
      </c>
      <c r="E52" s="14">
        <f>+'4T'!F55</f>
        <v>363378211.56480002</v>
      </c>
      <c r="F52" s="199">
        <f>+B52+C52+D52+E52</f>
        <v>1193269709.7133999</v>
      </c>
    </row>
    <row r="53" spans="1:6" customFormat="1" ht="18" customHeight="1" x14ac:dyDescent="0.35">
      <c r="A53" s="406" t="s">
        <v>300</v>
      </c>
      <c r="B53" s="14">
        <f>+'1T'!F56</f>
        <v>559399814.76919997</v>
      </c>
      <c r="C53" s="14">
        <f>+'2T'!F56</f>
        <v>542111299.36800003</v>
      </c>
      <c r="D53" s="14">
        <f>+'3T'!F56</f>
        <v>558271882.16000009</v>
      </c>
      <c r="E53" s="14">
        <f>+'4T'!F56</f>
        <v>726756423.12960005</v>
      </c>
      <c r="F53" s="199">
        <f>+B53+C53+D53+E53</f>
        <v>2386539419.4267998</v>
      </c>
    </row>
    <row r="54" spans="1:6" customFormat="1" ht="18" customHeight="1" x14ac:dyDescent="0.35">
      <c r="A54" s="312" t="s">
        <v>291</v>
      </c>
      <c r="B54" s="305">
        <f>+B56+B57+B55</f>
        <v>8738467195.302</v>
      </c>
      <c r="C54" s="305">
        <f t="shared" ref="C54:F54" si="9">+C56+C57+C55</f>
        <v>7275373383.8871994</v>
      </c>
      <c r="D54" s="305">
        <f t="shared" si="9"/>
        <v>14447422368.343199</v>
      </c>
      <c r="E54" s="305">
        <f t="shared" si="9"/>
        <v>8737200947.4132004</v>
      </c>
      <c r="F54" s="305">
        <f t="shared" si="9"/>
        <v>39198463894.945602</v>
      </c>
    </row>
    <row r="55" spans="1:6" s="407" customFormat="1" ht="18" customHeight="1" x14ac:dyDescent="0.35">
      <c r="A55" s="310" t="s">
        <v>291</v>
      </c>
      <c r="B55" s="14">
        <f>+'1T'!F58</f>
        <v>8243836976.6999998</v>
      </c>
      <c r="C55" s="14">
        <f>+'2T'!F58</f>
        <v>6863559796.1199999</v>
      </c>
      <c r="D55" s="14">
        <f>+'3T'!F58</f>
        <v>13629643743.719999</v>
      </c>
      <c r="E55" s="14">
        <f>+'4T'!F58</f>
        <v>8242642403.2200003</v>
      </c>
      <c r="F55" s="199">
        <f>+B55+C55+D55+E55</f>
        <v>36979682919.760002</v>
      </c>
    </row>
    <row r="56" spans="1:6" customFormat="1" ht="18" customHeight="1" x14ac:dyDescent="0.35">
      <c r="A56" s="406" t="s">
        <v>299</v>
      </c>
      <c r="B56" s="14">
        <f>+'1T'!F59</f>
        <v>164876739.53400001</v>
      </c>
      <c r="C56" s="14">
        <f>+'2T'!F59</f>
        <v>137271195.9224</v>
      </c>
      <c r="D56" s="14">
        <f>+'3T'!F59</f>
        <v>272592874.87440002</v>
      </c>
      <c r="E56" s="14">
        <f>+'4T'!F59</f>
        <v>164852848.06440002</v>
      </c>
      <c r="F56" s="199">
        <f>+B56+C56+D56+E56</f>
        <v>739593658.39520001</v>
      </c>
    </row>
    <row r="57" spans="1:6" customFormat="1" ht="18" customHeight="1" x14ac:dyDescent="0.35">
      <c r="A57" s="406" t="s">
        <v>300</v>
      </c>
      <c r="B57" s="14">
        <f>+'1T'!F60</f>
        <v>329753479.06800002</v>
      </c>
      <c r="C57" s="14">
        <f>+'2T'!F60</f>
        <v>274542391.8448</v>
      </c>
      <c r="D57" s="14">
        <f>+'3T'!F60</f>
        <v>545185749.74880004</v>
      </c>
      <c r="E57" s="14">
        <f>+'4T'!F60</f>
        <v>329705696.12880003</v>
      </c>
      <c r="F57" s="199">
        <f>+B57+C57+D57+E57</f>
        <v>1479187316.7904</v>
      </c>
    </row>
    <row r="58" spans="1:6" customFormat="1" ht="18" customHeight="1" x14ac:dyDescent="0.35">
      <c r="A58" s="312" t="s">
        <v>292</v>
      </c>
      <c r="B58" s="305">
        <f>+B60+B61+B59</f>
        <v>1355200362.3846002</v>
      </c>
      <c r="C58" s="305">
        <f t="shared" ref="C58:F58" si="10">+C60+C61+C59</f>
        <v>1518392057.8241999</v>
      </c>
      <c r="D58" s="305">
        <f t="shared" si="10"/>
        <v>1586870793.9068</v>
      </c>
      <c r="E58" s="305">
        <f t="shared" si="10"/>
        <v>1387014349.5191998</v>
      </c>
      <c r="F58" s="305">
        <f t="shared" si="10"/>
        <v>5847477563.6348</v>
      </c>
    </row>
    <row r="59" spans="1:6" s="407" customFormat="1" ht="18" customHeight="1" x14ac:dyDescent="0.35">
      <c r="A59" s="310" t="s">
        <v>292</v>
      </c>
      <c r="B59" s="14">
        <f>+'1T'!F62</f>
        <v>1278490907.9100001</v>
      </c>
      <c r="C59" s="14">
        <f>+'2T'!F62</f>
        <v>1432445337.5699999</v>
      </c>
      <c r="D59" s="14">
        <f>+'3T'!F62</f>
        <v>1497047918.78</v>
      </c>
      <c r="E59" s="14">
        <f>+'4T'!F62</f>
        <v>1308504103.3199999</v>
      </c>
      <c r="F59" s="199">
        <f>+B59+C59+D59+E59</f>
        <v>5516488267.5799999</v>
      </c>
    </row>
    <row r="60" spans="1:6" customFormat="1" ht="18" customHeight="1" x14ac:dyDescent="0.35">
      <c r="A60" s="406" t="s">
        <v>299</v>
      </c>
      <c r="B60" s="14">
        <f>+'1T'!F63</f>
        <v>25569818.158200003</v>
      </c>
      <c r="C60" s="14">
        <f>+'2T'!F63</f>
        <v>28648906.751399998</v>
      </c>
      <c r="D60" s="14">
        <f>+'3T'!F63</f>
        <v>29940958.375599999</v>
      </c>
      <c r="E60" s="14">
        <f>+'4T'!F63</f>
        <v>26170082.066399999</v>
      </c>
      <c r="F60" s="199">
        <f>+B60+C60+D60+E60</f>
        <v>110329765.35159999</v>
      </c>
    </row>
    <row r="61" spans="1:6" customFormat="1" ht="18" customHeight="1" x14ac:dyDescent="0.35">
      <c r="A61" s="406" t="s">
        <v>300</v>
      </c>
      <c r="B61" s="14">
        <f>+'1T'!F64</f>
        <v>51139636.316400006</v>
      </c>
      <c r="C61" s="14">
        <f>+'2T'!F64</f>
        <v>57297813.502799995</v>
      </c>
      <c r="D61" s="14">
        <f>+'3T'!F64</f>
        <v>59881916.751199998</v>
      </c>
      <c r="E61" s="14">
        <f>+'4T'!F64</f>
        <v>52340164.132799998</v>
      </c>
      <c r="F61" s="199">
        <f>+B61+C61+D61+E61</f>
        <v>220659530.70319998</v>
      </c>
    </row>
    <row r="62" spans="1:6" customFormat="1" ht="18" customHeight="1" x14ac:dyDescent="0.35">
      <c r="A62" s="312" t="s">
        <v>293</v>
      </c>
      <c r="B62" s="305">
        <f>+B64+B65+B63</f>
        <v>1614800962.1354001</v>
      </c>
      <c r="C62" s="305">
        <f t="shared" ref="C62:F62" si="11">+C64+C65+C63</f>
        <v>1368900606.9776001</v>
      </c>
      <c r="D62" s="305">
        <f t="shared" si="11"/>
        <v>1178858860</v>
      </c>
      <c r="E62" s="305">
        <f t="shared" si="11"/>
        <v>1274562197.0306001</v>
      </c>
      <c r="F62" s="305">
        <f t="shared" si="11"/>
        <v>5437122626.1436005</v>
      </c>
    </row>
    <row r="63" spans="1:6" s="407" customFormat="1" ht="18" customHeight="1" x14ac:dyDescent="0.35">
      <c r="A63" s="310" t="s">
        <v>293</v>
      </c>
      <c r="B63" s="14">
        <f>+'1T'!F66</f>
        <v>1523397134.0900002</v>
      </c>
      <c r="C63" s="14">
        <f>+'2T'!F66</f>
        <v>1291415666.96</v>
      </c>
      <c r="D63" s="14">
        <f>+'3T'!F66</f>
        <v>1112131000</v>
      </c>
      <c r="E63" s="14">
        <f>+'4T'!F66</f>
        <v>1202417167.01</v>
      </c>
      <c r="F63" s="199">
        <f>+B63+C63+D63+E63</f>
        <v>5129360968.0600004</v>
      </c>
    </row>
    <row r="64" spans="1:6" customFormat="1" ht="18" customHeight="1" x14ac:dyDescent="0.35">
      <c r="A64" s="406" t="s">
        <v>299</v>
      </c>
      <c r="B64" s="14">
        <f>+'1T'!F67</f>
        <v>30467942.6818</v>
      </c>
      <c r="C64" s="14">
        <f>+'2T'!F67</f>
        <v>25828313.339200001</v>
      </c>
      <c r="D64" s="14">
        <f>+'3T'!F67</f>
        <v>22242620</v>
      </c>
      <c r="E64" s="14">
        <f>+'4T'!F67</f>
        <v>24048343.3402</v>
      </c>
      <c r="F64" s="199">
        <f>+B64+C64+D64+E64</f>
        <v>102587219.3612</v>
      </c>
    </row>
    <row r="65" spans="1:6" customFormat="1" ht="18" customHeight="1" x14ac:dyDescent="0.35">
      <c r="A65" s="406" t="s">
        <v>300</v>
      </c>
      <c r="B65" s="14">
        <f>+'1T'!F68</f>
        <v>60935885.363600001</v>
      </c>
      <c r="C65" s="14">
        <f>+'2T'!F68</f>
        <v>51656626.678400002</v>
      </c>
      <c r="D65" s="14">
        <f>+'3T'!F68</f>
        <v>44485240</v>
      </c>
      <c r="E65" s="14">
        <f>+'4T'!F68</f>
        <v>48096686.680399999</v>
      </c>
      <c r="F65" s="199">
        <f>+B65+C65+D65+E65</f>
        <v>205174438.72240001</v>
      </c>
    </row>
    <row r="66" spans="1:6" customFormat="1" ht="9.9" customHeight="1" x14ac:dyDescent="0.35">
      <c r="A66" s="303"/>
      <c r="B66" s="14"/>
      <c r="C66" s="14"/>
      <c r="D66" s="14"/>
      <c r="E66" s="14"/>
      <c r="F66" s="199"/>
    </row>
    <row r="67" spans="1:6" customFormat="1" ht="18" customHeight="1" x14ac:dyDescent="0.35">
      <c r="A67" s="311" t="s">
        <v>301</v>
      </c>
      <c r="B67" s="306"/>
      <c r="C67" s="306"/>
      <c r="D67" s="306"/>
      <c r="E67" s="306"/>
      <c r="F67" s="306"/>
    </row>
    <row r="68" spans="1:6" customFormat="1" ht="18" customHeight="1" x14ac:dyDescent="0.35">
      <c r="A68" s="312" t="s">
        <v>288</v>
      </c>
      <c r="B68" s="305">
        <f>+B70+B71+B69</f>
        <v>13318765095.400599</v>
      </c>
      <c r="C68" s="305">
        <f t="shared" ref="C68:D68" si="12">+C70+C71+C69</f>
        <v>14602732411.035202</v>
      </c>
      <c r="D68" s="305">
        <f t="shared" si="12"/>
        <v>17147581110.614002</v>
      </c>
      <c r="E68" s="305">
        <f>+E70+E71+E69</f>
        <v>15981369095.720999</v>
      </c>
      <c r="F68" s="305">
        <f>+F70+F71+F69</f>
        <v>61050447712.770798</v>
      </c>
    </row>
    <row r="69" spans="1:6" s="407" customFormat="1" ht="18" customHeight="1" x14ac:dyDescent="0.35">
      <c r="A69" s="310" t="s">
        <v>288</v>
      </c>
      <c r="B69" s="14">
        <f>+'1T'!F72</f>
        <v>12564872731.509998</v>
      </c>
      <c r="C69" s="14">
        <f>+'2T'!F72</f>
        <v>13776162651.920002</v>
      </c>
      <c r="D69" s="14">
        <f>+'3T'!F71</f>
        <v>16176963311.900002</v>
      </c>
      <c r="E69" s="14">
        <f>+'4T'!F72</f>
        <v>15076763297.849998</v>
      </c>
      <c r="F69" s="199">
        <f>+B69+C69+D69+E69</f>
        <v>57594761993.18</v>
      </c>
    </row>
    <row r="70" spans="1:6" customFormat="1" ht="18" customHeight="1" x14ac:dyDescent="0.35">
      <c r="A70" s="406" t="s">
        <v>299</v>
      </c>
      <c r="B70" s="14">
        <f>+'1T'!F73</f>
        <v>251297454.6302</v>
      </c>
      <c r="C70" s="14">
        <f>+'2T'!F73</f>
        <v>275523253.03840005</v>
      </c>
      <c r="D70" s="14">
        <f>+'3T'!F72</f>
        <v>323539266.23800004</v>
      </c>
      <c r="E70" s="14">
        <f>+'4T'!F73</f>
        <v>301535265.95700002</v>
      </c>
      <c r="F70" s="199">
        <f>+B70+C70+D70+E70</f>
        <v>1151895239.8636003</v>
      </c>
    </row>
    <row r="71" spans="1:6" customFormat="1" ht="18" customHeight="1" x14ac:dyDescent="0.35">
      <c r="A71" s="406" t="s">
        <v>300</v>
      </c>
      <c r="B71" s="14">
        <f>+'1T'!F74</f>
        <v>502594909.2604</v>
      </c>
      <c r="C71" s="14">
        <f>+'2T'!F74</f>
        <v>551046506.07680011</v>
      </c>
      <c r="D71" s="14">
        <f>+'3T'!F73</f>
        <v>647078532.47600007</v>
      </c>
      <c r="E71" s="14">
        <f>+'4T'!F74</f>
        <v>603070531.91400003</v>
      </c>
      <c r="F71" s="199">
        <f>+B71+C71+D71+E71</f>
        <v>2303790479.7272005</v>
      </c>
    </row>
    <row r="72" spans="1:6" customFormat="1" ht="18" customHeight="1" x14ac:dyDescent="0.35">
      <c r="A72" s="312" t="s">
        <v>291</v>
      </c>
      <c r="B72" s="305">
        <f>+B74+B75+B73</f>
        <v>10757459078.0742</v>
      </c>
      <c r="C72" s="305">
        <f t="shared" ref="C72:E72" si="13">+C74+C75+C73</f>
        <v>6305116250.5422001</v>
      </c>
      <c r="D72" s="305">
        <f t="shared" si="13"/>
        <v>9018229046.4204006</v>
      </c>
      <c r="E72" s="305">
        <f t="shared" si="13"/>
        <v>8915256401.6185989</v>
      </c>
      <c r="F72" s="305">
        <f>+F74+F75+F73</f>
        <v>34996060776.655396</v>
      </c>
    </row>
    <row r="73" spans="1:6" s="407" customFormat="1" ht="18" customHeight="1" x14ac:dyDescent="0.35">
      <c r="A73" s="310" t="s">
        <v>291</v>
      </c>
      <c r="B73" s="14">
        <f>+'1T'!F76</f>
        <v>10148546300.07</v>
      </c>
      <c r="C73" s="14">
        <f>+'2T'!F76</f>
        <v>5948222877.8699999</v>
      </c>
      <c r="D73" s="14">
        <f>+'3T'!F75</f>
        <v>8507763251.3400002</v>
      </c>
      <c r="E73" s="14">
        <f>+'4T'!F76</f>
        <v>8410619246.8099995</v>
      </c>
      <c r="F73" s="199">
        <f>+B73+C73+D73+E73</f>
        <v>33015151676.089996</v>
      </c>
    </row>
    <row r="74" spans="1:6" customFormat="1" ht="18" customHeight="1" x14ac:dyDescent="0.35">
      <c r="A74" s="406" t="s">
        <v>299</v>
      </c>
      <c r="B74" s="14">
        <f>+'1T'!F77</f>
        <v>202970926.00140002</v>
      </c>
      <c r="C74" s="14">
        <f>+'2T'!F77</f>
        <v>118964457.5574</v>
      </c>
      <c r="D74" s="14">
        <f>+'3T'!F76</f>
        <v>170155265.02680001</v>
      </c>
      <c r="E74" s="14">
        <f>+'4T'!F77</f>
        <v>168212384.93619999</v>
      </c>
      <c r="F74" s="199">
        <f>+B74+C74+D74+E74</f>
        <v>660303033.52180004</v>
      </c>
    </row>
    <row r="75" spans="1:6" customFormat="1" ht="18" customHeight="1" x14ac:dyDescent="0.35">
      <c r="A75" s="406" t="s">
        <v>300</v>
      </c>
      <c r="B75" s="14">
        <f>+'1T'!F78</f>
        <v>405941852.00280005</v>
      </c>
      <c r="C75" s="14">
        <f>+'2T'!F78</f>
        <v>237928915.11480001</v>
      </c>
      <c r="D75" s="14">
        <f>+'3T'!F77</f>
        <v>340310530.05360001</v>
      </c>
      <c r="E75" s="14">
        <f>+'4T'!F78</f>
        <v>336424769.87239999</v>
      </c>
      <c r="F75" s="199">
        <f>+B75+C75+D75+E75</f>
        <v>1320606067.0436001</v>
      </c>
    </row>
    <row r="76" spans="1:6" customFormat="1" ht="18" customHeight="1" x14ac:dyDescent="0.35">
      <c r="A76" s="312" t="s">
        <v>292</v>
      </c>
      <c r="B76" s="305">
        <f>+B78+B79+B77</f>
        <v>2012784501.9008</v>
      </c>
      <c r="C76" s="305">
        <f t="shared" ref="C76:F76" si="14">+C78+C79+C77</f>
        <v>988508385.83880007</v>
      </c>
      <c r="D76" s="305">
        <f t="shared" si="14"/>
        <v>1587496360.4964001</v>
      </c>
      <c r="E76" s="305">
        <f t="shared" si="14"/>
        <v>1243920130.7274001</v>
      </c>
      <c r="F76" s="305">
        <f t="shared" si="14"/>
        <v>5832709378.9633999</v>
      </c>
    </row>
    <row r="77" spans="1:6" s="407" customFormat="1" ht="18" customHeight="1" x14ac:dyDescent="0.35">
      <c r="A77" s="310" t="s">
        <v>292</v>
      </c>
      <c r="B77" s="14">
        <f>+'1T'!F80</f>
        <v>1898853303.6800001</v>
      </c>
      <c r="C77" s="14">
        <f>+'2T'!F80</f>
        <v>932555080.98000002</v>
      </c>
      <c r="D77" s="14">
        <f>+'3T'!F79</f>
        <v>1497638075.9400001</v>
      </c>
      <c r="E77" s="14">
        <f>+'4T'!F80</f>
        <v>1173509557.29</v>
      </c>
      <c r="F77" s="199">
        <f>+B77+C77+D77+E77</f>
        <v>5502556017.8900003</v>
      </c>
    </row>
    <row r="78" spans="1:6" customFormat="1" ht="18" customHeight="1" x14ac:dyDescent="0.35">
      <c r="A78" s="406" t="s">
        <v>299</v>
      </c>
      <c r="B78" s="14">
        <f>+'1T'!F81</f>
        <v>37977066.073600002</v>
      </c>
      <c r="C78" s="14">
        <f>+'2T'!F81</f>
        <v>18651101.619600002</v>
      </c>
      <c r="D78" s="14">
        <f>+'3T'!F80</f>
        <v>29952761.518800002</v>
      </c>
      <c r="E78" s="14">
        <f>+'4T'!F81</f>
        <v>23470191.145799998</v>
      </c>
      <c r="F78" s="199">
        <f>+B78+C78+D78+E78</f>
        <v>110051120.35780001</v>
      </c>
    </row>
    <row r="79" spans="1:6" customFormat="1" ht="18" customHeight="1" x14ac:dyDescent="0.35">
      <c r="A79" s="406" t="s">
        <v>300</v>
      </c>
      <c r="B79" s="14">
        <f>+'1T'!F82</f>
        <v>75954132.147200003</v>
      </c>
      <c r="C79" s="14">
        <f>+'2T'!F82</f>
        <v>37302203.239200003</v>
      </c>
      <c r="D79" s="14">
        <f>+'3T'!F81</f>
        <v>59905523.037600003</v>
      </c>
      <c r="E79" s="14">
        <f>+'4T'!F82</f>
        <v>46940382.291599996</v>
      </c>
      <c r="F79" s="199">
        <f>+B79+C79+D79+E79</f>
        <v>220102240.71560001</v>
      </c>
    </row>
    <row r="80" spans="1:6" customFormat="1" ht="15" customHeight="1" x14ac:dyDescent="0.35">
      <c r="A80" s="312" t="s">
        <v>293</v>
      </c>
      <c r="B80" s="305">
        <f>+B82+B83+B81</f>
        <v>724471840</v>
      </c>
      <c r="C80" s="305">
        <f t="shared" ref="C80:E80" si="15">+C82+C83+C81</f>
        <v>1079823060</v>
      </c>
      <c r="D80" s="305">
        <f t="shared" si="15"/>
        <v>1377880429.7740002</v>
      </c>
      <c r="E80" s="305">
        <f t="shared" si="15"/>
        <v>1254075029.954</v>
      </c>
      <c r="F80" s="305">
        <f>+F82+F83+F81</f>
        <v>4436250359.7280006</v>
      </c>
    </row>
    <row r="81" spans="1:8" s="407" customFormat="1" ht="15" customHeight="1" x14ac:dyDescent="0.35">
      <c r="A81" s="310" t="s">
        <v>293</v>
      </c>
      <c r="B81" s="14">
        <f>+'1T'!F84</f>
        <v>683464000</v>
      </c>
      <c r="C81" s="50">
        <f>+'2T'!F84</f>
        <v>1018701000</v>
      </c>
      <c r="D81" s="15">
        <f>+'3T'!F83</f>
        <v>1299887197.9000001</v>
      </c>
      <c r="E81" s="15">
        <f>+'4T'!F84</f>
        <v>1183089650.9000001</v>
      </c>
      <c r="F81" s="199">
        <f>+B81+C81+D81+E81</f>
        <v>4185141848.8000002</v>
      </c>
    </row>
    <row r="82" spans="1:8" customFormat="1" ht="18" customHeight="1" x14ac:dyDescent="0.35">
      <c r="A82" s="406" t="s">
        <v>299</v>
      </c>
      <c r="B82" s="14">
        <f>+'1T'!F85</f>
        <v>13669280</v>
      </c>
      <c r="C82" s="50">
        <f>+'2T'!F85</f>
        <v>20374020</v>
      </c>
      <c r="D82" s="15">
        <f>+'3T'!F84</f>
        <v>25997743.958000001</v>
      </c>
      <c r="E82" s="15">
        <f>+'4T'!F85</f>
        <v>23661793.017999999</v>
      </c>
      <c r="F82" s="199">
        <f>+B82+C82+D82+E82</f>
        <v>83702836.976000011</v>
      </c>
    </row>
    <row r="83" spans="1:8" customFormat="1" ht="18" customHeight="1" x14ac:dyDescent="0.35">
      <c r="A83" s="406" t="s">
        <v>300</v>
      </c>
      <c r="B83" s="14">
        <f>+'1T'!F86</f>
        <v>27338560</v>
      </c>
      <c r="C83" s="50">
        <f>+'2T'!F86</f>
        <v>40748040</v>
      </c>
      <c r="D83" s="15">
        <f>+'3T'!F85</f>
        <v>51995487.916000001</v>
      </c>
      <c r="E83" s="327">
        <f>+'4T'!F86</f>
        <v>47323586.035999998</v>
      </c>
      <c r="F83" s="328">
        <f>+B83+C83+D83+E83</f>
        <v>167405673.95200002</v>
      </c>
    </row>
    <row r="84" spans="1:8" customFormat="1" ht="18" customHeight="1" x14ac:dyDescent="0.3">
      <c r="A84" s="137" t="s">
        <v>159</v>
      </c>
      <c r="B84" s="287" t="s">
        <v>160</v>
      </c>
      <c r="C84" s="74"/>
      <c r="D84" s="74"/>
    </row>
    <row r="85" spans="1:8" customFormat="1" ht="50.1" customHeight="1" x14ac:dyDescent="0.3">
      <c r="A85" s="512" t="s">
        <v>107</v>
      </c>
      <c r="B85" s="513"/>
      <c r="C85" s="513"/>
      <c r="D85" s="513"/>
      <c r="E85" s="513"/>
      <c r="F85" s="514"/>
    </row>
    <row r="86" spans="1:8" customFormat="1" ht="9.9" customHeight="1" x14ac:dyDescent="0.3"/>
    <row r="88" spans="1:8" ht="21" customHeight="1" x14ac:dyDescent="0.35">
      <c r="A88" s="509" t="s">
        <v>106</v>
      </c>
      <c r="B88" s="509"/>
      <c r="C88" s="509"/>
      <c r="D88" s="509"/>
      <c r="E88" s="509"/>
      <c r="F88" s="509"/>
      <c r="G88" s="509"/>
      <c r="H88" s="271"/>
    </row>
    <row r="89" spans="1:8" ht="9.9" customHeight="1" x14ac:dyDescent="0.35">
      <c r="A89" s="3"/>
      <c r="B89" s="3"/>
      <c r="C89" s="3"/>
      <c r="D89" s="3"/>
      <c r="E89" s="3"/>
      <c r="F89" s="3"/>
    </row>
    <row r="90" spans="1:8" x14ac:dyDescent="0.35">
      <c r="A90" s="491" t="s">
        <v>66</v>
      </c>
      <c r="B90" s="491"/>
      <c r="C90" s="491"/>
      <c r="D90" s="491"/>
      <c r="E90" s="491"/>
      <c r="F90" s="491"/>
      <c r="G90" s="491"/>
    </row>
    <row r="91" spans="1:8" ht="17.25" customHeight="1" x14ac:dyDescent="0.35">
      <c r="A91" s="510" t="s">
        <v>67</v>
      </c>
      <c r="B91" s="510"/>
      <c r="C91" s="510"/>
      <c r="D91" s="510"/>
      <c r="E91" s="510"/>
      <c r="F91" s="510"/>
      <c r="G91" s="510"/>
    </row>
    <row r="92" spans="1:8" x14ac:dyDescent="0.35">
      <c r="A92" s="491" t="s">
        <v>51</v>
      </c>
      <c r="B92" s="491"/>
      <c r="C92" s="491"/>
      <c r="D92" s="491"/>
      <c r="E92" s="491"/>
      <c r="F92" s="491"/>
      <c r="G92" s="491"/>
    </row>
    <row r="93" spans="1:8" ht="35.1" customHeight="1" x14ac:dyDescent="0.35">
      <c r="A93" s="97" t="s">
        <v>53</v>
      </c>
      <c r="B93" s="97" t="s">
        <v>146</v>
      </c>
      <c r="C93" s="97" t="s">
        <v>82</v>
      </c>
      <c r="D93" s="97" t="s">
        <v>83</v>
      </c>
      <c r="E93" s="97" t="s">
        <v>84</v>
      </c>
      <c r="F93" s="97" t="s">
        <v>85</v>
      </c>
      <c r="G93" s="97" t="s">
        <v>13</v>
      </c>
    </row>
    <row r="94" spans="1:8" ht="18" customHeight="1" x14ac:dyDescent="0.35">
      <c r="A94" s="84" t="s">
        <v>16</v>
      </c>
      <c r="B94" s="98"/>
      <c r="C94" s="85">
        <f>+C96</f>
        <v>33172756698.5</v>
      </c>
      <c r="D94" s="85">
        <f t="shared" ref="D94:G94" si="16">+D96</f>
        <v>33172756699.5</v>
      </c>
      <c r="E94" s="85">
        <f t="shared" si="16"/>
        <v>33172756699.5</v>
      </c>
      <c r="F94" s="85">
        <f t="shared" si="16"/>
        <v>39386980721.5</v>
      </c>
      <c r="G94" s="85">
        <f t="shared" si="16"/>
        <v>138905250819</v>
      </c>
    </row>
    <row r="95" spans="1:8" ht="9.9" customHeight="1" x14ac:dyDescent="0.35">
      <c r="A95" s="12"/>
      <c r="B95" s="43"/>
      <c r="C95" s="13"/>
      <c r="D95" s="13"/>
      <c r="E95" s="13"/>
      <c r="F95" s="13"/>
      <c r="G95" s="44"/>
    </row>
    <row r="96" spans="1:8" ht="18" customHeight="1" x14ac:dyDescent="0.35">
      <c r="A96" s="496" t="s">
        <v>157</v>
      </c>
      <c r="B96" s="496"/>
      <c r="C96" s="99">
        <f>+C97</f>
        <v>33172756698.5</v>
      </c>
      <c r="D96" s="99">
        <f>+D97</f>
        <v>33172756699.5</v>
      </c>
      <c r="E96" s="99">
        <f t="shared" ref="E96:G99" si="17">+E97</f>
        <v>33172756699.5</v>
      </c>
      <c r="F96" s="99">
        <f>+F97</f>
        <v>39386980721.5</v>
      </c>
      <c r="G96" s="99">
        <f t="shared" si="17"/>
        <v>138905250819</v>
      </c>
    </row>
    <row r="97" spans="1:7" x14ac:dyDescent="0.35">
      <c r="A97" s="167" t="s">
        <v>192</v>
      </c>
      <c r="B97" s="172" t="s">
        <v>187</v>
      </c>
      <c r="C97" s="199">
        <f>+C98</f>
        <v>33172756698.5</v>
      </c>
      <c r="D97" s="199">
        <f t="shared" ref="D97:D99" si="18">+D98</f>
        <v>33172756699.5</v>
      </c>
      <c r="E97" s="199">
        <f t="shared" si="17"/>
        <v>33172756699.5</v>
      </c>
      <c r="F97" s="199">
        <f t="shared" si="17"/>
        <v>39386980721.5</v>
      </c>
      <c r="G97" s="200">
        <f>+C97+D97+E97+F97</f>
        <v>138905250819</v>
      </c>
    </row>
    <row r="98" spans="1:7" x14ac:dyDescent="0.35">
      <c r="A98" s="167" t="s">
        <v>191</v>
      </c>
      <c r="B98" s="172" t="s">
        <v>163</v>
      </c>
      <c r="C98" s="14">
        <f>+C99</f>
        <v>33172756698.5</v>
      </c>
      <c r="D98" s="14">
        <f t="shared" si="18"/>
        <v>33172756699.5</v>
      </c>
      <c r="E98" s="14">
        <f>+E99</f>
        <v>33172756699.5</v>
      </c>
      <c r="F98" s="14">
        <f t="shared" si="17"/>
        <v>39386980721.5</v>
      </c>
      <c r="G98" s="66">
        <f>+C98+D98+E98+F98</f>
        <v>138905250819</v>
      </c>
    </row>
    <row r="99" spans="1:7" x14ac:dyDescent="0.35">
      <c r="A99" s="167" t="s">
        <v>190</v>
      </c>
      <c r="B99" s="172" t="s">
        <v>188</v>
      </c>
      <c r="C99" s="47">
        <f>+C100</f>
        <v>33172756698.5</v>
      </c>
      <c r="D99" s="47">
        <f t="shared" si="18"/>
        <v>33172756699.5</v>
      </c>
      <c r="E99" s="47">
        <f t="shared" si="17"/>
        <v>33172756699.5</v>
      </c>
      <c r="F99" s="47">
        <f t="shared" si="17"/>
        <v>39386980721.5</v>
      </c>
      <c r="G99" s="67">
        <f>+C99+D99+E99+F99</f>
        <v>138905250819</v>
      </c>
    </row>
    <row r="100" spans="1:7" x14ac:dyDescent="0.35">
      <c r="A100" s="377" t="s">
        <v>193</v>
      </c>
      <c r="B100" s="378" t="s">
        <v>207</v>
      </c>
      <c r="C100" s="397">
        <f>+'1T'!F147</f>
        <v>33172756698.5</v>
      </c>
      <c r="D100" s="397">
        <f>+'2T'!F147</f>
        <v>33172756699.5</v>
      </c>
      <c r="E100" s="397">
        <f>+'3T'!F146</f>
        <v>33172756699.5</v>
      </c>
      <c r="F100" s="397">
        <f>+'4T'!F147</f>
        <v>39386980721.5</v>
      </c>
      <c r="G100" s="398">
        <f>+C100+D100+E100+F100</f>
        <v>138905250819</v>
      </c>
    </row>
    <row r="101" spans="1:7" x14ac:dyDescent="0.35">
      <c r="A101" s="167" t="s">
        <v>264</v>
      </c>
      <c r="B101" s="172" t="s">
        <v>261</v>
      </c>
      <c r="C101" s="373">
        <f>+C102</f>
        <v>0</v>
      </c>
      <c r="D101" s="373">
        <f t="shared" ref="D101:F103" si="19">+D102</f>
        <v>0</v>
      </c>
      <c r="E101" s="373">
        <f t="shared" si="19"/>
        <v>0</v>
      </c>
      <c r="F101" s="373">
        <f t="shared" si="19"/>
        <v>0</v>
      </c>
      <c r="G101" s="357">
        <f>+C101+D101+E101+F101</f>
        <v>0</v>
      </c>
    </row>
    <row r="102" spans="1:7" x14ac:dyDescent="0.35">
      <c r="A102" s="167" t="s">
        <v>265</v>
      </c>
      <c r="B102" s="172" t="s">
        <v>164</v>
      </c>
      <c r="C102" s="262">
        <f>+C103</f>
        <v>0</v>
      </c>
      <c r="D102" s="262">
        <f t="shared" si="19"/>
        <v>0</v>
      </c>
      <c r="E102" s="262">
        <f t="shared" si="19"/>
        <v>0</v>
      </c>
      <c r="F102" s="262">
        <f t="shared" si="19"/>
        <v>0</v>
      </c>
      <c r="G102" s="358">
        <f>+C102+D102+E102</f>
        <v>0</v>
      </c>
    </row>
    <row r="103" spans="1:7" x14ac:dyDescent="0.35">
      <c r="A103" s="167" t="s">
        <v>267</v>
      </c>
      <c r="B103" s="172" t="s">
        <v>266</v>
      </c>
      <c r="C103" s="262">
        <f>+C104</f>
        <v>0</v>
      </c>
      <c r="D103" s="262">
        <f t="shared" si="19"/>
        <v>0</v>
      </c>
      <c r="E103" s="262">
        <f t="shared" si="19"/>
        <v>0</v>
      </c>
      <c r="F103" s="262">
        <f t="shared" si="19"/>
        <v>0</v>
      </c>
      <c r="G103" s="358">
        <f>+C103+D103+E103</f>
        <v>0</v>
      </c>
    </row>
    <row r="104" spans="1:7" x14ac:dyDescent="0.35">
      <c r="A104" s="377" t="s">
        <v>268</v>
      </c>
      <c r="B104" s="378" t="s">
        <v>269</v>
      </c>
      <c r="C104" s="393">
        <f>+'1T'!F151</f>
        <v>0</v>
      </c>
      <c r="D104" s="393">
        <f>+'2T'!F151</f>
        <v>0</v>
      </c>
      <c r="E104" s="393">
        <f>+'3T'!F150</f>
        <v>0</v>
      </c>
      <c r="F104" s="393">
        <f>+'4T'!F151</f>
        <v>0</v>
      </c>
      <c r="G104" s="380">
        <f>+C104+D104+E104</f>
        <v>0</v>
      </c>
    </row>
    <row r="105" spans="1:7" ht="9.9" customHeight="1" x14ac:dyDescent="0.35">
      <c r="A105" s="198"/>
      <c r="B105" s="399"/>
      <c r="C105" s="400"/>
      <c r="D105" s="400"/>
      <c r="E105" s="400"/>
      <c r="F105" s="400"/>
      <c r="G105" s="401"/>
    </row>
    <row r="106" spans="1:7" x14ac:dyDescent="0.35">
      <c r="A106" s="602" t="s">
        <v>42</v>
      </c>
      <c r="B106" s="602"/>
      <c r="C106" s="602"/>
      <c r="D106" s="602"/>
      <c r="E106" s="602"/>
      <c r="F106" s="3"/>
    </row>
    <row r="107" spans="1:7" ht="50.1" customHeight="1" x14ac:dyDescent="0.35">
      <c r="A107" s="512" t="s">
        <v>373</v>
      </c>
      <c r="B107" s="513"/>
      <c r="C107" s="513"/>
      <c r="D107" s="513"/>
      <c r="E107" s="513"/>
      <c r="F107" s="513"/>
      <c r="G107" s="514"/>
    </row>
    <row r="108" spans="1:7" ht="9.9" customHeight="1" x14ac:dyDescent="0.35">
      <c r="A108" s="22"/>
      <c r="B108" s="42"/>
      <c r="C108" s="21"/>
      <c r="D108" s="35"/>
      <c r="E108" s="35"/>
      <c r="F108" s="3"/>
    </row>
    <row r="109" spans="1:7" x14ac:dyDescent="0.35">
      <c r="A109" s="491" t="s">
        <v>69</v>
      </c>
      <c r="B109" s="491"/>
      <c r="C109" s="491"/>
      <c r="D109" s="491"/>
      <c r="E109" s="491"/>
      <c r="F109" s="491"/>
      <c r="G109" s="491"/>
    </row>
    <row r="110" spans="1:7" ht="17.25" customHeight="1" x14ac:dyDescent="0.35">
      <c r="A110" s="510" t="s">
        <v>52</v>
      </c>
      <c r="B110" s="510"/>
      <c r="C110" s="510"/>
      <c r="D110" s="510"/>
      <c r="E110" s="510"/>
      <c r="F110" s="510"/>
      <c r="G110" s="510"/>
    </row>
    <row r="111" spans="1:7" x14ac:dyDescent="0.35">
      <c r="A111" s="491" t="s">
        <v>51</v>
      </c>
      <c r="B111" s="491"/>
      <c r="C111" s="491"/>
      <c r="D111" s="491"/>
      <c r="E111" s="491"/>
      <c r="F111" s="491"/>
      <c r="G111" s="491"/>
    </row>
    <row r="112" spans="1:7" ht="35.1" customHeight="1" x14ac:dyDescent="0.35">
      <c r="A112" s="97" t="s">
        <v>53</v>
      </c>
      <c r="B112" s="97" t="s">
        <v>146</v>
      </c>
      <c r="C112" s="97" t="s">
        <v>82</v>
      </c>
      <c r="D112" s="97" t="s">
        <v>83</v>
      </c>
      <c r="E112" s="97" t="s">
        <v>84</v>
      </c>
      <c r="F112" s="97" t="s">
        <v>86</v>
      </c>
      <c r="G112" s="97" t="s">
        <v>13</v>
      </c>
    </row>
    <row r="113" spans="1:8" ht="18" customHeight="1" x14ac:dyDescent="0.35">
      <c r="A113" s="84" t="s">
        <v>16</v>
      </c>
      <c r="B113" s="98"/>
      <c r="C113" s="85">
        <f>+C115</f>
        <v>0</v>
      </c>
      <c r="D113" s="85">
        <f t="shared" ref="D113:G113" si="20">+D115</f>
        <v>0</v>
      </c>
      <c r="E113" s="85">
        <f t="shared" si="20"/>
        <v>0</v>
      </c>
      <c r="F113" s="85">
        <f t="shared" si="20"/>
        <v>0</v>
      </c>
      <c r="G113" s="85">
        <f t="shared" si="20"/>
        <v>0</v>
      </c>
    </row>
    <row r="114" spans="1:8" ht="9.9" customHeight="1" x14ac:dyDescent="0.35">
      <c r="A114" s="12"/>
      <c r="B114" s="43"/>
      <c r="C114" s="13"/>
      <c r="D114" s="13"/>
      <c r="E114" s="13"/>
      <c r="F114" s="44"/>
      <c r="G114" s="44"/>
    </row>
    <row r="115" spans="1:8" x14ac:dyDescent="0.35">
      <c r="A115" s="496" t="s">
        <v>56</v>
      </c>
      <c r="B115" s="496"/>
      <c r="C115" s="99">
        <f>+SUM(C116:C120)</f>
        <v>0</v>
      </c>
      <c r="D115" s="99">
        <f t="shared" ref="D115:E115" si="21">+SUM(D116:D120)</f>
        <v>0</v>
      </c>
      <c r="E115" s="99">
        <f t="shared" si="21"/>
        <v>0</v>
      </c>
      <c r="F115" s="99">
        <f>+SUM(F116:F120)</f>
        <v>0</v>
      </c>
      <c r="G115" s="99">
        <f>+SUM(G116:G120)</f>
        <v>0</v>
      </c>
    </row>
    <row r="116" spans="1:8" x14ac:dyDescent="0.35">
      <c r="A116" s="167">
        <v>0</v>
      </c>
      <c r="B116" s="172" t="s">
        <v>177</v>
      </c>
      <c r="C116" s="14">
        <f>+'1T'!F164</f>
        <v>0</v>
      </c>
      <c r="D116" s="14">
        <f>+'2T'!F164</f>
        <v>0</v>
      </c>
      <c r="E116" s="14">
        <f>+'3T'!F163</f>
        <v>0</v>
      </c>
      <c r="F116" s="14">
        <f>+'4T'!F164</f>
        <v>0</v>
      </c>
      <c r="G116" s="66">
        <f>+C116+D116+E116+F116</f>
        <v>0</v>
      </c>
    </row>
    <row r="117" spans="1:8" x14ac:dyDescent="0.35">
      <c r="A117" s="167">
        <v>1</v>
      </c>
      <c r="B117" s="172" t="s">
        <v>165</v>
      </c>
      <c r="C117" s="14">
        <f>+'1T'!F165</f>
        <v>0</v>
      </c>
      <c r="D117" s="14">
        <f>+'2T'!F165</f>
        <v>0</v>
      </c>
      <c r="E117" s="14">
        <f>+'3T'!F164</f>
        <v>0</v>
      </c>
      <c r="F117" s="14">
        <f>+'4T'!F165</f>
        <v>0</v>
      </c>
      <c r="G117" s="66">
        <f t="shared" ref="G117:G120" si="22">+C117+D117+E117+F117</f>
        <v>0</v>
      </c>
    </row>
    <row r="118" spans="1:8" x14ac:dyDescent="0.35">
      <c r="A118" s="167">
        <v>2</v>
      </c>
      <c r="B118" s="172" t="s">
        <v>178</v>
      </c>
      <c r="C118" s="14">
        <f>+'1T'!F166</f>
        <v>0</v>
      </c>
      <c r="D118" s="14">
        <f>+'2T'!F166</f>
        <v>0</v>
      </c>
      <c r="E118" s="14">
        <f>+'3T'!F165</f>
        <v>0</v>
      </c>
      <c r="F118" s="14">
        <f>+'4T'!F166</f>
        <v>0</v>
      </c>
      <c r="G118" s="66">
        <f t="shared" si="22"/>
        <v>0</v>
      </c>
    </row>
    <row r="119" spans="1:8" x14ac:dyDescent="0.35">
      <c r="A119" s="167">
        <v>3</v>
      </c>
      <c r="B119" s="172" t="s">
        <v>179</v>
      </c>
      <c r="C119" s="14">
        <f>+'1T'!F167</f>
        <v>0</v>
      </c>
      <c r="D119" s="14">
        <f>+'2T'!F167</f>
        <v>0</v>
      </c>
      <c r="E119" s="14">
        <f>+'3T'!F166</f>
        <v>0</v>
      </c>
      <c r="F119" s="14">
        <f>+'4T'!F167</f>
        <v>0</v>
      </c>
      <c r="G119" s="66">
        <f t="shared" si="22"/>
        <v>0</v>
      </c>
    </row>
    <row r="120" spans="1:8" x14ac:dyDescent="0.35">
      <c r="A120" s="167">
        <v>4</v>
      </c>
      <c r="B120" s="172" t="s">
        <v>180</v>
      </c>
      <c r="C120" s="14">
        <f>+'1T'!F168</f>
        <v>0</v>
      </c>
      <c r="D120" s="14">
        <f>+'2T'!F168</f>
        <v>0</v>
      </c>
      <c r="E120" s="14">
        <f>+'3T'!F167</f>
        <v>0</v>
      </c>
      <c r="F120" s="14">
        <f>+'4T'!F168</f>
        <v>0</v>
      </c>
      <c r="G120" s="66">
        <f t="shared" si="22"/>
        <v>0</v>
      </c>
    </row>
    <row r="121" spans="1:8" x14ac:dyDescent="0.35">
      <c r="A121" s="167">
        <v>5</v>
      </c>
      <c r="B121" s="172" t="s">
        <v>181</v>
      </c>
      <c r="C121" s="14">
        <f>+'1T'!F169</f>
        <v>0</v>
      </c>
      <c r="D121" s="14">
        <f>+'2T'!F169</f>
        <v>0</v>
      </c>
      <c r="E121" s="14">
        <f>+'3T'!F168</f>
        <v>0</v>
      </c>
      <c r="F121" s="14">
        <f>+'4T'!F169</f>
        <v>0</v>
      </c>
      <c r="G121" s="67">
        <f>+C121+D121+E121+F121</f>
        <v>0</v>
      </c>
    </row>
    <row r="122" spans="1:8" x14ac:dyDescent="0.35">
      <c r="A122" s="167">
        <v>6</v>
      </c>
      <c r="B122" s="172" t="s">
        <v>163</v>
      </c>
      <c r="C122" s="14">
        <f>+'1T'!F170</f>
        <v>0</v>
      </c>
      <c r="D122" s="14">
        <f>+'2T'!F170</f>
        <v>1157006483.4815998</v>
      </c>
      <c r="E122" s="14">
        <f>+'3T'!F169</f>
        <v>1484321213.6182411</v>
      </c>
      <c r="F122" s="14">
        <f>+'4T'!F170</f>
        <v>1524101046.7622013</v>
      </c>
      <c r="G122" s="67">
        <f t="shared" ref="G122:G125" si="23">+C122+D122+E122+F122</f>
        <v>4165428743.8620424</v>
      </c>
    </row>
    <row r="123" spans="1:8" x14ac:dyDescent="0.35">
      <c r="A123" s="167">
        <v>7</v>
      </c>
      <c r="B123" s="172" t="s">
        <v>164</v>
      </c>
      <c r="C123" s="14">
        <f>+'1T'!F171</f>
        <v>0</v>
      </c>
      <c r="D123" s="14">
        <f>+'2T'!F171</f>
        <v>19283441391.360001</v>
      </c>
      <c r="E123" s="14">
        <f>+'3T'!F170</f>
        <v>24738686893.637352</v>
      </c>
      <c r="F123" s="14">
        <f>+'4T'!F171</f>
        <v>25401684112.703358</v>
      </c>
      <c r="G123" s="67">
        <f t="shared" si="23"/>
        <v>69423812397.700714</v>
      </c>
      <c r="H123" s="424"/>
    </row>
    <row r="124" spans="1:8" x14ac:dyDescent="0.35">
      <c r="A124" s="167">
        <v>8</v>
      </c>
      <c r="B124" s="172" t="s">
        <v>182</v>
      </c>
      <c r="C124" s="14">
        <f>+'1T'!F172</f>
        <v>0</v>
      </c>
      <c r="D124" s="14">
        <f>+'2T'!F172</f>
        <v>0</v>
      </c>
      <c r="E124" s="14">
        <f>+'3T'!F171</f>
        <v>0</v>
      </c>
      <c r="F124" s="14">
        <f>+'4T'!F172</f>
        <v>0</v>
      </c>
      <c r="G124" s="67">
        <f t="shared" si="23"/>
        <v>0</v>
      </c>
    </row>
    <row r="125" spans="1:8" x14ac:dyDescent="0.35">
      <c r="A125" s="167">
        <v>9</v>
      </c>
      <c r="B125" s="172" t="s">
        <v>183</v>
      </c>
      <c r="C125" s="14">
        <f>+'1T'!F173</f>
        <v>0</v>
      </c>
      <c r="D125" s="14">
        <f>+'2T'!F173</f>
        <v>0</v>
      </c>
      <c r="E125" s="14">
        <f>+'3T'!F172</f>
        <v>0</v>
      </c>
      <c r="F125" s="14">
        <f>+'4T'!F173</f>
        <v>0</v>
      </c>
      <c r="G125" s="67">
        <f t="shared" si="23"/>
        <v>0</v>
      </c>
    </row>
    <row r="126" spans="1:8" ht="15" customHeight="1" x14ac:dyDescent="0.35">
      <c r="A126" s="28"/>
      <c r="B126" s="28"/>
      <c r="C126" s="51"/>
      <c r="D126" s="51"/>
      <c r="E126" s="51"/>
      <c r="F126" s="51"/>
      <c r="G126" s="51"/>
    </row>
    <row r="127" spans="1:8" x14ac:dyDescent="0.35">
      <c r="A127" s="496" t="s">
        <v>196</v>
      </c>
      <c r="B127" s="496"/>
      <c r="C127" s="99">
        <f>+C128</f>
        <v>0</v>
      </c>
      <c r="D127" s="99">
        <f>+D128</f>
        <v>0</v>
      </c>
      <c r="E127" s="99">
        <f>+E128</f>
        <v>0</v>
      </c>
      <c r="F127" s="99">
        <f>+F128</f>
        <v>0</v>
      </c>
      <c r="G127" s="99">
        <f>+G128</f>
        <v>0</v>
      </c>
    </row>
    <row r="128" spans="1:8" x14ac:dyDescent="0.35">
      <c r="A128" s="167">
        <v>6</v>
      </c>
      <c r="B128" s="172" t="s">
        <v>163</v>
      </c>
      <c r="C128" s="47">
        <f>+C129</f>
        <v>0</v>
      </c>
      <c r="D128" s="47">
        <f t="shared" ref="D128:G128" si="24">+D129</f>
        <v>0</v>
      </c>
      <c r="E128" s="47">
        <f t="shared" si="24"/>
        <v>0</v>
      </c>
      <c r="F128" s="47">
        <f t="shared" si="24"/>
        <v>0</v>
      </c>
      <c r="G128" s="67">
        <f t="shared" si="24"/>
        <v>0</v>
      </c>
    </row>
    <row r="129" spans="1:7" x14ac:dyDescent="0.35">
      <c r="A129" s="381" t="s">
        <v>195</v>
      </c>
      <c r="B129" s="382" t="s">
        <v>194</v>
      </c>
      <c r="C129" s="395">
        <f>+'1T'!F177</f>
        <v>0</v>
      </c>
      <c r="D129" s="395">
        <f>+'2T'!F177</f>
        <v>0</v>
      </c>
      <c r="E129" s="395">
        <f>+'3T'!F176</f>
        <v>0</v>
      </c>
      <c r="F129" s="395">
        <f>+'4T'!F177</f>
        <v>0</v>
      </c>
      <c r="G129" s="396">
        <f>+C129+D129+E129+F129</f>
        <v>0</v>
      </c>
    </row>
    <row r="130" spans="1:7" x14ac:dyDescent="0.35">
      <c r="A130" s="497" t="s">
        <v>57</v>
      </c>
      <c r="B130" s="497"/>
      <c r="C130" s="497"/>
      <c r="D130" s="497"/>
      <c r="E130" s="497"/>
      <c r="F130" s="497"/>
    </row>
    <row r="131" spans="1:7" x14ac:dyDescent="0.35">
      <c r="A131" s="602" t="s">
        <v>42</v>
      </c>
      <c r="B131" s="602"/>
      <c r="C131" s="602"/>
      <c r="D131" s="602"/>
      <c r="E131" s="602"/>
      <c r="F131" s="602"/>
    </row>
    <row r="132" spans="1:7" x14ac:dyDescent="0.35">
      <c r="A132" s="45"/>
      <c r="B132" s="43"/>
      <c r="C132" s="28"/>
      <c r="D132" s="28"/>
      <c r="E132" s="28"/>
      <c r="F132" s="3"/>
    </row>
    <row r="133" spans="1:7" x14ac:dyDescent="0.35">
      <c r="A133" s="491" t="s">
        <v>71</v>
      </c>
      <c r="B133" s="491"/>
      <c r="C133" s="491"/>
      <c r="D133" s="491"/>
      <c r="E133" s="491"/>
      <c r="F133" s="491"/>
    </row>
    <row r="134" spans="1:7" x14ac:dyDescent="0.35">
      <c r="A134" s="491" t="s">
        <v>72</v>
      </c>
      <c r="B134" s="491"/>
      <c r="C134" s="491"/>
      <c r="D134" s="491"/>
      <c r="E134" s="491"/>
      <c r="F134" s="491"/>
    </row>
    <row r="135" spans="1:7" x14ac:dyDescent="0.35">
      <c r="A135" s="491" t="s">
        <v>51</v>
      </c>
      <c r="B135" s="491"/>
      <c r="C135" s="491"/>
      <c r="D135" s="491"/>
      <c r="E135" s="491"/>
      <c r="F135" s="491"/>
    </row>
    <row r="136" spans="1:7" x14ac:dyDescent="0.35">
      <c r="A136" s="97" t="s">
        <v>70</v>
      </c>
      <c r="B136" s="97" t="s">
        <v>82</v>
      </c>
      <c r="C136" s="97" t="s">
        <v>83</v>
      </c>
      <c r="D136" s="97" t="s">
        <v>84</v>
      </c>
      <c r="E136" s="97" t="s">
        <v>85</v>
      </c>
      <c r="F136" s="97" t="s">
        <v>13</v>
      </c>
    </row>
    <row r="137" spans="1:7" x14ac:dyDescent="0.35">
      <c r="A137" s="118" t="s">
        <v>73</v>
      </c>
      <c r="B137" s="119">
        <f>+'1T'!E187</f>
        <v>0</v>
      </c>
      <c r="C137" s="119">
        <f>+'2T'!E187</f>
        <v>33172756698.5</v>
      </c>
      <c r="D137" s="119">
        <f>+'3T'!E186</f>
        <v>45905065523.158401</v>
      </c>
      <c r="E137" s="119">
        <f>+'4T'!E187</f>
        <v>52854814115.402809</v>
      </c>
      <c r="F137" s="119">
        <f>+B137</f>
        <v>0</v>
      </c>
    </row>
    <row r="138" spans="1:7" x14ac:dyDescent="0.35">
      <c r="A138" s="118" t="s">
        <v>74</v>
      </c>
      <c r="B138" s="119">
        <f>+'1T'!F143</f>
        <v>33172756698.5</v>
      </c>
      <c r="C138" s="119">
        <f>+'2T'!F143</f>
        <v>33172756699.5</v>
      </c>
      <c r="D138" s="119">
        <f>+'3T'!F142</f>
        <v>33172756699.5</v>
      </c>
      <c r="E138" s="119">
        <f>+'4T'!F143</f>
        <v>39386980721.5</v>
      </c>
      <c r="F138" s="119">
        <f>+B138+C138+D138+E138</f>
        <v>138905250819</v>
      </c>
      <c r="G138" s="424"/>
    </row>
    <row r="139" spans="1:7" x14ac:dyDescent="0.35">
      <c r="A139" s="101" t="s">
        <v>100</v>
      </c>
      <c r="B139" s="102">
        <f>+B137+B138</f>
        <v>33172756698.5</v>
      </c>
      <c r="C139" s="102">
        <f t="shared" ref="C139:E139" si="25">+C137+C138</f>
        <v>66345513398</v>
      </c>
      <c r="D139" s="102">
        <f t="shared" si="25"/>
        <v>79077822222.658401</v>
      </c>
      <c r="E139" s="102">
        <f t="shared" si="25"/>
        <v>92241794836.902802</v>
      </c>
      <c r="F139" s="102">
        <f>+F137+F138</f>
        <v>138905250819</v>
      </c>
    </row>
    <row r="140" spans="1:7" x14ac:dyDescent="0.35">
      <c r="A140" s="118" t="s">
        <v>148</v>
      </c>
      <c r="B140" s="119">
        <f>+'1T'!F163</f>
        <v>0</v>
      </c>
      <c r="C140" s="119">
        <f>+'2T'!F163</f>
        <v>20440447874.841599</v>
      </c>
      <c r="D140" s="119">
        <f>+'3T'!F162</f>
        <v>26223008107.255592</v>
      </c>
      <c r="E140" s="119">
        <f>+'4T'!F163</f>
        <v>26925785159.465561</v>
      </c>
      <c r="F140" s="119">
        <f>+B140+C140+D140+E140</f>
        <v>73589241141.562744</v>
      </c>
    </row>
    <row r="141" spans="1:7" x14ac:dyDescent="0.35">
      <c r="A141" s="101" t="s">
        <v>101</v>
      </c>
      <c r="B141" s="102">
        <f>+B139-B140</f>
        <v>33172756698.5</v>
      </c>
      <c r="C141" s="102">
        <f t="shared" ref="C141:D141" si="26">+C139-C140</f>
        <v>45905065523.158401</v>
      </c>
      <c r="D141" s="102">
        <f t="shared" si="26"/>
        <v>52854814115.402809</v>
      </c>
      <c r="E141" s="132">
        <f>+E139-E140</f>
        <v>65316009677.437241</v>
      </c>
      <c r="F141" s="132">
        <f>+F139-F140</f>
        <v>65316009677.437256</v>
      </c>
      <c r="G141" s="202"/>
    </row>
    <row r="142" spans="1:7" x14ac:dyDescent="0.35">
      <c r="A142" s="545" t="s">
        <v>42</v>
      </c>
      <c r="B142" s="545"/>
      <c r="C142" s="545"/>
      <c r="D142" s="545"/>
      <c r="E142" s="40"/>
      <c r="F142" s="3"/>
    </row>
    <row r="143" spans="1:7" x14ac:dyDescent="0.35">
      <c r="A143" s="55"/>
      <c r="B143" s="55"/>
      <c r="C143" s="55"/>
      <c r="D143" s="55"/>
      <c r="E143" s="40"/>
      <c r="F143" s="3"/>
    </row>
    <row r="144" spans="1:7" x14ac:dyDescent="0.35">
      <c r="A144" s="491" t="s">
        <v>125</v>
      </c>
      <c r="B144" s="491"/>
      <c r="C144" s="491"/>
      <c r="D144" s="491"/>
      <c r="E144" s="491"/>
      <c r="F144" s="491"/>
    </row>
    <row r="145" spans="1:10" ht="17.25" customHeight="1" x14ac:dyDescent="0.35">
      <c r="A145" s="510" t="s">
        <v>126</v>
      </c>
      <c r="B145" s="510"/>
      <c r="C145" s="510"/>
      <c r="D145" s="510"/>
      <c r="E145" s="510"/>
      <c r="F145" s="510"/>
    </row>
    <row r="146" spans="1:10" x14ac:dyDescent="0.35">
      <c r="A146" s="492" t="s">
        <v>51</v>
      </c>
      <c r="B146" s="492"/>
      <c r="C146" s="492"/>
      <c r="D146" s="492"/>
      <c r="E146" s="492"/>
      <c r="F146" s="492"/>
    </row>
    <row r="147" spans="1:10" x14ac:dyDescent="0.35">
      <c r="A147" s="181" t="s">
        <v>70</v>
      </c>
      <c r="B147" s="181"/>
      <c r="C147" s="181" t="s">
        <v>82</v>
      </c>
      <c r="D147" s="181" t="s">
        <v>83</v>
      </c>
      <c r="E147" s="181" t="s">
        <v>84</v>
      </c>
      <c r="F147" s="181" t="s">
        <v>86</v>
      </c>
    </row>
    <row r="148" spans="1:10" x14ac:dyDescent="0.35">
      <c r="A148" s="173" t="s">
        <v>197</v>
      </c>
      <c r="B148" s="173"/>
      <c r="C148" s="164"/>
      <c r="D148" s="164"/>
      <c r="E148" s="203"/>
      <c r="F148" s="204"/>
    </row>
    <row r="149" spans="1:10" x14ac:dyDescent="0.35">
      <c r="A149" s="118" t="s">
        <v>127</v>
      </c>
      <c r="B149" s="35"/>
      <c r="C149" s="126">
        <f>+'1T'!D207</f>
        <v>100786550115.63635</v>
      </c>
      <c r="D149" s="126">
        <f>+'2T'!D207</f>
        <v>74253986504.430557</v>
      </c>
      <c r="E149" s="126">
        <f>+'3T'!D206</f>
        <v>70165818897.331161</v>
      </c>
      <c r="F149" s="126">
        <f>+'4T'!D207</f>
        <v>64381470105.096756</v>
      </c>
    </row>
    <row r="150" spans="1:10" x14ac:dyDescent="0.35">
      <c r="A150" s="118" t="s">
        <v>128</v>
      </c>
      <c r="B150" s="35"/>
      <c r="C150" s="126">
        <f>+'1T'!D208</f>
        <v>0</v>
      </c>
      <c r="D150" s="126">
        <f>+'2T'!D208</f>
        <v>0</v>
      </c>
      <c r="E150" s="126">
        <f>+'3T'!D207</f>
        <v>0</v>
      </c>
      <c r="F150" s="126">
        <f>+'4T'!D208</f>
        <v>0</v>
      </c>
    </row>
    <row r="151" spans="1:10" x14ac:dyDescent="0.35">
      <c r="A151" s="176" t="s">
        <v>217</v>
      </c>
      <c r="B151" s="176"/>
      <c r="C151" s="102">
        <f>+C149+C150</f>
        <v>100786550115.63635</v>
      </c>
      <c r="D151" s="102">
        <f>+D149+D150</f>
        <v>74253986504.430557</v>
      </c>
      <c r="E151" s="102">
        <f t="shared" ref="E151:F151" si="27">+E149+E150</f>
        <v>70165818897.331161</v>
      </c>
      <c r="F151" s="102">
        <f t="shared" si="27"/>
        <v>64381470105.096756</v>
      </c>
    </row>
    <row r="152" spans="1:10" x14ac:dyDescent="0.35">
      <c r="A152" s="118"/>
      <c r="B152" s="35"/>
      <c r="C152" s="126"/>
      <c r="D152" s="126"/>
      <c r="E152" s="40"/>
      <c r="F152" s="3"/>
      <c r="G152" s="432"/>
      <c r="H152" s="432"/>
    </row>
    <row r="153" spans="1:10" x14ac:dyDescent="0.35">
      <c r="A153" s="173" t="s">
        <v>198</v>
      </c>
      <c r="B153" s="173"/>
      <c r="C153" s="164" t="s">
        <v>82</v>
      </c>
      <c r="D153" s="164" t="s">
        <v>83</v>
      </c>
      <c r="E153" s="181" t="s">
        <v>84</v>
      </c>
      <c r="F153" s="181" t="s">
        <v>86</v>
      </c>
      <c r="G153" s="432"/>
      <c r="H153" s="432"/>
    </row>
    <row r="154" spans="1:10" x14ac:dyDescent="0.35">
      <c r="A154" s="118" t="s">
        <v>127</v>
      </c>
      <c r="B154" s="35"/>
      <c r="C154" s="126">
        <f>+'1T'!D212</f>
        <v>26532563611.205799</v>
      </c>
      <c r="D154" s="126">
        <f>+'2T'!D212</f>
        <v>4088167607.099402</v>
      </c>
      <c r="E154" s="126">
        <f>+'3T'!D211</f>
        <v>5784348792.2344074</v>
      </c>
      <c r="F154" s="126">
        <f>+'4T'!D212</f>
        <v>3732037547.4318442</v>
      </c>
      <c r="G154" s="425"/>
      <c r="H154" s="425"/>
    </row>
    <row r="155" spans="1:10" x14ac:dyDescent="0.35">
      <c r="A155" s="118" t="s">
        <v>199</v>
      </c>
      <c r="B155" s="35"/>
      <c r="C155" s="126">
        <f>+'1T'!D213</f>
        <v>0</v>
      </c>
      <c r="D155" s="126">
        <f>+'2T'!D213</f>
        <v>0</v>
      </c>
      <c r="E155" s="126">
        <f>+'3T'!D212</f>
        <v>0</v>
      </c>
      <c r="F155" s="126">
        <f>+'4T'!D213</f>
        <v>0</v>
      </c>
      <c r="G155" s="432"/>
      <c r="H155" s="432"/>
    </row>
    <row r="156" spans="1:10" x14ac:dyDescent="0.35">
      <c r="A156" s="176" t="s">
        <v>200</v>
      </c>
      <c r="B156" s="176"/>
      <c r="C156" s="102">
        <f>+C154+C155</f>
        <v>26532563611.205799</v>
      </c>
      <c r="D156" s="102">
        <f>+D154+D155</f>
        <v>4088167607.099402</v>
      </c>
      <c r="E156" s="102">
        <f t="shared" ref="E156:F156" si="28">+E154+E155</f>
        <v>5784348792.2344074</v>
      </c>
      <c r="F156" s="102">
        <f t="shared" si="28"/>
        <v>3732037547.4318442</v>
      </c>
      <c r="G156" s="425"/>
      <c r="H156" s="425"/>
      <c r="I156" s="424"/>
    </row>
    <row r="157" spans="1:10" x14ac:dyDescent="0.35">
      <c r="A157" s="118"/>
      <c r="B157" s="35"/>
      <c r="C157" s="119"/>
      <c r="D157" s="119"/>
      <c r="E157" s="40"/>
      <c r="F157" s="3"/>
      <c r="G157" s="432"/>
      <c r="H157" s="432"/>
    </row>
    <row r="158" spans="1:10" x14ac:dyDescent="0.35">
      <c r="A158" s="173" t="s">
        <v>201</v>
      </c>
      <c r="B158" s="173"/>
      <c r="C158" s="164" t="s">
        <v>82</v>
      </c>
      <c r="D158" s="164" t="s">
        <v>83</v>
      </c>
      <c r="E158" s="181" t="s">
        <v>84</v>
      </c>
      <c r="F158" s="181" t="s">
        <v>86</v>
      </c>
      <c r="G158" s="432"/>
      <c r="H158" s="432"/>
    </row>
    <row r="159" spans="1:10" x14ac:dyDescent="0.35">
      <c r="A159" s="118" t="s">
        <v>127</v>
      </c>
      <c r="B159" s="35"/>
      <c r="C159" s="126">
        <f>+'1T'!D217</f>
        <v>74253986504.430557</v>
      </c>
      <c r="D159" s="126">
        <f>+'2T'!D217</f>
        <v>70165818897.331161</v>
      </c>
      <c r="E159" s="126">
        <f>+'3T'!D216</f>
        <v>64381470105.096756</v>
      </c>
      <c r="F159" s="126">
        <f>+'4T'!D217</f>
        <v>60649432557.664909</v>
      </c>
      <c r="G159" s="432"/>
      <c r="H159" s="432"/>
    </row>
    <row r="160" spans="1:10" x14ac:dyDescent="0.35">
      <c r="A160" s="118" t="s">
        <v>128</v>
      </c>
      <c r="B160" s="35"/>
      <c r="C160" s="126">
        <f>+'1T'!D218</f>
        <v>0</v>
      </c>
      <c r="D160" s="126">
        <f>+'2T'!D218</f>
        <v>0</v>
      </c>
      <c r="E160" s="126">
        <f>+'3T'!D217</f>
        <v>0</v>
      </c>
      <c r="F160" s="126">
        <f>+'4T'!D218</f>
        <v>0</v>
      </c>
      <c r="G160" s="432"/>
      <c r="H160" s="421"/>
      <c r="I160" s="424"/>
      <c r="J160" s="424"/>
    </row>
    <row r="161" spans="1:8" x14ac:dyDescent="0.35">
      <c r="A161" s="176" t="s">
        <v>202</v>
      </c>
      <c r="B161" s="176"/>
      <c r="C161" s="177">
        <f>+C159+C160</f>
        <v>74253986504.430557</v>
      </c>
      <c r="D161" s="177">
        <f>+D159+D160</f>
        <v>70165818897.331161</v>
      </c>
      <c r="E161" s="177">
        <f t="shared" ref="E161:F161" si="29">+E159+E160</f>
        <v>64381470105.096756</v>
      </c>
      <c r="F161" s="177">
        <f t="shared" si="29"/>
        <v>60649432557.664909</v>
      </c>
      <c r="G161" s="432"/>
      <c r="H161" s="421"/>
    </row>
    <row r="162" spans="1:8" x14ac:dyDescent="0.35">
      <c r="A162" s="178" t="s">
        <v>203</v>
      </c>
      <c r="B162" s="135"/>
      <c r="C162" s="174"/>
      <c r="D162"/>
      <c r="E162"/>
      <c r="F162"/>
      <c r="G162" s="432"/>
      <c r="H162" s="425"/>
    </row>
    <row r="163" spans="1:8" x14ac:dyDescent="0.35">
      <c r="A163"/>
      <c r="B163"/>
      <c r="C163"/>
      <c r="D163"/>
      <c r="E163"/>
      <c r="F163"/>
      <c r="G163" s="432"/>
      <c r="H163" s="425"/>
    </row>
    <row r="164" spans="1:8" x14ac:dyDescent="0.35">
      <c r="A164"/>
      <c r="B164"/>
      <c r="C164"/>
      <c r="D164"/>
      <c r="E164"/>
      <c r="F164"/>
      <c r="G164"/>
      <c r="H164" s="424"/>
    </row>
    <row r="165" spans="1:8" x14ac:dyDescent="0.35">
      <c r="A165" s="576" t="s">
        <v>118</v>
      </c>
      <c r="B165" s="576"/>
      <c r="C165" s="576"/>
      <c r="D165" s="576"/>
      <c r="E165" s="576"/>
      <c r="F165" s="576"/>
      <c r="G165"/>
      <c r="H165" s="424"/>
    </row>
    <row r="166" spans="1:8" x14ac:dyDescent="0.35">
      <c r="A166"/>
      <c r="B166"/>
      <c r="C166"/>
      <c r="D166"/>
      <c r="E166"/>
      <c r="F166"/>
      <c r="G166"/>
      <c r="H166" s="424"/>
    </row>
    <row r="167" spans="1:8" x14ac:dyDescent="0.35">
      <c r="F167" s="424"/>
    </row>
  </sheetData>
  <mergeCells count="39">
    <mergeCell ref="A1:G2"/>
    <mergeCell ref="A135:F135"/>
    <mergeCell ref="A142:D142"/>
    <mergeCell ref="A115:B115"/>
    <mergeCell ref="A127:B127"/>
    <mergeCell ref="A130:F130"/>
    <mergeCell ref="A3:G3"/>
    <mergeCell ref="A131:F131"/>
    <mergeCell ref="A133:F133"/>
    <mergeCell ref="A134:F134"/>
    <mergeCell ref="A111:G111"/>
    <mergeCell ref="A36:F36"/>
    <mergeCell ref="A11:G11"/>
    <mergeCell ref="A34:G34"/>
    <mergeCell ref="A9:G9"/>
    <mergeCell ref="A16:A17"/>
    <mergeCell ref="A12:G12"/>
    <mergeCell ref="A110:G110"/>
    <mergeCell ref="A109:G109"/>
    <mergeCell ref="A37:F37"/>
    <mergeCell ref="A106:E106"/>
    <mergeCell ref="A107:G107"/>
    <mergeCell ref="A18:A19"/>
    <mergeCell ref="A20:A21"/>
    <mergeCell ref="A22:A23"/>
    <mergeCell ref="A25:A26"/>
    <mergeCell ref="A27:A28"/>
    <mergeCell ref="A29:A30"/>
    <mergeCell ref="A31:A32"/>
    <mergeCell ref="A165:F165"/>
    <mergeCell ref="A145:F145"/>
    <mergeCell ref="A146:F146"/>
    <mergeCell ref="A144:F144"/>
    <mergeCell ref="A85:F85"/>
    <mergeCell ref="A96:B96"/>
    <mergeCell ref="A90:G90"/>
    <mergeCell ref="A91:G91"/>
    <mergeCell ref="A92:G92"/>
    <mergeCell ref="A88:G88"/>
  </mergeCells>
  <dataValidations count="7">
    <dataValidation allowBlank="1" showInputMessage="1" showErrorMessage="1" promptTitle="Advertencia" prompt="Se recomienda leer cuidadosamente las indicaciones dispuestas en la parte inferior de esta tabla. " sqref="A137" xr:uid="{073A0AB3-D0F5-4C8F-ACDC-8F60F2775066}"/>
    <dataValidation allowBlank="1" showInputMessage="1" showErrorMessage="1" promptTitle="Advertencia" prompt="En este espacio se debe detallar el código correspondiente a la partida detallada y debe ser el código definido en el Clasificador de los Ingresos del Sector Público. " sqref="A97:A99 A116" xr:uid="{623C21BD-5B6A-48D2-9B0C-6FD620A056DA}"/>
    <dataValidation allowBlank="1" showInputMessage="1" showErrorMessage="1" promptTitle="Advertencia" prompt="El nombre de la partida debe ser de acuerdo al Clasificador de los Ingresos del Sector Público. " sqref="B97:B99 B116" xr:uid="{02A3143A-C825-4B8C-9534-6A221E6F3A6F}"/>
    <dataValidation allowBlank="1" showInputMessage="1" showErrorMessage="1" promptTitle="Advertencia" prompt="Esta tabla solo la deben completar la unidades ejecutoras que por Ley específica estén facultadas para estimar superávits." sqref="D153" xr:uid="{A18DA515-8DD2-4A64-B7D3-6D16B83D51BE}"/>
    <dataValidation allowBlank="1" showInputMessage="1" showErrorMessage="1" promptTitle="Advertencia" prompt="Esta tabla solo la deben completar la unidades ejecutoras que por Ley específica estén facultadas para estimar y re presupuestar superávits." sqref="A145" xr:uid="{788B8DBD-0E46-4157-9902-EF57D9F7753A}"/>
    <dataValidation allowBlank="1" showInputMessage="1" showErrorMessage="1" promptTitle="Recordatorio" prompt="El superávit libre debe ser reintegrado a más tardar el 31 de marzo,_x000a_de acuerdo al  Decreto Nº 43189-MTSS, artículo 66. " sqref="A150:A152 A154:A157 A159:A161" xr:uid="{3411636E-4E5D-435D-A3BC-FA6DBF5460E2}"/>
    <dataValidation allowBlank="1" showInputMessage="1" showErrorMessage="1" promptTitle="Advertencia" prompt="Debe coincidir con el monto reportado en la Liquidación Prespuestaria 2023, caso contrario se debe justificar en el espacio de observaciones. " sqref="D157 C153 D152:D153" xr:uid="{795C2495-D450-46F3-95AF-7BE30140186E}"/>
  </dataValidations>
  <printOptions horizontalCentered="1"/>
  <pageMargins left="0.11811023622047245" right="0.11811023622047245" top="0.35433070866141736" bottom="0.35433070866141736" header="0.19685039370078741" footer="0.11811023622047245"/>
  <pageSetup scale="54" orientation="portrait" r:id="rId1"/>
  <headerFooter>
    <oddFooter>&amp;L&amp;"Palatino Linotype,Normal"&amp;K979797&amp;D&amp;C&amp;"Palatino Linotype,Normal"&amp;K979797Reporte ejecución programática y presupuestaria (Anual)&amp;R&amp;"Palatino Linotype,Normal"&amp;K979797&amp;P</oddFooter>
  </headerFooter>
  <rowBreaks count="2" manualBreakCount="2">
    <brk id="65" max="6" man="1"/>
    <brk id="87" max="16383" man="1"/>
  </rowBreaks>
  <ignoredErrors>
    <ignoredError sqref="F82:F83 F54:F65 F67 F70:F71 F74:F75 F78:F79" formula="1"/>
  </ignoredError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C31579EE2B15044A21CA214DC1621B7" ma:contentTypeVersion="14" ma:contentTypeDescription="Crear nuevo documento." ma:contentTypeScope="" ma:versionID="8260f902f2d60db69e695c40ea4e902b">
  <xsd:schema xmlns:xsd="http://www.w3.org/2001/XMLSchema" xmlns:xs="http://www.w3.org/2001/XMLSchema" xmlns:p="http://schemas.microsoft.com/office/2006/metadata/properties" xmlns:ns3="3be6da85-fe21-4610-adb7-d3a94d3af923" xmlns:ns4="4413b21b-dea0-4953-b6fb-287dbf680181" targetNamespace="http://schemas.microsoft.com/office/2006/metadata/properties" ma:root="true" ma:fieldsID="871d47853e11c214d02b94e708f3e850" ns3:_="" ns4:_="">
    <xsd:import namespace="3be6da85-fe21-4610-adb7-d3a94d3af923"/>
    <xsd:import namespace="4413b21b-dea0-4953-b6fb-287dbf68018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6da85-fe21-4610-adb7-d3a94d3af9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13b21b-dea0-4953-b6fb-287dbf680181"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6050B5-F82E-4BE2-A8D9-3BB2E94122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6da85-fe21-4610-adb7-d3a94d3af923"/>
    <ds:schemaRef ds:uri="4413b21b-dea0-4953-b6fb-287dbf6801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77D53E-41DB-40B5-AC48-AE9FBE30DF9E}">
  <ds:schemaRefs>
    <ds:schemaRef ds:uri="3be6da85-fe21-4610-adb7-d3a94d3af923"/>
    <ds:schemaRef ds:uri="http://schemas.microsoft.com/office/2006/documentManagement/types"/>
    <ds:schemaRef ds:uri="http://schemas.microsoft.com/office/infopath/2007/PartnerControls"/>
    <ds:schemaRef ds:uri="http://purl.org/dc/terms/"/>
    <ds:schemaRef ds:uri="http://schemas.microsoft.com/office/2006/metadata/properties"/>
    <ds:schemaRef ds:uri="http://schemas.openxmlformats.org/package/2006/metadata/core-properties"/>
    <ds:schemaRef ds:uri="4413b21b-dea0-4953-b6fb-287dbf680181"/>
    <ds:schemaRef ds:uri="http://www.w3.org/XML/1998/namespace"/>
    <ds:schemaRef ds:uri="http://purl.org/dc/dcmitype/"/>
    <ds:schemaRef ds:uri="http://purl.org/dc/elements/1.1/"/>
  </ds:schemaRefs>
</ds:datastoreItem>
</file>

<file path=customXml/itemProps3.xml><?xml version="1.0" encoding="utf-8"?>
<ds:datastoreItem xmlns:ds="http://schemas.openxmlformats.org/officeDocument/2006/customXml" ds:itemID="{52EDFD0C-C76C-4B97-A82D-A90D862E5C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Calendario</vt:lpstr>
      <vt:lpstr>Instrucciones</vt:lpstr>
      <vt:lpstr>1T</vt:lpstr>
      <vt:lpstr>2T</vt:lpstr>
      <vt:lpstr>I Semestre</vt:lpstr>
      <vt:lpstr>3T</vt:lpstr>
      <vt:lpstr>III T Acum</vt:lpstr>
      <vt:lpstr>4T</vt:lpstr>
      <vt:lpstr>Anual</vt:lpstr>
      <vt:lpstr>'1T'!Área_de_impresión</vt:lpstr>
      <vt:lpstr>'2T'!Área_de_impresión</vt:lpstr>
      <vt:lpstr>'3T'!Área_de_impresión</vt:lpstr>
      <vt:lpstr>'4T'!Área_de_impresión</vt:lpstr>
      <vt:lpstr>Anual!Área_de_impresión</vt:lpstr>
      <vt:lpstr>Calendario!Área_de_impresión</vt:lpstr>
      <vt:lpstr>'I Semestre'!Área_de_impresión</vt:lpstr>
      <vt:lpstr>'III T Acum'!Área_de_impresión</vt:lpstr>
      <vt:lpstr>Instrucciones!Área_de_impresión</vt:lpstr>
    </vt:vector>
  </TitlesOfParts>
  <Company>Lenovo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Salas;Tatiana Vargas</dc:creator>
  <cp:lastModifiedBy>Stephanie Tatiana Salas Soto</cp:lastModifiedBy>
  <cp:lastPrinted>2024-04-04T21:42:14Z</cp:lastPrinted>
  <dcterms:created xsi:type="dcterms:W3CDTF">2011-10-26T20:29:12Z</dcterms:created>
  <dcterms:modified xsi:type="dcterms:W3CDTF">2026-01-03T12:59:10Z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0x010100EC31579EE2B15044A21CA214DC1621B7</vt:lpwstr>
  </property>
</Properties>
</file>