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C9961A6B-41F3-4DC9-82AE-BE37B008A5E7}" xr6:coauthVersionLast="47" xr6:coauthVersionMax="47" xr10:uidLastSave="{00000000-0000-0000-0000-000000000000}"/>
  <bookViews>
    <workbookView xWindow="-108" yWindow="-108" windowWidth="23256" windowHeight="13896" tabRatio="83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 name="Ingresos Anuales" sheetId="27" r:id="rId9"/>
    <sheet name="Egresos Anuales" sheetId="28" r:id="rId10"/>
  </sheets>
  <definedNames>
    <definedName name="_xlnm.Print_Area" localSheetId="1">'1T'!$A$1:$F$176</definedName>
    <definedName name="_xlnm.Print_Area" localSheetId="2">'2T'!$A$1:$F$202</definedName>
    <definedName name="_xlnm.Print_Area" localSheetId="4">'3T'!$A$1:$F$197</definedName>
    <definedName name="_xlnm.Print_Area" localSheetId="6">'4T'!$A$1:$F$203</definedName>
    <definedName name="_xlnm.Print_Area" localSheetId="7">Anual!$A$1:$G$126</definedName>
    <definedName name="_xlnm.Print_Area" localSheetId="3">'I Semestre'!$A$1:$E$180</definedName>
    <definedName name="_xlnm.Print_Area" localSheetId="5">'III T Acumulado'!$A$1:$F$173</definedName>
    <definedName name="_xlnm.Print_Area" localSheetId="0">Instrucciones!$A$1:$D$73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8" i="20" l="1"/>
  <c r="F21" i="28"/>
  <c r="G19" i="28"/>
  <c r="G4" i="28" s="1"/>
  <c r="F19" i="28"/>
  <c r="F4" i="28" s="1"/>
  <c r="D19" i="28"/>
  <c r="C19" i="28"/>
  <c r="B19" i="28"/>
  <c r="F13" i="28"/>
  <c r="I11" i="28"/>
  <c r="G11" i="28"/>
  <c r="F11" i="28"/>
  <c r="D11" i="28"/>
  <c r="C11" i="28"/>
  <c r="C4" i="28" s="1"/>
  <c r="B11" i="28"/>
  <c r="I4" i="28"/>
  <c r="D4" i="28"/>
  <c r="B4" i="28"/>
  <c r="G71" i="24"/>
  <c r="G69" i="24" s="1"/>
  <c r="D69" i="24"/>
  <c r="E69" i="24"/>
  <c r="F69" i="24"/>
  <c r="C69" i="24"/>
  <c r="G82" i="24"/>
  <c r="D82" i="24"/>
  <c r="F71" i="24"/>
  <c r="E71" i="24"/>
  <c r="D71" i="24"/>
  <c r="C71" i="24"/>
  <c r="E60" i="24"/>
  <c r="F60" i="24"/>
  <c r="D53" i="24"/>
  <c r="E53" i="24"/>
  <c r="F53" i="24"/>
  <c r="C53" i="24"/>
  <c r="F31" i="24"/>
  <c r="C31" i="24"/>
  <c r="D31" i="24"/>
  <c r="E31" i="24"/>
  <c r="B31" i="24"/>
  <c r="D120" i="20"/>
  <c r="E120" i="20"/>
  <c r="F120" i="20"/>
  <c r="C120" i="20"/>
  <c r="F101" i="20"/>
  <c r="D101" i="20"/>
  <c r="E101" i="20"/>
  <c r="C101" i="20"/>
  <c r="F33" i="20"/>
  <c r="E33" i="20"/>
  <c r="D33" i="20"/>
  <c r="C33" i="20"/>
  <c r="E153" i="19" l="1"/>
  <c r="C80" i="23"/>
  <c r="C79" i="23"/>
  <c r="C78" i="23"/>
  <c r="C77" i="23"/>
  <c r="C76" i="23"/>
  <c r="C74" i="23" s="1"/>
  <c r="B74" i="23"/>
  <c r="C127" i="19"/>
  <c r="C33" i="22" l="1"/>
  <c r="B33" i="22"/>
  <c r="G39" i="22"/>
  <c r="D33" i="22" s="1"/>
  <c r="F35" i="17"/>
  <c r="E35" i="17"/>
  <c r="D35" i="17"/>
  <c r="C35" i="17"/>
  <c r="E130" i="22" l="1"/>
  <c r="D130" i="22"/>
  <c r="D127" i="22"/>
  <c r="E127" i="22"/>
  <c r="C127" i="22"/>
  <c r="D120" i="22"/>
  <c r="E120" i="22"/>
  <c r="C120" i="22"/>
  <c r="C102" i="1"/>
  <c r="F102" i="1"/>
  <c r="D103" i="22"/>
  <c r="E103" i="22"/>
  <c r="C103" i="22"/>
  <c r="D97" i="22"/>
  <c r="E97" i="22"/>
  <c r="C97" i="22"/>
  <c r="C31" i="22"/>
  <c r="B31" i="22"/>
  <c r="E129" i="22" l="1"/>
  <c r="D129" i="22"/>
  <c r="D119" i="22"/>
  <c r="E119" i="22"/>
  <c r="C119" i="22"/>
  <c r="D37" i="22"/>
  <c r="E131" i="17"/>
  <c r="F131" i="17"/>
  <c r="D131" i="17"/>
  <c r="D119" i="17"/>
  <c r="E119" i="17"/>
  <c r="F119" i="17"/>
  <c r="C119" i="17"/>
  <c r="F104" i="17"/>
  <c r="D104" i="17"/>
  <c r="F98" i="17"/>
  <c r="E98" i="17"/>
  <c r="D98" i="17"/>
  <c r="C98" i="17"/>
  <c r="E33" i="17"/>
  <c r="D33" i="17"/>
  <c r="C33" i="17"/>
  <c r="D96" i="17" l="1"/>
  <c r="F96" i="17"/>
  <c r="F33" i="17"/>
  <c r="D36" i="22"/>
  <c r="D38" i="22"/>
  <c r="F117" i="1" l="1"/>
  <c r="F116" i="1" s="1"/>
  <c r="E117" i="1"/>
  <c r="E116" i="1" s="1"/>
  <c r="D117" i="1"/>
  <c r="D116" i="1" s="1"/>
  <c r="C117" i="1"/>
  <c r="C116" i="1" s="1"/>
  <c r="F131" i="1"/>
  <c r="E131" i="1"/>
  <c r="D131" i="1"/>
  <c r="C131" i="1"/>
  <c r="E125" i="1"/>
  <c r="D125" i="1"/>
  <c r="C125" i="1"/>
  <c r="F35" i="1" l="1"/>
  <c r="F36" i="1"/>
  <c r="F37" i="1"/>
  <c r="F38" i="1"/>
  <c r="F34" i="1"/>
  <c r="F32" i="1" l="1"/>
  <c r="D35" i="22" l="1"/>
  <c r="D34" i="22"/>
  <c r="B81" i="20"/>
  <c r="B78" i="19"/>
  <c r="C86" i="17"/>
  <c r="D31" i="22" l="1"/>
  <c r="C84" i="1"/>
  <c r="C81" i="1"/>
  <c r="C85" i="1"/>
  <c r="C84" i="19"/>
  <c r="C83" i="19"/>
  <c r="C87" i="17"/>
  <c r="C83" i="1"/>
  <c r="C82" i="1"/>
  <c r="C79" i="1" l="1"/>
  <c r="F144" i="20"/>
  <c r="F145" i="20" l="1"/>
  <c r="E143" i="20"/>
  <c r="D143" i="20"/>
  <c r="C143" i="20"/>
  <c r="E133" i="20"/>
  <c r="D133" i="20"/>
  <c r="C133" i="20"/>
  <c r="F109" i="20"/>
  <c r="F108" i="20"/>
  <c r="E107" i="20"/>
  <c r="D107" i="20"/>
  <c r="C107" i="20"/>
  <c r="E137" i="19"/>
  <c r="D137" i="19"/>
  <c r="C137" i="19"/>
  <c r="C81" i="19"/>
  <c r="F144" i="17"/>
  <c r="D131" i="23" s="1"/>
  <c r="F143" i="17"/>
  <c r="E142" i="17"/>
  <c r="D142" i="17"/>
  <c r="C142" i="17"/>
  <c r="C131" i="17"/>
  <c r="C85" i="17"/>
  <c r="E102" i="1"/>
  <c r="D102" i="1"/>
  <c r="D130" i="23" l="1"/>
  <c r="E131" i="23"/>
  <c r="D141" i="22"/>
  <c r="E117" i="17"/>
  <c r="C99" i="20"/>
  <c r="F59" i="24"/>
  <c r="E118" i="20"/>
  <c r="F143" i="20"/>
  <c r="F107" i="20"/>
  <c r="D118" i="20"/>
  <c r="E99" i="20"/>
  <c r="D99" i="20"/>
  <c r="F133" i="20"/>
  <c r="C83" i="20"/>
  <c r="C81" i="20" s="1"/>
  <c r="C118" i="20"/>
  <c r="F137" i="19"/>
  <c r="C82" i="19"/>
  <c r="C80" i="19"/>
  <c r="C78" i="19" s="1"/>
  <c r="D117" i="17"/>
  <c r="F142" i="17"/>
  <c r="C117" i="17"/>
  <c r="C83" i="17"/>
  <c r="C84" i="17"/>
  <c r="C81" i="17" l="1"/>
  <c r="F99" i="20"/>
  <c r="F131" i="23"/>
  <c r="E59" i="24"/>
  <c r="E130" i="23"/>
  <c r="E120" i="23"/>
  <c r="F117" i="17"/>
  <c r="D51" i="24"/>
  <c r="G60" i="24"/>
  <c r="G53" i="24"/>
  <c r="F51" i="24"/>
  <c r="C129" i="22"/>
  <c r="C120" i="23"/>
  <c r="E141" i="22"/>
  <c r="C51" i="24" l="1"/>
  <c r="E51" i="24"/>
  <c r="D117" i="22"/>
  <c r="C117" i="22"/>
  <c r="G59" i="24"/>
  <c r="E117" i="22" l="1"/>
  <c r="G51" i="24"/>
</calcChain>
</file>

<file path=xl/sharedStrings.xml><?xml version="1.0" encoding="utf-8"?>
<sst xmlns="http://schemas.openxmlformats.org/spreadsheetml/2006/main" count="1452" uniqueCount="340">
  <si>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</si>
  <si>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</si>
  <si>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</si>
  <si>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</si>
  <si>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</si>
  <si>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</si>
  <si>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</si>
  <si>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</si>
  <si>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</si>
  <si>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</si>
  <si>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</si>
  <si>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</si>
  <si>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</si>
  <si>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</si>
  <si>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</si>
  <si>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</si>
  <si>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</si>
  <si>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</si>
  <si>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</si>
  <si>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</si>
  <si>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</si>
  <si>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</si>
  <si>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</si>
  <si>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</si>
  <si>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</si>
  <si>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</si>
  <si>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</si>
  <si>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</si>
  <si>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</si>
  <si>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</si>
  <si>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</si>
  <si>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</si>
  <si>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</si>
  <si>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</si>
  <si>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</si>
  <si>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</si>
  <si>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</si>
  <si>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</si>
  <si>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</si>
  <si>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</si>
  <si>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</si>
  <si>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</si>
  <si>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</si>
  <si>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</si>
  <si>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</si>
  <si>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</si>
  <si>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</si>
  <si>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</si>
  <si>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</si>
  <si>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</si>
  <si>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</si>
  <si>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</si>
  <si>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</si>
  <si>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</si>
  <si>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</si>
  <si>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</si>
  <si>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</si>
  <si>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</si>
  <si>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</si>
  <si>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</si>
  <si>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</si>
  <si>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</si>
  <si>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</si>
  <si>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</si>
  <si>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</si>
  <si>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</si>
  <si>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</si>
  <si>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</si>
  <si>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</si>
  <si>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</si>
  <si>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</si>
  <si>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</si>
  <si>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</si>
  <si>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</si>
  <si>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</si>
  <si>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</si>
  <si>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</si>
  <si>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</si>
  <si>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</si>
  <si>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</si>
  <si>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</si>
  <si>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</si>
  <si>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</si>
  <si>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</si>
  <si>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</si>
  <si>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</si>
  <si>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</si>
  <si>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</si>
  <si>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III Trimestre 20XX</t>
  </si>
  <si>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</si>
  <si>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</si>
  <si>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</si>
  <si>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</si>
  <si>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Reporte de ejecución programática y presupuestaria de programas sociales financiados con recursos del Fondo de Desarrollo Social y Asignaciones Familiares (Fodesaf)</t>
  </si>
  <si>
    <t>I trimestre</t>
  </si>
  <si>
    <t>II trimestre</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</si>
  <si>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</si>
  <si>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</si>
  <si>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</si>
  <si>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</si>
  <si>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</si>
  <si>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</si>
  <si>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</si>
  <si>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</si>
  <si>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</si>
  <si>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</si>
  <si>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</si>
  <si>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</si>
  <si>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</si>
  <si>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</si>
  <si>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</si>
  <si>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</si>
  <si>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</si>
  <si>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</si>
  <si>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</si>
  <si>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</si>
  <si>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</si>
  <si>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</si>
  <si>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</si>
  <si>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</si>
  <si>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</si>
  <si>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</si>
  <si>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</si>
  <si>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</si>
  <si>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</si>
  <si>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</si>
  <si>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</si>
  <si>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</si>
  <si>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</si>
  <si>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</si>
  <si>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</si>
  <si>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</si>
  <si>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</si>
  <si>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</si>
  <si>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</si>
  <si>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III Trimestre Acumulado 20XX</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</si>
  <si>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</si>
  <si>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</si>
  <si>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</si>
  <si>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</si>
  <si>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</si>
  <si>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</si>
  <si>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</si>
  <si>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</si>
  <si>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</si>
  <si>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</si>
  <si>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</si>
  <si>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</si>
  <si>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</si>
  <si>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</si>
  <si>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</si>
  <si>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</si>
  <si>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 semestre.</t>
    </r>
  </si>
  <si>
    <t>Reporte ejecución programática (III trimestre Acumulado)</t>
  </si>
  <si>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</si>
  <si>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</si>
  <si>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</si>
  <si>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</si>
  <si>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</si>
  <si>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</si>
  <si>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r>
      <rPr>
        <b/>
        <sz val="11"/>
        <color theme="1"/>
        <rFont val="Palatino Linotype"/>
        <family val="1"/>
      </rPr>
      <t xml:space="preserve"> </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</si>
  <si>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</si>
  <si>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</si>
  <si>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</si>
  <si>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</si>
  <si>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</si>
  <si>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</si>
  <si>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</si>
  <si>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</si>
  <si>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Familias diferentes </t>
  </si>
  <si>
    <t>Alternativas de Cuido (Cuidado y Desarrollo Infantil)</t>
  </si>
  <si>
    <t xml:space="preserve">Familias </t>
  </si>
  <si>
    <t xml:space="preserve">Niños/Niñas </t>
  </si>
  <si>
    <t>Asignación Familiar Inciso H</t>
  </si>
  <si>
    <t>Avancemos</t>
  </si>
  <si>
    <t xml:space="preserve">Estudiantes </t>
  </si>
  <si>
    <t>Seguridad Alimentaria</t>
  </si>
  <si>
    <t>Familias diferentes</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</si>
  <si>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 La tabla 1 de beneficiarios no se completa de manera automática.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La tabla 1 de beneficiarios no se completa de manera automática.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 La tabla 1 de beneficiarios no se completa de manera automática.  </t>
    </r>
  </si>
  <si>
    <t>Protección Familiar</t>
  </si>
  <si>
    <t>Asignación Familiar (Inciso H)</t>
  </si>
  <si>
    <t xml:space="preserve">Cuidado y Desarrollo Infantil </t>
  </si>
  <si>
    <t xml:space="preserve"> Avancemos</t>
  </si>
  <si>
    <t>Informe I trimestre: Martes 25 de abril de 2023</t>
  </si>
  <si>
    <t>Protección Familiar*</t>
  </si>
  <si>
    <r>
      <t xml:space="preserve">Fuente: </t>
    </r>
    <r>
      <rPr>
        <sz val="9"/>
        <rFont val="Palatino Linotype"/>
        <family val="1"/>
      </rPr>
      <t>IMAS, Área de Sistemas de Información Social (ASIS).</t>
    </r>
  </si>
  <si>
    <r>
      <t>Fuente:</t>
    </r>
    <r>
      <rPr>
        <sz val="9"/>
        <rFont val="Palatino Linotype"/>
        <family val="1"/>
      </rPr>
      <t xml:space="preserve"> IMAS, Área de Sistemas de Información Social (ASIS).</t>
    </r>
  </si>
  <si>
    <r>
      <t>Observaciones:</t>
    </r>
    <r>
      <rPr>
        <sz val="11"/>
        <color theme="1"/>
        <rFont val="Palatino Linotype"/>
        <family val="1"/>
      </rPr>
      <t xml:space="preserve"> *Incluye los beneficio Atención a Familias, Emergencias, Emprendimientos Productivos Individuales, Mejoramiento de Vivienda, Procesos Formativos, Capacitación, Prestación Alimentaria K, VEDA, TMC-Personas Trabajadoras Menores de edad, Atención de  Situaciones de  Violencia.</t>
    </r>
    <r>
      <rPr>
        <b/>
        <sz val="11"/>
        <color theme="1"/>
        <rFont val="Palatino Linotype"/>
        <family val="1"/>
      </rPr>
      <t xml:space="preserve">
</t>
    </r>
  </si>
  <si>
    <t>Protección y Promoción Social</t>
  </si>
  <si>
    <t>IMAS</t>
  </si>
  <si>
    <t>Subgerencia de Desarrollo Social</t>
  </si>
  <si>
    <t>I Trimestre 2023</t>
  </si>
  <si>
    <t>x</t>
  </si>
  <si>
    <t>Observaciones: 
Los recursos tranferidos al IMAS solo se utilizan para inversión social</t>
  </si>
  <si>
    <t>Oficio MTSS-DMT-OF-624-2022  Oficio MTSS-DMT-OF-780-2022</t>
  </si>
  <si>
    <t>Fuente: Unidad de Presupuesto</t>
  </si>
  <si>
    <r>
      <t xml:space="preserve">Observaciones: 
</t>
    </r>
    <r>
      <rPr>
        <sz val="11"/>
        <color theme="1"/>
        <rFont val="Palatino Linotype"/>
        <family val="1"/>
      </rPr>
      <t>En el caso de agregar modificaciones a la Tabla 5 se debe indicar "0" en la columna "monto".
Se disminuyen recursos de la subpartida 6.01.08 Fondos en fideicomiso para gasto corriente por un monto de ¢100.000,00 miles y se aumenta en la subpartida 6.02.99 Atencion a Familias</t>
    </r>
  </si>
  <si>
    <t>1391000000</t>
  </si>
  <si>
    <t>1399000000</t>
  </si>
  <si>
    <t>1412000000</t>
  </si>
  <si>
    <t>Reintegros en efectivo FODESAF Y AVANCEMOS</t>
  </si>
  <si>
    <t>Ingresos varios no especificados FODESAF Y AVANCEMOS</t>
  </si>
  <si>
    <t>FODESAF (Avancemos y Seguridad Alimentaria)</t>
  </si>
  <si>
    <t>Recursos de Ley FODESAF TC.</t>
  </si>
  <si>
    <t>Recursos de Ley FODESAF TK.</t>
  </si>
  <si>
    <t xml:space="preserve">Superávit Proyectado FODESAF </t>
  </si>
  <si>
    <t>Superávit Proyectado FODESAF Avancemos</t>
  </si>
  <si>
    <t>Superávit Proyectado  FODESAF Avancemos</t>
  </si>
  <si>
    <t>Transferencias Corrientes</t>
  </si>
  <si>
    <t>Transferencias de Capital</t>
  </si>
  <si>
    <t>Unidad de Presupuesto</t>
  </si>
  <si>
    <t>Jefatura de la Unidad de Presupuesto</t>
  </si>
  <si>
    <t>Alexander Porras Moya</t>
  </si>
  <si>
    <t>Luis Felipe Barrantes Arias</t>
  </si>
  <si>
    <t>Subgerente de Desarrollo Social</t>
  </si>
  <si>
    <r>
      <t xml:space="preserve">Observaciones: 
</t>
    </r>
    <r>
      <rPr>
        <sz val="11"/>
        <color theme="1"/>
        <rFont val="Palatino Linotype"/>
        <family val="1"/>
      </rPr>
      <t xml:space="preserve">*Incluye los beneficio Atención a Familias, Emergencias, Emprendimientos Productivos Individuales, Mejoramiento de Vivienda, Procesos Formativos, Capacitación, Prestación Alimentaria K, VEDA, TMC-Personas Trabajadoras Menores de edad, Atención de  Situaciones de  Violencia, Cuidado y Desarrollo Infantil.                                                                                                                                                                La fuente en la que se observa una mayor diferencia entre lo ejecutado respecto a lo programado en los cronogramas de  metas y recursos es </t>
    </r>
    <r>
      <rPr>
        <b/>
        <sz val="11"/>
        <color theme="1"/>
        <rFont val="Palatino Linotype"/>
        <family val="1"/>
      </rPr>
      <t>Protección Familiar</t>
    </r>
    <r>
      <rPr>
        <sz val="11"/>
        <color theme="1"/>
        <rFont val="Palatino Linotype"/>
        <family val="1"/>
      </rPr>
      <t>, esto debido a que con esta fuente se financian muchos beneficios cuyo monto promedio de ejecución es muy diferente entre ellos, por ejemplo el beneficio atención a familias se atiende con un monto promedio de 75.000 colones, mientras que el beneficio Mejoramiento de Vivienda se atiende con un monto promedio de 4.000.000 de colones, no obstante según lo acordado con FODESAF para esta fuente se realiza un único cronograma utilizando como monto promedio de 75.000 debido a que este es el monto del beneficio que más población atiende.    Sobre la fuente</t>
    </r>
    <r>
      <rPr>
        <b/>
        <sz val="11"/>
        <color theme="1"/>
        <rFont val="Palatino Linotype"/>
        <family val="1"/>
      </rPr>
      <t xml:space="preserve"> Asignación Familiar</t>
    </r>
    <r>
      <rPr>
        <sz val="11"/>
        <color theme="1"/>
        <rFont val="Palatino Linotype"/>
        <family val="1"/>
      </rPr>
      <t xml:space="preserve"> según cronogramas se establece que desde el mes de enero se empezaban atender un total de 1.353 familias y estas mismas se mantenian de manera continua durante todo el año, no obstante el proceso de ingreso de las familias durante el primer trimestre se dio de manera paulatina logrando atender 1.338 familias en el trimeste.   Para la fuente </t>
    </r>
    <r>
      <rPr>
        <b/>
        <sz val="11"/>
        <color theme="1"/>
        <rFont val="Palatino Linotype"/>
        <family val="1"/>
      </rPr>
      <t>Cuidado y Desarrollo Infantil</t>
    </r>
    <r>
      <rPr>
        <sz val="11"/>
        <color theme="1"/>
        <rFont val="Palatino Linotype"/>
        <family val="1"/>
      </rPr>
      <t xml:space="preserve"> se programó en los cronogramas la atención de 16.660 niños y niñas que ingresaban en el mes de enero y se mantenian por todo el año, no obstante durante el primer trimestre se logró superar la meta establecida debido a que el cronograma se realiza con un costo promedio que a la hora de la ejecución puede ser menor para algunas alternativas, lo que permite la atención de un mayor número de niños y niñas.  Con la fuente de </t>
    </r>
    <r>
      <rPr>
        <b/>
        <sz val="11"/>
        <color theme="1"/>
        <rFont val="Palatino Linotype"/>
        <family val="1"/>
      </rPr>
      <t>Seguridad Alimentaria</t>
    </r>
    <r>
      <rPr>
        <sz val="11"/>
        <color theme="1"/>
        <rFont val="Palatino Linotype"/>
        <family val="1"/>
      </rPr>
      <t xml:space="preserve"> durante el primer trimestre se atendieron 6.989 familias que equivale a una ejecución del 93% de la meta programada en los cronogramas, la cual fue de 7.538. Para el caso de </t>
    </r>
    <r>
      <rPr>
        <b/>
        <sz val="11"/>
        <color theme="1"/>
        <rFont val="Palatino Linotype"/>
        <family val="1"/>
      </rPr>
      <t>avancemos</t>
    </r>
    <r>
      <rPr>
        <sz val="11"/>
        <color theme="1"/>
        <rFont val="Palatino Linotype"/>
        <family val="1"/>
      </rPr>
      <t xml:space="preserve"> en los cronogramas se establecio una meta de 195.514 estudiantes que ingresarian desde el mes de enero y se mantendrian hasta el mes de setiembre, no obstante la ejecución alcanzada durante el primer trimestre fue mayor a lo programado, la principal razón obedece a que los cronogramas se realizaron con un promedio de 35.000 que corresponde al monto mayor entregado, no obstante a los estudiantes de primaria se les otorga un beneficio por un monto menor por lo que permite atender un mayor número de estudiantes.</t>
    </r>
  </si>
  <si>
    <r>
      <t xml:space="preserve">Observaciones: 
</t>
    </r>
    <r>
      <rPr>
        <sz val="11"/>
        <color theme="1"/>
        <rFont val="Palatino Linotype"/>
        <family val="1"/>
      </rPr>
      <t xml:space="preserve">Para el producto </t>
    </r>
    <r>
      <rPr>
        <b/>
        <sz val="11"/>
        <color theme="1"/>
        <rFont val="Palatino Linotype"/>
        <family val="1"/>
      </rPr>
      <t>Protección Familiar</t>
    </r>
    <r>
      <rPr>
        <sz val="11"/>
        <color theme="1"/>
        <rFont val="Palatino Linotype"/>
        <family val="1"/>
      </rPr>
      <t xml:space="preserve"> se establecio en los cronogramas que durante el  primer trimestre se ejecutaría un monto de 14.277.675.000 y se logra ejecutar un monto de 9.339.206.726, la diferencia esta ligada a la justificación brindada en el punto anterior debido a que con esta fuente se ejecutan muchos beneficios con montos promedios muy diferentes y cuya ejecución en algunos de ellos se concentra en el segundo semestre, no obstante según lo acordado con FODESAF se realiza un único cronograma apesar de que son muchos los beneficios, lo cual dificulta que los resultados de ejecución coincidan con los cronogramas.   Para el producto </t>
    </r>
    <r>
      <rPr>
        <b/>
        <sz val="11"/>
        <color theme="1"/>
        <rFont val="Palatino Linotype"/>
        <family val="1"/>
      </rPr>
      <t>Asignación Familiar</t>
    </r>
    <r>
      <rPr>
        <sz val="11"/>
        <color theme="1"/>
        <rFont val="Palatino Linotype"/>
        <family val="1"/>
      </rPr>
      <t xml:space="preserve"> se establecio en los cronogramas una ejecución de 405.900.000 durante el primer trimestre y se alcanza una ejecución de 387.100.00 logrando un resultado muy cercano a lo programado  que equivale al 95%. Para el producto </t>
    </r>
    <r>
      <rPr>
        <b/>
        <sz val="11"/>
        <color theme="1"/>
        <rFont val="Palatino Linotype"/>
        <family val="1"/>
      </rPr>
      <t xml:space="preserve">Cuidado y Desarrollo Infantil </t>
    </r>
    <r>
      <rPr>
        <sz val="11"/>
        <color theme="1"/>
        <rFont val="Palatino Linotype"/>
        <family val="1"/>
      </rPr>
      <t>se programó en los cronogramas una ejecución de 6.497.400.000 obteniendo una ejecución de 6.298.584.276 que corresponde al 97% de lo programado. Para el producto</t>
    </r>
    <r>
      <rPr>
        <b/>
        <sz val="11"/>
        <color theme="1"/>
        <rFont val="Palatino Linotype"/>
        <family val="1"/>
      </rPr>
      <t xml:space="preserve"> Seguridad Alimentaria</t>
    </r>
    <r>
      <rPr>
        <sz val="11"/>
        <color theme="1"/>
        <rFont val="Palatino Linotype"/>
        <family val="1"/>
      </rPr>
      <t xml:space="preserve"> se programó en los cronogramas una ejecución trimestal de 1.696.125.000 y se alcanzo una ejecución de 1.653.720.000 que equivale al 97%. Para el producto </t>
    </r>
    <r>
      <rPr>
        <b/>
        <sz val="11"/>
        <color theme="1"/>
        <rFont val="Palatino Linotype"/>
        <family val="1"/>
      </rPr>
      <t>avancemos</t>
    </r>
    <r>
      <rPr>
        <sz val="11"/>
        <color theme="1"/>
        <rFont val="Palatino Linotype"/>
        <family val="1"/>
      </rPr>
      <t xml:space="preserve"> se programó en los cronogramas una ejecución de 20.528.970.000 y se logró una ejecución de 14.071.594.000, la diferencia principalmente radica en que el cronogama se realiza con un único monto promedio de 35.000 y en la ejecución se otorgan montos diferenciados para primaria y secundaria, siendo el primero de 18.000 colones por esta misma razón según se indicó en el cuadro anterior se logra otorgar el beneficio a un número mayor de estudiantes.</t>
    </r>
  </si>
  <si>
    <t>Mejoramiento de vivienda</t>
  </si>
  <si>
    <t>Fuente: Unidad de Presupuesto IMAS</t>
  </si>
  <si>
    <t>Observaciones: 
En este informe con corte al 31 de marzo, no se indicaron montos en en cuadro 8, en virtud de que el Presupuesto Extraordinario 01-2023, mediante el cual se inlcuyeron los recursos del Superávit, fue aprobado por la CGR hasta el mes de mayo de 2023 mediante DFOE-BIS-0292, documento qu ese adjunta</t>
  </si>
  <si>
    <r>
      <t xml:space="preserve">Observaciones: 
</t>
    </r>
    <r>
      <rPr>
        <sz val="11"/>
        <color theme="1"/>
        <rFont val="Palatino Linotype"/>
        <family val="1"/>
      </rPr>
      <t>*Incluye los beneficio Atención a Familias, Emergencias, Emprendimientos Productivos Individuales, Mejoramiento de Vivienda, Procesos Formativos, Capacitación, Prestación Alimentaria K, VEDA, TMC-Personas Trabajadoras Menores de edad, Atención de  Situaciones de  Violencia, Beneficio Temporal por Inflación.</t>
    </r>
  </si>
  <si>
    <t>Fuente: IMAS, Área de Sistemas de Información Social (ASIS).</t>
  </si>
  <si>
    <t>Inflación</t>
  </si>
  <si>
    <t>Avancemos (GOB+MTSS)</t>
  </si>
  <si>
    <t>X</t>
  </si>
  <si>
    <t>Diario</t>
  </si>
  <si>
    <t>Semanal</t>
  </si>
  <si>
    <t>DFOE-BIS-0292 Oficio 05697</t>
  </si>
  <si>
    <t xml:space="preserve">Observaciones: 
</t>
  </si>
  <si>
    <t>Observaciones: 
Se disminuyen recursos de la subpartida 6.01.08 Fondos en fideicomiso para gasto corriente por un monto de ¢100.000,00 miles y se aumenta en la subpartida 6.02.99 Atencion a Familias. Se aumentan recursos mediante Presupuesto Extraordinario 01-2023, provenientes del superávit 2022 por un monto total de ¢6,324,158.09</t>
  </si>
  <si>
    <t>Fuente:  Unidad de Presupuesto</t>
  </si>
  <si>
    <t>Superávit Proyectado FODESAF Red Cuido</t>
  </si>
  <si>
    <t>Superávit Proyectado FOD-INFLACIÓN</t>
  </si>
  <si>
    <t xml:space="preserve">Observaciones: 
En el mes de mayo en la subpartida 1391000000 reintegros en efectivo FODESAF se da un ajuste negativo, por un monto de ¢600.922,00 por que la Unidad de Contabilidad realizó una reclasificación de un registro de una devolución del beneficio que no corespondía.  </t>
  </si>
  <si>
    <t xml:space="preserve">Observaciones:  En este espacio se establecen las observaciones y/o justificaciones relacionadas con la ejecución de los recursos, con el objetivo de contextualizar la sub o sobre ejecución de los recursos con respecto a lo programado.
</t>
  </si>
  <si>
    <t>Jefatura Unidad de Presupuesto</t>
  </si>
  <si>
    <t>I Semestre 2023</t>
  </si>
  <si>
    <t>II Trimestre 2023</t>
  </si>
  <si>
    <t>Fuente: Subgerencia de Desarrollo Social</t>
  </si>
  <si>
    <t>Beneficio Temporal por Infalción</t>
  </si>
  <si>
    <t>Beneficio Temporal por Inflación</t>
  </si>
  <si>
    <t>Instituto Mixto de Ayuda Social</t>
  </si>
  <si>
    <t>Dirección de Desarrollo Social</t>
  </si>
  <si>
    <t>Beneficio Temporar por inflación</t>
  </si>
  <si>
    <t>Inflaciòn</t>
  </si>
  <si>
    <t>Mejoramiento de Vivienda</t>
  </si>
  <si>
    <t>Fuente: Departamento de Sistemas de Información Social</t>
  </si>
  <si>
    <t>Observaciones: 
Los recursos tranferidos al IMAS solo se utilizan para inversión social</t>
  </si>
  <si>
    <t>Director de Desarrollo Social</t>
  </si>
  <si>
    <t>Jefe de la Unidad de Presupuesto</t>
  </si>
  <si>
    <t>Fuente: Unidad de Presuesto</t>
  </si>
  <si>
    <t>Fuente: Dirección de Desarrollo Social</t>
  </si>
  <si>
    <t>Ejecución presupuestaria III Trimestre acumulado</t>
  </si>
  <si>
    <r>
      <t xml:space="preserve">Observaciones: 
</t>
    </r>
    <r>
      <rPr>
        <sz val="10"/>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</si>
  <si>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Fuente: </t>
    </r>
    <r>
      <rPr>
        <sz val="10"/>
        <rFont val="Palatino Linotype"/>
        <family val="1"/>
      </rPr>
      <t>Citar la unidad o departamento de la institución que está generando la información.</t>
    </r>
  </si>
  <si>
    <r>
      <t xml:space="preserve">Observaciones: 
</t>
    </r>
    <r>
      <rPr>
        <sz val="10"/>
        <color theme="1"/>
        <rFont val="Palatino Linotype"/>
        <family val="1"/>
      </rPr>
      <t>En este espacio se establecen las observaciones y/o justificaciones relacionadas con el uso del Sinirube .</t>
    </r>
  </si>
  <si>
    <r>
      <t xml:space="preserve">Observaciones: 
</t>
    </r>
    <r>
      <rPr>
        <sz val="10"/>
        <color theme="1"/>
        <rFont val="Palatino Linotype"/>
        <family val="1"/>
      </rPr>
      <t>En el caso de agregar modificaciones a la Tabla 5 se debe indicar "0" en la columna "monto".
En este espacio se ofrece para brindar observaciones y/o justificaciones realcionadas con el presupuesto modificado.</t>
    </r>
  </si>
  <si>
    <r>
      <t xml:space="preserve">Observaciones: 
</t>
    </r>
    <r>
      <rPr>
        <sz val="10"/>
        <color theme="1"/>
        <rFont val="Palatino Linotype"/>
        <family val="1"/>
      </rPr>
      <t>En este espacio se ofrece para brindar observaciones y/o justificaciones relacionadas con los ingresos efectivos del periodo.</t>
    </r>
  </si>
  <si>
    <r>
      <t xml:space="preserve">Observaciones: 
</t>
    </r>
    <r>
      <rPr>
        <sz val="10"/>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</si>
  <si>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0"/>
        <color theme="1"/>
        <rFont val="Palatino Linotype"/>
        <family val="1"/>
      </rPr>
      <t>En este espacio se establecen las observaciones y/o justificaciones relacionadas con el cuadro anterior.</t>
    </r>
  </si>
  <si>
    <r>
      <t xml:space="preserve">Observaciones: </t>
    </r>
    <r>
      <rPr>
        <sz val="10"/>
        <color theme="1"/>
        <rFont val="Palatino Linotype"/>
        <family val="1"/>
      </rPr>
      <t>*Incluye los beneficio Atención a Familias, Emergencias, Emprendimientos Productivos Individuales, Mejoramiento de Vivienda, Procesos Formativos, Capacitación, Prestación Alimentaria K, VEDA, TMC-Personas Trabajadoras Menores de edad, Atención de  Situaciones de  Violencia.</t>
    </r>
    <r>
      <rPr>
        <b/>
        <sz val="10"/>
        <color theme="1"/>
        <rFont val="Palatino Linotype"/>
        <family val="1"/>
      </rPr>
      <t xml:space="preserve">
</t>
    </r>
  </si>
  <si>
    <r>
      <t xml:space="preserve">Observaciones: 
</t>
    </r>
    <r>
      <rPr>
        <sz val="10"/>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</si>
  <si>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0"/>
        <color theme="1"/>
        <rFont val="Palatino Linotype"/>
        <family val="1"/>
      </rPr>
      <t xml:space="preserve">En este espacio se ofrece para brindar observaciones y/o justificaciones relacionadas con los ingresos efectivos del </t>
    </r>
    <r>
      <rPr>
        <b/>
        <sz val="10"/>
        <color theme="1"/>
        <rFont val="Palatino Linotype"/>
        <family val="1"/>
      </rPr>
      <t>III trimestre acumulado.</t>
    </r>
  </si>
  <si>
    <r>
      <t xml:space="preserve">Fuente: </t>
    </r>
    <r>
      <rPr>
        <sz val="10"/>
        <rFont val="Palatino Linotype"/>
        <family val="1"/>
      </rPr>
      <t>IMAS,  Departamento de Sistemas de Información Social (ASIS).</t>
    </r>
  </si>
  <si>
    <t>Anual 2023</t>
  </si>
  <si>
    <t>Observaciones:
Mejoramiento de vivienda debe ser considerado dentro del producto Protección Familiar</t>
  </si>
  <si>
    <t>diaria</t>
  </si>
  <si>
    <t>semanal</t>
  </si>
  <si>
    <t>Observaciones: 
Los recursos transferidos por FODESAF se utilizan de manera exclusiva para inversión social, no se realiza compra de activos con estos recursos</t>
  </si>
  <si>
    <t xml:space="preserve"> Modificación 3-2023</t>
  </si>
  <si>
    <t xml:space="preserve"> Modificación 4-2023</t>
  </si>
  <si>
    <t>DFOE-BIS-0873 Oficio 14372</t>
  </si>
  <si>
    <t>Jefa Unidad de Presupuesto</t>
  </si>
  <si>
    <t>Mejoramiento Vivienda</t>
  </si>
  <si>
    <t>Clasificador de los ingresos del sector público</t>
  </si>
  <si>
    <t xml:space="preserve">Presupuesto </t>
  </si>
  <si>
    <t xml:space="preserve">Ingresos </t>
  </si>
  <si>
    <t>Ordinario</t>
  </si>
  <si>
    <t>Modificado</t>
  </si>
  <si>
    <t>Efectivos</t>
  </si>
  <si>
    <t>1. Ingresos Corrientes</t>
  </si>
  <si>
    <t>1.1. Ingresos  tributarios</t>
  </si>
  <si>
    <t>1.2. Contribuciones sociales</t>
  </si>
  <si>
    <t>1.3. Ingresos no tributarios</t>
  </si>
  <si>
    <t>1.4. Transferencias Corrientes</t>
  </si>
  <si>
    <t>1.4.1. Del sector Público</t>
  </si>
  <si>
    <t>1.4.1.1. Del Gobierno Central</t>
  </si>
  <si>
    <t>1.4.1.2. De órganos desconcetrados (FODESAF)</t>
  </si>
  <si>
    <t>1.4.1.3 a 6. De otras instituciones públicas</t>
  </si>
  <si>
    <t>1.4.2. Del sector privado</t>
  </si>
  <si>
    <t>1.4.3. Del sector externo</t>
  </si>
  <si>
    <t>2. Ingresos de capital</t>
  </si>
  <si>
    <t>2.1. Venta de activos</t>
  </si>
  <si>
    <t>2.2. Recuperación obra pública</t>
  </si>
  <si>
    <t>2.3. Recuperación de préstamos</t>
  </si>
  <si>
    <t>2.4. Transferencias de capital</t>
  </si>
  <si>
    <t>2.4.1. Del sector Público</t>
  </si>
  <si>
    <t>2.4.1.1. Del Gobierno Central</t>
  </si>
  <si>
    <t>2.4.1.2. De órganos desconcetrados (FODESAF)</t>
  </si>
  <si>
    <t>2.4.1.3 a 6. De otras instituciones públicas</t>
  </si>
  <si>
    <t>2.4.2. Del sector privado</t>
  </si>
  <si>
    <t>2.4.3. Del sector externo</t>
  </si>
  <si>
    <t>2.5. Otros ingresos de capital</t>
  </si>
  <si>
    <t>3. Financiamiento</t>
  </si>
  <si>
    <t>3.1. Financiamiento interno</t>
  </si>
  <si>
    <t>3.2. Financiamiento externo</t>
  </si>
  <si>
    <t>3.3. Recursos de vigencias anteriores</t>
  </si>
  <si>
    <t>Clasificador por objeto del gasto del sector público</t>
  </si>
  <si>
    <t xml:space="preserve">Egresos </t>
  </si>
  <si>
    <t>Distribución del gasto o egreso efectivo por fuente</t>
  </si>
  <si>
    <t xml:space="preserve">Total </t>
  </si>
  <si>
    <t>FODESAF</t>
  </si>
  <si>
    <t>Institución</t>
  </si>
  <si>
    <t xml:space="preserve">Otras Fuentes Gobierno Central </t>
  </si>
  <si>
    <t>Comunidad</t>
  </si>
  <si>
    <t>0. Remuneraciones</t>
  </si>
  <si>
    <t>1. Servicios</t>
  </si>
  <si>
    <t>2. Materiales y Suministros</t>
  </si>
  <si>
    <t>3. Intereses y comisiones</t>
  </si>
  <si>
    <t>4. Activos Financieros</t>
  </si>
  <si>
    <t>5. Bienes duraderos</t>
  </si>
  <si>
    <t>6. Transferencias corrientes</t>
  </si>
  <si>
    <t>6.01. Al sector público</t>
  </si>
  <si>
    <t xml:space="preserve">6.02. A personas </t>
  </si>
  <si>
    <t>6.03. Prestaciones</t>
  </si>
  <si>
    <t>6.04. Entidades privadas sin fines de lucro</t>
  </si>
  <si>
    <t>6.05. A empresas privadas</t>
  </si>
  <si>
    <t>6.06. Otras al sector privado</t>
  </si>
  <si>
    <t>6.07. Al sector externo</t>
  </si>
  <si>
    <t>7. Transfencias de capital</t>
  </si>
  <si>
    <t>7.01. Al sector público</t>
  </si>
  <si>
    <t xml:space="preserve">7.02. A personas </t>
  </si>
  <si>
    <t>7.03. Entidades privadas sin fines de lucro</t>
  </si>
  <si>
    <t>7.04. A empresas privadas</t>
  </si>
  <si>
    <t>7.05. Al sector externo</t>
  </si>
  <si>
    <t>8. Amortización</t>
  </si>
  <si>
    <t>9. Cuentas especiales</t>
  </si>
  <si>
    <r>
      <t xml:space="preserve">Observaciones: 
</t>
    </r>
    <r>
      <rPr>
        <sz val="11"/>
        <color theme="1"/>
        <rFont val="Palatino Linotype"/>
        <family val="1"/>
      </rPr>
      <t xml:space="preserve">*Incluye los beneficio Atención a Familias, Emergecias, Emprendimientos Productivos Individuales, Mejoramiento de Vivienda, Procesos Formativos, Capacitación, Prestación Alimentaria K, VEDA, TMC-Personas Trabajadoras Menores de edad, Atención de  Situaciones de  Violencia. </t>
    </r>
    <r>
      <rPr>
        <b/>
        <sz val="11"/>
        <color theme="1"/>
        <rFont val="Palatino Linotype"/>
        <family val="1"/>
      </rPr>
      <t xml:space="preserve">                                                                                                                                                                Para el producto Protección Familiar y Seguridad Alimentaria se logran superar las metas programadas, es importante considerar que los cronogramas se hace con un monto promedio de 75.000 colones, no obstante el cronograma consolida los recursos que se asignan a diferentes beneficios, los cuales tienen montos promedios que se entregan a la población muy diferentes entre si, por ejemplo el beneficio de Mejoramiento de Vivienda entrega un monto promedio de 3.000.000 de colones y se entrega una única vez a la familia, mientras que el beneficio de atención a familias entrega montos promedios de 60.000 a 75.000 colones y se entrega por varios meses, es por esta razón que la ejecución alcanzada es diferente a la programada en los cronogramas.                                                                                                                                                                                                                                                                                      En el producto Asignación Familiar,el resultado alcanzado esta muy cercano a lo programado, la diferencia reportada obedece principalmente al periodo de otorgamiento del beneficio dado que en los cronogramas se programó el ingreso desde el mes de enero, no obstante si algunos beneficiarios empezaron a recibir el beneficio meses más tarde, esto libera recursos y permite atender un mayor número de personas.                                                                                                                                                                                                        Para el producto Cuidado y Desarrollo Infantil la meta alcanzada es superior a la meta proyectada, es importante considerar que en este producto se otorga el beneficio con montos diferentes dependiendo del tipo de alternativa de cuido que se este financiando, y el cronograma se realizó con el monto mayor.</t>
    </r>
    <r>
      <rPr>
        <sz val="11"/>
        <color theme="1"/>
        <rFont val="Palatino Linotype"/>
        <family val="1"/>
      </rPr>
      <t xml:space="preserve"> Tambien el cronograma se realizo</t>
    </r>
    <r>
      <rPr>
        <b/>
        <sz val="11"/>
        <color theme="1"/>
        <rFont val="Palatino Linotype"/>
        <family val="1"/>
      </rPr>
      <t xml:space="preserve"> bajo el supuesto de que los niños asisten a las alternativas por los doce meses del año, pero la realidad</t>
    </r>
    <r>
      <rPr>
        <sz val="11"/>
        <color theme="1"/>
        <rFont val="Palatino Linotype"/>
        <family val="1"/>
      </rPr>
      <t xml:space="preserve"> dado que algunos niños ingresan meses más tarde,</t>
    </r>
    <r>
      <rPr>
        <b/>
        <sz val="11"/>
        <color theme="1"/>
        <rFont val="Palatino Linotype"/>
        <family val="1"/>
      </rPr>
      <t xml:space="preserve"> por ende con el mismo presupuesto se logra atender un mayor número de personas, aunado a eso en este beneficio cuando un niño abandona una alternativa de cuido su lugar es ocupado por otro niño que tambien es considerado dentro del numero de niños beneficiados, por lo que en estos casos tambien incide en que la meta alcanzada sea superior a la programada.                                                                                                                                                                                                       Para el producto Avancemos de igual manera la meta es superada, la razón principal obedece a que este beneficio se otorga con diferentes montos según el nivel educativo y los cronogramas se realizaron con el monto mayor, aunado a esto los cronogramas se hacen bajo el supuesto de que los estudiantes ingresan todos en el mes de enero no obstante en la realidad el ingreso de los estudiantes se dio durante varios meses, lo que libera recursos para atender un mayor número de personas.                                                                  Producto Beneficio Temporal por inflación: En este producto la ejecución fue inferior a la programada en los cronogramas, esto debido a que la meta  se calculo en funsiòn a la cantidad de hogares que se podian atender con los recursos disponibles, no obstante el IMAS realizo todas las gestiones para otorgar el beneficio a la cantidad de hogares programados, pero muchos de los hogares no se presentaron a retirar los recursos girados por lo que la meta programada no se logro en su totalidad apesar de que la institución realizara todas las gestiones.                                                                                                                                                                                       </t>
    </r>
  </si>
  <si>
    <r>
      <rPr>
        <b/>
        <sz val="11"/>
        <color theme="1"/>
        <rFont val="Palatino Linotype"/>
        <family val="1"/>
      </rPr>
      <t xml:space="preserve">Observaciones: </t>
    </r>
    <r>
      <rPr>
        <sz val="11"/>
        <color theme="1"/>
        <rFont val="Palatino Linotype"/>
        <family val="1"/>
      </rPr>
      <t xml:space="preserve">
En cuanto al Producto Inflación, la institución posterior a concretar el pago de las familias antes del vencimiento del decreto, gestionó a nivel de Asamblea Legislativa la autorización para  poder utilizar el remanente de recursos en atención a familias. Esta autorización se obtuvo en el DECRETO LEGISLATIVO N.° 10419. Por esta razón la ejecución de los recursos de este producto fueron casi totales. Mediante el beneficio atención a familias se asignaron recursos a 28,594 familias, muchas de ellas ya habian recibido recursos en periodos anteriores del año con otras fuentes de financiamiento.</t>
    </r>
  </si>
  <si>
    <t>IV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</si>
</sst>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140A]General"/>
    <numFmt numFmtId="167" formatCode="[$-140A]#,##0"/>
    <numFmt numFmtId="168" formatCode="&quot; &quot;#,##0.00&quot; &quot;;&quot;-&quot;#,##0.00&quot; &quot;;&quot; -&quot;00&quot; &quot;;&quot; &quot;@&quot; &quot;"/>
  </numFmts>
  <fonts count="56"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12"/>
      <color rgb="FF002060"/>
      <name val="Palatino Linotype"/>
      <family val="1"/>
    </font>
    <font>
      <b/>
      <sz val="12"/>
      <color rgb="FF002060"/>
      <name val="Palatino Linotype"/>
      <family val="1"/>
    </font>
    <font>
      <sz val="12"/>
      <name val="Palatino Linotype"/>
      <family val="1"/>
    </font>
    <font>
      <sz val="11"/>
      <color rgb="FF000000"/>
      <name val="Calibri"/>
      <family val="2"/>
    </font>
    <font>
      <sz val="11"/>
      <color rgb="FF000000"/>
      <name val="Palatino Linotype"/>
      <family val="1"/>
    </font>
    <font>
      <b/>
      <sz val="9"/>
      <color theme="0"/>
      <name val="Palatino Linotype"/>
      <family val="1"/>
    </font>
    <font>
      <sz val="10"/>
      <color theme="1"/>
      <name val="Arial"/>
      <family val="2"/>
    </font>
    <font>
      <b/>
      <sz val="9"/>
      <color theme="1"/>
      <name val="Palatino Linotype"/>
      <family val="1"/>
    </font>
    <font>
      <b/>
      <sz val="8"/>
      <color theme="1"/>
      <name val="Palatino Linotype"/>
      <family val="1"/>
    </font>
    <font>
      <b/>
      <sz val="8"/>
      <name val="Palatino Linotype"/>
      <family val="1"/>
    </font>
    <font>
      <sz val="8"/>
      <color theme="1"/>
      <name val="Palatino Linotype"/>
      <family val="1"/>
    </font>
    <font>
      <sz val="10"/>
      <color rgb="FFFF0000"/>
      <name val="Palatino Linotype"/>
      <family val="1"/>
    </font>
    <font>
      <sz val="9"/>
      <color theme="0"/>
      <name val="Palatino Linotype"/>
      <family val="1"/>
    </font>
    <font>
      <sz val="11"/>
      <color theme="0"/>
      <name val="Palatino Linotype"/>
      <family val="1"/>
    </font>
    <font>
      <b/>
      <sz val="10"/>
      <color theme="1"/>
      <name val="Arial"/>
      <family val="2"/>
    </font>
    <font>
      <sz val="10"/>
      <color theme="5" tint="-0.499984740745262"/>
      <name val="Palatino Linotype"/>
      <family val="1"/>
    </font>
    <font>
      <b/>
      <sz val="11"/>
      <color theme="0"/>
      <name val="Calibri"/>
      <family val="2"/>
      <scheme val="minor"/>
    </font>
    <font>
      <b/>
      <sz val="11"/>
      <color theme="1"/>
      <name val="Calibri"/>
      <family val="2"/>
      <scheme val="minor"/>
    </font>
    <font>
      <sz val="11"/>
      <color theme="0"/>
      <name val="Calibri"/>
      <family val="2"/>
      <scheme val="minor"/>
    </font>
    <font>
      <b/>
      <sz val="11"/>
      <color theme="1"/>
      <name val="Arial"/>
      <family val="2"/>
    </font>
    <font>
      <sz val="11"/>
      <color theme="1"/>
      <name val="Arial"/>
      <family val="2"/>
    </font>
    <font>
      <sz val="11"/>
      <color rgb="FF000000"/>
      <name val="Arial"/>
      <family val="2"/>
    </font>
    <font>
      <sz val="9"/>
      <color theme="1"/>
      <name val="Calibri"/>
      <family val="2"/>
      <scheme val="minor"/>
    </font>
    <font>
      <b/>
      <sz val="9"/>
      <color theme="1"/>
      <name val="Calibri"/>
      <family val="2"/>
      <scheme val="minor"/>
    </font>
    <font>
      <b/>
      <sz val="9"/>
      <color rgb="FF000000"/>
      <name val="Arial"/>
      <family val="2"/>
    </font>
  </fonts>
  <fills count="9">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249977111117893"/>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0"/>
      </top>
      <bottom style="thin">
        <color theme="0"/>
      </bottom>
      <diagonal/>
    </border>
    <border>
      <left/>
      <right style="thin">
        <color theme="1"/>
      </right>
      <top style="thin">
        <color indexed="64"/>
      </top>
      <bottom style="thin">
        <color indexed="64"/>
      </bottom>
      <diagonal/>
    </border>
    <border>
      <left style="thin">
        <color theme="1"/>
      </left>
      <right/>
      <top style="thin">
        <color theme="0"/>
      </top>
      <bottom style="thin">
        <color theme="1"/>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theme="1"/>
      </top>
      <bottom style="thin">
        <color indexed="64"/>
      </bottom>
      <diagonal/>
    </border>
    <border>
      <left/>
      <right/>
      <top style="thin">
        <color indexed="64"/>
      </top>
      <bottom style="thin">
        <color theme="1"/>
      </bottom>
      <diagonal/>
    </border>
    <border>
      <left style="thin">
        <color theme="0"/>
      </left>
      <right/>
      <top style="thin">
        <color theme="0"/>
      </top>
      <bottom/>
      <diagonal/>
    </border>
    <border>
      <left style="thin">
        <color indexed="64"/>
      </left>
      <right style="thin">
        <color indexed="64"/>
      </right>
      <top/>
      <bottom style="thin">
        <color indexed="64"/>
      </bottom>
      <diagonal/>
    </border>
    <border>
      <left/>
      <right/>
      <top/>
      <bottom style="double">
        <color indexed="64"/>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xf numFmtId="166" fontId="34" fillId="0" borderId="0" applyBorder="0" applyProtection="0"/>
    <xf numFmtId="168" fontId="52" fillId="0" borderId="0" applyFont="0" applyFill="0" applyBorder="0" applyAlignment="0" applyProtection="0"/>
  </cellStyleXfs>
  <cellXfs count="482">
    <xf numFmtId="0" fontId="0" fillId="0" borderId="0" xfId="0"/>
    <xf numFmtId="0" fontId="2" fillId="0" borderId="0" xfId="0" applyFo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165" fontId="10" fillId="2" borderId="14"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8" xfId="0" applyFont="1" applyFill="1" applyBorder="1" applyAlignment="1">
      <alignment horizontal="center" vertical="center"/>
    </xf>
    <xf numFmtId="0" fontId="12" fillId="5" borderId="17" xfId="0" applyFont="1" applyFill="1" applyBorder="1" applyAlignment="1">
      <alignment vertical="center"/>
    </xf>
    <xf numFmtId="0" fontId="12" fillId="5" borderId="19" xfId="0" applyFont="1" applyFill="1" applyBorder="1" applyAlignment="1">
      <alignment vertical="center"/>
    </xf>
    <xf numFmtId="0" fontId="12" fillId="5" borderId="1" xfId="0" applyFont="1" applyFill="1" applyBorder="1" applyAlignment="1">
      <alignment vertical="center"/>
    </xf>
    <xf numFmtId="0" fontId="12" fillId="5" borderId="21" xfId="0" applyFont="1" applyFill="1" applyBorder="1" applyAlignment="1">
      <alignment horizontal="center" vertical="center"/>
    </xf>
    <xf numFmtId="165" fontId="4" fillId="2" borderId="20" xfId="1" applyNumberFormat="1" applyFont="1" applyFill="1" applyBorder="1" applyAlignment="1">
      <alignment horizontal="center" vertical="center" wrapText="1"/>
    </xf>
    <xf numFmtId="165" fontId="10" fillId="2" borderId="20"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12" fillId="5" borderId="17"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4"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Alignment="1">
      <alignment vertical="center"/>
    </xf>
    <xf numFmtId="4" fontId="6" fillId="0" borderId="0" xfId="0" applyNumberFormat="1" applyFont="1" applyAlignment="1">
      <alignment vertical="center"/>
    </xf>
    <xf numFmtId="0" fontId="5"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2" fillId="0" borderId="15"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5"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3" borderId="31" xfId="0" applyFont="1" applyFill="1" applyBorder="1" applyAlignment="1">
      <alignment horizontal="left" vertical="center"/>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4"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39"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1" xfId="0" applyFont="1" applyFill="1" applyBorder="1" applyAlignment="1">
      <alignment horizontal="left" vertical="center" wrapText="1"/>
    </xf>
    <xf numFmtId="4" fontId="12" fillId="0" borderId="51" xfId="1" applyNumberFormat="1" applyFont="1" applyBorder="1" applyAlignment="1">
      <alignment vertical="center"/>
    </xf>
    <xf numFmtId="0" fontId="26" fillId="0" borderId="0" xfId="0" applyFont="1" applyAlignment="1">
      <alignment vertical="center"/>
    </xf>
    <xf numFmtId="0" fontId="2" fillId="0" borderId="0" xfId="0" applyFont="1" applyAlignment="1">
      <alignment horizontal="left" vertical="center" wrapText="1"/>
    </xf>
    <xf numFmtId="0" fontId="21" fillId="0" borderId="0" xfId="0" applyFont="1" applyAlignment="1">
      <alignment horizontal="center" vertical="center" wrapText="1"/>
    </xf>
    <xf numFmtId="0" fontId="27" fillId="0" borderId="0" xfId="0" applyFont="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3" fontId="11" fillId="4" borderId="0" xfId="1" applyNumberFormat="1" applyFont="1" applyFill="1" applyBorder="1" applyAlignment="1">
      <alignment horizontal="right" vertical="center" wrapText="1"/>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2" fontId="12" fillId="0"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5" fillId="4" borderId="0" xfId="0" applyNumberFormat="1" applyFont="1" applyFill="1" applyAlignment="1">
      <alignment horizontal="right" vertical="center"/>
    </xf>
    <xf numFmtId="3" fontId="2" fillId="0" borderId="0" xfId="0" applyNumberFormat="1" applyFont="1" applyAlignment="1">
      <alignment horizontal="right" vertical="center"/>
    </xf>
    <xf numFmtId="165" fontId="4" fillId="0" borderId="0" xfId="1" applyNumberFormat="1" applyFont="1" applyFill="1" applyBorder="1" applyAlignment="1">
      <alignment horizontal="center" vertical="center" wrapText="1"/>
    </xf>
    <xf numFmtId="165" fontId="5" fillId="4" borderId="0" xfId="1" applyNumberFormat="1" applyFont="1" applyFill="1" applyBorder="1" applyAlignment="1">
      <alignment horizontal="left" vertical="center" wrapText="1"/>
    </xf>
    <xf numFmtId="0" fontId="2" fillId="0" borderId="0" xfId="0" applyFont="1" applyAlignment="1">
      <alignment horizontal="center" vertical="center"/>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4" fillId="2" borderId="0" xfId="1" applyNumberFormat="1" applyFont="1" applyFill="1" applyBorder="1" applyAlignment="1">
      <alignment horizontal="center" vertical="center" wrapText="1"/>
    </xf>
    <xf numFmtId="0" fontId="12" fillId="0" borderId="0" xfId="0" applyFont="1" applyAlignment="1">
      <alignment horizontal="left" vertical="center" wrapText="1"/>
    </xf>
    <xf numFmtId="0" fontId="3" fillId="0" borderId="0" xfId="0" applyFont="1" applyAlignment="1">
      <alignment horizontal="center" vertical="center"/>
    </xf>
    <xf numFmtId="4" fontId="14" fillId="0" borderId="15" xfId="0" applyNumberFormat="1" applyFont="1" applyBorder="1" applyAlignment="1">
      <alignment vertical="center"/>
    </xf>
    <xf numFmtId="0" fontId="5" fillId="0" borderId="0" xfId="1" applyNumberFormat="1" applyFont="1" applyFill="1" applyBorder="1" applyAlignment="1">
      <alignment horizontal="left" vertical="center" wrapText="1"/>
    </xf>
    <xf numFmtId="167" fontId="35" fillId="0" borderId="0" xfId="5" applyNumberFormat="1" applyFont="1" applyAlignment="1">
      <alignment horizontal="left"/>
    </xf>
    <xf numFmtId="165" fontId="11" fillId="4" borderId="0" xfId="1" applyNumberFormat="1" applyFont="1" applyFill="1" applyBorder="1" applyAlignment="1">
      <alignment vertical="center" wrapText="1"/>
    </xf>
    <xf numFmtId="0" fontId="12" fillId="0" borderId="0" xfId="0" applyFont="1" applyAlignment="1">
      <alignment vertical="center" wrapText="1"/>
    </xf>
    <xf numFmtId="0" fontId="2" fillId="5" borderId="0" xfId="0" applyFont="1" applyFill="1"/>
    <xf numFmtId="0" fontId="13" fillId="0" borderId="0" xfId="1" applyNumberFormat="1" applyFont="1" applyFill="1" applyBorder="1" applyAlignment="1">
      <alignment horizontal="left" vertical="center" wrapText="1"/>
    </xf>
    <xf numFmtId="49" fontId="12" fillId="0" borderId="0" xfId="1" applyNumberFormat="1" applyFont="1" applyFill="1" applyBorder="1" applyAlignment="1">
      <alignment horizontal="left" vertical="center" wrapText="1"/>
    </xf>
    <xf numFmtId="4" fontId="6" fillId="7" borderId="2" xfId="1" applyNumberFormat="1" applyFont="1" applyFill="1" applyBorder="1" applyAlignment="1">
      <alignment horizontal="right" vertical="center" wrapText="1"/>
    </xf>
    <xf numFmtId="4" fontId="19" fillId="0" borderId="0" xfId="1" applyNumberFormat="1" applyFont="1" applyFill="1" applyBorder="1" applyAlignment="1">
      <alignment horizontal="right" vertical="center" wrapText="1"/>
    </xf>
    <xf numFmtId="4" fontId="12" fillId="0" borderId="0" xfId="0" applyNumberFormat="1" applyFont="1" applyAlignment="1">
      <alignment vertical="center" wrapText="1"/>
    </xf>
    <xf numFmtId="4" fontId="12" fillId="0" borderId="0" xfId="0" applyNumberFormat="1" applyFont="1" applyAlignment="1">
      <alignment horizontal="right" vertical="center" wrapText="1"/>
    </xf>
    <xf numFmtId="0" fontId="5" fillId="4" borderId="0" xfId="0" applyFont="1" applyFill="1" applyAlignment="1">
      <alignment horizontal="center" vertical="center"/>
    </xf>
    <xf numFmtId="0" fontId="5" fillId="0" borderId="0" xfId="0" applyFont="1" applyAlignment="1">
      <alignment horizontal="left" vertical="center"/>
    </xf>
    <xf numFmtId="4" fontId="12" fillId="0" borderId="0" xfId="0" applyNumberFormat="1" applyFont="1" applyAlignment="1">
      <alignment vertical="center"/>
    </xf>
    <xf numFmtId="165" fontId="13" fillId="5" borderId="0" xfId="1" applyNumberFormat="1" applyFont="1" applyFill="1" applyBorder="1" applyAlignment="1">
      <alignment horizontal="justify" vertical="center" wrapText="1"/>
    </xf>
    <xf numFmtId="165" fontId="19" fillId="0" borderId="0" xfId="1" applyNumberFormat="1" applyFont="1" applyFill="1" applyBorder="1" applyAlignment="1">
      <alignment horizontal="left" vertical="center" wrapText="1"/>
    </xf>
    <xf numFmtId="0" fontId="19" fillId="0" borderId="0" xfId="0" applyFont="1" applyAlignment="1">
      <alignment vertical="center"/>
    </xf>
    <xf numFmtId="4" fontId="19" fillId="0" borderId="0" xfId="1" applyNumberFormat="1" applyFont="1" applyAlignment="1">
      <alignment vertical="center"/>
    </xf>
    <xf numFmtId="165" fontId="19" fillId="0" borderId="0"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wrapText="1"/>
    </xf>
    <xf numFmtId="0" fontId="12" fillId="5" borderId="23" xfId="0" applyFont="1" applyFill="1" applyBorder="1" applyAlignment="1">
      <alignment horizontal="center" vertical="center"/>
    </xf>
    <xf numFmtId="0" fontId="12" fillId="5" borderId="55" xfId="0" applyFont="1" applyFill="1" applyBorder="1" applyAlignment="1">
      <alignment horizontal="center" vertical="center"/>
    </xf>
    <xf numFmtId="165" fontId="4" fillId="2" borderId="2" xfId="1" applyNumberFormat="1" applyFont="1" applyFill="1" applyBorder="1" applyAlignment="1">
      <alignment horizontal="center" vertical="center" wrapText="1"/>
    </xf>
    <xf numFmtId="0" fontId="12" fillId="5" borderId="2" xfId="0" applyFont="1" applyFill="1" applyBorder="1" applyAlignment="1">
      <alignment vertical="center"/>
    </xf>
    <xf numFmtId="165" fontId="19" fillId="0" borderId="0" xfId="1" applyNumberFormat="1" applyFont="1" applyFill="1" applyBorder="1" applyAlignment="1">
      <alignment vertical="center" wrapText="1"/>
    </xf>
    <xf numFmtId="0" fontId="5" fillId="0" borderId="0" xfId="1" applyNumberFormat="1" applyFont="1" applyFill="1" applyBorder="1" applyAlignment="1">
      <alignment horizontal="left" wrapText="1"/>
    </xf>
    <xf numFmtId="0" fontId="5" fillId="0" borderId="16" xfId="1" applyNumberFormat="1" applyFont="1" applyFill="1" applyBorder="1" applyAlignment="1">
      <alignment horizontal="left" wrapText="1"/>
    </xf>
    <xf numFmtId="0" fontId="5" fillId="0" borderId="15" xfId="1" applyNumberFormat="1" applyFont="1" applyFill="1" applyBorder="1" applyAlignment="1">
      <alignment horizontal="left" wrapText="1"/>
    </xf>
    <xf numFmtId="165" fontId="10" fillId="2" borderId="54" xfId="1" applyNumberFormat="1" applyFont="1" applyFill="1" applyBorder="1" applyAlignment="1">
      <alignment horizontal="center" vertical="center" wrapText="1"/>
    </xf>
    <xf numFmtId="165" fontId="10" fillId="2" borderId="2" xfId="1" applyNumberFormat="1" applyFont="1" applyFill="1" applyBorder="1" applyAlignment="1">
      <alignment horizontal="center" vertical="center" wrapText="1"/>
    </xf>
    <xf numFmtId="0" fontId="19" fillId="0" borderId="2" xfId="0" applyFont="1" applyBorder="1" applyAlignment="1">
      <alignment vertical="center"/>
    </xf>
    <xf numFmtId="0" fontId="19" fillId="0" borderId="0" xfId="1" applyNumberFormat="1" applyFont="1" applyFill="1" applyBorder="1" applyAlignment="1">
      <alignment horizontal="left" vertical="center" wrapText="1"/>
    </xf>
    <xf numFmtId="165" fontId="20" fillId="0" borderId="0" xfId="1" applyNumberFormat="1" applyFont="1" applyFill="1" applyAlignment="1">
      <alignment horizontal="left" vertical="center" wrapText="1"/>
    </xf>
    <xf numFmtId="165" fontId="20" fillId="0" borderId="0" xfId="1" applyNumberFormat="1" applyFont="1" applyFill="1" applyAlignment="1">
      <alignment horizontal="left" vertical="center"/>
    </xf>
    <xf numFmtId="4" fontId="20" fillId="0" borderId="0" xfId="0" applyNumberFormat="1" applyFont="1" applyAlignment="1">
      <alignment vertical="center"/>
    </xf>
    <xf numFmtId="165" fontId="36" fillId="2" borderId="14" xfId="1" applyNumberFormat="1" applyFont="1" applyFill="1" applyBorder="1" applyAlignment="1">
      <alignment horizontal="center" vertical="center" wrapText="1"/>
    </xf>
    <xf numFmtId="165" fontId="36" fillId="2" borderId="0" xfId="1" applyNumberFormat="1" applyFont="1" applyFill="1" applyBorder="1" applyAlignment="1">
      <alignment horizontal="center" vertical="center" wrapText="1"/>
    </xf>
    <xf numFmtId="4" fontId="14" fillId="4" borderId="0" xfId="1" applyNumberFormat="1" applyFont="1" applyFill="1" applyBorder="1" applyAlignment="1">
      <alignment horizontal="right" vertical="center" wrapText="1"/>
    </xf>
    <xf numFmtId="4" fontId="15" fillId="0" borderId="0" xfId="1" applyNumberFormat="1" applyFont="1" applyFill="1" applyBorder="1" applyAlignment="1">
      <alignment horizontal="right" vertical="center" wrapText="1"/>
    </xf>
    <xf numFmtId="0" fontId="20" fillId="0" borderId="0" xfId="0" applyFont="1" applyAlignment="1">
      <alignment horizontal="left" vertical="center" wrapText="1"/>
    </xf>
    <xf numFmtId="0" fontId="20" fillId="0" borderId="0" xfId="0" applyFont="1" applyAlignment="1">
      <alignment vertical="center"/>
    </xf>
    <xf numFmtId="4" fontId="15" fillId="0" borderId="1" xfId="1" applyNumberFormat="1" applyFont="1" applyFill="1" applyBorder="1" applyAlignment="1">
      <alignment horizontal="right" vertical="center" wrapText="1"/>
    </xf>
    <xf numFmtId="4" fontId="11" fillId="4" borderId="0" xfId="1" applyNumberFormat="1" applyFont="1" applyFill="1" applyBorder="1" applyAlignment="1">
      <alignment horizontal="center" vertical="center" wrapText="1"/>
    </xf>
    <xf numFmtId="4" fontId="19" fillId="5" borderId="0" xfId="1" applyNumberFormat="1" applyFont="1" applyFill="1" applyBorder="1" applyAlignment="1">
      <alignment horizontal="right" vertical="center"/>
    </xf>
    <xf numFmtId="4" fontId="12" fillId="5" borderId="0" xfId="1" applyNumberFormat="1" applyFont="1" applyFill="1" applyBorder="1" applyAlignment="1">
      <alignment horizontal="right" vertical="center"/>
    </xf>
    <xf numFmtId="4" fontId="19" fillId="0" borderId="0" xfId="0" applyNumberFormat="1" applyFont="1" applyAlignment="1">
      <alignment vertical="center"/>
    </xf>
    <xf numFmtId="43" fontId="37" fillId="0" borderId="0" xfId="0" applyNumberFormat="1" applyFont="1" applyAlignment="1">
      <alignment vertical="center"/>
    </xf>
    <xf numFmtId="4" fontId="12" fillId="0" borderId="1" xfId="0" applyNumberFormat="1" applyFont="1" applyBorder="1" applyAlignment="1">
      <alignment vertical="center"/>
    </xf>
    <xf numFmtId="0" fontId="10" fillId="3" borderId="34"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39" xfId="0" applyFont="1" applyFill="1" applyBorder="1" applyAlignment="1">
      <alignment horizontal="left" vertical="center" wrapText="1"/>
    </xf>
    <xf numFmtId="4" fontId="38" fillId="4" borderId="0" xfId="1" applyNumberFormat="1" applyFont="1" applyFill="1" applyBorder="1" applyAlignment="1">
      <alignment horizontal="right" vertical="center" wrapText="1"/>
    </xf>
    <xf numFmtId="4" fontId="36" fillId="0" borderId="0" xfId="1" applyNumberFormat="1" applyFont="1" applyFill="1" applyBorder="1" applyAlignment="1">
      <alignment horizontal="center" vertical="center" wrapText="1"/>
    </xf>
    <xf numFmtId="4" fontId="20" fillId="0" borderId="0" xfId="0" applyNumberFormat="1" applyFont="1" applyAlignment="1">
      <alignment horizontal="right" vertical="center"/>
    </xf>
    <xf numFmtId="0" fontId="36" fillId="3" borderId="12" xfId="0" applyFont="1" applyFill="1" applyBorder="1" applyAlignment="1">
      <alignment horizontal="left" vertical="center" wrapText="1"/>
    </xf>
    <xf numFmtId="4" fontId="14" fillId="4" borderId="0" xfId="1" applyNumberFormat="1" applyFont="1" applyFill="1" applyBorder="1" applyAlignment="1">
      <alignment horizontal="center" vertical="center" wrapText="1"/>
    </xf>
    <xf numFmtId="165" fontId="14" fillId="4" borderId="0" xfId="1" applyNumberFormat="1" applyFont="1" applyFill="1" applyBorder="1" applyAlignment="1">
      <alignment horizontal="center" vertical="center" wrapText="1"/>
    </xf>
    <xf numFmtId="4" fontId="15" fillId="5" borderId="0" xfId="1" applyNumberFormat="1" applyFont="1" applyFill="1" applyBorder="1" applyAlignment="1">
      <alignment horizontal="right" vertical="center" wrapText="1"/>
    </xf>
    <xf numFmtId="4" fontId="15" fillId="5" borderId="0" xfId="1" applyNumberFormat="1" applyFont="1" applyFill="1" applyBorder="1" applyAlignment="1">
      <alignment horizontal="center" vertical="center" wrapText="1"/>
    </xf>
    <xf numFmtId="165" fontId="15" fillId="5" borderId="0" xfId="1" applyNumberFormat="1" applyFont="1" applyFill="1" applyBorder="1" applyAlignment="1">
      <alignment horizontal="center" vertical="center" wrapText="1"/>
    </xf>
    <xf numFmtId="165" fontId="15" fillId="5" borderId="0" xfId="1" applyNumberFormat="1" applyFont="1" applyFill="1" applyBorder="1" applyAlignment="1">
      <alignment horizontal="justify" vertical="center" wrapText="1"/>
    </xf>
    <xf numFmtId="165" fontId="15" fillId="5" borderId="0" xfId="1" applyNumberFormat="1" applyFont="1" applyFill="1" applyBorder="1" applyAlignment="1">
      <alignment horizontal="left" vertical="center" wrapText="1"/>
    </xf>
    <xf numFmtId="0" fontId="20" fillId="0" borderId="1" xfId="0" applyFont="1" applyBorder="1" applyAlignment="1">
      <alignment vertical="center"/>
    </xf>
    <xf numFmtId="4" fontId="14" fillId="0" borderId="0" xfId="1" applyNumberFormat="1" applyFont="1" applyFill="1" applyBorder="1" applyAlignment="1">
      <alignment horizontal="right" vertical="center" wrapText="1"/>
    </xf>
    <xf numFmtId="4" fontId="14" fillId="6" borderId="0" xfId="1" applyNumberFormat="1" applyFont="1" applyFill="1" applyBorder="1" applyAlignment="1">
      <alignment horizontal="right" vertical="center" wrapText="1"/>
    </xf>
    <xf numFmtId="4" fontId="20" fillId="0" borderId="0" xfId="1" applyNumberFormat="1" applyFont="1" applyFill="1" applyBorder="1" applyAlignment="1">
      <alignment horizontal="right" vertical="center" wrapText="1"/>
    </xf>
    <xf numFmtId="4" fontId="20" fillId="0" borderId="0" xfId="1" applyNumberFormat="1" applyFont="1" applyAlignment="1">
      <alignment vertical="center"/>
    </xf>
    <xf numFmtId="4" fontId="40" fillId="4" borderId="0" xfId="1" applyNumberFormat="1" applyFont="1" applyFill="1" applyBorder="1" applyAlignment="1">
      <alignment horizontal="right" vertical="center" wrapText="1"/>
    </xf>
    <xf numFmtId="4" fontId="40" fillId="0" borderId="0" xfId="1" applyNumberFormat="1" applyFont="1" applyFill="1" applyBorder="1" applyAlignment="1">
      <alignment horizontal="right" vertical="center" wrapText="1"/>
    </xf>
    <xf numFmtId="4" fontId="40" fillId="6" borderId="0" xfId="1" applyNumberFormat="1" applyFont="1" applyFill="1" applyBorder="1" applyAlignment="1">
      <alignment horizontal="right" vertical="center" wrapText="1"/>
    </xf>
    <xf numFmtId="4" fontId="41" fillId="0" borderId="0" xfId="1" applyNumberFormat="1" applyFont="1" applyFill="1" applyBorder="1" applyAlignment="1">
      <alignment horizontal="right" vertical="center" wrapText="1"/>
    </xf>
    <xf numFmtId="4" fontId="41" fillId="0" borderId="0" xfId="1" applyNumberFormat="1" applyFont="1" applyAlignment="1">
      <alignment vertical="center"/>
    </xf>
    <xf numFmtId="4" fontId="38" fillId="0" borderId="0" xfId="1" applyNumberFormat="1" applyFont="1" applyFill="1" applyBorder="1" applyAlignment="1">
      <alignment horizontal="right" vertical="center" wrapText="1"/>
    </xf>
    <xf numFmtId="4" fontId="20" fillId="0" borderId="0" xfId="1" applyNumberFormat="1" applyFont="1" applyFill="1" applyBorder="1" applyAlignment="1">
      <alignment horizontal="right" vertical="center"/>
    </xf>
    <xf numFmtId="4" fontId="38" fillId="0" borderId="0" xfId="1" applyNumberFormat="1" applyFont="1" applyAlignment="1">
      <alignment vertical="center"/>
    </xf>
    <xf numFmtId="4" fontId="38" fillId="6" borderId="0" xfId="0" applyNumberFormat="1" applyFont="1" applyFill="1" applyAlignment="1">
      <alignment horizontal="right" vertical="center"/>
    </xf>
    <xf numFmtId="4" fontId="20" fillId="0" borderId="1" xfId="0" applyNumberFormat="1" applyFont="1" applyBorder="1" applyAlignment="1">
      <alignment horizontal="right" vertical="center"/>
    </xf>
    <xf numFmtId="165" fontId="4" fillId="2" borderId="0" xfId="1" applyNumberFormat="1" applyFont="1" applyFill="1" applyBorder="1" applyAlignment="1">
      <alignment vertical="center" wrapText="1"/>
    </xf>
    <xf numFmtId="0" fontId="12" fillId="5" borderId="17" xfId="0" applyFont="1" applyFill="1" applyBorder="1" applyAlignment="1">
      <alignment vertical="center" wrapText="1"/>
    </xf>
    <xf numFmtId="0" fontId="16" fillId="5" borderId="56" xfId="0" applyFont="1" applyFill="1" applyBorder="1" applyAlignment="1">
      <alignment vertical="center" wrapText="1"/>
    </xf>
    <xf numFmtId="0" fontId="12" fillId="5" borderId="2" xfId="0" applyFont="1" applyFill="1" applyBorder="1" applyAlignment="1">
      <alignment vertical="center" wrapText="1"/>
    </xf>
    <xf numFmtId="0" fontId="16" fillId="5" borderId="2" xfId="0" applyFont="1" applyFill="1" applyBorder="1" applyAlignment="1">
      <alignment vertical="center" wrapText="1"/>
    </xf>
    <xf numFmtId="165" fontId="4" fillId="5" borderId="0" xfId="1" applyNumberFormat="1" applyFont="1" applyFill="1" applyBorder="1" applyAlignment="1">
      <alignment horizontal="center" vertical="center" wrapText="1"/>
    </xf>
    <xf numFmtId="0" fontId="12" fillId="5" borderId="0" xfId="0" applyFont="1" applyFill="1" applyAlignment="1">
      <alignment vertical="center"/>
    </xf>
    <xf numFmtId="0" fontId="12" fillId="5" borderId="2" xfId="0" applyFont="1" applyFill="1" applyBorder="1" applyAlignment="1">
      <alignment horizontal="center" vertical="center" wrapText="1"/>
    </xf>
    <xf numFmtId="165" fontId="10" fillId="2" borderId="0" xfId="1" applyNumberFormat="1" applyFont="1" applyFill="1" applyBorder="1" applyAlignment="1">
      <alignment vertical="center" wrapText="1"/>
    </xf>
    <xf numFmtId="0" fontId="19" fillId="5" borderId="0" xfId="0" applyFont="1" applyFill="1" applyAlignment="1">
      <alignment vertical="center"/>
    </xf>
    <xf numFmtId="0" fontId="7" fillId="5" borderId="0" xfId="0" applyFont="1" applyFill="1" applyAlignment="1">
      <alignment vertical="center" wrapText="1"/>
    </xf>
    <xf numFmtId="0" fontId="3" fillId="5" borderId="0" xfId="0" applyFont="1" applyFill="1" applyAlignment="1">
      <alignment vertical="center"/>
    </xf>
    <xf numFmtId="0" fontId="5" fillId="5" borderId="0" xfId="0" applyFont="1" applyFill="1" applyAlignment="1">
      <alignment vertical="center" wrapText="1"/>
    </xf>
    <xf numFmtId="165" fontId="6" fillId="5" borderId="0" xfId="1" applyNumberFormat="1" applyFont="1" applyFill="1" applyBorder="1" applyAlignment="1">
      <alignment vertical="center" wrapText="1"/>
    </xf>
    <xf numFmtId="165" fontId="2" fillId="5" borderId="0" xfId="1" applyNumberFormat="1" applyFont="1" applyFill="1" applyAlignment="1">
      <alignment vertical="center"/>
    </xf>
    <xf numFmtId="165" fontId="6" fillId="5" borderId="0" xfId="1" applyNumberFormat="1" applyFont="1" applyFill="1" applyBorder="1" applyAlignment="1">
      <alignment horizontal="center" vertical="center" wrapText="1"/>
    </xf>
    <xf numFmtId="4" fontId="2" fillId="5" borderId="0" xfId="0" applyNumberFormat="1" applyFont="1" applyFill="1" applyAlignment="1">
      <alignment vertical="center"/>
    </xf>
    <xf numFmtId="4" fontId="6" fillId="5" borderId="0" xfId="0" applyNumberFormat="1" applyFont="1" applyFill="1" applyAlignment="1">
      <alignment vertical="center"/>
    </xf>
    <xf numFmtId="0" fontId="5" fillId="5" borderId="0" xfId="1" applyNumberFormat="1" applyFont="1" applyFill="1" applyBorder="1" applyAlignment="1">
      <alignment vertical="center" wrapText="1"/>
    </xf>
    <xf numFmtId="0" fontId="5" fillId="5" borderId="0" xfId="1" applyNumberFormat="1" applyFont="1" applyFill="1" applyBorder="1" applyAlignment="1">
      <alignment horizontal="left" vertical="center" wrapText="1"/>
    </xf>
    <xf numFmtId="165" fontId="10" fillId="5" borderId="11" xfId="1" applyNumberFormat="1" applyFont="1" applyFill="1" applyBorder="1" applyAlignment="1">
      <alignment horizontal="center" vertical="center" wrapText="1"/>
    </xf>
    <xf numFmtId="165" fontId="14" fillId="5" borderId="0" xfId="1" applyNumberFormat="1" applyFont="1" applyFill="1" applyBorder="1" applyAlignment="1">
      <alignment horizontal="center" vertical="center" wrapText="1"/>
    </xf>
    <xf numFmtId="0" fontId="20" fillId="5" borderId="1" xfId="0" applyFont="1" applyFill="1" applyBorder="1" applyAlignment="1">
      <alignment vertical="center"/>
    </xf>
    <xf numFmtId="0" fontId="5" fillId="5" borderId="0" xfId="0" applyFont="1" applyFill="1" applyAlignment="1">
      <alignment vertical="center"/>
    </xf>
    <xf numFmtId="165" fontId="2" fillId="5" borderId="0" xfId="1" applyNumberFormat="1" applyFont="1" applyFill="1" applyAlignment="1">
      <alignment horizontal="center" vertical="center"/>
    </xf>
    <xf numFmtId="0" fontId="5" fillId="5" borderId="0" xfId="0" applyFont="1" applyFill="1" applyAlignment="1">
      <alignment horizontal="center" vertical="center"/>
    </xf>
    <xf numFmtId="0" fontId="39" fillId="0" borderId="0" xfId="0" applyFont="1" applyAlignment="1">
      <alignment horizontal="center" vertical="center"/>
    </xf>
    <xf numFmtId="0" fontId="36" fillId="5" borderId="0" xfId="0" applyFont="1" applyFill="1" applyAlignment="1">
      <alignment horizontal="left" vertical="center" wrapText="1"/>
    </xf>
    <xf numFmtId="0" fontId="36" fillId="3" borderId="59" xfId="0" applyFont="1" applyFill="1" applyBorder="1" applyAlignment="1">
      <alignment horizontal="left" vertical="center" wrapText="1"/>
    </xf>
    <xf numFmtId="0" fontId="36" fillId="3" borderId="2" xfId="0" applyFont="1" applyFill="1" applyBorder="1" applyAlignment="1">
      <alignment horizontal="left" vertical="center" wrapText="1"/>
    </xf>
    <xf numFmtId="0" fontId="5" fillId="0" borderId="0" xfId="1" applyNumberFormat="1" applyFont="1" applyFill="1" applyBorder="1" applyAlignment="1">
      <alignment wrapText="1"/>
    </xf>
    <xf numFmtId="0" fontId="5" fillId="5" borderId="0" xfId="1" applyNumberFormat="1" applyFont="1" applyFill="1" applyBorder="1" applyAlignment="1">
      <alignment horizontal="left" wrapText="1"/>
    </xf>
    <xf numFmtId="0" fontId="12" fillId="5" borderId="60" xfId="0" applyFont="1" applyFill="1" applyBorder="1" applyAlignment="1">
      <alignment vertical="center"/>
    </xf>
    <xf numFmtId="3" fontId="42" fillId="0" borderId="0" xfId="1" applyNumberFormat="1" applyFont="1" applyFill="1" applyBorder="1" applyAlignment="1">
      <alignment horizontal="right" vertical="center" wrapText="1"/>
    </xf>
    <xf numFmtId="167" fontId="35" fillId="0" borderId="0" xfId="5" applyNumberFormat="1" applyFont="1" applyBorder="1" applyAlignment="1">
      <alignment horizontal="left"/>
    </xf>
    <xf numFmtId="3" fontId="42" fillId="0" borderId="1" xfId="1" applyNumberFormat="1" applyFont="1" applyFill="1" applyBorder="1" applyAlignment="1">
      <alignment horizontal="right" vertical="top" wrapText="1"/>
    </xf>
    <xf numFmtId="0" fontId="12" fillId="0" borderId="1" xfId="0" applyFont="1" applyBorder="1" applyAlignment="1">
      <alignment horizontal="left" vertical="center" wrapText="1"/>
    </xf>
    <xf numFmtId="0" fontId="13" fillId="0" borderId="0" xfId="0" applyFont="1" applyAlignment="1">
      <alignment horizontal="left" vertical="center" wrapText="1"/>
    </xf>
    <xf numFmtId="167" fontId="22" fillId="0" borderId="0" xfId="5" applyNumberFormat="1" applyFont="1" applyAlignment="1">
      <alignment horizontal="left"/>
    </xf>
    <xf numFmtId="3" fontId="13" fillId="0" borderId="0" xfId="1" applyNumberFormat="1" applyFont="1" applyFill="1" applyBorder="1" applyAlignment="1">
      <alignment horizontal="right" vertical="center" wrapText="1"/>
    </xf>
    <xf numFmtId="0" fontId="13" fillId="0" borderId="0" xfId="0" applyFont="1" applyAlignment="1">
      <alignment vertical="center" wrapText="1"/>
    </xf>
    <xf numFmtId="0" fontId="13" fillId="0" borderId="0" xfId="0" applyFont="1" applyAlignment="1">
      <alignment horizontal="left" vertical="top" wrapText="1"/>
    </xf>
    <xf numFmtId="167" fontId="22" fillId="0" borderId="0" xfId="5" applyNumberFormat="1" applyFont="1" applyAlignment="1">
      <alignment horizontal="left" vertical="top"/>
    </xf>
    <xf numFmtId="3" fontId="13" fillId="0" borderId="0" xfId="1" applyNumberFormat="1" applyFont="1" applyFill="1" applyBorder="1" applyAlignment="1">
      <alignment horizontal="right" vertical="top" wrapText="1"/>
    </xf>
    <xf numFmtId="4" fontId="43" fillId="0" borderId="0" xfId="0" applyNumberFormat="1" applyFont="1" applyAlignment="1">
      <alignment vertical="center"/>
    </xf>
    <xf numFmtId="4" fontId="43" fillId="0" borderId="0" xfId="1" applyNumberFormat="1" applyFont="1" applyFill="1" applyBorder="1" applyAlignment="1">
      <alignment horizontal="right" vertical="center" wrapText="1"/>
    </xf>
    <xf numFmtId="0" fontId="44" fillId="0" borderId="0" xfId="0" applyFont="1" applyAlignment="1">
      <alignment vertical="center"/>
    </xf>
    <xf numFmtId="4" fontId="44" fillId="5" borderId="0" xfId="0" applyNumberFormat="1" applyFont="1" applyFill="1" applyAlignment="1">
      <alignment vertical="center"/>
    </xf>
    <xf numFmtId="4" fontId="43" fillId="0" borderId="0" xfId="0" applyNumberFormat="1" applyFont="1" applyAlignment="1">
      <alignment horizontal="right" vertical="center"/>
    </xf>
    <xf numFmtId="165" fontId="10" fillId="2" borderId="13" xfId="1" applyNumberFormat="1" applyFont="1" applyFill="1" applyBorder="1" applyAlignment="1">
      <alignment horizontal="center" vertical="center" wrapText="1"/>
    </xf>
    <xf numFmtId="3" fontId="19" fillId="0" borderId="0" xfId="1" applyNumberFormat="1" applyFont="1" applyAlignment="1">
      <alignment horizontal="center" wrapText="1"/>
    </xf>
    <xf numFmtId="4" fontId="45" fillId="0" borderId="0" xfId="1" applyNumberFormat="1" applyFont="1" applyFill="1" applyBorder="1" applyAlignment="1">
      <alignment horizontal="right" vertical="center" wrapText="1"/>
    </xf>
    <xf numFmtId="4" fontId="37" fillId="0" borderId="0" xfId="1" applyNumberFormat="1" applyFont="1" applyFill="1" applyBorder="1" applyAlignment="1">
      <alignment horizontal="right" vertical="center" wrapText="1"/>
    </xf>
    <xf numFmtId="4" fontId="37" fillId="0" borderId="0" xfId="1" applyNumberFormat="1" applyFont="1" applyAlignment="1">
      <alignment horizontal="right" vertical="center"/>
    </xf>
    <xf numFmtId="4" fontId="37" fillId="5" borderId="0" xfId="1" applyNumberFormat="1" applyFont="1" applyFill="1" applyAlignment="1">
      <alignment horizontal="right" vertical="center"/>
    </xf>
    <xf numFmtId="0" fontId="19" fillId="0" borderId="0" xfId="0" applyFont="1" applyAlignment="1">
      <alignment vertical="center" wrapText="1"/>
    </xf>
    <xf numFmtId="4" fontId="45" fillId="0" borderId="0" xfId="1" applyNumberFormat="1" applyFont="1" applyAlignment="1">
      <alignment horizontal="right" vertical="center"/>
    </xf>
    <xf numFmtId="4" fontId="45" fillId="5" borderId="0" xfId="1" applyNumberFormat="1" applyFont="1" applyFill="1" applyAlignment="1">
      <alignment horizontal="right" vertical="center"/>
    </xf>
    <xf numFmtId="4" fontId="45" fillId="0" borderId="0" xfId="1" applyNumberFormat="1" applyFont="1" applyAlignment="1">
      <alignment horizontal="right" vertical="center" wrapText="1"/>
    </xf>
    <xf numFmtId="2" fontId="12" fillId="0" borderId="0" xfId="0" applyNumberFormat="1" applyFont="1" applyAlignment="1">
      <alignment vertical="center"/>
    </xf>
    <xf numFmtId="0" fontId="12" fillId="0" borderId="0" xfId="0" applyFont="1"/>
    <xf numFmtId="0" fontId="19" fillId="0" borderId="0" xfId="0" applyFont="1" applyAlignment="1">
      <alignment horizontal="center" vertical="center"/>
    </xf>
    <xf numFmtId="0" fontId="10" fillId="0" borderId="12" xfId="0" applyFont="1" applyBorder="1" applyAlignment="1">
      <alignment horizontal="left" vertical="center"/>
    </xf>
    <xf numFmtId="0" fontId="10" fillId="3" borderId="31" xfId="0" applyFont="1" applyFill="1" applyBorder="1" applyAlignment="1">
      <alignment horizontal="left" vertical="center"/>
    </xf>
    <xf numFmtId="0" fontId="10" fillId="0" borderId="12" xfId="0" applyFont="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165" fontId="11" fillId="0" borderId="9"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167" fontId="16" fillId="0" borderId="0" xfId="5" applyNumberFormat="1" applyFont="1" applyAlignment="1">
      <alignment horizontal="left"/>
    </xf>
    <xf numFmtId="165" fontId="12" fillId="0" borderId="0" xfId="1" applyNumberFormat="1" applyFont="1" applyFill="1" applyAlignment="1">
      <alignment horizontal="left" vertical="center" wrapText="1"/>
    </xf>
    <xf numFmtId="165" fontId="12" fillId="0" borderId="0" xfId="1" applyNumberFormat="1" applyFont="1" applyFill="1" applyAlignment="1">
      <alignment horizontal="left" vertical="center"/>
    </xf>
    <xf numFmtId="165" fontId="12" fillId="0" borderId="0" xfId="1" applyNumberFormat="1" applyFont="1" applyFill="1" applyAlignment="1">
      <alignment vertical="center"/>
    </xf>
    <xf numFmtId="4" fontId="11" fillId="0" borderId="0" xfId="0" applyNumberFormat="1" applyFont="1" applyAlignment="1">
      <alignment vertical="center"/>
    </xf>
    <xf numFmtId="0" fontId="12" fillId="0" borderId="0" xfId="0" applyFont="1" applyAlignment="1">
      <alignment horizontal="left" vertical="center"/>
    </xf>
    <xf numFmtId="0" fontId="12" fillId="0" borderId="15" xfId="0" applyFont="1" applyBorder="1" applyAlignment="1">
      <alignment vertical="center"/>
    </xf>
    <xf numFmtId="0" fontId="10" fillId="3" borderId="31" xfId="0" applyFont="1" applyFill="1" applyBorder="1" applyAlignment="1">
      <alignment horizontal="left" vertical="center" wrapText="1"/>
    </xf>
    <xf numFmtId="0" fontId="12" fillId="0" borderId="0" xfId="0" applyFont="1" applyAlignment="1">
      <alignment horizontal="center" vertical="center"/>
    </xf>
    <xf numFmtId="165" fontId="46" fillId="0" borderId="0" xfId="1" applyNumberFormat="1" applyFont="1" applyFill="1" applyAlignment="1">
      <alignment horizontal="left" vertical="center" wrapText="1"/>
    </xf>
    <xf numFmtId="165" fontId="46" fillId="0" borderId="0" xfId="1" applyNumberFormat="1" applyFont="1" applyFill="1" applyAlignment="1">
      <alignment horizontal="center" vertical="center" wrapText="1"/>
    </xf>
    <xf numFmtId="165" fontId="12" fillId="0" borderId="0" xfId="1" applyNumberFormat="1" applyFont="1" applyFill="1" applyAlignment="1">
      <alignment horizontal="center" vertical="center"/>
    </xf>
    <xf numFmtId="4" fontId="19" fillId="6" borderId="0" xfId="0" applyNumberFormat="1" applyFont="1" applyFill="1" applyAlignment="1">
      <alignment horizontal="right" vertical="center"/>
    </xf>
    <xf numFmtId="0" fontId="19" fillId="0" borderId="0" xfId="1" applyNumberFormat="1" applyFont="1" applyFill="1" applyBorder="1" applyAlignment="1">
      <alignment vertical="center" wrapText="1"/>
    </xf>
    <xf numFmtId="0" fontId="19" fillId="0" borderId="15" xfId="1" applyNumberFormat="1" applyFont="1" applyFill="1" applyBorder="1" applyAlignment="1">
      <alignment horizontal="left" vertical="center" wrapText="1"/>
    </xf>
    <xf numFmtId="0" fontId="19" fillId="0" borderId="0" xfId="0" applyFont="1" applyAlignment="1">
      <alignment horizontal="left" vertical="center" wrapText="1"/>
    </xf>
    <xf numFmtId="3" fontId="19" fillId="4" borderId="0" xfId="0" applyNumberFormat="1" applyFont="1" applyFill="1" applyAlignment="1">
      <alignment horizontal="right" vertical="center"/>
    </xf>
    <xf numFmtId="167" fontId="16" fillId="0" borderId="0" xfId="5" applyNumberFormat="1" applyFont="1" applyBorder="1" applyAlignment="1">
      <alignment horizontal="left"/>
    </xf>
    <xf numFmtId="167" fontId="13" fillId="0" borderId="0" xfId="5" applyNumberFormat="1" applyFont="1" applyAlignment="1">
      <alignment horizontal="left"/>
    </xf>
    <xf numFmtId="3" fontId="12" fillId="0" borderId="1" xfId="0" applyNumberFormat="1" applyFont="1" applyBorder="1" applyAlignment="1">
      <alignment horizontal="right" vertical="center"/>
    </xf>
    <xf numFmtId="165" fontId="19" fillId="4" borderId="0" xfId="1" applyNumberFormat="1" applyFont="1" applyFill="1" applyBorder="1" applyAlignment="1">
      <alignment horizontal="left" vertical="center" wrapText="1"/>
    </xf>
    <xf numFmtId="164" fontId="19" fillId="4" borderId="0" xfId="1" applyFont="1" applyFill="1" applyBorder="1" applyAlignment="1">
      <alignment horizontal="right" vertical="center" wrapText="1"/>
    </xf>
    <xf numFmtId="165" fontId="10" fillId="0" borderId="0" xfId="1" applyNumberFormat="1" applyFont="1" applyFill="1" applyBorder="1" applyAlignment="1">
      <alignment horizontal="center" vertical="center" wrapText="1"/>
    </xf>
    <xf numFmtId="164" fontId="12" fillId="0" borderId="0" xfId="1" applyFont="1" applyFill="1" applyBorder="1" applyAlignment="1">
      <alignment horizontal="right" vertical="center" wrapText="1"/>
    </xf>
    <xf numFmtId="164" fontId="12" fillId="0" borderId="1" xfId="1" applyFont="1" applyFill="1" applyBorder="1" applyAlignment="1">
      <alignment horizontal="right" vertical="center" wrapText="1"/>
    </xf>
    <xf numFmtId="4" fontId="11" fillId="0" borderId="0" xfId="0" applyNumberFormat="1" applyFont="1" applyAlignment="1">
      <alignment horizontal="left" vertical="center"/>
    </xf>
    <xf numFmtId="3" fontId="13" fillId="0" borderId="1" xfId="1" applyNumberFormat="1" applyFont="1" applyFill="1" applyBorder="1" applyAlignment="1">
      <alignment horizontal="right" vertical="center" wrapText="1"/>
    </xf>
    <xf numFmtId="3" fontId="22" fillId="0" borderId="0" xfId="0" applyNumberFormat="1" applyFont="1" applyAlignment="1">
      <alignment horizontal="right" vertical="center"/>
    </xf>
    <xf numFmtId="0" fontId="22" fillId="0" borderId="1" xfId="0" applyFont="1" applyBorder="1" applyAlignment="1">
      <alignment vertical="center"/>
    </xf>
    <xf numFmtId="3" fontId="6" fillId="4" borderId="0" xfId="0" applyNumberFormat="1" applyFont="1" applyFill="1" applyAlignment="1">
      <alignment horizontal="right" vertical="center"/>
    </xf>
    <xf numFmtId="0" fontId="13" fillId="0" borderId="1" xfId="0" applyFont="1" applyBorder="1" applyAlignment="1">
      <alignment horizontal="left" vertical="top" wrapText="1"/>
    </xf>
    <xf numFmtId="167" fontId="22" fillId="0" borderId="1" xfId="5" applyNumberFormat="1" applyFont="1" applyBorder="1" applyAlignment="1">
      <alignment horizontal="left" vertical="top"/>
    </xf>
    <xf numFmtId="4" fontId="12" fillId="5" borderId="0" xfId="1" applyNumberFormat="1" applyFont="1" applyFill="1" applyBorder="1" applyAlignment="1">
      <alignment horizontal="right" vertical="center" wrapText="1"/>
    </xf>
    <xf numFmtId="4" fontId="5" fillId="5" borderId="0" xfId="1" applyNumberFormat="1" applyFont="1" applyFill="1" applyBorder="1" applyAlignment="1">
      <alignment horizontal="right" vertical="center"/>
    </xf>
    <xf numFmtId="4" fontId="14" fillId="0" borderId="16" xfId="0" applyNumberFormat="1" applyFont="1" applyBorder="1" applyAlignment="1">
      <alignment vertical="center"/>
    </xf>
    <xf numFmtId="0" fontId="2" fillId="0" borderId="16" xfId="0" applyFont="1" applyBorder="1"/>
    <xf numFmtId="165" fontId="12" fillId="0" borderId="1" xfId="1" applyNumberFormat="1" applyFont="1" applyFill="1" applyBorder="1" applyAlignment="1">
      <alignment horizontal="left" vertical="center" wrapText="1"/>
    </xf>
    <xf numFmtId="3" fontId="50" fillId="0" borderId="0" xfId="1" applyNumberFormat="1" applyFont="1" applyAlignment="1">
      <alignment horizontal="center" wrapText="1"/>
    </xf>
    <xf numFmtId="0" fontId="50" fillId="0" borderId="0" xfId="0" applyFont="1" applyAlignment="1">
      <alignment vertical="center"/>
    </xf>
    <xf numFmtId="0" fontId="51" fillId="0" borderId="0" xfId="0" applyFont="1" applyAlignment="1">
      <alignment vertical="center" wrapText="1"/>
    </xf>
    <xf numFmtId="0" fontId="51" fillId="0" borderId="0" xfId="0" applyFont="1" applyAlignment="1">
      <alignment horizontal="left" vertical="center" wrapText="1"/>
    </xf>
    <xf numFmtId="0" fontId="47" fillId="8" borderId="15" xfId="0" applyFont="1" applyFill="1" applyBorder="1" applyAlignment="1">
      <alignment horizontal="center"/>
    </xf>
    <xf numFmtId="0" fontId="47" fillId="8" borderId="61" xfId="0" applyFont="1" applyFill="1" applyBorder="1" applyAlignment="1">
      <alignment horizontal="center" vertical="center"/>
    </xf>
    <xf numFmtId="0" fontId="47" fillId="8" borderId="61" xfId="0" applyFont="1" applyFill="1" applyBorder="1" applyAlignment="1">
      <alignment horizontal="center"/>
    </xf>
    <xf numFmtId="0" fontId="48" fillId="0" borderId="0" xfId="0" applyFont="1"/>
    <xf numFmtId="4" fontId="0" fillId="0" borderId="0" xfId="0" applyNumberFormat="1"/>
    <xf numFmtId="0" fontId="0" fillId="0" borderId="0" xfId="0" applyAlignment="1">
      <alignment horizontal="left" indent="2"/>
    </xf>
    <xf numFmtId="164" fontId="0" fillId="0" borderId="0" xfId="0" applyNumberFormat="1"/>
    <xf numFmtId="168" fontId="0" fillId="0" borderId="0" xfId="6" applyFont="1" applyFill="1"/>
    <xf numFmtId="0" fontId="49" fillId="8" borderId="15" xfId="0" applyFont="1" applyFill="1" applyBorder="1" applyAlignment="1">
      <alignment horizontal="center" vertical="center" wrapText="1"/>
    </xf>
    <xf numFmtId="0" fontId="49" fillId="8" borderId="15" xfId="0" applyFont="1" applyFill="1" applyBorder="1" applyAlignment="1">
      <alignment horizontal="center" vertical="center"/>
    </xf>
    <xf numFmtId="0" fontId="49" fillId="8" borderId="61" xfId="0" applyFont="1" applyFill="1" applyBorder="1" applyAlignment="1">
      <alignment horizontal="center" vertical="center" wrapText="1"/>
    </xf>
    <xf numFmtId="0" fontId="49" fillId="8" borderId="61" xfId="0" applyFont="1" applyFill="1" applyBorder="1" applyAlignment="1">
      <alignment horizontal="center" vertical="center"/>
    </xf>
    <xf numFmtId="0" fontId="0" fillId="0" borderId="61" xfId="0" applyBorder="1"/>
    <xf numFmtId="0" fontId="53" fillId="0" borderId="0" xfId="0" applyFont="1"/>
    <xf numFmtId="0" fontId="54" fillId="0" borderId="0" xfId="0" applyFont="1"/>
    <xf numFmtId="4" fontId="55" fillId="0" borderId="0" xfId="0" applyNumberFormat="1" applyFont="1"/>
    <xf numFmtId="4" fontId="53" fillId="0" borderId="0" xfId="0" applyNumberFormat="1" applyFont="1"/>
    <xf numFmtId="43" fontId="53" fillId="0" borderId="0" xfId="6" applyNumberFormat="1" applyFont="1" applyFill="1"/>
    <xf numFmtId="43" fontId="54" fillId="0" borderId="0" xfId="6" applyNumberFormat="1" applyFont="1" applyFill="1"/>
    <xf numFmtId="4" fontId="54" fillId="0" borderId="0" xfId="0" applyNumberFormat="1" applyFont="1"/>
    <xf numFmtId="0" fontId="53" fillId="0" borderId="0" xfId="0" applyFont="1" applyAlignment="1">
      <alignment horizontal="left" indent="2"/>
    </xf>
    <xf numFmtId="164" fontId="53" fillId="0" borderId="0" xfId="0" applyNumberFormat="1" applyFont="1"/>
    <xf numFmtId="0" fontId="53" fillId="0" borderId="0" xfId="0" applyFont="1" applyAlignment="1">
      <alignment horizontal="left" indent="4"/>
    </xf>
    <xf numFmtId="0" fontId="53" fillId="0" borderId="0" xfId="0" applyFont="1" applyAlignment="1">
      <alignment horizontal="left" indent="6"/>
    </xf>
    <xf numFmtId="0" fontId="13" fillId="0" borderId="1" xfId="0" applyFont="1" applyBorder="1" applyAlignment="1">
      <alignment horizontal="left" vertical="center" wrapText="1"/>
    </xf>
    <xf numFmtId="165" fontId="20" fillId="0" borderId="0" xfId="1" applyNumberFormat="1" applyFont="1" applyFill="1" applyBorder="1" applyAlignment="1">
      <alignment horizontal="left" vertical="center" wrapText="1"/>
    </xf>
    <xf numFmtId="165" fontId="14" fillId="4" borderId="0" xfId="1" applyNumberFormat="1" applyFont="1" applyFill="1" applyBorder="1" applyAlignment="1">
      <alignment horizontal="left" vertical="center" wrapText="1"/>
    </xf>
    <xf numFmtId="0" fontId="20" fillId="4" borderId="0" xfId="0" applyFont="1" applyFill="1" applyAlignment="1">
      <alignment vertical="center"/>
    </xf>
    <xf numFmtId="165" fontId="14" fillId="0" borderId="0" xfId="1" applyNumberFormat="1" applyFont="1" applyFill="1" applyBorder="1" applyAlignment="1">
      <alignment horizontal="left" vertical="center" wrapText="1"/>
    </xf>
    <xf numFmtId="0" fontId="20" fillId="0" borderId="0" xfId="0" applyFont="1" applyAlignment="1">
      <alignment vertical="center" wrapText="1"/>
    </xf>
    <xf numFmtId="0" fontId="20" fillId="0" borderId="0" xfId="1" applyNumberFormat="1" applyFont="1" applyFill="1" applyBorder="1" applyAlignment="1">
      <alignment horizontal="left" vertical="center" wrapText="1"/>
    </xf>
    <xf numFmtId="0" fontId="15" fillId="0" borderId="0" xfId="1" applyNumberFormat="1" applyFont="1" applyFill="1" applyBorder="1" applyAlignment="1">
      <alignment horizontal="left" vertical="center" wrapText="1"/>
    </xf>
    <xf numFmtId="4" fontId="38" fillId="0" borderId="0" xfId="0" applyNumberFormat="1" applyFont="1" applyAlignment="1">
      <alignment vertical="center"/>
    </xf>
    <xf numFmtId="4" fontId="20" fillId="0" borderId="1" xfId="1" applyNumberFormat="1" applyFont="1" applyBorder="1" applyAlignment="1">
      <alignment vertical="center"/>
    </xf>
    <xf numFmtId="0" fontId="27" fillId="4" borderId="0" xfId="0" applyFont="1" applyFill="1" applyAlignment="1">
      <alignment horizontal="left" vertical="center" wrapText="1"/>
    </xf>
    <xf numFmtId="0" fontId="2" fillId="0" borderId="0" xfId="0" applyFont="1" applyAlignment="1">
      <alignment horizontal="left" vertical="center" wrapText="1"/>
    </xf>
    <xf numFmtId="0" fontId="27" fillId="4" borderId="0" xfId="0" applyFont="1" applyFill="1" applyAlignment="1">
      <alignment horizontal="left" vertical="center"/>
    </xf>
    <xf numFmtId="0" fontId="31" fillId="0" borderId="0" xfId="1" applyNumberFormat="1" applyFont="1" applyFill="1" applyBorder="1" applyAlignment="1">
      <alignment horizontal="left" vertical="center" wrapText="1"/>
    </xf>
    <xf numFmtId="0" fontId="21" fillId="3" borderId="0" xfId="0" applyFont="1" applyFill="1" applyAlignment="1">
      <alignment horizontal="center" vertical="center" wrapText="1"/>
    </xf>
    <xf numFmtId="0" fontId="25" fillId="0" borderId="0" xfId="0" applyFont="1" applyAlignment="1">
      <alignment horizontal="left" vertical="top" wrapText="1"/>
    </xf>
    <xf numFmtId="0" fontId="2" fillId="0" borderId="0" xfId="0" applyFont="1" applyAlignment="1">
      <alignment horizontal="left" vertical="top" wrapText="1"/>
    </xf>
    <xf numFmtId="4" fontId="14" fillId="0" borderId="16" xfId="0" applyNumberFormat="1" applyFont="1" applyBorder="1" applyAlignment="1">
      <alignment horizontal="left" vertical="center"/>
    </xf>
    <xf numFmtId="0" fontId="5" fillId="0" borderId="2" xfId="1" applyNumberFormat="1" applyFont="1" applyFill="1" applyBorder="1" applyAlignment="1">
      <alignment horizontal="left" vertical="center" wrapText="1"/>
    </xf>
    <xf numFmtId="165" fontId="11" fillId="7" borderId="2"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5" fillId="0" borderId="0" xfId="0" applyFont="1" applyAlignment="1">
      <alignment horizontal="center" vertical="center" wrapText="1"/>
    </xf>
    <xf numFmtId="165" fontId="4" fillId="2" borderId="0" xfId="1" applyNumberFormat="1" applyFont="1" applyFill="1" applyBorder="1" applyAlignment="1">
      <alignment horizontal="center" vertical="center" wrapText="1"/>
    </xf>
    <xf numFmtId="0" fontId="12" fillId="5" borderId="17"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6" fillId="5" borderId="17" xfId="0" applyFont="1" applyFill="1" applyBorder="1" applyAlignment="1">
      <alignment horizontal="left" vertical="center"/>
    </xf>
    <xf numFmtId="165" fontId="13" fillId="0" borderId="0" xfId="1" applyNumberFormat="1" applyFont="1" applyFill="1" applyBorder="1" applyAlignment="1">
      <alignment horizontal="left" vertical="center" wrapText="1"/>
    </xf>
    <xf numFmtId="0" fontId="7" fillId="0" borderId="0" xfId="0" applyFont="1" applyAlignment="1">
      <alignment horizontal="center" wrapText="1"/>
    </xf>
    <xf numFmtId="0" fontId="5" fillId="0" borderId="3" xfId="1" applyNumberFormat="1" applyFont="1" applyFill="1" applyBorder="1" applyAlignment="1">
      <alignment horizontal="left" vertical="center" wrapText="1"/>
    </xf>
    <xf numFmtId="0" fontId="5" fillId="0" borderId="16"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165" fontId="6" fillId="0" borderId="0" xfId="1" applyNumberFormat="1" applyFont="1" applyFill="1" applyBorder="1" applyAlignment="1">
      <alignment horizontal="center" vertical="center" wrapText="1"/>
    </xf>
    <xf numFmtId="4" fontId="14" fillId="0" borderId="15" xfId="0" applyNumberFormat="1" applyFont="1" applyBorder="1" applyAlignment="1">
      <alignment horizontal="left" vertical="center"/>
    </xf>
    <xf numFmtId="0" fontId="3" fillId="0" borderId="0" xfId="0" applyFont="1" applyAlignment="1">
      <alignment horizont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65" fontId="21" fillId="3" borderId="0" xfId="1" applyNumberFormat="1" applyFont="1" applyFill="1" applyBorder="1" applyAlignment="1">
      <alignment horizontal="center" vertical="center" wrapText="1"/>
    </xf>
    <xf numFmtId="165" fontId="10" fillId="2" borderId="0" xfId="1" applyNumberFormat="1" applyFont="1" applyFill="1" applyBorder="1" applyAlignment="1">
      <alignment horizontal="center" vertical="center" wrapText="1"/>
    </xf>
    <xf numFmtId="165" fontId="10" fillId="2" borderId="13"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0" fontId="5" fillId="0" borderId="10"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2" fillId="5" borderId="17" xfId="0" applyFont="1" applyFill="1" applyBorder="1" applyAlignment="1">
      <alignment horizontal="left" vertical="center"/>
    </xf>
    <xf numFmtId="0" fontId="16" fillId="5" borderId="0" xfId="0" applyFont="1" applyFill="1" applyAlignment="1">
      <alignment horizontal="left" vertical="center" wrapText="1"/>
    </xf>
    <xf numFmtId="0" fontId="5" fillId="0" borderId="3" xfId="0" applyFont="1" applyBorder="1" applyAlignment="1">
      <alignment horizontal="center" vertical="center"/>
    </xf>
    <xf numFmtId="0" fontId="5" fillId="0" borderId="0" xfId="0" applyFont="1" applyAlignment="1">
      <alignment horizontal="center" vertical="center"/>
    </xf>
    <xf numFmtId="165" fontId="11" fillId="6" borderId="0" xfId="1" applyNumberFormat="1" applyFont="1" applyFill="1" applyBorder="1" applyAlignment="1">
      <alignment horizontal="left" vertical="center" wrapText="1"/>
    </xf>
    <xf numFmtId="0" fontId="13" fillId="0" borderId="0" xfId="0" applyFont="1" applyAlignment="1">
      <alignment horizontal="left" vertical="center" wrapText="1"/>
    </xf>
    <xf numFmtId="165" fontId="36" fillId="2" borderId="0" xfId="1" applyNumberFormat="1" applyFont="1" applyFill="1" applyBorder="1" applyAlignment="1">
      <alignment horizontal="center" vertical="center" wrapText="1"/>
    </xf>
    <xf numFmtId="165" fontId="36" fillId="2" borderId="13" xfId="1" applyNumberFormat="1" applyFont="1" applyFill="1" applyBorder="1" applyAlignment="1">
      <alignment horizontal="center" vertical="center" wrapText="1"/>
    </xf>
    <xf numFmtId="165" fontId="14" fillId="4" borderId="0" xfId="1" applyNumberFormat="1" applyFont="1" applyFill="1" applyBorder="1" applyAlignment="1">
      <alignment horizontal="left" vertical="center" wrapText="1"/>
    </xf>
    <xf numFmtId="165" fontId="15" fillId="0" borderId="0" xfId="1" applyNumberFormat="1" applyFont="1" applyFill="1" applyBorder="1" applyAlignment="1">
      <alignment horizontal="left" vertical="center" wrapText="1"/>
    </xf>
    <xf numFmtId="0" fontId="20" fillId="0" borderId="0" xfId="0" applyFont="1" applyAlignment="1">
      <alignment horizontal="left" vertical="center" wrapText="1"/>
    </xf>
    <xf numFmtId="0" fontId="5" fillId="0" borderId="3" xfId="1" applyNumberFormat="1" applyFont="1" applyFill="1" applyBorder="1" applyAlignment="1">
      <alignment horizontal="left" wrapText="1"/>
    </xf>
    <xf numFmtId="0" fontId="5" fillId="0" borderId="16" xfId="1" applyNumberFormat="1" applyFont="1" applyFill="1" applyBorder="1" applyAlignment="1">
      <alignment horizontal="left" wrapText="1"/>
    </xf>
    <xf numFmtId="0" fontId="5" fillId="0" borderId="4" xfId="1" applyNumberFormat="1" applyFont="1" applyFill="1" applyBorder="1" applyAlignment="1">
      <alignment horizontal="left" wrapText="1"/>
    </xf>
    <xf numFmtId="4" fontId="11" fillId="0" borderId="16" xfId="0" applyNumberFormat="1" applyFont="1" applyBorder="1" applyAlignment="1">
      <alignment horizontal="lef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15" xfId="0" applyFont="1"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165" fontId="20" fillId="0" borderId="16" xfId="1" applyNumberFormat="1" applyFont="1" applyFill="1" applyBorder="1" applyAlignment="1">
      <alignment horizontal="left" vertical="center" wrapText="1"/>
    </xf>
    <xf numFmtId="0" fontId="19" fillId="0" borderId="2" xfId="0" applyFont="1" applyBorder="1" applyAlignment="1">
      <alignment horizontal="center" vertical="center"/>
    </xf>
    <xf numFmtId="0" fontId="5" fillId="0" borderId="48" xfId="1" applyNumberFormat="1" applyFont="1" applyFill="1" applyBorder="1" applyAlignment="1">
      <alignment horizontal="left" vertical="center" wrapText="1"/>
    </xf>
    <xf numFmtId="0" fontId="5" fillId="0" borderId="49" xfId="1" applyNumberFormat="1" applyFont="1" applyFill="1" applyBorder="1" applyAlignment="1">
      <alignment horizontal="left" vertical="center" wrapText="1"/>
    </xf>
    <xf numFmtId="0" fontId="5" fillId="0" borderId="50" xfId="1" applyNumberFormat="1" applyFont="1" applyFill="1" applyBorder="1" applyAlignment="1">
      <alignment horizontal="left" vertical="center" wrapText="1"/>
    </xf>
    <xf numFmtId="165" fontId="20" fillId="0" borderId="16" xfId="1" applyNumberFormat="1" applyFont="1" applyFill="1" applyBorder="1" applyAlignment="1">
      <alignment vertical="center" wrapText="1"/>
    </xf>
    <xf numFmtId="4" fontId="14" fillId="0" borderId="15" xfId="0" applyNumberFormat="1" applyFont="1" applyBorder="1" applyAlignment="1">
      <alignment vertical="center"/>
    </xf>
    <xf numFmtId="4" fontId="14" fillId="0" borderId="0" xfId="0" applyNumberFormat="1" applyFont="1" applyAlignment="1">
      <alignment horizontal="left"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center" vertical="center"/>
    </xf>
    <xf numFmtId="0" fontId="19" fillId="0" borderId="35" xfId="0" applyFont="1" applyBorder="1" applyAlignment="1">
      <alignment horizontal="center" vertical="center"/>
    </xf>
    <xf numFmtId="0" fontId="19" fillId="0" borderId="57" xfId="0" applyFont="1" applyBorder="1" applyAlignment="1">
      <alignment horizontal="center" vertical="center"/>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19" fillId="0" borderId="40" xfId="0" applyFont="1" applyBorder="1" applyAlignment="1">
      <alignment horizontal="center" vertical="center"/>
    </xf>
    <xf numFmtId="0" fontId="19" fillId="0" borderId="58" xfId="0" applyFont="1" applyBorder="1" applyAlignment="1">
      <alignment horizontal="center" vertical="center"/>
    </xf>
    <xf numFmtId="0" fontId="19" fillId="0" borderId="0" xfId="0" applyFont="1" applyAlignment="1">
      <alignment horizontal="center" vertical="center" wrapText="1"/>
    </xf>
    <xf numFmtId="0" fontId="19" fillId="0" borderId="3" xfId="1" applyNumberFormat="1" applyFont="1" applyFill="1" applyBorder="1" applyAlignment="1">
      <alignment horizontal="left" vertical="center" wrapText="1"/>
    </xf>
    <xf numFmtId="0" fontId="19" fillId="0" borderId="16" xfId="1" applyNumberFormat="1" applyFont="1" applyFill="1" applyBorder="1" applyAlignment="1">
      <alignment horizontal="left" vertical="center" wrapText="1"/>
    </xf>
    <xf numFmtId="0" fontId="19" fillId="0" borderId="4" xfId="1" applyNumberFormat="1" applyFont="1" applyFill="1" applyBorder="1" applyAlignment="1">
      <alignment horizontal="left" vertical="center" wrapText="1"/>
    </xf>
    <xf numFmtId="0" fontId="19" fillId="0" borderId="0" xfId="0" applyFont="1" applyAlignment="1">
      <alignment horizontal="center" vertical="center"/>
    </xf>
    <xf numFmtId="165" fontId="10" fillId="3" borderId="0" xfId="1" applyNumberFormat="1" applyFont="1" applyFill="1" applyBorder="1" applyAlignment="1">
      <alignment horizontal="center" vertical="center" wrapText="1"/>
    </xf>
    <xf numFmtId="4" fontId="11" fillId="0" borderId="15" xfId="0" applyNumberFormat="1" applyFont="1" applyBorder="1" applyAlignment="1">
      <alignment horizontal="left" vertical="center"/>
    </xf>
    <xf numFmtId="165" fontId="11" fillId="0" borderId="0" xfId="1" applyNumberFormat="1" applyFont="1" applyFill="1" applyBorder="1" applyAlignment="1">
      <alignment horizontal="center" vertical="center" wrapText="1"/>
    </xf>
    <xf numFmtId="0" fontId="19" fillId="0" borderId="0" xfId="0" applyFont="1" applyAlignment="1">
      <alignment horizontal="center" wrapText="1"/>
    </xf>
    <xf numFmtId="0" fontId="19" fillId="0" borderId="0" xfId="0" applyFont="1" applyAlignment="1">
      <alignment horizontal="center"/>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1" applyNumberFormat="1" applyFont="1" applyFill="1" applyBorder="1" applyAlignment="1">
      <alignment horizontal="left" vertical="center" wrapText="1"/>
    </xf>
    <xf numFmtId="0" fontId="19" fillId="0" borderId="10" xfId="0" applyFont="1" applyBorder="1" applyAlignment="1">
      <alignment horizontal="center" vertical="center"/>
    </xf>
    <xf numFmtId="0" fontId="12" fillId="0" borderId="15" xfId="0" applyFont="1" applyBorder="1" applyAlignment="1">
      <alignment horizontal="center" vertical="center"/>
    </xf>
    <xf numFmtId="0" fontId="12" fillId="0" borderId="25"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8" xfId="0" applyFont="1" applyBorder="1" applyAlignment="1">
      <alignment horizontal="center" vertical="center"/>
    </xf>
    <xf numFmtId="165" fontId="12" fillId="0" borderId="15" xfId="1" applyNumberFormat="1" applyFont="1" applyFill="1" applyBorder="1" applyAlignment="1">
      <alignment horizontal="left" vertical="center" wrapText="1"/>
    </xf>
    <xf numFmtId="4" fontId="11" fillId="0" borderId="0" xfId="0" applyNumberFormat="1" applyFont="1" applyAlignment="1">
      <alignment horizontal="left" vertical="center"/>
    </xf>
    <xf numFmtId="165" fontId="12" fillId="0" borderId="0" xfId="1" applyNumberFormat="1" applyFont="1" applyFill="1" applyBorder="1" applyAlignment="1">
      <alignment horizontal="left" vertical="center" wrapText="1"/>
    </xf>
    <xf numFmtId="0" fontId="19" fillId="0" borderId="53" xfId="0" applyFont="1" applyBorder="1" applyAlignment="1">
      <alignment horizontal="center" vertical="center"/>
    </xf>
    <xf numFmtId="0" fontId="19" fillId="0" borderId="53" xfId="0" applyFont="1" applyBorder="1" applyAlignment="1">
      <alignment horizontal="center" vertical="center" wrapText="1"/>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2" fillId="0" borderId="52"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51" xfId="0" applyFont="1" applyBorder="1" applyAlignment="1">
      <alignment horizontal="center" vertical="center"/>
    </xf>
    <xf numFmtId="0" fontId="2" fillId="0" borderId="47" xfId="0" applyFont="1" applyBorder="1" applyAlignment="1">
      <alignment horizontal="center" vertical="center"/>
    </xf>
    <xf numFmtId="0" fontId="2" fillId="0" borderId="3" xfId="1" applyNumberFormat="1" applyFont="1" applyFill="1" applyBorder="1" applyAlignment="1">
      <alignment horizontal="left" vertical="center" wrapText="1"/>
    </xf>
    <xf numFmtId="0" fontId="2" fillId="0" borderId="16" xfId="1" applyNumberFormat="1" applyFont="1" applyFill="1" applyBorder="1" applyAlignment="1">
      <alignment horizontal="left" vertical="center" wrapText="1"/>
    </xf>
    <xf numFmtId="0" fontId="2" fillId="0" borderId="4" xfId="1" applyNumberFormat="1" applyFont="1" applyFill="1" applyBorder="1" applyAlignment="1">
      <alignment horizontal="left" vertical="center" wrapText="1"/>
    </xf>
    <xf numFmtId="0" fontId="5" fillId="0" borderId="53" xfId="0" applyFont="1" applyBorder="1" applyAlignment="1">
      <alignment horizontal="center" vertical="center"/>
    </xf>
    <xf numFmtId="0" fontId="5" fillId="0" borderId="53" xfId="0" applyFont="1" applyBorder="1" applyAlignment="1">
      <alignment horizontal="center" vertical="center" wrapText="1"/>
    </xf>
    <xf numFmtId="4" fontId="14" fillId="0" borderId="1" xfId="0" applyNumberFormat="1" applyFont="1" applyBorder="1" applyAlignment="1">
      <alignment horizontal="left" vertical="center"/>
    </xf>
    <xf numFmtId="165" fontId="14" fillId="6" borderId="0" xfId="1" applyNumberFormat="1" applyFont="1" applyFill="1" applyBorder="1" applyAlignment="1">
      <alignment horizontal="left" vertical="center" wrapText="1"/>
    </xf>
    <xf numFmtId="0" fontId="5" fillId="0" borderId="42"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xf numFmtId="0" fontId="47" fillId="8" borderId="15" xfId="0" applyFont="1" applyFill="1" applyBorder="1" applyAlignment="1">
      <alignment horizontal="center" vertical="center"/>
    </xf>
    <xf numFmtId="0" fontId="47" fillId="8" borderId="61" xfId="0" applyFont="1" applyFill="1" applyBorder="1" applyAlignment="1">
      <alignment horizontal="center" vertical="center"/>
    </xf>
    <xf numFmtId="0" fontId="49" fillId="8" borderId="15" xfId="0" applyFont="1" applyFill="1" applyBorder="1" applyAlignment="1">
      <alignment horizontal="center" vertical="center" wrapText="1"/>
    </xf>
    <xf numFmtId="0" fontId="49" fillId="8" borderId="61" xfId="0" applyFont="1" applyFill="1" applyBorder="1" applyAlignment="1">
      <alignment horizontal="center" vertical="center" wrapText="1"/>
    </xf>
    <xf numFmtId="0" fontId="49" fillId="8" borderId="16" xfId="0" applyFont="1" applyFill="1" applyBorder="1" applyAlignment="1">
      <alignment horizontal="center" vertical="center"/>
    </xf>
  </cellXfs>
  <cellStyles count="7">
    <cellStyle name="Excel Built-in Normal" xfId="5" xr:uid="{00000000-0005-0000-0000-000000000000}"/>
    <cellStyle name="Hipervínculo" xfId="4" builtinId="8"/>
    <cellStyle name="Millares" xfId="1" builtinId="3"/>
    <cellStyle name="Millares 2" xfId="2" xr:uid="{00000000-0005-0000-0000-000003000000}"/>
    <cellStyle name="Millares 2 2" xfId="6" xr:uid="{14BD9D4F-29C6-4F47-96E0-75B957BE3CB6}"/>
    <cellStyle name="Millares 3" xfId="3" xr:uid="{00000000-0005-0000-0000-000004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64</xdr:row>
      <xdr:rowOff>0</xdr:rowOff>
    </xdr:from>
    <xdr:to>
      <xdr:col>2</xdr:col>
      <xdr:colOff>9525</xdr:colOff>
      <xdr:row>64</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73"/>
  <sheetViews>
    <sheetView showGridLines="0" tabSelected="1" zoomScale="80" zoomScaleNormal="80" workbookViewId="0">
      <selection activeCell="A5" sqref="A5:D5"/>
    </sheetView>
  </sheetViews>
  <sheetFormatPr baseColWidth="10" defaultColWidth="10.88671875" defaultRowHeight="15.6" x14ac:dyDescent="0.3"/>
  <cols>
    <col min="1" max="6" width="31" style="36" customWidth="1"/>
    <col min="7" max="16384" width="10.88671875" style="36"/>
  </cols>
  <sheetData>
    <row r="4" spans="1:6" ht="18" customHeight="1" x14ac:dyDescent="0.3"/>
    <row r="5" spans="1:6" ht="50.25" customHeight="1" x14ac:dyDescent="0.3">
      <c r="A5" s="351" t="s">
        <v>93</v>
      </c>
      <c r="B5" s="351"/>
      <c r="C5" s="351"/>
      <c r="D5" s="351"/>
      <c r="E5" s="42"/>
      <c r="F5" s="42"/>
    </row>
    <row r="6" spans="1:6" ht="16.2" customHeight="1" x14ac:dyDescent="0.3">
      <c r="A6" s="96"/>
      <c r="B6" s="96"/>
      <c r="C6" s="96"/>
      <c r="D6" s="96"/>
      <c r="E6" s="42"/>
      <c r="F6" s="42"/>
    </row>
    <row r="7" spans="1:6" ht="16.2" customHeight="1" x14ac:dyDescent="0.3">
      <c r="A7" s="97" t="s">
        <v>112</v>
      </c>
      <c r="B7" s="96"/>
      <c r="C7" s="96"/>
      <c r="D7" s="96"/>
      <c r="E7" s="42"/>
      <c r="F7" s="42"/>
    </row>
    <row r="8" spans="1:6" x14ac:dyDescent="0.3">
      <c r="A8" s="95"/>
      <c r="B8" s="95"/>
      <c r="C8" s="95"/>
      <c r="D8" s="95"/>
      <c r="E8" s="86"/>
      <c r="F8" s="86"/>
    </row>
    <row r="9" spans="1:6" ht="66.75" customHeight="1" x14ac:dyDescent="0.3">
      <c r="A9" s="348" t="s">
        <v>122</v>
      </c>
      <c r="B9" s="348"/>
      <c r="C9" s="348"/>
      <c r="D9" s="348"/>
      <c r="E9" s="86"/>
      <c r="F9" s="86"/>
    </row>
    <row r="10" spans="1:6" ht="92.4" customHeight="1" x14ac:dyDescent="0.3">
      <c r="A10" s="352" t="s">
        <v>111</v>
      </c>
      <c r="B10" s="352"/>
      <c r="C10" s="352"/>
      <c r="D10" s="352"/>
      <c r="E10" s="86"/>
      <c r="F10" s="86"/>
    </row>
    <row r="11" spans="1:6" ht="94.95" customHeight="1" x14ac:dyDescent="0.3">
      <c r="A11" s="353" t="s">
        <v>147</v>
      </c>
      <c r="B11" s="353"/>
      <c r="C11" s="353"/>
      <c r="D11" s="353"/>
      <c r="E11" s="86"/>
      <c r="F11" s="86"/>
    </row>
    <row r="12" spans="1:6" ht="81" customHeight="1" x14ac:dyDescent="0.3">
      <c r="A12" s="348" t="s">
        <v>165</v>
      </c>
      <c r="B12" s="348"/>
      <c r="C12" s="348"/>
      <c r="D12" s="348"/>
      <c r="E12" s="86"/>
      <c r="F12" s="86"/>
    </row>
    <row r="13" spans="1:6" ht="20.399999999999999" customHeight="1" x14ac:dyDescent="0.3">
      <c r="A13" s="95"/>
      <c r="B13" s="95"/>
      <c r="C13" s="95"/>
      <c r="D13" s="95"/>
      <c r="E13" s="86"/>
      <c r="F13" s="86"/>
    </row>
    <row r="14" spans="1:6" ht="20.399999999999999" customHeight="1" x14ac:dyDescent="0.3">
      <c r="A14" s="351" t="s">
        <v>113</v>
      </c>
      <c r="B14" s="351"/>
      <c r="C14" s="351"/>
      <c r="D14" s="351"/>
      <c r="E14" s="86"/>
      <c r="F14" s="86"/>
    </row>
    <row r="15" spans="1:6" ht="20.100000000000001" customHeight="1" x14ac:dyDescent="0.3">
      <c r="A15" s="83" t="s">
        <v>26</v>
      </c>
    </row>
    <row r="16" spans="1:6" ht="207.9" customHeight="1" x14ac:dyDescent="0.3">
      <c r="A16" s="348" t="s">
        <v>178</v>
      </c>
      <c r="B16" s="348"/>
      <c r="C16" s="348"/>
      <c r="D16" s="348"/>
      <c r="E16" s="86"/>
      <c r="F16" s="86"/>
    </row>
    <row r="17" spans="1:17" ht="9.9" customHeight="1" x14ac:dyDescent="0.3"/>
    <row r="18" spans="1:17" ht="20.100000000000001" customHeight="1" x14ac:dyDescent="0.3">
      <c r="A18" s="83" t="s">
        <v>110</v>
      </c>
    </row>
    <row r="20" spans="1:17" ht="15" customHeight="1" x14ac:dyDescent="0.3">
      <c r="A20" s="36" t="s">
        <v>100</v>
      </c>
    </row>
    <row r="21" spans="1:17" ht="15" customHeight="1" x14ac:dyDescent="0.3"/>
    <row r="22" spans="1:17" ht="15" customHeight="1" x14ac:dyDescent="0.3">
      <c r="A22" s="348" t="s">
        <v>101</v>
      </c>
      <c r="B22" s="348"/>
      <c r="C22" s="348"/>
      <c r="D22" s="348"/>
      <c r="E22" s="86"/>
      <c r="F22" s="86"/>
      <c r="G22" s="86"/>
      <c r="H22" s="86"/>
      <c r="I22" s="86"/>
      <c r="J22" s="86"/>
      <c r="K22" s="86"/>
      <c r="L22" s="86"/>
      <c r="M22" s="86"/>
      <c r="N22" s="86"/>
      <c r="O22" s="86"/>
      <c r="P22" s="86"/>
      <c r="Q22" s="86"/>
    </row>
    <row r="23" spans="1:17" ht="15" customHeight="1" x14ac:dyDescent="0.3">
      <c r="A23" s="95"/>
      <c r="B23" s="95"/>
      <c r="C23" s="95"/>
      <c r="D23" s="95"/>
      <c r="E23" s="86"/>
      <c r="F23" s="86"/>
      <c r="G23" s="86"/>
      <c r="H23" s="86"/>
      <c r="I23" s="86"/>
      <c r="J23" s="86"/>
      <c r="K23" s="86"/>
      <c r="L23" s="86"/>
      <c r="M23" s="86"/>
      <c r="N23" s="86"/>
      <c r="O23" s="86"/>
      <c r="P23" s="86"/>
      <c r="Q23" s="86"/>
    </row>
    <row r="24" spans="1:17" ht="33" customHeight="1" x14ac:dyDescent="0.3">
      <c r="A24" s="350" t="s">
        <v>139</v>
      </c>
      <c r="B24" s="350"/>
      <c r="C24" s="350"/>
      <c r="D24" s="350"/>
      <c r="E24" s="86"/>
      <c r="F24" s="86"/>
      <c r="G24" s="86"/>
      <c r="H24" s="86"/>
      <c r="I24" s="86"/>
      <c r="J24" s="86"/>
      <c r="K24" s="86"/>
      <c r="L24" s="86"/>
      <c r="M24" s="86"/>
      <c r="N24" s="86"/>
      <c r="O24" s="86"/>
      <c r="P24" s="86"/>
      <c r="Q24" s="86"/>
    </row>
    <row r="25" spans="1:17" ht="15" customHeight="1" x14ac:dyDescent="0.3">
      <c r="A25" s="95"/>
      <c r="B25" s="95"/>
      <c r="C25" s="95"/>
      <c r="D25" s="95"/>
      <c r="E25" s="86"/>
      <c r="F25" s="86"/>
      <c r="G25" s="86"/>
      <c r="H25" s="86"/>
      <c r="I25" s="86"/>
      <c r="J25" s="86"/>
      <c r="K25" s="86"/>
      <c r="L25" s="86"/>
      <c r="M25" s="86"/>
      <c r="N25" s="86"/>
      <c r="O25" s="86"/>
      <c r="P25" s="86"/>
      <c r="Q25" s="86"/>
    </row>
    <row r="26" spans="1:17" ht="20.100000000000001" customHeight="1" x14ac:dyDescent="0.3">
      <c r="A26" s="349" t="s">
        <v>114</v>
      </c>
      <c r="B26" s="349"/>
      <c r="C26" s="349"/>
      <c r="D26" s="349"/>
    </row>
    <row r="27" spans="1:17" ht="15" customHeight="1" x14ac:dyDescent="0.3">
      <c r="A27" s="36" t="s">
        <v>104</v>
      </c>
    </row>
    <row r="28" spans="1:17" ht="61.5" customHeight="1" x14ac:dyDescent="0.3">
      <c r="A28" s="348" t="s">
        <v>162</v>
      </c>
      <c r="B28" s="348"/>
      <c r="C28" s="348"/>
      <c r="D28" s="348"/>
    </row>
    <row r="29" spans="1:17" ht="15" customHeight="1" x14ac:dyDescent="0.3"/>
    <row r="30" spans="1:17" ht="20.100000000000001" customHeight="1" x14ac:dyDescent="0.3">
      <c r="A30" s="349" t="s">
        <v>115</v>
      </c>
      <c r="B30" s="349"/>
      <c r="C30" s="349"/>
      <c r="D30" s="349"/>
    </row>
    <row r="31" spans="1:17" ht="15" customHeight="1" x14ac:dyDescent="0.3">
      <c r="A31" s="36" t="s">
        <v>103</v>
      </c>
    </row>
    <row r="32" spans="1:17" ht="15" customHeight="1" x14ac:dyDescent="0.3">
      <c r="A32" s="36" t="s">
        <v>104</v>
      </c>
    </row>
    <row r="33" spans="1:6" ht="32.1" customHeight="1" x14ac:dyDescent="0.3">
      <c r="A33" s="348" t="s">
        <v>161</v>
      </c>
      <c r="B33" s="348"/>
      <c r="C33" s="348"/>
      <c r="D33" s="348"/>
    </row>
    <row r="34" spans="1:6" ht="15" customHeight="1" x14ac:dyDescent="0.3"/>
    <row r="35" spans="1:6" ht="35.1" customHeight="1" x14ac:dyDescent="0.3">
      <c r="A35" s="347" t="s">
        <v>116</v>
      </c>
      <c r="B35" s="347"/>
      <c r="C35" s="347"/>
      <c r="D35" s="347"/>
    </row>
    <row r="36" spans="1:6" ht="15" customHeight="1" x14ac:dyDescent="0.3">
      <c r="A36" s="36" t="s">
        <v>130</v>
      </c>
    </row>
    <row r="37" spans="1:6" x14ac:dyDescent="0.3">
      <c r="A37" s="348" t="s">
        <v>164</v>
      </c>
      <c r="B37" s="348"/>
      <c r="C37" s="348"/>
      <c r="D37" s="348"/>
    </row>
    <row r="38" spans="1:6" ht="15" customHeight="1" x14ac:dyDescent="0.3">
      <c r="A38" s="36" t="s">
        <v>102</v>
      </c>
    </row>
    <row r="39" spans="1:6" ht="20.100000000000001" customHeight="1" x14ac:dyDescent="0.3">
      <c r="A39" s="347" t="s">
        <v>117</v>
      </c>
      <c r="B39" s="347"/>
      <c r="C39" s="347"/>
      <c r="D39" s="347"/>
    </row>
    <row r="40" spans="1:6" ht="15" customHeight="1" x14ac:dyDescent="0.3">
      <c r="A40" s="36" t="s">
        <v>131</v>
      </c>
    </row>
    <row r="41" spans="1:6" ht="32.1" customHeight="1" x14ac:dyDescent="0.3">
      <c r="A41" s="348" t="s">
        <v>163</v>
      </c>
      <c r="B41" s="348"/>
      <c r="C41" s="348"/>
      <c r="D41" s="348"/>
    </row>
    <row r="42" spans="1:6" ht="14.25" customHeight="1" x14ac:dyDescent="0.3"/>
    <row r="43" spans="1:6" ht="33" customHeight="1" x14ac:dyDescent="0.3">
      <c r="A43" s="350" t="s">
        <v>140</v>
      </c>
      <c r="B43" s="350"/>
      <c r="C43" s="350"/>
      <c r="D43" s="350"/>
    </row>
    <row r="45" spans="1:6" ht="20.100000000000001" customHeight="1" x14ac:dyDescent="0.3">
      <c r="A45" s="347" t="s">
        <v>118</v>
      </c>
      <c r="B45" s="347"/>
      <c r="C45" s="347"/>
      <c r="D45" s="347"/>
      <c r="E45" s="42"/>
      <c r="F45" s="42"/>
    </row>
    <row r="46" spans="1:6" x14ac:dyDescent="0.3">
      <c r="A46" s="36" t="s">
        <v>105</v>
      </c>
    </row>
    <row r="47" spans="1:6" x14ac:dyDescent="0.3">
      <c r="A47" s="36" t="s">
        <v>132</v>
      </c>
    </row>
    <row r="49" spans="1:6" ht="35.1" customHeight="1" x14ac:dyDescent="0.3">
      <c r="A49" s="347" t="s">
        <v>119</v>
      </c>
      <c r="B49" s="347"/>
      <c r="C49" s="347"/>
      <c r="D49" s="347"/>
    </row>
    <row r="50" spans="1:6" x14ac:dyDescent="0.3">
      <c r="A50" s="36" t="s">
        <v>106</v>
      </c>
    </row>
    <row r="51" spans="1:6" x14ac:dyDescent="0.3">
      <c r="A51" s="36" t="s">
        <v>133</v>
      </c>
    </row>
    <row r="53" spans="1:6" ht="35.1" customHeight="1" x14ac:dyDescent="0.3">
      <c r="A53" s="347" t="s">
        <v>120</v>
      </c>
      <c r="B53" s="347"/>
      <c r="C53" s="347"/>
      <c r="D53" s="347"/>
      <c r="E53" s="3"/>
      <c r="F53" s="3"/>
    </row>
    <row r="54" spans="1:6" x14ac:dyDescent="0.3">
      <c r="A54" s="36" t="s">
        <v>107</v>
      </c>
    </row>
    <row r="55" spans="1:6" ht="32.1" customHeight="1" x14ac:dyDescent="0.3">
      <c r="A55" s="348" t="s">
        <v>134</v>
      </c>
      <c r="B55" s="348"/>
      <c r="C55" s="348"/>
      <c r="D55" s="348"/>
    </row>
    <row r="57" spans="1:6" ht="20.100000000000001" customHeight="1" x14ac:dyDescent="0.3">
      <c r="A57" s="347" t="s">
        <v>121</v>
      </c>
      <c r="B57" s="347"/>
      <c r="C57" s="347"/>
      <c r="D57" s="347"/>
      <c r="E57" s="42"/>
      <c r="F57" s="42"/>
    </row>
    <row r="58" spans="1:6" x14ac:dyDescent="0.3">
      <c r="A58" s="36" t="s">
        <v>108</v>
      </c>
    </row>
    <row r="59" spans="1:6" x14ac:dyDescent="0.3">
      <c r="A59" s="36" t="s">
        <v>109</v>
      </c>
    </row>
    <row r="61" spans="1:6" ht="9.9" customHeight="1" x14ac:dyDescent="0.3"/>
    <row r="62" spans="1:6" ht="19.8" x14ac:dyDescent="0.3">
      <c r="A62" s="94" t="s">
        <v>123</v>
      </c>
    </row>
    <row r="63" spans="1:6" ht="69" customHeight="1" x14ac:dyDescent="0.3">
      <c r="A63" s="348" t="s">
        <v>129</v>
      </c>
      <c r="B63" s="348"/>
      <c r="C63" s="348"/>
      <c r="D63" s="348"/>
    </row>
    <row r="64" spans="1:6" ht="32.1" customHeight="1" x14ac:dyDescent="0.3">
      <c r="A64" s="348" t="s">
        <v>128</v>
      </c>
      <c r="B64" s="348"/>
      <c r="C64" s="348"/>
      <c r="D64" s="348"/>
    </row>
    <row r="65" spans="1:4" ht="17.399999999999999" x14ac:dyDescent="0.3">
      <c r="A65" s="42" t="s">
        <v>124</v>
      </c>
      <c r="C65" s="98" t="s">
        <v>125</v>
      </c>
      <c r="D65" s="99"/>
    </row>
    <row r="66" spans="1:4" ht="17.399999999999999" x14ac:dyDescent="0.3">
      <c r="A66" s="42" t="s">
        <v>149</v>
      </c>
      <c r="C66" s="98" t="s">
        <v>148</v>
      </c>
      <c r="D66" s="99"/>
    </row>
    <row r="67" spans="1:4" x14ac:dyDescent="0.3">
      <c r="A67" s="42" t="s">
        <v>127</v>
      </c>
      <c r="C67" s="98" t="s">
        <v>126</v>
      </c>
    </row>
    <row r="69" spans="1:4" x14ac:dyDescent="0.3">
      <c r="A69" s="36" t="s">
        <v>141</v>
      </c>
    </row>
    <row r="70" spans="1:4" x14ac:dyDescent="0.3">
      <c r="A70" s="36" t="s">
        <v>183</v>
      </c>
    </row>
    <row r="71" spans="1:4" x14ac:dyDescent="0.3">
      <c r="A71" s="36" t="s">
        <v>142</v>
      </c>
    </row>
    <row r="72" spans="1:4" x14ac:dyDescent="0.3">
      <c r="A72" s="36" t="s">
        <v>143</v>
      </c>
    </row>
    <row r="73" spans="1:4" x14ac:dyDescent="0.3">
      <c r="A73" s="36" t="s">
        <v>144</v>
      </c>
    </row>
  </sheetData>
  <mergeCells count="25">
    <mergeCell ref="A5:D5"/>
    <mergeCell ref="A12:D12"/>
    <mergeCell ref="A16:D16"/>
    <mergeCell ref="A22:D22"/>
    <mergeCell ref="A28:D28"/>
    <mergeCell ref="A9:D9"/>
    <mergeCell ref="A10:D10"/>
    <mergeCell ref="A11:D11"/>
    <mergeCell ref="A14:D14"/>
    <mergeCell ref="A24:D24"/>
    <mergeCell ref="A57:D57"/>
    <mergeCell ref="A63:D63"/>
    <mergeCell ref="A64:D64"/>
    <mergeCell ref="A26:D26"/>
    <mergeCell ref="A30:D30"/>
    <mergeCell ref="A39:D39"/>
    <mergeCell ref="A45:D45"/>
    <mergeCell ref="A35:D35"/>
    <mergeCell ref="A37:D37"/>
    <mergeCell ref="A41:D41"/>
    <mergeCell ref="A49:D49"/>
    <mergeCell ref="A53:D53"/>
    <mergeCell ref="A55:D55"/>
    <mergeCell ref="A33:D33"/>
    <mergeCell ref="A43:D43"/>
  </mergeCells>
  <phoneticPr fontId="9" type="noConversion"/>
  <hyperlinks>
    <hyperlink ref="C66" r:id="rId1" xr:uid="{00000000-0004-0000-0000-000000000000}"/>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2B401-56AF-48C4-9F07-485F1776AFC8}">
  <dimension ref="A1:J28"/>
  <sheetViews>
    <sheetView workbookViewId="0">
      <selection activeCell="A4" sqref="A4"/>
    </sheetView>
  </sheetViews>
  <sheetFormatPr baseColWidth="10" defaultRowHeight="14.4" x14ac:dyDescent="0.3"/>
  <cols>
    <col min="1" max="1" width="41.44140625" customWidth="1"/>
    <col min="2" max="2" width="16" customWidth="1"/>
    <col min="3" max="3" width="16.6640625" customWidth="1"/>
    <col min="4" max="4" width="17.109375" customWidth="1"/>
    <col min="5" max="5" width="6" customWidth="1"/>
    <col min="6" max="6" width="15.33203125" customWidth="1"/>
    <col min="7" max="7" width="15.5546875" customWidth="1"/>
    <col min="9" max="9" width="12.44140625" customWidth="1"/>
  </cols>
  <sheetData>
    <row r="1" spans="1:10" ht="15" customHeight="1" x14ac:dyDescent="0.3">
      <c r="A1" s="479" t="s">
        <v>307</v>
      </c>
      <c r="B1" s="322" t="s">
        <v>275</v>
      </c>
      <c r="C1" s="322" t="s">
        <v>275</v>
      </c>
      <c r="D1" s="322" t="s">
        <v>308</v>
      </c>
      <c r="E1" s="321"/>
      <c r="F1" s="481" t="s">
        <v>309</v>
      </c>
      <c r="G1" s="481"/>
      <c r="H1" s="481"/>
      <c r="I1" s="481"/>
      <c r="J1" s="481"/>
    </row>
    <row r="2" spans="1:10" ht="43.8" thickBot="1" x14ac:dyDescent="0.35">
      <c r="A2" s="480"/>
      <c r="B2" s="324" t="s">
        <v>277</v>
      </c>
      <c r="C2" s="324" t="s">
        <v>278</v>
      </c>
      <c r="D2" s="324" t="s">
        <v>279</v>
      </c>
      <c r="E2" s="323"/>
      <c r="F2" s="314" t="s">
        <v>310</v>
      </c>
      <c r="G2" s="324" t="s">
        <v>311</v>
      </c>
      <c r="H2" s="324" t="s">
        <v>312</v>
      </c>
      <c r="I2" s="323" t="s">
        <v>313</v>
      </c>
      <c r="J2" s="324" t="s">
        <v>314</v>
      </c>
    </row>
    <row r="3" spans="1:10" ht="15" thickTop="1" x14ac:dyDescent="0.3">
      <c r="B3" s="326"/>
      <c r="C3" s="326"/>
      <c r="D3" s="326"/>
      <c r="E3" s="326"/>
      <c r="F3" s="327"/>
      <c r="G3" s="326"/>
      <c r="H3" s="326"/>
      <c r="I3" s="326"/>
      <c r="J3" s="326"/>
    </row>
    <row r="4" spans="1:10" x14ac:dyDescent="0.3">
      <c r="A4" s="316" t="s">
        <v>16</v>
      </c>
      <c r="B4" s="328">
        <f>B11+B19</f>
        <v>153301718.74900001</v>
      </c>
      <c r="C4" s="328">
        <f>C11+C19</f>
        <v>169665788.148</v>
      </c>
      <c r="D4" s="328">
        <f>D11+D19</f>
        <v>169210675.97400001</v>
      </c>
      <c r="E4" s="326"/>
      <c r="F4" s="328">
        <f>F11+F19</f>
        <v>169210675.97400001</v>
      </c>
      <c r="G4" s="328">
        <f>G11+G19</f>
        <v>115938755.11400001</v>
      </c>
      <c r="H4" s="329"/>
      <c r="I4" s="328">
        <f>I11+I19</f>
        <v>53271920.859999999</v>
      </c>
      <c r="J4" s="327"/>
    </row>
    <row r="5" spans="1:10" x14ac:dyDescent="0.3">
      <c r="A5" t="s">
        <v>315</v>
      </c>
      <c r="B5" s="326"/>
      <c r="C5" s="326"/>
      <c r="D5" s="326"/>
      <c r="E5" s="326"/>
      <c r="F5" s="327"/>
      <c r="G5" s="326"/>
      <c r="H5" s="329"/>
      <c r="I5" s="326"/>
      <c r="J5" s="326"/>
    </row>
    <row r="6" spans="1:10" x14ac:dyDescent="0.3">
      <c r="A6" t="s">
        <v>316</v>
      </c>
      <c r="B6" s="326"/>
      <c r="C6" s="329"/>
      <c r="D6" s="330"/>
      <c r="E6" s="326"/>
      <c r="F6" s="331"/>
      <c r="G6" s="326"/>
      <c r="H6" s="326"/>
      <c r="I6" s="330"/>
      <c r="J6" s="326"/>
    </row>
    <row r="7" spans="1:10" x14ac:dyDescent="0.3">
      <c r="A7" t="s">
        <v>317</v>
      </c>
      <c r="B7" s="326"/>
      <c r="C7" s="329"/>
      <c r="D7" s="329"/>
      <c r="E7" s="326"/>
      <c r="F7" s="332"/>
      <c r="G7" s="326"/>
      <c r="H7" s="326"/>
      <c r="I7" s="329"/>
      <c r="J7" s="326"/>
    </row>
    <row r="8" spans="1:10" x14ac:dyDescent="0.3">
      <c r="A8" t="s">
        <v>318</v>
      </c>
      <c r="B8" s="326"/>
      <c r="C8" s="326"/>
      <c r="D8" s="326"/>
      <c r="E8" s="326"/>
      <c r="F8" s="327"/>
      <c r="G8" s="326"/>
      <c r="H8" s="326"/>
      <c r="I8" s="326"/>
      <c r="J8" s="326"/>
    </row>
    <row r="9" spans="1:10" x14ac:dyDescent="0.3">
      <c r="A9" t="s">
        <v>319</v>
      </c>
      <c r="B9" s="326"/>
      <c r="C9" s="326"/>
      <c r="D9" s="326"/>
      <c r="E9" s="326"/>
      <c r="F9" s="327"/>
      <c r="G9" s="326"/>
      <c r="H9" s="326"/>
      <c r="I9" s="326"/>
      <c r="J9" s="326"/>
    </row>
    <row r="10" spans="1:10" x14ac:dyDescent="0.3">
      <c r="A10" t="s">
        <v>320</v>
      </c>
      <c r="B10" s="326"/>
      <c r="C10" s="326"/>
      <c r="D10" s="326"/>
      <c r="E10" s="326"/>
      <c r="F10" s="327"/>
      <c r="G10" s="326"/>
      <c r="H10" s="326"/>
      <c r="I10" s="326"/>
      <c r="J10" s="326"/>
    </row>
    <row r="11" spans="1:10" x14ac:dyDescent="0.3">
      <c r="A11" t="s">
        <v>321</v>
      </c>
      <c r="B11" s="328">
        <f>B13</f>
        <v>152933718.74900001</v>
      </c>
      <c r="C11" s="328">
        <f t="shared" ref="C11:D11" si="0">C13</f>
        <v>169257077.345</v>
      </c>
      <c r="D11" s="328">
        <f t="shared" si="0"/>
        <v>168830117.51100001</v>
      </c>
      <c r="E11" s="326"/>
      <c r="F11" s="328">
        <f>G11+I11</f>
        <v>168830117.51100001</v>
      </c>
      <c r="G11" s="328">
        <f>G13</f>
        <v>115558196.65100001</v>
      </c>
      <c r="H11" s="330"/>
      <c r="I11" s="328">
        <f>I13</f>
        <v>53271920.859999999</v>
      </c>
      <c r="J11" s="329"/>
    </row>
    <row r="12" spans="1:10" x14ac:dyDescent="0.3">
      <c r="A12" s="318" t="s">
        <v>322</v>
      </c>
      <c r="B12" s="329"/>
      <c r="C12" s="329"/>
      <c r="D12" s="329"/>
      <c r="E12" s="330"/>
      <c r="F12" s="328"/>
      <c r="G12" s="329"/>
      <c r="H12" s="330"/>
      <c r="I12" s="329"/>
      <c r="J12" s="329"/>
    </row>
    <row r="13" spans="1:10" x14ac:dyDescent="0.3">
      <c r="A13" s="318" t="s">
        <v>323</v>
      </c>
      <c r="B13" s="329">
        <v>152933718.74900001</v>
      </c>
      <c r="C13" s="329">
        <v>169257077.345</v>
      </c>
      <c r="D13" s="329">
        <v>168830117.51100001</v>
      </c>
      <c r="E13" s="333"/>
      <c r="F13" s="328">
        <f>G13+I13</f>
        <v>168830117.51100001</v>
      </c>
      <c r="G13" s="329">
        <v>115558196.65100001</v>
      </c>
      <c r="H13" s="329"/>
      <c r="I13" s="329">
        <v>53271920.859999999</v>
      </c>
      <c r="J13" s="329"/>
    </row>
    <row r="14" spans="1:10" x14ac:dyDescent="0.3">
      <c r="A14" s="318" t="s">
        <v>324</v>
      </c>
      <c r="B14" s="329"/>
      <c r="C14" s="329"/>
      <c r="D14" s="329"/>
      <c r="E14" s="333"/>
      <c r="F14" s="332"/>
      <c r="G14" s="329"/>
      <c r="H14" s="329"/>
      <c r="I14" s="329"/>
      <c r="J14" s="329"/>
    </row>
    <row r="15" spans="1:10" x14ac:dyDescent="0.3">
      <c r="A15" s="318" t="s">
        <v>325</v>
      </c>
      <c r="B15" s="329"/>
      <c r="C15" s="329"/>
      <c r="D15" s="329"/>
      <c r="E15" s="333"/>
      <c r="F15" s="332"/>
      <c r="G15" s="329"/>
      <c r="H15" s="329"/>
      <c r="I15" s="329"/>
      <c r="J15" s="329"/>
    </row>
    <row r="16" spans="1:10" x14ac:dyDescent="0.3">
      <c r="A16" s="318" t="s">
        <v>326</v>
      </c>
      <c r="B16" s="329"/>
      <c r="C16" s="329"/>
      <c r="D16" s="329"/>
      <c r="E16" s="333"/>
      <c r="F16" s="332"/>
      <c r="G16" s="329"/>
      <c r="H16" s="329"/>
      <c r="I16" s="329"/>
      <c r="J16" s="329"/>
    </row>
    <row r="17" spans="1:10" x14ac:dyDescent="0.3">
      <c r="A17" s="318" t="s">
        <v>327</v>
      </c>
      <c r="B17" s="329"/>
      <c r="C17" s="329"/>
      <c r="D17" s="329"/>
      <c r="E17" s="333"/>
      <c r="F17" s="332"/>
      <c r="G17" s="329"/>
      <c r="H17" s="329"/>
      <c r="I17" s="329"/>
      <c r="J17" s="329"/>
    </row>
    <row r="18" spans="1:10" x14ac:dyDescent="0.3">
      <c r="A18" s="318" t="s">
        <v>328</v>
      </c>
      <c r="B18" s="329"/>
      <c r="C18" s="329"/>
      <c r="D18" s="329"/>
      <c r="E18" s="333"/>
      <c r="F18" s="332"/>
      <c r="G18" s="329"/>
      <c r="H18" s="329"/>
      <c r="I18" s="329"/>
      <c r="J18" s="329"/>
    </row>
    <row r="19" spans="1:10" x14ac:dyDescent="0.3">
      <c r="A19" t="s">
        <v>329</v>
      </c>
      <c r="B19" s="328">
        <f>B21</f>
        <v>368000</v>
      </c>
      <c r="C19" s="328">
        <f t="shared" ref="C19:D19" si="1">C21</f>
        <v>408710.80300000001</v>
      </c>
      <c r="D19" s="328">
        <f t="shared" si="1"/>
        <v>380558.46300000005</v>
      </c>
      <c r="E19" s="327"/>
      <c r="F19" s="328">
        <f>F21</f>
        <v>380558.46300000005</v>
      </c>
      <c r="G19" s="328">
        <f>G21</f>
        <v>380558.46300000005</v>
      </c>
      <c r="H19" s="329"/>
      <c r="I19" s="329"/>
      <c r="J19" s="329"/>
    </row>
    <row r="20" spans="1:10" x14ac:dyDescent="0.3">
      <c r="A20" s="318" t="s">
        <v>330</v>
      </c>
      <c r="B20" s="329"/>
      <c r="C20" s="329"/>
      <c r="D20" s="329"/>
      <c r="E20" s="333"/>
      <c r="F20" s="332"/>
      <c r="G20" s="329"/>
      <c r="H20" s="329"/>
      <c r="I20" s="329"/>
      <c r="J20" s="329"/>
    </row>
    <row r="21" spans="1:10" x14ac:dyDescent="0.3">
      <c r="A21" s="318" t="s">
        <v>331</v>
      </c>
      <c r="B21" s="329">
        <v>368000</v>
      </c>
      <c r="C21" s="329">
        <v>408710.80300000001</v>
      </c>
      <c r="D21" s="329">
        <v>380558.46300000005</v>
      </c>
      <c r="E21" s="333"/>
      <c r="F21" s="328">
        <f>G21</f>
        <v>380558.46300000005</v>
      </c>
      <c r="G21" s="329">
        <v>380558.46300000005</v>
      </c>
      <c r="H21" s="329"/>
      <c r="I21" s="329"/>
      <c r="J21" s="329"/>
    </row>
    <row r="22" spans="1:10" x14ac:dyDescent="0.3">
      <c r="A22" s="318" t="s">
        <v>332</v>
      </c>
      <c r="B22" s="333"/>
      <c r="C22" s="333"/>
      <c r="D22" s="333"/>
      <c r="E22" s="333"/>
      <c r="F22" s="329"/>
      <c r="G22" s="329"/>
      <c r="H22" s="329"/>
      <c r="I22" s="329"/>
      <c r="J22" s="329"/>
    </row>
    <row r="23" spans="1:10" x14ac:dyDescent="0.3">
      <c r="A23" s="318" t="s">
        <v>333</v>
      </c>
      <c r="B23" s="333"/>
      <c r="C23" s="333"/>
      <c r="D23" s="333"/>
      <c r="E23" s="333"/>
      <c r="F23" s="326"/>
      <c r="G23" s="326"/>
      <c r="H23" s="326"/>
      <c r="I23" s="326"/>
      <c r="J23" s="326"/>
    </row>
    <row r="24" spans="1:10" x14ac:dyDescent="0.3">
      <c r="A24" s="318" t="s">
        <v>334</v>
      </c>
      <c r="B24" s="333"/>
      <c r="C24" s="333"/>
      <c r="D24" s="333"/>
      <c r="E24" s="333"/>
      <c r="F24" s="334"/>
      <c r="G24" s="326"/>
      <c r="H24" s="326"/>
      <c r="I24" s="326"/>
      <c r="J24" s="326"/>
    </row>
    <row r="25" spans="1:10" x14ac:dyDescent="0.3">
      <c r="A25" t="s">
        <v>335</v>
      </c>
      <c r="F25" s="319"/>
    </row>
    <row r="26" spans="1:10" x14ac:dyDescent="0.3">
      <c r="A26" t="s">
        <v>336</v>
      </c>
    </row>
    <row r="27" spans="1:10" ht="15" thickBot="1" x14ac:dyDescent="0.35">
      <c r="A27" s="325"/>
      <c r="B27" s="325"/>
      <c r="C27" s="325"/>
      <c r="D27" s="325"/>
      <c r="E27" s="325"/>
      <c r="F27" s="325"/>
      <c r="G27" s="325"/>
      <c r="H27" s="325"/>
      <c r="I27" s="325"/>
      <c r="J27" s="325"/>
    </row>
    <row r="28" spans="1:10" ht="15" thickTop="1" x14ac:dyDescent="0.3"/>
  </sheetData>
  <mergeCells count="2">
    <mergeCell ref="A1:A2"/>
    <mergeCell ref="F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1"/>
  <sheetViews>
    <sheetView showGridLines="0" zoomScale="80" zoomScaleNormal="80" workbookViewId="0">
      <selection sqref="A1:F2"/>
    </sheetView>
  </sheetViews>
  <sheetFormatPr baseColWidth="10" defaultColWidth="11.44140625" defaultRowHeight="15.6" x14ac:dyDescent="0.3"/>
  <cols>
    <col min="1" max="1" width="46.33203125" style="36" customWidth="1"/>
    <col min="2" max="2" width="52.88671875" style="36" customWidth="1"/>
    <col min="3" max="3" width="24.6640625" style="36" customWidth="1"/>
    <col min="4" max="4" width="23.6640625" style="36" customWidth="1"/>
    <col min="5" max="5" width="26.109375" style="36" customWidth="1"/>
    <col min="6" max="6" width="25.5546875" style="36" customWidth="1"/>
    <col min="7" max="16384" width="11.44140625" style="36"/>
  </cols>
  <sheetData>
    <row r="1" spans="1:6" ht="21.9" customHeight="1" x14ac:dyDescent="0.3">
      <c r="A1" s="368" t="s">
        <v>93</v>
      </c>
      <c r="B1" s="368"/>
      <c r="C1" s="368"/>
      <c r="D1" s="368"/>
      <c r="E1" s="368"/>
      <c r="F1" s="368"/>
    </row>
    <row r="2" spans="1:6" ht="21.9" customHeight="1" x14ac:dyDescent="0.3">
      <c r="A2" s="368"/>
      <c r="B2" s="368"/>
      <c r="C2" s="368"/>
      <c r="D2" s="368"/>
      <c r="E2" s="368"/>
      <c r="F2" s="368"/>
    </row>
    <row r="3" spans="1:6" ht="17.399999999999999" x14ac:dyDescent="0.4">
      <c r="A3" s="374" t="s">
        <v>191</v>
      </c>
      <c r="B3" s="374"/>
      <c r="C3" s="374"/>
      <c r="D3" s="374"/>
      <c r="E3" s="374"/>
      <c r="F3" s="374"/>
    </row>
    <row r="4" spans="1:6" ht="15" customHeight="1" x14ac:dyDescent="0.3">
      <c r="A4" s="124"/>
      <c r="B4" s="124"/>
      <c r="C4" s="124"/>
      <c r="D4" s="124"/>
      <c r="E4" s="124"/>
      <c r="F4" s="124"/>
    </row>
    <row r="5" spans="1:6" ht="18" customHeight="1" x14ac:dyDescent="0.3">
      <c r="A5" s="70"/>
      <c r="B5" s="72" t="s">
        <v>22</v>
      </c>
      <c r="C5" s="375" t="s">
        <v>188</v>
      </c>
      <c r="D5" s="376"/>
      <c r="E5" s="376"/>
    </row>
    <row r="6" spans="1:6" ht="18" customHeight="1" x14ac:dyDescent="0.3">
      <c r="A6" s="71"/>
      <c r="B6" s="73" t="s">
        <v>33</v>
      </c>
      <c r="C6" s="377" t="s">
        <v>189</v>
      </c>
      <c r="D6" s="378"/>
      <c r="E6" s="378"/>
      <c r="F6" s="3"/>
    </row>
    <row r="7" spans="1:6" ht="18" customHeight="1" x14ac:dyDescent="0.3">
      <c r="A7" s="71"/>
      <c r="B7" s="74" t="s">
        <v>34</v>
      </c>
      <c r="C7" s="377" t="s">
        <v>190</v>
      </c>
      <c r="D7" s="378"/>
      <c r="E7" s="378"/>
      <c r="F7" s="3"/>
    </row>
    <row r="8" spans="1:6" s="1" customFormat="1" ht="18" customHeight="1" x14ac:dyDescent="0.35"/>
    <row r="9" spans="1:6" ht="15" customHeight="1" x14ac:dyDescent="0.3">
      <c r="A9" s="4"/>
      <c r="B9" s="121"/>
      <c r="C9" s="121"/>
      <c r="D9" s="121"/>
      <c r="E9" s="121"/>
      <c r="F9" s="121"/>
    </row>
    <row r="10" spans="1:6" ht="21.9" customHeight="1" x14ac:dyDescent="0.3">
      <c r="A10" s="379" t="s">
        <v>35</v>
      </c>
      <c r="B10" s="379"/>
      <c r="C10" s="379"/>
      <c r="D10" s="379"/>
      <c r="E10" s="379"/>
      <c r="F10" s="379"/>
    </row>
    <row r="11" spans="1:6" ht="15" customHeight="1" x14ac:dyDescent="0.3">
      <c r="A11" s="8"/>
      <c r="B11" s="8"/>
      <c r="C11" s="8"/>
      <c r="D11" s="8"/>
      <c r="E11" s="8"/>
      <c r="F11" s="8"/>
    </row>
    <row r="12" spans="1:6" x14ac:dyDescent="0.3">
      <c r="A12" s="372" t="s">
        <v>36</v>
      </c>
      <c r="B12" s="372"/>
      <c r="C12" s="372"/>
      <c r="D12" s="372"/>
      <c r="E12" s="372"/>
      <c r="F12" s="372"/>
    </row>
    <row r="13" spans="1:6" ht="15" customHeight="1" x14ac:dyDescent="0.3">
      <c r="A13" s="372" t="s">
        <v>19</v>
      </c>
      <c r="B13" s="372"/>
      <c r="C13" s="372"/>
      <c r="D13" s="372"/>
      <c r="E13" s="372"/>
      <c r="F13" s="372"/>
    </row>
    <row r="14" spans="1:6" ht="15" customHeight="1" x14ac:dyDescent="0.3">
      <c r="A14" s="121"/>
      <c r="B14" s="121"/>
      <c r="C14" s="121"/>
      <c r="D14" s="121"/>
      <c r="E14" s="121"/>
      <c r="F14" s="121"/>
    </row>
    <row r="15" spans="1:6" ht="16.95" customHeight="1" x14ac:dyDescent="0.3">
      <c r="A15" s="120" t="s">
        <v>17</v>
      </c>
      <c r="B15" s="9" t="s">
        <v>18</v>
      </c>
      <c r="C15" s="9" t="s">
        <v>0</v>
      </c>
      <c r="D15" s="9" t="s">
        <v>2</v>
      </c>
      <c r="E15" s="9" t="s">
        <v>1</v>
      </c>
      <c r="F15" s="120" t="s">
        <v>4</v>
      </c>
    </row>
    <row r="16" spans="1:6" ht="16.95" customHeight="1" x14ac:dyDescent="0.3">
      <c r="A16" s="128" t="s">
        <v>16</v>
      </c>
      <c r="B16" s="128" t="s">
        <v>177</v>
      </c>
      <c r="C16" s="108">
        <v>178431</v>
      </c>
      <c r="D16" s="108">
        <v>179063</v>
      </c>
      <c r="E16" s="108">
        <v>184161</v>
      </c>
      <c r="F16" s="108">
        <v>187073</v>
      </c>
    </row>
    <row r="17" spans="1:6" ht="16.95" customHeight="1" x14ac:dyDescent="0.3">
      <c r="A17" s="123"/>
      <c r="B17" s="106"/>
      <c r="C17" s="107"/>
      <c r="D17" s="107"/>
      <c r="E17" s="107"/>
      <c r="F17" s="107"/>
    </row>
    <row r="18" spans="1:6" ht="16.95" customHeight="1" x14ac:dyDescent="0.35">
      <c r="A18" s="123" t="s">
        <v>184</v>
      </c>
      <c r="B18" s="127" t="s">
        <v>169</v>
      </c>
      <c r="C18" s="107">
        <v>26212</v>
      </c>
      <c r="D18" s="107">
        <v>28010</v>
      </c>
      <c r="E18" s="107">
        <v>34529</v>
      </c>
      <c r="F18" s="107">
        <v>35277</v>
      </c>
    </row>
    <row r="19" spans="1:6" ht="16.95" customHeight="1" x14ac:dyDescent="0.35">
      <c r="A19" s="129" t="s">
        <v>180</v>
      </c>
      <c r="B19" s="127" t="s">
        <v>171</v>
      </c>
      <c r="C19" s="107">
        <v>525</v>
      </c>
      <c r="D19" s="107">
        <v>1238</v>
      </c>
      <c r="E19" s="107">
        <v>1273</v>
      </c>
      <c r="F19" s="107">
        <v>1338</v>
      </c>
    </row>
    <row r="20" spans="1:6" ht="16.95" customHeight="1" x14ac:dyDescent="0.35">
      <c r="A20" s="359" t="s">
        <v>181</v>
      </c>
      <c r="B20" s="127" t="s">
        <v>172</v>
      </c>
      <c r="C20" s="107">
        <v>22020</v>
      </c>
      <c r="D20" s="107">
        <v>21517</v>
      </c>
      <c r="E20" s="107">
        <v>21552</v>
      </c>
      <c r="F20" s="107">
        <v>23732</v>
      </c>
    </row>
    <row r="21" spans="1:6" ht="16.95" customHeight="1" x14ac:dyDescent="0.35">
      <c r="A21" s="359"/>
      <c r="B21" s="127" t="s">
        <v>171</v>
      </c>
      <c r="C21" s="107">
        <v>14680</v>
      </c>
      <c r="D21" s="107">
        <v>14407</v>
      </c>
      <c r="E21" s="107">
        <v>14382</v>
      </c>
      <c r="F21" s="107">
        <v>15768</v>
      </c>
    </row>
    <row r="22" spans="1:6" ht="16.95" customHeight="1" x14ac:dyDescent="0.35">
      <c r="A22" s="129" t="s">
        <v>176</v>
      </c>
      <c r="B22" s="127" t="s">
        <v>171</v>
      </c>
      <c r="C22" s="107">
        <v>6821</v>
      </c>
      <c r="D22" s="107">
        <v>6851</v>
      </c>
      <c r="E22" s="107">
        <v>6851</v>
      </c>
      <c r="F22" s="107">
        <v>6989</v>
      </c>
    </row>
    <row r="23" spans="1:6" ht="16.95" customHeight="1" x14ac:dyDescent="0.35">
      <c r="A23" s="359" t="s">
        <v>182</v>
      </c>
      <c r="B23" s="127" t="s">
        <v>175</v>
      </c>
      <c r="C23" s="107">
        <v>252581</v>
      </c>
      <c r="D23" s="107">
        <v>251782</v>
      </c>
      <c r="E23" s="107">
        <v>263881</v>
      </c>
      <c r="F23" s="107">
        <v>267271</v>
      </c>
    </row>
    <row r="24" spans="1:6" ht="16.95" customHeight="1" x14ac:dyDescent="0.35">
      <c r="A24" s="360"/>
      <c r="B24" s="127" t="s">
        <v>171</v>
      </c>
      <c r="C24" s="107">
        <v>155381</v>
      </c>
      <c r="D24" s="107">
        <v>155050</v>
      </c>
      <c r="E24" s="107">
        <v>158528</v>
      </c>
      <c r="F24" s="107">
        <v>160318</v>
      </c>
    </row>
    <row r="25" spans="1:6" x14ac:dyDescent="0.3">
      <c r="A25" s="373" t="s">
        <v>186</v>
      </c>
      <c r="B25" s="373"/>
      <c r="C25" s="373"/>
      <c r="D25" s="373"/>
      <c r="E25" s="373"/>
      <c r="F25" s="373"/>
    </row>
    <row r="26" spans="1:6" ht="266.25" customHeight="1" x14ac:dyDescent="0.3">
      <c r="A26" s="369" t="s">
        <v>215</v>
      </c>
      <c r="B26" s="370"/>
      <c r="C26" s="370"/>
      <c r="D26" s="370"/>
      <c r="E26" s="370"/>
      <c r="F26" s="371"/>
    </row>
    <row r="27" spans="1:6" x14ac:dyDescent="0.3">
      <c r="A27" s="37"/>
      <c r="B27" s="37"/>
      <c r="C27" s="37"/>
      <c r="D27" s="38"/>
      <c r="E27" s="38"/>
      <c r="F27" s="39"/>
    </row>
    <row r="28" spans="1:6" x14ac:dyDescent="0.3">
      <c r="A28" s="372" t="s">
        <v>37</v>
      </c>
      <c r="B28" s="372"/>
      <c r="C28" s="372"/>
      <c r="D28" s="372"/>
      <c r="E28" s="372"/>
      <c r="F28" s="372"/>
    </row>
    <row r="29" spans="1:6" ht="15" customHeight="1" x14ac:dyDescent="0.3">
      <c r="A29" s="372" t="s">
        <v>20</v>
      </c>
      <c r="B29" s="372"/>
      <c r="C29" s="372"/>
      <c r="D29" s="372"/>
      <c r="E29" s="372"/>
      <c r="F29" s="372"/>
    </row>
    <row r="30" spans="1:6" x14ac:dyDescent="0.3">
      <c r="A30" s="37"/>
      <c r="B30" s="37"/>
      <c r="C30" s="38"/>
      <c r="D30" s="38"/>
      <c r="E30" s="38"/>
      <c r="F30" s="40"/>
    </row>
    <row r="31" spans="1:6" ht="16.95" customHeight="1" x14ac:dyDescent="0.3">
      <c r="A31" s="380" t="s">
        <v>17</v>
      </c>
      <c r="B31" s="381"/>
      <c r="C31" s="9" t="s">
        <v>0</v>
      </c>
      <c r="D31" s="9" t="s">
        <v>2</v>
      </c>
      <c r="E31" s="9" t="s">
        <v>1</v>
      </c>
      <c r="F31" s="120" t="s">
        <v>4</v>
      </c>
    </row>
    <row r="32" spans="1:6" ht="16.95" customHeight="1" x14ac:dyDescent="0.3">
      <c r="A32" s="382" t="s">
        <v>16</v>
      </c>
      <c r="B32" s="382"/>
      <c r="C32" s="35">
        <v>9824215092</v>
      </c>
      <c r="D32" s="35">
        <v>10253573985</v>
      </c>
      <c r="E32" s="35">
        <v>11672415925</v>
      </c>
      <c r="F32" s="35">
        <f>+SUM(F34:F38)</f>
        <v>31750205002</v>
      </c>
    </row>
    <row r="33" spans="1:6" ht="16.95" customHeight="1" x14ac:dyDescent="0.3">
      <c r="A33" s="367"/>
      <c r="B33" s="367"/>
      <c r="C33" s="109"/>
      <c r="D33" s="109"/>
      <c r="E33" s="109"/>
      <c r="F33" s="109"/>
    </row>
    <row r="34" spans="1:6" ht="16.95" customHeight="1" x14ac:dyDescent="0.3">
      <c r="A34" s="359" t="s">
        <v>179</v>
      </c>
      <c r="B34" s="359"/>
      <c r="C34" s="109">
        <v>2669964582</v>
      </c>
      <c r="D34" s="109">
        <v>2957845578</v>
      </c>
      <c r="E34" s="109">
        <v>3711396566</v>
      </c>
      <c r="F34" s="109">
        <f>+SUM(C34:E34)</f>
        <v>9339206726</v>
      </c>
    </row>
    <row r="35" spans="1:6" ht="16.95" customHeight="1" x14ac:dyDescent="0.3">
      <c r="A35" s="359" t="s">
        <v>173</v>
      </c>
      <c r="B35" s="359"/>
      <c r="C35" s="109">
        <v>52600000</v>
      </c>
      <c r="D35" s="109">
        <v>193200000</v>
      </c>
      <c r="E35" s="109">
        <v>141300000</v>
      </c>
      <c r="F35" s="109">
        <f t="shared" ref="F35:F38" si="0">+SUM(C35:E35)</f>
        <v>387100000</v>
      </c>
    </row>
    <row r="36" spans="1:6" ht="16.95" customHeight="1" x14ac:dyDescent="0.3">
      <c r="A36" s="359" t="s">
        <v>170</v>
      </c>
      <c r="B36" s="359"/>
      <c r="C36" s="109">
        <v>2094777510.0000002</v>
      </c>
      <c r="D36" s="109">
        <v>2092152407.0000002</v>
      </c>
      <c r="E36" s="109">
        <v>2111654358.9999995</v>
      </c>
      <c r="F36" s="109">
        <f t="shared" si="0"/>
        <v>6298584276</v>
      </c>
    </row>
    <row r="37" spans="1:6" ht="16.95" customHeight="1" x14ac:dyDescent="0.3">
      <c r="A37" s="359" t="s">
        <v>176</v>
      </c>
      <c r="B37" s="359"/>
      <c r="C37" s="109">
        <v>545605000</v>
      </c>
      <c r="D37" s="109">
        <v>554485000</v>
      </c>
      <c r="E37" s="109">
        <v>553630000</v>
      </c>
      <c r="F37" s="109">
        <f t="shared" si="0"/>
        <v>1653720000</v>
      </c>
    </row>
    <row r="38" spans="1:6" ht="16.95" customHeight="1" x14ac:dyDescent="0.3">
      <c r="A38" s="359" t="s">
        <v>174</v>
      </c>
      <c r="B38" s="359"/>
      <c r="C38" s="109">
        <v>4461268000</v>
      </c>
      <c r="D38" s="109">
        <v>4455891000</v>
      </c>
      <c r="E38" s="109">
        <v>5154435000</v>
      </c>
      <c r="F38" s="110">
        <f t="shared" si="0"/>
        <v>14071594000</v>
      </c>
    </row>
    <row r="39" spans="1:6" ht="15" customHeight="1" x14ac:dyDescent="0.3">
      <c r="A39" s="373" t="s">
        <v>43</v>
      </c>
      <c r="B39" s="373"/>
      <c r="C39" s="373"/>
      <c r="D39" s="373"/>
      <c r="E39" s="373"/>
      <c r="F39" s="41"/>
    </row>
    <row r="40" spans="1:6" ht="210.75" customHeight="1" x14ac:dyDescent="0.3">
      <c r="A40" s="369" t="s">
        <v>216</v>
      </c>
      <c r="B40" s="370"/>
      <c r="C40" s="370"/>
      <c r="D40" s="370"/>
      <c r="E40" s="370"/>
      <c r="F40" s="371"/>
    </row>
    <row r="42" spans="1:6" x14ac:dyDescent="0.3">
      <c r="A42" s="395" t="s">
        <v>39</v>
      </c>
      <c r="B42" s="395"/>
      <c r="C42" s="395"/>
      <c r="D42" s="395"/>
      <c r="E42" s="395"/>
      <c r="F42" s="395"/>
    </row>
    <row r="43" spans="1:6" ht="31.5" customHeight="1" x14ac:dyDescent="0.3">
      <c r="A43" s="362" t="s">
        <v>40</v>
      </c>
      <c r="B43" s="362"/>
      <c r="C43" s="362"/>
      <c r="D43" s="362"/>
      <c r="E43" s="362"/>
      <c r="F43" s="362"/>
    </row>
    <row r="45" spans="1:6" ht="35.4" customHeight="1" x14ac:dyDescent="0.3">
      <c r="A45" s="363" t="s">
        <v>23</v>
      </c>
      <c r="B45" s="363"/>
      <c r="C45" s="7" t="s">
        <v>41</v>
      </c>
      <c r="D45" s="122" t="s">
        <v>42</v>
      </c>
      <c r="E45" s="20" t="s">
        <v>44</v>
      </c>
      <c r="F45" s="122" t="s">
        <v>24</v>
      </c>
    </row>
    <row r="46" spans="1:6" ht="27.9" customHeight="1" x14ac:dyDescent="0.3">
      <c r="A46" s="364" t="s">
        <v>28</v>
      </c>
      <c r="B46" s="365"/>
      <c r="C46" s="15" t="s">
        <v>192</v>
      </c>
      <c r="D46" s="15"/>
      <c r="E46" s="19"/>
      <c r="F46" s="16"/>
    </row>
    <row r="47" spans="1:6" ht="27.9" customHeight="1" x14ac:dyDescent="0.3">
      <c r="A47" s="364" t="s">
        <v>29</v>
      </c>
      <c r="B47" s="364"/>
      <c r="C47" s="15" t="s">
        <v>192</v>
      </c>
      <c r="D47" s="15"/>
      <c r="E47" s="15"/>
      <c r="F47" s="17"/>
    </row>
    <row r="48" spans="1:6" ht="27.9" customHeight="1" x14ac:dyDescent="0.3">
      <c r="A48" s="366" t="s">
        <v>27</v>
      </c>
      <c r="B48" s="366"/>
      <c r="C48" s="15" t="s">
        <v>192</v>
      </c>
      <c r="D48" s="15"/>
      <c r="E48" s="15"/>
      <c r="F48" s="17"/>
    </row>
    <row r="49" spans="1:6" ht="27.9" customHeight="1" x14ac:dyDescent="0.3">
      <c r="A49" s="361" t="s">
        <v>30</v>
      </c>
      <c r="B49" s="361"/>
      <c r="C49" s="15"/>
      <c r="D49" s="15" t="s">
        <v>192</v>
      </c>
      <c r="E49" s="15"/>
      <c r="F49" s="18"/>
    </row>
    <row r="50" spans="1:6" ht="16.95" customHeight="1" x14ac:dyDescent="0.3">
      <c r="A50" s="373" t="s">
        <v>43</v>
      </c>
      <c r="B50" s="373"/>
      <c r="C50" s="373"/>
      <c r="D50" s="373"/>
      <c r="E50" s="373"/>
      <c r="F50" s="373"/>
    </row>
    <row r="51" spans="1:6" ht="54.9" customHeight="1" x14ac:dyDescent="0.3">
      <c r="A51" s="355" t="s">
        <v>87</v>
      </c>
      <c r="B51" s="355"/>
      <c r="C51" s="355"/>
      <c r="D51" s="355"/>
      <c r="E51" s="355"/>
      <c r="F51" s="355"/>
    </row>
    <row r="52" spans="1:6" ht="15" customHeight="1" x14ac:dyDescent="0.3">
      <c r="A52" s="126"/>
      <c r="B52" s="126"/>
      <c r="C52" s="126"/>
      <c r="D52" s="126"/>
      <c r="E52" s="126"/>
      <c r="F52" s="126"/>
    </row>
    <row r="53" spans="1:6" ht="15" customHeight="1" x14ac:dyDescent="0.3">
      <c r="A53" s="126"/>
      <c r="B53" s="126"/>
      <c r="C53" s="126"/>
      <c r="D53" s="126"/>
      <c r="E53" s="126"/>
      <c r="F53" s="126"/>
    </row>
    <row r="54" spans="1:6" ht="15" customHeight="1" x14ac:dyDescent="0.3">
      <c r="A54" s="126"/>
      <c r="B54" s="126"/>
      <c r="C54" s="126"/>
      <c r="D54" s="126"/>
      <c r="E54" s="126"/>
      <c r="F54" s="126"/>
    </row>
    <row r="55" spans="1:6" ht="15" customHeight="1" x14ac:dyDescent="0.3">
      <c r="A55" s="126"/>
      <c r="B55" s="126"/>
      <c r="C55" s="126"/>
      <c r="D55" s="126"/>
      <c r="E55" s="126"/>
      <c r="F55" s="126"/>
    </row>
    <row r="56" spans="1:6" ht="15" customHeight="1" x14ac:dyDescent="0.3">
      <c r="A56" s="126"/>
      <c r="B56" s="126"/>
      <c r="C56" s="126"/>
      <c r="D56" s="126"/>
      <c r="E56" s="126"/>
      <c r="F56" s="126"/>
    </row>
    <row r="57" spans="1:6" ht="15" customHeight="1" x14ac:dyDescent="0.3">
      <c r="A57" s="126"/>
      <c r="B57" s="126"/>
      <c r="C57" s="126"/>
      <c r="D57" s="126"/>
      <c r="E57" s="126"/>
      <c r="F57" s="126"/>
    </row>
    <row r="58" spans="1:6" ht="15" customHeight="1" x14ac:dyDescent="0.3">
      <c r="A58" s="126"/>
      <c r="B58" s="126"/>
      <c r="C58" s="126"/>
      <c r="D58" s="126"/>
      <c r="E58" s="126"/>
      <c r="F58" s="126"/>
    </row>
    <row r="59" spans="1:6" x14ac:dyDescent="0.3">
      <c r="A59" s="395" t="s">
        <v>45</v>
      </c>
      <c r="B59" s="395"/>
      <c r="C59" s="395"/>
      <c r="D59" s="395"/>
      <c r="E59" s="395"/>
      <c r="F59" s="395"/>
    </row>
    <row r="60" spans="1:6" x14ac:dyDescent="0.3">
      <c r="A60" s="395" t="s">
        <v>25</v>
      </c>
      <c r="B60" s="395"/>
      <c r="C60" s="395"/>
      <c r="D60" s="395"/>
      <c r="E60" s="395"/>
      <c r="F60" s="395"/>
    </row>
    <row r="62" spans="1:6" ht="32.4" customHeight="1" x14ac:dyDescent="0.3">
      <c r="A62" s="380" t="s">
        <v>23</v>
      </c>
      <c r="B62" s="380"/>
      <c r="C62" s="9" t="s">
        <v>41</v>
      </c>
      <c r="D62" s="120" t="s">
        <v>42</v>
      </c>
      <c r="E62" s="21" t="s">
        <v>86</v>
      </c>
      <c r="F62" s="120" t="s">
        <v>24</v>
      </c>
    </row>
    <row r="63" spans="1:6" s="87" customFormat="1" ht="22.95" customHeight="1" x14ac:dyDescent="0.3">
      <c r="A63" s="392" t="s">
        <v>31</v>
      </c>
      <c r="B63" s="392"/>
      <c r="C63" s="19"/>
      <c r="D63" s="19"/>
      <c r="E63" s="30" t="s">
        <v>192</v>
      </c>
      <c r="F63" s="43"/>
    </row>
    <row r="64" spans="1:6" s="87" customFormat="1" ht="31.95" customHeight="1" x14ac:dyDescent="0.3">
      <c r="A64" s="393" t="s">
        <v>32</v>
      </c>
      <c r="B64" s="393"/>
      <c r="C64" s="31"/>
      <c r="D64" s="31"/>
      <c r="E64" s="32" t="s">
        <v>192</v>
      </c>
      <c r="F64" s="44"/>
    </row>
    <row r="65" spans="1:6" x14ac:dyDescent="0.3">
      <c r="A65" s="354" t="s">
        <v>43</v>
      </c>
      <c r="B65" s="354"/>
      <c r="C65" s="354"/>
      <c r="D65" s="354"/>
      <c r="E65" s="354"/>
      <c r="F65" s="354"/>
    </row>
    <row r="66" spans="1:6" ht="67.2" customHeight="1" x14ac:dyDescent="0.3">
      <c r="A66" s="355" t="s">
        <v>193</v>
      </c>
      <c r="B66" s="355"/>
      <c r="C66" s="355"/>
      <c r="D66" s="355"/>
      <c r="E66" s="355"/>
      <c r="F66" s="355"/>
    </row>
    <row r="67" spans="1:6" x14ac:dyDescent="0.3">
      <c r="E67" s="45"/>
    </row>
    <row r="68" spans="1:6" ht="44.25" customHeight="1" x14ac:dyDescent="0.3">
      <c r="A68" s="2" t="s">
        <v>46</v>
      </c>
      <c r="B68" s="394" t="s">
        <v>213</v>
      </c>
      <c r="C68" s="375"/>
      <c r="D68" s="383" t="s">
        <v>49</v>
      </c>
      <c r="E68" s="384"/>
      <c r="F68" s="385"/>
    </row>
    <row r="69" spans="1:6" ht="27" customHeight="1" x14ac:dyDescent="0.3">
      <c r="A69" s="2" t="s">
        <v>47</v>
      </c>
      <c r="B69" s="394" t="s">
        <v>214</v>
      </c>
      <c r="C69" s="375"/>
      <c r="D69" s="386"/>
      <c r="E69" s="387"/>
      <c r="F69" s="388"/>
    </row>
    <row r="70" spans="1:6" ht="33.75" customHeight="1" x14ac:dyDescent="0.3">
      <c r="A70" s="2" t="s">
        <v>48</v>
      </c>
      <c r="B70" s="394" t="s">
        <v>190</v>
      </c>
      <c r="C70" s="375"/>
      <c r="D70" s="389"/>
      <c r="E70" s="390"/>
      <c r="F70" s="391"/>
    </row>
    <row r="71" spans="1:6" x14ac:dyDescent="0.35">
      <c r="A71" s="1"/>
      <c r="B71" s="67"/>
      <c r="C71" s="67"/>
      <c r="D71" s="117"/>
      <c r="E71" s="117"/>
      <c r="F71" s="117"/>
    </row>
    <row r="72" spans="1:6" ht="21.9" customHeight="1" x14ac:dyDescent="0.3">
      <c r="A72" s="379" t="s">
        <v>50</v>
      </c>
      <c r="B72" s="379"/>
      <c r="C72" s="379"/>
      <c r="D72" s="379"/>
      <c r="E72" s="379"/>
      <c r="F72" s="379"/>
    </row>
    <row r="73" spans="1:6" ht="9.9" customHeight="1" x14ac:dyDescent="0.3"/>
    <row r="74" spans="1:6" x14ac:dyDescent="0.3">
      <c r="A74" s="395" t="s">
        <v>51</v>
      </c>
      <c r="B74" s="395"/>
      <c r="C74" s="395"/>
      <c r="D74" s="395"/>
      <c r="E74" s="395"/>
      <c r="F74" s="395"/>
    </row>
    <row r="75" spans="1:6" x14ac:dyDescent="0.3">
      <c r="A75" s="395" t="s">
        <v>62</v>
      </c>
      <c r="B75" s="395"/>
      <c r="C75" s="395"/>
      <c r="D75" s="395"/>
      <c r="E75" s="395"/>
      <c r="F75" s="395"/>
    </row>
    <row r="76" spans="1:6" x14ac:dyDescent="0.3">
      <c r="A76" s="395" t="s">
        <v>52</v>
      </c>
      <c r="B76" s="395"/>
      <c r="C76" s="395"/>
      <c r="D76" s="395"/>
      <c r="E76" s="395"/>
      <c r="F76" s="395"/>
    </row>
    <row r="77" spans="1:6" ht="9.9" customHeight="1" x14ac:dyDescent="0.3"/>
    <row r="78" spans="1:6" ht="44.25" customHeight="1" x14ac:dyDescent="0.3">
      <c r="A78" s="69" t="s">
        <v>63</v>
      </c>
      <c r="B78" s="69" t="s">
        <v>67</v>
      </c>
      <c r="C78" s="69" t="s">
        <v>71</v>
      </c>
      <c r="D78" s="69" t="s">
        <v>68</v>
      </c>
      <c r="E78" s="69" t="s">
        <v>69</v>
      </c>
      <c r="F78" s="69" t="s">
        <v>70</v>
      </c>
    </row>
    <row r="79" spans="1:6" ht="15" customHeight="1" x14ac:dyDescent="0.3">
      <c r="A79" s="118" t="s">
        <v>16</v>
      </c>
      <c r="B79" s="35">
        <v>153301718748.62732</v>
      </c>
      <c r="C79" s="46">
        <f>+SUM(C81:C85)</f>
        <v>100</v>
      </c>
      <c r="D79" s="10"/>
      <c r="E79" s="10"/>
      <c r="F79" s="10"/>
    </row>
    <row r="80" spans="1:6" ht="9.9" customHeight="1" x14ac:dyDescent="0.3">
      <c r="A80" s="24"/>
      <c r="B80" s="33"/>
      <c r="C80" s="34"/>
      <c r="D80" s="23"/>
      <c r="E80" s="23"/>
      <c r="F80" s="23"/>
    </row>
    <row r="81" spans="1:6" s="88" customFormat="1" ht="52.5" customHeight="1" x14ac:dyDescent="0.3">
      <c r="A81" s="24" t="s">
        <v>64</v>
      </c>
      <c r="B81" s="109">
        <v>153301718748.62732</v>
      </c>
      <c r="C81" s="34">
        <f>+B81/$B$79*100</f>
        <v>100</v>
      </c>
      <c r="D81" s="23" t="s">
        <v>194</v>
      </c>
      <c r="E81" s="23"/>
      <c r="F81" s="23"/>
    </row>
    <row r="82" spans="1:6" s="88" customFormat="1" ht="15" customHeight="1" x14ac:dyDescent="0.3">
      <c r="A82" s="24" t="s">
        <v>65</v>
      </c>
      <c r="B82" s="25"/>
      <c r="C82" s="34">
        <f t="shared" ref="C82:C83" si="1">+B82/$B$79*100</f>
        <v>0</v>
      </c>
      <c r="D82" s="24"/>
      <c r="E82" s="24"/>
      <c r="F82" s="24"/>
    </row>
    <row r="83" spans="1:6" s="88" customFormat="1" ht="15" customHeight="1" x14ac:dyDescent="0.3">
      <c r="A83" s="24" t="s">
        <v>66</v>
      </c>
      <c r="B83" s="25"/>
      <c r="C83" s="34">
        <f t="shared" si="1"/>
        <v>0</v>
      </c>
      <c r="D83" s="24"/>
      <c r="E83" s="24"/>
      <c r="F83" s="24"/>
    </row>
    <row r="84" spans="1:6" s="88" customFormat="1" ht="15" customHeight="1" x14ac:dyDescent="0.3">
      <c r="A84" s="24" t="s">
        <v>166</v>
      </c>
      <c r="B84" s="25">
        <v>0</v>
      </c>
      <c r="C84" s="34">
        <f t="shared" ref="C84:C85" si="2">+B84/$B$79*100</f>
        <v>0</v>
      </c>
      <c r="D84" s="24"/>
      <c r="E84" s="24"/>
      <c r="F84" s="24"/>
    </row>
    <row r="85" spans="1:6" ht="15" customHeight="1" x14ac:dyDescent="0.3">
      <c r="A85" s="26" t="s">
        <v>167</v>
      </c>
      <c r="B85" s="25"/>
      <c r="C85" s="34">
        <f t="shared" si="2"/>
        <v>0</v>
      </c>
      <c r="D85" s="47"/>
      <c r="E85" s="47"/>
      <c r="F85" s="47"/>
    </row>
    <row r="86" spans="1:6" ht="15" customHeight="1" x14ac:dyDescent="0.3">
      <c r="A86" s="354" t="s">
        <v>195</v>
      </c>
      <c r="B86" s="354"/>
      <c r="C86" s="354"/>
      <c r="D86" s="354"/>
      <c r="E86" s="354"/>
      <c r="F86" s="354"/>
    </row>
    <row r="87" spans="1:6" ht="75" customHeight="1" x14ac:dyDescent="0.3">
      <c r="A87" s="369" t="s">
        <v>196</v>
      </c>
      <c r="B87" s="370"/>
      <c r="C87" s="370"/>
      <c r="D87" s="370"/>
      <c r="E87" s="370"/>
      <c r="F87" s="371"/>
    </row>
    <row r="88" spans="1:6" ht="15" customHeight="1" x14ac:dyDescent="0.3">
      <c r="A88" s="24"/>
      <c r="B88" s="48"/>
      <c r="C88" s="23"/>
    </row>
    <row r="89" spans="1:6" x14ac:dyDescent="0.3">
      <c r="A89" s="395" t="s">
        <v>72</v>
      </c>
      <c r="B89" s="395"/>
      <c r="C89" s="395"/>
      <c r="D89" s="395"/>
      <c r="E89" s="395"/>
      <c r="F89" s="395"/>
    </row>
    <row r="90" spans="1:6" x14ac:dyDescent="0.3">
      <c r="A90" s="395" t="s">
        <v>73</v>
      </c>
      <c r="B90" s="395"/>
      <c r="C90" s="395"/>
      <c r="D90" s="395"/>
      <c r="E90" s="395"/>
      <c r="F90" s="395"/>
    </row>
    <row r="91" spans="1:6" x14ac:dyDescent="0.3">
      <c r="A91" s="395" t="s">
        <v>52</v>
      </c>
      <c r="B91" s="395"/>
      <c r="C91" s="395"/>
      <c r="D91" s="395"/>
      <c r="E91" s="395"/>
      <c r="F91" s="395"/>
    </row>
    <row r="92" spans="1:6" ht="9.9" customHeight="1" x14ac:dyDescent="0.3"/>
    <row r="93" spans="1:6" x14ac:dyDescent="0.3">
      <c r="A93" s="68" t="s">
        <v>55</v>
      </c>
      <c r="B93" s="68" t="s">
        <v>56</v>
      </c>
      <c r="C93" s="68" t="s">
        <v>0</v>
      </c>
      <c r="D93" s="68" t="s">
        <v>2</v>
      </c>
      <c r="E93" s="68" t="s">
        <v>3</v>
      </c>
      <c r="F93" s="68" t="s">
        <v>4</v>
      </c>
    </row>
    <row r="94" spans="1:6" x14ac:dyDescent="0.3">
      <c r="A94" s="118" t="s">
        <v>16</v>
      </c>
      <c r="B94" s="49"/>
      <c r="C94" s="11">
        <v>13507094307.949999</v>
      </c>
      <c r="D94" s="11">
        <v>13208064897.890001</v>
      </c>
      <c r="E94" s="11">
        <v>13208788441.149998</v>
      </c>
      <c r="F94" s="35">
        <v>39923947646.989998</v>
      </c>
    </row>
    <row r="95" spans="1:6" ht="9.9" customHeight="1" x14ac:dyDescent="0.3">
      <c r="A95" s="12"/>
      <c r="B95" s="50"/>
      <c r="C95" s="13"/>
      <c r="D95" s="13"/>
      <c r="E95" s="13"/>
      <c r="F95" s="51"/>
    </row>
    <row r="96" spans="1:6" x14ac:dyDescent="0.3">
      <c r="A96" s="396" t="s">
        <v>74</v>
      </c>
      <c r="B96" s="396"/>
      <c r="C96" s="52">
        <v>13200177545.299999</v>
      </c>
      <c r="D96" s="52">
        <v>13208064897.890001</v>
      </c>
      <c r="E96" s="52">
        <v>13208788441.149998</v>
      </c>
      <c r="F96" s="53">
        <v>39617030884.339996</v>
      </c>
    </row>
    <row r="97" spans="1:6" x14ac:dyDescent="0.3">
      <c r="A97" s="54" t="s">
        <v>197</v>
      </c>
      <c r="B97" s="50" t="s">
        <v>200</v>
      </c>
      <c r="C97" s="14">
        <v>550734.75</v>
      </c>
      <c r="D97" s="14">
        <v>1408288.02</v>
      </c>
      <c r="E97" s="14">
        <v>1916377.6600000001</v>
      </c>
      <c r="F97" s="55">
        <v>3875400.43</v>
      </c>
    </row>
    <row r="98" spans="1:6" x14ac:dyDescent="0.3">
      <c r="A98" s="54" t="s">
        <v>198</v>
      </c>
      <c r="B98" s="50" t="s">
        <v>201</v>
      </c>
      <c r="C98" s="14">
        <v>18533615.689999998</v>
      </c>
      <c r="D98" s="14">
        <v>25563415</v>
      </c>
      <c r="E98" s="14">
        <v>25778868.660000011</v>
      </c>
      <c r="F98" s="55">
        <v>69875899.350000009</v>
      </c>
    </row>
    <row r="99" spans="1:6" x14ac:dyDescent="0.3">
      <c r="A99" s="75">
        <v>1411000000</v>
      </c>
      <c r="B99" s="50" t="s">
        <v>202</v>
      </c>
      <c r="C99" s="14">
        <v>4787789787.420001</v>
      </c>
      <c r="D99" s="14">
        <v>4787789787.420001</v>
      </c>
      <c r="E99" s="14">
        <v>4787789787.409997</v>
      </c>
      <c r="F99" s="55">
        <v>14363369362.25</v>
      </c>
    </row>
    <row r="100" spans="1:6" x14ac:dyDescent="0.3">
      <c r="A100" s="75" t="s">
        <v>199</v>
      </c>
      <c r="B100" s="50" t="s">
        <v>203</v>
      </c>
      <c r="C100" s="14">
        <v>8362636740.7799997</v>
      </c>
      <c r="D100" s="14">
        <v>8362636740.7799997</v>
      </c>
      <c r="E100" s="14">
        <v>8362636740.7600012</v>
      </c>
      <c r="F100" s="55">
        <v>25087910222.32</v>
      </c>
    </row>
    <row r="101" spans="1:6" x14ac:dyDescent="0.3">
      <c r="A101" s="131">
        <v>2412000000</v>
      </c>
      <c r="B101" s="50" t="s">
        <v>204</v>
      </c>
      <c r="C101" s="14">
        <v>30666666.66</v>
      </c>
      <c r="D101" s="14">
        <v>30666666.669999998</v>
      </c>
      <c r="E101" s="14">
        <v>30666666.66</v>
      </c>
      <c r="F101" s="55">
        <v>91999999.989999995</v>
      </c>
    </row>
    <row r="102" spans="1:6" x14ac:dyDescent="0.3">
      <c r="A102" s="396" t="s">
        <v>75</v>
      </c>
      <c r="B102" s="396"/>
      <c r="C102" s="52">
        <f>SUM(C103:C105)</f>
        <v>356916762.64999998</v>
      </c>
      <c r="D102" s="52">
        <f>+SUM(D103:D105)</f>
        <v>0</v>
      </c>
      <c r="E102" s="52">
        <f>+SUM(E103:E105)</f>
        <v>0</v>
      </c>
      <c r="F102" s="53">
        <f>SUM(F103:F105)</f>
        <v>356916762.64999998</v>
      </c>
    </row>
    <row r="103" spans="1:6" x14ac:dyDescent="0.3">
      <c r="A103" s="132">
        <v>3320000000</v>
      </c>
      <c r="B103" s="50" t="s">
        <v>205</v>
      </c>
      <c r="C103" s="56">
        <v>256916762.65000001</v>
      </c>
      <c r="D103" s="56">
        <v>0</v>
      </c>
      <c r="E103" s="56">
        <v>0</v>
      </c>
      <c r="F103" s="56">
        <v>256916762.65000001</v>
      </c>
    </row>
    <row r="104" spans="1:6" x14ac:dyDescent="0.3">
      <c r="A104" s="132">
        <v>3320000000</v>
      </c>
      <c r="B104" s="50" t="s">
        <v>206</v>
      </c>
      <c r="C104" s="56">
        <v>50000000</v>
      </c>
      <c r="D104" s="56"/>
      <c r="E104" s="56"/>
      <c r="F104" s="56">
        <v>50000000</v>
      </c>
    </row>
    <row r="105" spans="1:6" x14ac:dyDescent="0.3">
      <c r="A105" s="132">
        <v>3320000000</v>
      </c>
      <c r="B105" s="50" t="s">
        <v>207</v>
      </c>
      <c r="C105" s="56">
        <v>50000000</v>
      </c>
      <c r="D105" s="56">
        <v>0</v>
      </c>
      <c r="E105" s="56">
        <v>0</v>
      </c>
      <c r="F105" s="56">
        <v>50000000</v>
      </c>
    </row>
    <row r="106" spans="1:6" x14ac:dyDescent="0.3">
      <c r="A106" s="354" t="s">
        <v>195</v>
      </c>
      <c r="B106" s="354"/>
      <c r="C106" s="354"/>
      <c r="D106" s="354"/>
      <c r="E106" s="354"/>
      <c r="F106" s="354"/>
    </row>
    <row r="107" spans="1:6" ht="50.1" customHeight="1" x14ac:dyDescent="0.3">
      <c r="A107" s="355" t="s">
        <v>150</v>
      </c>
      <c r="B107" s="355"/>
      <c r="C107" s="355"/>
      <c r="D107" s="355"/>
      <c r="E107" s="355"/>
      <c r="F107" s="355"/>
    </row>
    <row r="108" spans="1:6" ht="9.9" customHeight="1" x14ac:dyDescent="0.3">
      <c r="A108" s="24"/>
      <c r="B108" s="48"/>
      <c r="C108" s="23"/>
    </row>
    <row r="109" spans="1:6" x14ac:dyDescent="0.3">
      <c r="A109" s="395" t="s">
        <v>76</v>
      </c>
      <c r="B109" s="395"/>
      <c r="C109" s="395"/>
      <c r="D109" s="395"/>
      <c r="E109" s="395"/>
      <c r="F109" s="395"/>
    </row>
    <row r="110" spans="1:6" ht="30.75" customHeight="1" x14ac:dyDescent="0.3">
      <c r="A110" s="362" t="s">
        <v>54</v>
      </c>
      <c r="B110" s="362"/>
      <c r="C110" s="362"/>
      <c r="D110" s="362"/>
      <c r="E110" s="362"/>
      <c r="F110" s="362"/>
    </row>
    <row r="111" spans="1:6" x14ac:dyDescent="0.3">
      <c r="A111" s="395" t="s">
        <v>52</v>
      </c>
      <c r="B111" s="395"/>
      <c r="C111" s="395"/>
      <c r="D111" s="395"/>
      <c r="E111" s="395"/>
      <c r="F111" s="395"/>
    </row>
    <row r="112" spans="1:6" x14ac:dyDescent="0.3">
      <c r="A112" s="67"/>
      <c r="B112" s="67"/>
      <c r="C112" s="67"/>
      <c r="D112" s="67"/>
      <c r="E112" s="67"/>
      <c r="F112" s="67"/>
    </row>
    <row r="113" spans="1:6" x14ac:dyDescent="0.3">
      <c r="A113" s="68" t="s">
        <v>55</v>
      </c>
      <c r="B113" s="68" t="s">
        <v>56</v>
      </c>
      <c r="C113" s="68" t="s">
        <v>0</v>
      </c>
      <c r="D113" s="68" t="s">
        <v>2</v>
      </c>
      <c r="E113" s="68" t="s">
        <v>3</v>
      </c>
      <c r="F113" s="68" t="s">
        <v>4</v>
      </c>
    </row>
    <row r="114" spans="1:6" x14ac:dyDescent="0.3">
      <c r="A114" s="137" t="s">
        <v>16</v>
      </c>
      <c r="B114" s="137"/>
      <c r="C114" s="35">
        <v>9824215092</v>
      </c>
      <c r="D114" s="35">
        <v>10253573985</v>
      </c>
      <c r="E114" s="35">
        <v>11672315925</v>
      </c>
      <c r="F114" s="35">
        <v>31750105002</v>
      </c>
    </row>
    <row r="115" spans="1:6" x14ac:dyDescent="0.3">
      <c r="A115" s="67"/>
      <c r="B115" s="67"/>
      <c r="C115" s="67"/>
      <c r="D115" s="67"/>
      <c r="E115" s="67"/>
      <c r="F115" s="67"/>
    </row>
    <row r="116" spans="1:6" x14ac:dyDescent="0.3">
      <c r="A116" s="356" t="s">
        <v>57</v>
      </c>
      <c r="B116" s="356"/>
      <c r="C116" s="133">
        <f>C117+C123</f>
        <v>9824215092</v>
      </c>
      <c r="D116" s="133">
        <f>D117+D123</f>
        <v>10253573985</v>
      </c>
      <c r="E116" s="133">
        <f>E117+E123</f>
        <v>11672315925</v>
      </c>
      <c r="F116" s="133">
        <f>F117+F123</f>
        <v>31750105002</v>
      </c>
    </row>
    <row r="117" spans="1:6" x14ac:dyDescent="0.3">
      <c r="A117" s="67">
        <v>6</v>
      </c>
      <c r="B117" s="138" t="s">
        <v>208</v>
      </c>
      <c r="C117" s="134">
        <f>SUM(C118:C122)</f>
        <v>9824215092</v>
      </c>
      <c r="D117" s="134">
        <f>SUM(D118:D122)</f>
        <v>10253573985</v>
      </c>
      <c r="E117" s="134">
        <f>SUM(E118:E122)</f>
        <v>11672215925</v>
      </c>
      <c r="F117" s="134">
        <f>SUM(F118:F122)</f>
        <v>31750005002</v>
      </c>
    </row>
    <row r="118" spans="1:6" x14ac:dyDescent="0.3">
      <c r="A118" s="67"/>
      <c r="B118" s="87" t="s">
        <v>179</v>
      </c>
      <c r="C118" s="135">
        <v>2669964582</v>
      </c>
      <c r="D118" s="135">
        <v>2957845578</v>
      </c>
      <c r="E118" s="135">
        <v>3711196566</v>
      </c>
      <c r="F118" s="135">
        <v>9339006726</v>
      </c>
    </row>
    <row r="119" spans="1:6" x14ac:dyDescent="0.3">
      <c r="A119" s="67"/>
      <c r="B119" s="87" t="s">
        <v>173</v>
      </c>
      <c r="C119" s="135">
        <v>52600000</v>
      </c>
      <c r="D119" s="135">
        <v>193200000</v>
      </c>
      <c r="E119" s="135">
        <v>141300000</v>
      </c>
      <c r="F119" s="135">
        <v>387100000</v>
      </c>
    </row>
    <row r="120" spans="1:6" x14ac:dyDescent="0.3">
      <c r="A120" s="67"/>
      <c r="B120" s="87" t="s">
        <v>170</v>
      </c>
      <c r="C120" s="135">
        <v>2094777510.0000002</v>
      </c>
      <c r="D120" s="135">
        <v>2092152407.0000002</v>
      </c>
      <c r="E120" s="135">
        <v>2111654358.9999995</v>
      </c>
      <c r="F120" s="135">
        <v>6298584276</v>
      </c>
    </row>
    <row r="121" spans="1:6" x14ac:dyDescent="0.3">
      <c r="A121" s="67"/>
      <c r="B121" s="87" t="s">
        <v>176</v>
      </c>
      <c r="C121" s="135">
        <v>545605000</v>
      </c>
      <c r="D121" s="135">
        <v>554485000</v>
      </c>
      <c r="E121" s="135">
        <v>553630000</v>
      </c>
      <c r="F121" s="135">
        <v>1653720000</v>
      </c>
    </row>
    <row r="122" spans="1:6" ht="21" customHeight="1" x14ac:dyDescent="0.3">
      <c r="A122" s="67"/>
      <c r="B122" s="87" t="s">
        <v>174</v>
      </c>
      <c r="C122" s="135">
        <v>4461268000</v>
      </c>
      <c r="D122" s="135">
        <v>4455891000</v>
      </c>
      <c r="E122" s="135">
        <v>5154435000</v>
      </c>
      <c r="F122" s="135">
        <v>14071594000</v>
      </c>
    </row>
    <row r="123" spans="1:6" ht="17.25" customHeight="1" x14ac:dyDescent="0.3">
      <c r="A123" s="67">
        <v>7</v>
      </c>
      <c r="B123" s="138" t="s">
        <v>209</v>
      </c>
      <c r="C123" s="134">
        <v>0</v>
      </c>
      <c r="D123" s="134">
        <v>0</v>
      </c>
      <c r="E123" s="134">
        <v>100000</v>
      </c>
      <c r="F123" s="134">
        <v>100000</v>
      </c>
    </row>
    <row r="124" spans="1:6" ht="33" customHeight="1" x14ac:dyDescent="0.3">
      <c r="A124" s="67"/>
      <c r="B124" s="87" t="s">
        <v>217</v>
      </c>
      <c r="C124" s="14">
        <v>0</v>
      </c>
      <c r="D124" s="14">
        <v>0</v>
      </c>
      <c r="E124" s="14">
        <v>100000</v>
      </c>
      <c r="F124" s="14">
        <v>100000</v>
      </c>
    </row>
    <row r="125" spans="1:6" ht="33" customHeight="1" x14ac:dyDescent="0.3">
      <c r="A125" s="356" t="s">
        <v>59</v>
      </c>
      <c r="B125" s="356"/>
      <c r="C125" s="133">
        <f>+SUM(C126:C130)</f>
        <v>0</v>
      </c>
      <c r="D125" s="133">
        <f t="shared" ref="D125:E125" si="3">+SUM(D126:D130)</f>
        <v>0</v>
      </c>
      <c r="E125" s="133">
        <f t="shared" si="3"/>
        <v>0</v>
      </c>
      <c r="F125" s="133">
        <v>0</v>
      </c>
    </row>
    <row r="126" spans="1:6" ht="25.5" customHeight="1" x14ac:dyDescent="0.3">
      <c r="A126" s="67" t="s">
        <v>58</v>
      </c>
      <c r="B126" s="87" t="s">
        <v>53</v>
      </c>
      <c r="C126" s="56">
        <v>0</v>
      </c>
      <c r="D126" s="56">
        <v>0</v>
      </c>
      <c r="E126" s="56">
        <v>0</v>
      </c>
      <c r="F126" s="40">
        <v>0</v>
      </c>
    </row>
    <row r="127" spans="1:6" ht="28.5" customHeight="1" x14ac:dyDescent="0.3">
      <c r="A127" s="67" t="s">
        <v>58</v>
      </c>
      <c r="B127" s="87" t="s">
        <v>53</v>
      </c>
      <c r="C127" s="56">
        <v>0</v>
      </c>
      <c r="D127" s="56">
        <v>0</v>
      </c>
      <c r="E127" s="56">
        <v>0</v>
      </c>
      <c r="F127" s="40">
        <v>0</v>
      </c>
    </row>
    <row r="128" spans="1:6" ht="16.5" customHeight="1" x14ac:dyDescent="0.3">
      <c r="A128" s="67" t="s">
        <v>58</v>
      </c>
      <c r="B128" s="87" t="s">
        <v>53</v>
      </c>
      <c r="C128" s="56">
        <v>0</v>
      </c>
      <c r="D128" s="56">
        <v>0</v>
      </c>
      <c r="E128" s="56">
        <v>0</v>
      </c>
      <c r="F128" s="40">
        <v>0</v>
      </c>
    </row>
    <row r="129" spans="1:8" ht="30" customHeight="1" x14ac:dyDescent="0.3">
      <c r="A129" s="67" t="s">
        <v>58</v>
      </c>
      <c r="B129" s="87" t="s">
        <v>53</v>
      </c>
      <c r="C129" s="56">
        <v>0</v>
      </c>
      <c r="D129" s="56">
        <v>0</v>
      </c>
      <c r="E129" s="56">
        <v>0</v>
      </c>
      <c r="F129" s="40">
        <v>0</v>
      </c>
    </row>
    <row r="130" spans="1:8" ht="17.25" customHeight="1" x14ac:dyDescent="0.3">
      <c r="A130" s="67" t="s">
        <v>58</v>
      </c>
      <c r="B130" s="87" t="s">
        <v>53</v>
      </c>
      <c r="C130" s="56">
        <v>0</v>
      </c>
      <c r="D130" s="56">
        <v>0</v>
      </c>
      <c r="E130" s="56">
        <v>0</v>
      </c>
      <c r="F130" s="40">
        <v>0</v>
      </c>
    </row>
    <row r="131" spans="1:8" ht="33" customHeight="1" x14ac:dyDescent="0.3">
      <c r="A131" s="356" t="s">
        <v>60</v>
      </c>
      <c r="B131" s="356"/>
      <c r="C131" s="133">
        <f>+SUM(C132:C132)</f>
        <v>0</v>
      </c>
      <c r="D131" s="133">
        <f>+SUM(D132:D132)</f>
        <v>0</v>
      </c>
      <c r="E131" s="133">
        <f>+SUM(E132:E132)</f>
        <v>0</v>
      </c>
      <c r="F131" s="133">
        <f>+SUM(F132:F132)</f>
        <v>0</v>
      </c>
    </row>
    <row r="132" spans="1:8" ht="33" customHeight="1" x14ac:dyDescent="0.3">
      <c r="A132" s="75" t="s">
        <v>58</v>
      </c>
      <c r="B132" s="50" t="s">
        <v>53</v>
      </c>
      <c r="C132" s="56">
        <v>0</v>
      </c>
      <c r="D132" s="56">
        <v>0</v>
      </c>
      <c r="E132" s="56">
        <v>0</v>
      </c>
      <c r="F132" s="56">
        <v>0</v>
      </c>
    </row>
    <row r="133" spans="1:8" ht="33" customHeight="1" x14ac:dyDescent="0.3">
      <c r="A133" s="357" t="s">
        <v>61</v>
      </c>
      <c r="B133" s="358"/>
      <c r="C133" s="358"/>
      <c r="D133" s="358"/>
      <c r="E133" s="358"/>
      <c r="F133" s="358"/>
      <c r="G133" s="358"/>
      <c r="H133" s="358"/>
    </row>
    <row r="134" spans="1:8" ht="33" customHeight="1" x14ac:dyDescent="0.3">
      <c r="A134" s="354" t="s">
        <v>218</v>
      </c>
      <c r="B134" s="354"/>
      <c r="C134" s="354"/>
      <c r="D134" s="354"/>
      <c r="E134" s="354"/>
      <c r="F134" s="354"/>
      <c r="G134" s="354"/>
      <c r="H134" s="354"/>
    </row>
    <row r="135" spans="1:8" ht="43.5" customHeight="1" x14ac:dyDescent="0.3">
      <c r="A135" s="355" t="s">
        <v>151</v>
      </c>
      <c r="B135" s="355"/>
      <c r="C135" s="355"/>
      <c r="D135" s="355"/>
      <c r="E135" s="355"/>
      <c r="F135" s="355"/>
      <c r="G135" s="355"/>
      <c r="H135" s="355"/>
    </row>
    <row r="136" spans="1:8" ht="23.25" customHeight="1" x14ac:dyDescent="0.3">
      <c r="A136" s="67"/>
      <c r="B136" s="138"/>
      <c r="C136" s="136"/>
      <c r="D136" s="136"/>
      <c r="E136" s="136"/>
      <c r="F136" s="136"/>
    </row>
    <row r="137" spans="1:8" x14ac:dyDescent="0.3">
      <c r="A137" s="54"/>
      <c r="B137" s="50"/>
    </row>
    <row r="138" spans="1:8" x14ac:dyDescent="0.3">
      <c r="A138" s="395" t="s">
        <v>78</v>
      </c>
      <c r="B138" s="395"/>
      <c r="C138" s="395"/>
      <c r="D138" s="395"/>
      <c r="E138" s="395"/>
      <c r="F138" s="395"/>
    </row>
    <row r="139" spans="1:8" ht="14.4" customHeight="1" x14ac:dyDescent="0.3">
      <c r="A139" s="395" t="s">
        <v>79</v>
      </c>
      <c r="B139" s="395"/>
      <c r="C139" s="395"/>
      <c r="D139" s="395"/>
      <c r="E139" s="395"/>
      <c r="F139" s="395"/>
    </row>
    <row r="140" spans="1:8" x14ac:dyDescent="0.3">
      <c r="A140" s="395" t="s">
        <v>52</v>
      </c>
      <c r="B140" s="395"/>
      <c r="C140" s="395"/>
      <c r="D140" s="395"/>
      <c r="E140" s="395"/>
      <c r="F140" s="395"/>
    </row>
    <row r="141" spans="1:8" x14ac:dyDescent="0.3">
      <c r="A141" s="89"/>
      <c r="B141" s="90"/>
      <c r="C141" s="90"/>
      <c r="D141" s="90"/>
      <c r="E141" s="90"/>
      <c r="F141" s="91"/>
    </row>
    <row r="142" spans="1:8" x14ac:dyDescent="0.3">
      <c r="A142" s="68" t="s">
        <v>77</v>
      </c>
      <c r="B142" s="68" t="s">
        <v>0</v>
      </c>
      <c r="C142" s="68" t="s">
        <v>2</v>
      </c>
      <c r="D142" s="68" t="s">
        <v>3</v>
      </c>
      <c r="E142" s="68" t="s">
        <v>4</v>
      </c>
      <c r="F142" s="22"/>
    </row>
    <row r="143" spans="1:8" x14ac:dyDescent="0.3">
      <c r="A143" s="102" t="s">
        <v>81</v>
      </c>
      <c r="B143" s="61">
        <v>356916762.64999998</v>
      </c>
      <c r="C143" s="61">
        <v>3732879215.9499989</v>
      </c>
      <c r="D143" s="61">
        <v>6687370128.8400002</v>
      </c>
      <c r="E143" s="105">
        <v>356916762.64999998</v>
      </c>
      <c r="F143" s="91"/>
    </row>
    <row r="144" spans="1:8" x14ac:dyDescent="0.3">
      <c r="A144" s="103" t="s">
        <v>82</v>
      </c>
      <c r="B144" s="25">
        <v>356916762.64999998</v>
      </c>
      <c r="C144" s="25">
        <v>0</v>
      </c>
      <c r="D144" s="25">
        <v>0</v>
      </c>
      <c r="E144" s="65">
        <v>356916762.64999998</v>
      </c>
      <c r="F144" s="22"/>
    </row>
    <row r="145" spans="1:6" x14ac:dyDescent="0.3">
      <c r="A145" s="103" t="s">
        <v>80</v>
      </c>
      <c r="B145" s="25"/>
      <c r="C145" s="25">
        <v>3732879215.9499989</v>
      </c>
      <c r="D145" s="25">
        <v>6687370128.8400002</v>
      </c>
      <c r="E145" s="65">
        <v>0</v>
      </c>
      <c r="F145" s="22"/>
    </row>
    <row r="146" spans="1:6" x14ac:dyDescent="0.3">
      <c r="A146" s="102" t="s">
        <v>84</v>
      </c>
      <c r="B146" s="61">
        <v>13200177545.299999</v>
      </c>
      <c r="C146" s="61">
        <v>13208064897.890001</v>
      </c>
      <c r="D146" s="61">
        <v>13208788441.149998</v>
      </c>
      <c r="E146" s="61">
        <v>39617030884.339996</v>
      </c>
      <c r="F146" s="91"/>
    </row>
    <row r="147" spans="1:6" x14ac:dyDescent="0.3">
      <c r="A147" s="102" t="s">
        <v>145</v>
      </c>
      <c r="B147" s="61">
        <v>13557094307.949999</v>
      </c>
      <c r="C147" s="61">
        <v>16940944113.84</v>
      </c>
      <c r="D147" s="61">
        <v>19896158569.989998</v>
      </c>
      <c r="E147" s="61">
        <v>39973947646.989998</v>
      </c>
      <c r="F147" s="91"/>
    </row>
    <row r="148" spans="1:6" x14ac:dyDescent="0.3">
      <c r="A148" s="103" t="s">
        <v>82</v>
      </c>
      <c r="B148" s="25">
        <v>356916762.64999998</v>
      </c>
      <c r="C148" s="25">
        <v>3732879215.9499989</v>
      </c>
      <c r="D148" s="25">
        <v>6687370128.8400002</v>
      </c>
      <c r="E148" s="65">
        <v>356916762.64999998</v>
      </c>
      <c r="F148" s="22"/>
    </row>
    <row r="149" spans="1:6" x14ac:dyDescent="0.3">
      <c r="A149" s="103" t="s">
        <v>80</v>
      </c>
      <c r="B149" s="25">
        <v>13200177545.299999</v>
      </c>
      <c r="C149" s="25">
        <v>13208064897.890001</v>
      </c>
      <c r="D149" s="25">
        <v>13208788441.149998</v>
      </c>
      <c r="E149" s="65">
        <v>39617030884.339996</v>
      </c>
      <c r="F149" s="22"/>
    </row>
    <row r="150" spans="1:6" x14ac:dyDescent="0.3">
      <c r="A150" s="102" t="s">
        <v>83</v>
      </c>
      <c r="B150" s="61">
        <v>9824215092</v>
      </c>
      <c r="C150" s="61">
        <v>10253573985</v>
      </c>
      <c r="D150" s="61">
        <v>11672415925</v>
      </c>
      <c r="E150" s="61">
        <v>21329955657.210003</v>
      </c>
      <c r="F150" s="91"/>
    </row>
    <row r="151" spans="1:6" x14ac:dyDescent="0.3">
      <c r="A151" s="103" t="s">
        <v>82</v>
      </c>
      <c r="B151" s="82">
        <v>356916762.64999998</v>
      </c>
      <c r="C151" s="82">
        <v>3732879215.9499989</v>
      </c>
      <c r="D151" s="82">
        <v>6687370128.8400002</v>
      </c>
      <c r="E151" s="48">
        <v>356916762.64999998</v>
      </c>
      <c r="F151" s="91"/>
    </row>
    <row r="152" spans="1:6" x14ac:dyDescent="0.3">
      <c r="A152" s="103" t="s">
        <v>80</v>
      </c>
      <c r="B152" s="82">
        <v>9467298329.3500004</v>
      </c>
      <c r="C152" s="82">
        <v>6520694769.0500011</v>
      </c>
      <c r="D152" s="82">
        <v>4985045796.1599998</v>
      </c>
      <c r="E152" s="48">
        <v>20973038894.560001</v>
      </c>
      <c r="F152" s="91"/>
    </row>
    <row r="153" spans="1:6" x14ac:dyDescent="0.3">
      <c r="A153" s="102" t="s">
        <v>146</v>
      </c>
      <c r="B153" s="61">
        <v>3732879215.9499989</v>
      </c>
      <c r="C153" s="61">
        <v>6687370128.8400002</v>
      </c>
      <c r="D153" s="61">
        <v>8223742644.9899979</v>
      </c>
      <c r="E153" s="61">
        <v>8223742644.9899979</v>
      </c>
      <c r="F153" s="91"/>
    </row>
    <row r="154" spans="1:6" x14ac:dyDescent="0.3">
      <c r="A154" s="103" t="s">
        <v>82</v>
      </c>
      <c r="B154" s="82">
        <v>0</v>
      </c>
      <c r="C154" s="82"/>
      <c r="D154" s="82">
        <v>0</v>
      </c>
      <c r="E154" s="48">
        <v>0</v>
      </c>
    </row>
    <row r="155" spans="1:6" x14ac:dyDescent="0.3">
      <c r="A155" s="104" t="s">
        <v>80</v>
      </c>
      <c r="B155" s="77">
        <v>3732879215.9499989</v>
      </c>
      <c r="C155" s="77">
        <v>6687370128.8400002</v>
      </c>
      <c r="D155" s="77">
        <v>8223742644.9899979</v>
      </c>
      <c r="E155" s="62">
        <v>8223742644.9899979</v>
      </c>
    </row>
    <row r="156" spans="1:6" ht="25.5" customHeight="1" x14ac:dyDescent="0.3">
      <c r="A156" s="354" t="s">
        <v>195</v>
      </c>
      <c r="B156" s="354"/>
      <c r="C156" s="354"/>
      <c r="D156" s="354"/>
      <c r="E156" s="354"/>
      <c r="F156" s="41"/>
    </row>
    <row r="157" spans="1:6" ht="83.25" customHeight="1" x14ac:dyDescent="0.3">
      <c r="A157" s="369" t="s">
        <v>219</v>
      </c>
      <c r="B157" s="370"/>
      <c r="C157" s="370"/>
      <c r="D157" s="370"/>
      <c r="E157" s="371"/>
      <c r="F157" s="63"/>
    </row>
    <row r="158" spans="1:6" ht="26.4" customHeight="1" x14ac:dyDescent="0.3">
      <c r="A158" s="126"/>
      <c r="B158" s="64"/>
      <c r="C158" s="64"/>
      <c r="D158" s="64"/>
      <c r="E158" s="64"/>
      <c r="F158" s="63"/>
    </row>
    <row r="159" spans="1:6" ht="31.2" x14ac:dyDescent="0.3">
      <c r="A159" s="27" t="s">
        <v>85</v>
      </c>
      <c r="B159" s="394" t="s">
        <v>212</v>
      </c>
      <c r="C159" s="375"/>
      <c r="D159" s="383"/>
      <c r="E159" s="384"/>
      <c r="F159" s="385"/>
    </row>
    <row r="160" spans="1:6" ht="51.75" customHeight="1" x14ac:dyDescent="0.3">
      <c r="A160" s="28" t="s">
        <v>47</v>
      </c>
      <c r="B160" s="394" t="s">
        <v>211</v>
      </c>
      <c r="C160" s="375"/>
      <c r="D160" s="386"/>
      <c r="E160" s="387"/>
      <c r="F160" s="388"/>
    </row>
    <row r="161" spans="1:6" ht="55.5" customHeight="1" x14ac:dyDescent="0.3">
      <c r="A161" s="29" t="s">
        <v>48</v>
      </c>
      <c r="B161" s="394" t="s">
        <v>210</v>
      </c>
      <c r="C161" s="375"/>
      <c r="D161" s="389"/>
      <c r="E161" s="390"/>
      <c r="F161" s="391"/>
    </row>
  </sheetData>
  <mergeCells count="75">
    <mergeCell ref="B159:C159"/>
    <mergeCell ref="D159:F161"/>
    <mergeCell ref="B160:C160"/>
    <mergeCell ref="B161:C161"/>
    <mergeCell ref="A138:F138"/>
    <mergeCell ref="A139:F139"/>
    <mergeCell ref="A140:F140"/>
    <mergeCell ref="A156:E156"/>
    <mergeCell ref="A157:E157"/>
    <mergeCell ref="A72:F72"/>
    <mergeCell ref="A109:F109"/>
    <mergeCell ref="A110:F110"/>
    <mergeCell ref="A111:F111"/>
    <mergeCell ref="A74:F74"/>
    <mergeCell ref="A75:F75"/>
    <mergeCell ref="A76:F76"/>
    <mergeCell ref="A87:F87"/>
    <mergeCell ref="A86:F86"/>
    <mergeCell ref="A89:F89"/>
    <mergeCell ref="A90:F90"/>
    <mergeCell ref="A91:F91"/>
    <mergeCell ref="A106:F106"/>
    <mergeCell ref="A107:F107"/>
    <mergeCell ref="A96:B96"/>
    <mergeCell ref="A102:B102"/>
    <mergeCell ref="A50:F50"/>
    <mergeCell ref="A51:F51"/>
    <mergeCell ref="A42:F42"/>
    <mergeCell ref="A59:F59"/>
    <mergeCell ref="A60:F60"/>
    <mergeCell ref="D68:F70"/>
    <mergeCell ref="A62:B62"/>
    <mergeCell ref="A63:B63"/>
    <mergeCell ref="A64:B64"/>
    <mergeCell ref="A65:F65"/>
    <mergeCell ref="A66:F66"/>
    <mergeCell ref="B68:C68"/>
    <mergeCell ref="B69:C69"/>
    <mergeCell ref="B70:C70"/>
    <mergeCell ref="A1:F2"/>
    <mergeCell ref="A40:F40"/>
    <mergeCell ref="A12:F12"/>
    <mergeCell ref="A13:F13"/>
    <mergeCell ref="A25:F25"/>
    <mergeCell ref="A26:F26"/>
    <mergeCell ref="A28:F28"/>
    <mergeCell ref="A29:F29"/>
    <mergeCell ref="A3:F3"/>
    <mergeCell ref="A39:E39"/>
    <mergeCell ref="C5:E5"/>
    <mergeCell ref="C6:E6"/>
    <mergeCell ref="C7:E7"/>
    <mergeCell ref="A10:F10"/>
    <mergeCell ref="A31:B31"/>
    <mergeCell ref="A32:B32"/>
    <mergeCell ref="A20:A21"/>
    <mergeCell ref="A23:A24"/>
    <mergeCell ref="A35:B35"/>
    <mergeCell ref="A49:B49"/>
    <mergeCell ref="A34:B34"/>
    <mergeCell ref="A36:B36"/>
    <mergeCell ref="A37:B37"/>
    <mergeCell ref="A38:B38"/>
    <mergeCell ref="A43:F43"/>
    <mergeCell ref="A45:B45"/>
    <mergeCell ref="A46:B46"/>
    <mergeCell ref="A47:B47"/>
    <mergeCell ref="A48:B48"/>
    <mergeCell ref="A33:B33"/>
    <mergeCell ref="A134:H134"/>
    <mergeCell ref="A135:H135"/>
    <mergeCell ref="A116:B116"/>
    <mergeCell ref="A125:B125"/>
    <mergeCell ref="A131:B131"/>
    <mergeCell ref="A133:H133"/>
  </mergeCells>
  <phoneticPr fontId="9" type="noConversion"/>
  <printOptions horizontalCentered="1"/>
  <pageMargins left="0.70866141732283472" right="0.70866141732283472" top="0.94488188976377963" bottom="0.74803149606299213" header="0.19685039370078741" footer="0.31496062992125984"/>
  <pageSetup scale="63" orientation="landscape"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0" max="5" man="1"/>
    <brk id="70" max="16383" man="1"/>
    <brk id="136" max="5"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2"/>
  <sheetViews>
    <sheetView showGridLines="0" zoomScale="80" zoomScaleNormal="80" workbookViewId="0">
      <selection sqref="A1:F2"/>
    </sheetView>
  </sheetViews>
  <sheetFormatPr baseColWidth="10" defaultColWidth="11.44140625" defaultRowHeight="15.6" x14ac:dyDescent="0.3"/>
  <cols>
    <col min="1" max="1" width="29" style="36" customWidth="1"/>
    <col min="2" max="2" width="19" style="36" customWidth="1"/>
    <col min="3" max="3" width="20.44140625" style="36" customWidth="1"/>
    <col min="4" max="4" width="20.33203125" style="36" customWidth="1"/>
    <col min="5" max="5" width="19.5546875" style="36" customWidth="1"/>
    <col min="6" max="6" width="19.5546875" style="36" bestFit="1" customWidth="1"/>
    <col min="7" max="7" width="11.44140625" style="36"/>
    <col min="8" max="8" width="13.5546875" style="36" bestFit="1" customWidth="1"/>
    <col min="9" max="16384" width="11.44140625" style="36"/>
  </cols>
  <sheetData>
    <row r="1" spans="1:6" ht="21.9" customHeight="1" x14ac:dyDescent="0.3">
      <c r="A1" s="368" t="s">
        <v>38</v>
      </c>
      <c r="B1" s="368"/>
      <c r="C1" s="368"/>
      <c r="D1" s="368"/>
      <c r="E1" s="368"/>
      <c r="F1" s="368"/>
    </row>
    <row r="2" spans="1:6" ht="21.9" customHeight="1" x14ac:dyDescent="0.3">
      <c r="A2" s="368"/>
      <c r="B2" s="368"/>
      <c r="C2" s="368"/>
      <c r="D2" s="368"/>
      <c r="E2" s="368"/>
      <c r="F2" s="368"/>
    </row>
    <row r="3" spans="1:6" ht="17.399999999999999" x14ac:dyDescent="0.4">
      <c r="A3" s="374" t="s">
        <v>237</v>
      </c>
      <c r="B3" s="374"/>
      <c r="C3" s="374"/>
      <c r="D3" s="374"/>
      <c r="E3" s="374"/>
      <c r="F3" s="374"/>
    </row>
    <row r="4" spans="1:6" ht="17.399999999999999" x14ac:dyDescent="0.3">
      <c r="A4" s="124"/>
      <c r="B4" s="124"/>
      <c r="C4" s="124"/>
      <c r="D4" s="124"/>
      <c r="E4" s="124"/>
      <c r="F4" s="124"/>
    </row>
    <row r="5" spans="1:6" ht="18" customHeight="1" x14ac:dyDescent="0.3">
      <c r="A5" s="70"/>
      <c r="B5" s="72" t="s">
        <v>22</v>
      </c>
      <c r="C5" s="375" t="s">
        <v>188</v>
      </c>
      <c r="D5" s="376"/>
      <c r="E5" s="376"/>
    </row>
    <row r="6" spans="1:6" ht="18" customHeight="1" x14ac:dyDescent="0.3">
      <c r="A6" s="71"/>
      <c r="B6" s="73" t="s">
        <v>33</v>
      </c>
      <c r="C6" s="377" t="s">
        <v>189</v>
      </c>
      <c r="D6" s="378"/>
      <c r="E6" s="378"/>
      <c r="F6" s="3"/>
    </row>
    <row r="7" spans="1:6" ht="18" customHeight="1" x14ac:dyDescent="0.3">
      <c r="A7" s="71"/>
      <c r="B7" s="74" t="s">
        <v>34</v>
      </c>
      <c r="C7" s="377" t="s">
        <v>190</v>
      </c>
      <c r="D7" s="378"/>
      <c r="E7" s="378"/>
      <c r="F7" s="3"/>
    </row>
    <row r="8" spans="1:6" s="1" customFormat="1" x14ac:dyDescent="0.35"/>
    <row r="9" spans="1:6" ht="15" customHeight="1" x14ac:dyDescent="0.3">
      <c r="A9" s="4"/>
      <c r="B9" s="121"/>
      <c r="C9" s="121"/>
      <c r="D9" s="121"/>
      <c r="E9" s="121"/>
      <c r="F9" s="121"/>
    </row>
    <row r="10" spans="1:6" ht="21.9" customHeight="1" x14ac:dyDescent="0.3">
      <c r="A10" s="379" t="s">
        <v>35</v>
      </c>
      <c r="B10" s="379"/>
      <c r="C10" s="379"/>
      <c r="D10" s="379"/>
      <c r="E10" s="379"/>
      <c r="F10" s="379"/>
    </row>
    <row r="11" spans="1:6" ht="15" customHeight="1" x14ac:dyDescent="0.3">
      <c r="A11" s="8"/>
      <c r="B11" s="8"/>
      <c r="C11" s="8"/>
      <c r="D11" s="8"/>
      <c r="E11" s="8"/>
      <c r="F11" s="8"/>
    </row>
    <row r="12" spans="1:6" ht="16.95" customHeight="1" x14ac:dyDescent="0.3">
      <c r="A12" s="372" t="s">
        <v>36</v>
      </c>
      <c r="B12" s="372"/>
      <c r="C12" s="372"/>
      <c r="D12" s="372"/>
      <c r="E12" s="372"/>
      <c r="F12" s="372"/>
    </row>
    <row r="13" spans="1:6" ht="16.95" customHeight="1" x14ac:dyDescent="0.3">
      <c r="A13" s="372" t="s">
        <v>19</v>
      </c>
      <c r="B13" s="372"/>
      <c r="C13" s="372"/>
      <c r="D13" s="372"/>
      <c r="E13" s="372"/>
      <c r="F13" s="372"/>
    </row>
    <row r="14" spans="1:6" ht="15" customHeight="1" x14ac:dyDescent="0.3">
      <c r="A14" s="121"/>
      <c r="B14" s="121"/>
      <c r="C14" s="121"/>
      <c r="D14" s="121"/>
      <c r="E14" s="121"/>
      <c r="F14" s="121"/>
    </row>
    <row r="15" spans="1:6" ht="18.600000000000001" customHeight="1" x14ac:dyDescent="0.3">
      <c r="A15" s="120" t="s">
        <v>17</v>
      </c>
      <c r="B15" s="9" t="s">
        <v>18</v>
      </c>
      <c r="C15" s="9" t="s">
        <v>5</v>
      </c>
      <c r="D15" s="9" t="s">
        <v>6</v>
      </c>
      <c r="E15" s="9" t="s">
        <v>7</v>
      </c>
      <c r="F15" s="120" t="s">
        <v>8</v>
      </c>
    </row>
    <row r="16" spans="1:6" ht="16.95" customHeight="1" x14ac:dyDescent="0.3">
      <c r="A16" s="128" t="s">
        <v>16</v>
      </c>
      <c r="B16" s="128" t="s">
        <v>177</v>
      </c>
      <c r="C16" s="108">
        <v>184127</v>
      </c>
      <c r="D16" s="108">
        <v>214923</v>
      </c>
      <c r="E16" s="108">
        <v>195569</v>
      </c>
      <c r="F16" s="108">
        <v>218625</v>
      </c>
    </row>
    <row r="17" spans="1:6" ht="16.95" customHeight="1" x14ac:dyDescent="0.3">
      <c r="A17" s="123"/>
      <c r="B17" s="106"/>
      <c r="C17" s="107"/>
      <c r="D17" s="107"/>
      <c r="E17" s="107"/>
      <c r="F17" s="107"/>
    </row>
    <row r="18" spans="1:6" ht="16.95" customHeight="1" x14ac:dyDescent="0.35">
      <c r="A18" s="240" t="s">
        <v>179</v>
      </c>
      <c r="B18" s="241" t="s">
        <v>169</v>
      </c>
      <c r="C18" s="242">
        <v>40920</v>
      </c>
      <c r="D18" s="242">
        <v>49624</v>
      </c>
      <c r="E18" s="242">
        <v>51387</v>
      </c>
      <c r="F18" s="242">
        <v>52290</v>
      </c>
    </row>
    <row r="19" spans="1:6" ht="16.95" customHeight="1" x14ac:dyDescent="0.35">
      <c r="A19" s="243" t="s">
        <v>180</v>
      </c>
      <c r="B19" s="241" t="s">
        <v>171</v>
      </c>
      <c r="C19" s="242">
        <v>1337</v>
      </c>
      <c r="D19" s="242">
        <v>1352</v>
      </c>
      <c r="E19" s="242">
        <v>1351</v>
      </c>
      <c r="F19" s="242">
        <v>1372</v>
      </c>
    </row>
    <row r="20" spans="1:6" ht="16.95" customHeight="1" x14ac:dyDescent="0.35">
      <c r="A20" s="397" t="s">
        <v>181</v>
      </c>
      <c r="B20" s="241" t="s">
        <v>172</v>
      </c>
      <c r="C20" s="242">
        <v>21796</v>
      </c>
      <c r="D20" s="242">
        <v>21947</v>
      </c>
      <c r="E20" s="242">
        <v>22294</v>
      </c>
      <c r="F20" s="242">
        <v>23238</v>
      </c>
    </row>
    <row r="21" spans="1:6" ht="16.95" customHeight="1" x14ac:dyDescent="0.35">
      <c r="A21" s="397"/>
      <c r="B21" s="241" t="s">
        <v>171</v>
      </c>
      <c r="C21" s="242">
        <v>14520</v>
      </c>
      <c r="D21" s="242">
        <v>14598</v>
      </c>
      <c r="E21" s="242">
        <v>14796</v>
      </c>
      <c r="F21" s="242">
        <v>15371</v>
      </c>
    </row>
    <row r="22" spans="1:6" ht="16.95" customHeight="1" x14ac:dyDescent="0.35">
      <c r="A22" s="243" t="s">
        <v>176</v>
      </c>
      <c r="B22" s="241" t="s">
        <v>171</v>
      </c>
      <c r="C22" s="242">
        <v>6861</v>
      </c>
      <c r="D22" s="242">
        <v>6907</v>
      </c>
      <c r="E22" s="242">
        <v>6885</v>
      </c>
      <c r="F22" s="242">
        <v>7003</v>
      </c>
    </row>
    <row r="23" spans="1:6" ht="16.95" customHeight="1" x14ac:dyDescent="0.35">
      <c r="A23" s="397" t="s">
        <v>182</v>
      </c>
      <c r="B23" s="241" t="s">
        <v>175</v>
      </c>
      <c r="C23" s="242">
        <v>267108</v>
      </c>
      <c r="D23" s="242">
        <v>269946</v>
      </c>
      <c r="E23" s="242">
        <v>270545</v>
      </c>
      <c r="F23" s="242">
        <v>273844</v>
      </c>
    </row>
    <row r="24" spans="1:6" ht="16.95" customHeight="1" x14ac:dyDescent="0.35">
      <c r="A24" s="397"/>
      <c r="B24" s="241" t="s">
        <v>171</v>
      </c>
      <c r="C24" s="242">
        <v>159862</v>
      </c>
      <c r="D24" s="242">
        <v>161132</v>
      </c>
      <c r="E24" s="242">
        <v>161352</v>
      </c>
      <c r="F24" s="242">
        <v>163088</v>
      </c>
    </row>
    <row r="25" spans="1:6" ht="20.25" customHeight="1" x14ac:dyDescent="0.3">
      <c r="A25" s="244" t="s">
        <v>240</v>
      </c>
      <c r="B25" s="245" t="s">
        <v>171</v>
      </c>
      <c r="C25" s="246"/>
      <c r="D25" s="246">
        <v>24542</v>
      </c>
      <c r="E25" s="246">
        <v>3395</v>
      </c>
      <c r="F25" s="246">
        <v>24557</v>
      </c>
    </row>
    <row r="26" spans="1:6" ht="16.95" customHeight="1" x14ac:dyDescent="0.3">
      <c r="A26" s="373" t="s">
        <v>221</v>
      </c>
      <c r="B26" s="373"/>
      <c r="C26" s="373"/>
      <c r="D26" s="373"/>
      <c r="E26" s="373"/>
      <c r="F26" s="373"/>
    </row>
    <row r="27" spans="1:6" ht="67.95" customHeight="1" x14ac:dyDescent="0.3">
      <c r="A27" s="369" t="s">
        <v>220</v>
      </c>
      <c r="B27" s="370"/>
      <c r="C27" s="370"/>
      <c r="D27" s="370"/>
      <c r="E27" s="370"/>
      <c r="F27" s="371"/>
    </row>
    <row r="28" spans="1:6" ht="16.95" customHeight="1" x14ac:dyDescent="0.3">
      <c r="A28" s="37"/>
      <c r="B28" s="37"/>
      <c r="C28" s="37"/>
      <c r="D28" s="38"/>
      <c r="E28" s="38"/>
      <c r="F28" s="39"/>
    </row>
    <row r="29" spans="1:6" ht="16.95" customHeight="1" x14ac:dyDescent="0.3">
      <c r="A29" s="372" t="s">
        <v>37</v>
      </c>
      <c r="B29" s="372"/>
      <c r="C29" s="372"/>
      <c r="D29" s="372"/>
      <c r="E29" s="372"/>
      <c r="F29" s="372"/>
    </row>
    <row r="30" spans="1:6" ht="16.95" customHeight="1" x14ac:dyDescent="0.3">
      <c r="A30" s="372" t="s">
        <v>20</v>
      </c>
      <c r="B30" s="372"/>
      <c r="C30" s="372"/>
      <c r="D30" s="372"/>
      <c r="E30" s="372"/>
      <c r="F30" s="372"/>
    </row>
    <row r="31" spans="1:6" x14ac:dyDescent="0.3">
      <c r="A31" s="158"/>
      <c r="B31" s="158"/>
      <c r="C31" s="159"/>
      <c r="D31" s="159"/>
      <c r="E31" s="159"/>
      <c r="F31" s="160"/>
    </row>
    <row r="32" spans="1:6" ht="15" customHeight="1" x14ac:dyDescent="0.3">
      <c r="A32" s="398" t="s">
        <v>17</v>
      </c>
      <c r="B32" s="399"/>
      <c r="C32" s="161" t="s">
        <v>5</v>
      </c>
      <c r="D32" s="161" t="s">
        <v>6</v>
      </c>
      <c r="E32" s="161" t="s">
        <v>7</v>
      </c>
      <c r="F32" s="162" t="s">
        <v>8</v>
      </c>
    </row>
    <row r="33" spans="1:10" ht="16.95" customHeight="1" x14ac:dyDescent="0.3">
      <c r="A33" s="400" t="s">
        <v>16</v>
      </c>
      <c r="B33" s="400"/>
      <c r="C33" s="163">
        <f>SUM(C35:C41)</f>
        <v>11737655047</v>
      </c>
      <c r="D33" s="163">
        <f>SUM(D35:D41)</f>
        <v>13872209106</v>
      </c>
      <c r="E33" s="163">
        <f>SUM(E35:E41)</f>
        <v>13512320141</v>
      </c>
      <c r="F33" s="163">
        <f>C33+D33+E33</f>
        <v>39122184294</v>
      </c>
    </row>
    <row r="34" spans="1:10" ht="16.95" customHeight="1" x14ac:dyDescent="0.3">
      <c r="A34" s="401"/>
      <c r="B34" s="401"/>
      <c r="C34" s="164"/>
      <c r="D34" s="164"/>
      <c r="E34" s="164"/>
      <c r="F34" s="164"/>
    </row>
    <row r="35" spans="1:10" ht="16.95" customHeight="1" x14ac:dyDescent="0.3">
      <c r="A35" s="402" t="s">
        <v>179</v>
      </c>
      <c r="B35" s="402"/>
      <c r="C35" s="160">
        <f>4065904036+G41</f>
        <v>4072600985</v>
      </c>
      <c r="D35" s="164">
        <f>4765203298+H41</f>
        <v>4806538925</v>
      </c>
      <c r="E35" s="164">
        <f>4992629346+I41</f>
        <v>5012808684</v>
      </c>
      <c r="F35" s="164">
        <f>13823736680+J41</f>
        <v>13891948594</v>
      </c>
    </row>
    <row r="36" spans="1:10" ht="16.95" customHeight="1" x14ac:dyDescent="0.3">
      <c r="A36" s="402" t="s">
        <v>173</v>
      </c>
      <c r="B36" s="402"/>
      <c r="C36" s="160">
        <v>140912000</v>
      </c>
      <c r="D36" s="164">
        <v>131712000</v>
      </c>
      <c r="E36" s="164">
        <v>141097000</v>
      </c>
      <c r="F36" s="164">
        <v>413721000</v>
      </c>
    </row>
    <row r="37" spans="1:10" ht="16.95" customHeight="1" x14ac:dyDescent="0.3">
      <c r="A37" s="402" t="s">
        <v>170</v>
      </c>
      <c r="B37" s="402"/>
      <c r="C37" s="160">
        <v>2104713562.000001</v>
      </c>
      <c r="D37" s="164">
        <v>2140620681.000001</v>
      </c>
      <c r="E37" s="164">
        <v>2152726706.999999</v>
      </c>
      <c r="F37" s="164">
        <v>6398060950.000001</v>
      </c>
    </row>
    <row r="38" spans="1:10" ht="16.95" customHeight="1" x14ac:dyDescent="0.3">
      <c r="A38" s="402" t="s">
        <v>176</v>
      </c>
      <c r="B38" s="402"/>
      <c r="C38" s="160">
        <v>549207500</v>
      </c>
      <c r="D38" s="164">
        <v>554027500</v>
      </c>
      <c r="E38" s="164">
        <v>558414750</v>
      </c>
      <c r="F38" s="164">
        <v>1661649750</v>
      </c>
    </row>
    <row r="39" spans="1:10" ht="16.95" customHeight="1" x14ac:dyDescent="0.3">
      <c r="A39" s="165" t="s">
        <v>222</v>
      </c>
      <c r="B39" s="165"/>
      <c r="C39" s="166"/>
      <c r="D39" s="164">
        <v>1282500000</v>
      </c>
      <c r="E39" s="164">
        <v>628740000</v>
      </c>
      <c r="F39" s="164">
        <v>1911240000</v>
      </c>
    </row>
    <row r="40" spans="1:10" ht="16.95" customHeight="1" x14ac:dyDescent="0.3">
      <c r="A40" s="402" t="s">
        <v>223</v>
      </c>
      <c r="B40" s="402"/>
      <c r="C40" s="160">
        <v>4870221000</v>
      </c>
      <c r="D40" s="164">
        <v>4956810000</v>
      </c>
      <c r="E40" s="164">
        <v>5018533000</v>
      </c>
      <c r="F40" s="164">
        <v>14845564000</v>
      </c>
    </row>
    <row r="41" spans="1:10" ht="16.95" customHeight="1" x14ac:dyDescent="0.3">
      <c r="A41" s="165"/>
      <c r="B41" s="165"/>
      <c r="C41" s="160"/>
      <c r="D41" s="164"/>
      <c r="E41" s="164"/>
      <c r="F41" s="167"/>
      <c r="G41" s="247">
        <v>6696949.0000000009</v>
      </c>
      <c r="H41" s="248">
        <v>41335627</v>
      </c>
      <c r="I41" s="248">
        <v>20179338</v>
      </c>
      <c r="J41" s="248">
        <v>68211914</v>
      </c>
    </row>
    <row r="42" spans="1:10" ht="16.95" customHeight="1" x14ac:dyDescent="0.3">
      <c r="A42" s="354" t="s">
        <v>195</v>
      </c>
      <c r="B42" s="354"/>
      <c r="C42" s="354"/>
      <c r="D42" s="354"/>
      <c r="E42" s="354"/>
      <c r="F42" s="41"/>
      <c r="G42" s="249"/>
      <c r="H42" s="249"/>
      <c r="I42" s="249"/>
      <c r="J42" s="249"/>
    </row>
    <row r="43" spans="1:10" ht="72" customHeight="1" x14ac:dyDescent="0.3">
      <c r="A43" s="369" t="s">
        <v>158</v>
      </c>
      <c r="B43" s="370"/>
      <c r="C43" s="370"/>
      <c r="D43" s="370"/>
      <c r="E43" s="370"/>
      <c r="F43" s="371"/>
    </row>
    <row r="44" spans="1:10" ht="15" customHeight="1" x14ac:dyDescent="0.3"/>
    <row r="45" spans="1:10" ht="16.95" customHeight="1" x14ac:dyDescent="0.3">
      <c r="A45" s="395" t="s">
        <v>39</v>
      </c>
      <c r="B45" s="395"/>
      <c r="C45" s="395"/>
      <c r="D45" s="395"/>
      <c r="E45" s="395"/>
      <c r="F45" s="395"/>
    </row>
    <row r="46" spans="1:10" ht="30" customHeight="1" x14ac:dyDescent="0.3">
      <c r="A46" s="362" t="s">
        <v>40</v>
      </c>
      <c r="B46" s="362"/>
      <c r="C46" s="362"/>
      <c r="D46" s="362"/>
      <c r="E46" s="362"/>
      <c r="F46" s="362"/>
    </row>
    <row r="47" spans="1:10" ht="15" customHeight="1" x14ac:dyDescent="0.3"/>
    <row r="48" spans="1:10" x14ac:dyDescent="0.3">
      <c r="A48" s="380" t="s">
        <v>23</v>
      </c>
      <c r="B48" s="380"/>
      <c r="C48" s="9" t="s">
        <v>41</v>
      </c>
      <c r="D48" s="120" t="s">
        <v>42</v>
      </c>
      <c r="E48" s="9" t="s">
        <v>86</v>
      </c>
      <c r="F48" s="120" t="s">
        <v>24</v>
      </c>
    </row>
    <row r="49" spans="1:7" ht="27.9" customHeight="1" x14ac:dyDescent="0.3">
      <c r="A49" s="364" t="s">
        <v>28</v>
      </c>
      <c r="B49" s="365"/>
      <c r="C49" s="15" t="s">
        <v>224</v>
      </c>
      <c r="D49" s="15"/>
      <c r="E49" s="19"/>
      <c r="F49" s="16" t="s">
        <v>225</v>
      </c>
    </row>
    <row r="50" spans="1:7" ht="27.9" customHeight="1" x14ac:dyDescent="0.3">
      <c r="A50" s="364" t="s">
        <v>29</v>
      </c>
      <c r="B50" s="364"/>
      <c r="C50" s="15" t="s">
        <v>224</v>
      </c>
      <c r="D50" s="15"/>
      <c r="E50" s="15"/>
      <c r="F50" s="17" t="s">
        <v>225</v>
      </c>
    </row>
    <row r="51" spans="1:7" ht="27.9" customHeight="1" x14ac:dyDescent="0.3">
      <c r="A51" s="366" t="s">
        <v>27</v>
      </c>
      <c r="B51" s="366"/>
      <c r="C51" s="15" t="s">
        <v>224</v>
      </c>
      <c r="D51" s="15"/>
      <c r="E51" s="15"/>
      <c r="F51" s="17" t="s">
        <v>226</v>
      </c>
    </row>
    <row r="52" spans="1:7" ht="27.9" customHeight="1" x14ac:dyDescent="0.3">
      <c r="A52" s="361" t="s">
        <v>30</v>
      </c>
      <c r="B52" s="361"/>
      <c r="C52" s="15"/>
      <c r="D52" s="15" t="s">
        <v>224</v>
      </c>
      <c r="E52" s="15"/>
      <c r="F52" s="18"/>
    </row>
    <row r="53" spans="1:7" s="87" customFormat="1" x14ac:dyDescent="0.3">
      <c r="A53" s="354" t="s">
        <v>43</v>
      </c>
      <c r="B53" s="354"/>
      <c r="C53" s="354"/>
      <c r="D53" s="354"/>
      <c r="E53" s="354"/>
      <c r="F53" s="354"/>
      <c r="G53" s="36"/>
    </row>
    <row r="54" spans="1:7" s="87" customFormat="1" ht="54.9" customHeight="1" x14ac:dyDescent="0.3">
      <c r="A54" s="369" t="s">
        <v>87</v>
      </c>
      <c r="B54" s="370"/>
      <c r="C54" s="370"/>
      <c r="D54" s="370"/>
      <c r="E54" s="370"/>
      <c r="F54" s="371"/>
      <c r="G54" s="36"/>
    </row>
    <row r="55" spans="1:7" s="87" customFormat="1" ht="32.25" customHeight="1" x14ac:dyDescent="0.3">
      <c r="A55" s="126"/>
      <c r="B55" s="126"/>
      <c r="C55" s="126"/>
      <c r="D55" s="126"/>
      <c r="E55" s="126"/>
      <c r="F55" s="126"/>
      <c r="G55" s="36"/>
    </row>
    <row r="56" spans="1:7" s="87" customFormat="1" ht="15" hidden="1" customHeight="1" x14ac:dyDescent="0.3">
      <c r="A56" s="126"/>
      <c r="B56" s="126"/>
      <c r="C56" s="126"/>
      <c r="D56" s="126"/>
      <c r="E56" s="126"/>
      <c r="F56" s="126"/>
      <c r="G56" s="36"/>
    </row>
    <row r="57" spans="1:7" s="87" customFormat="1" ht="15" hidden="1" customHeight="1" x14ac:dyDescent="0.3">
      <c r="A57" s="126"/>
      <c r="B57" s="126"/>
      <c r="C57" s="126"/>
      <c r="D57" s="126"/>
      <c r="E57" s="126"/>
      <c r="F57" s="126"/>
      <c r="G57" s="36"/>
    </row>
    <row r="58" spans="1:7" s="87" customFormat="1" ht="15" hidden="1" customHeight="1" x14ac:dyDescent="0.3">
      <c r="A58" s="126"/>
      <c r="B58" s="126"/>
      <c r="C58" s="126"/>
      <c r="D58" s="126"/>
      <c r="E58" s="126"/>
      <c r="F58" s="126"/>
      <c r="G58" s="36"/>
    </row>
    <row r="59" spans="1:7" s="87" customFormat="1" ht="15" customHeight="1" x14ac:dyDescent="0.3">
      <c r="A59" s="126"/>
      <c r="B59" s="126"/>
      <c r="C59" s="126"/>
      <c r="D59" s="126"/>
      <c r="E59" s="126"/>
      <c r="F59" s="126"/>
      <c r="G59" s="36"/>
    </row>
    <row r="60" spans="1:7" x14ac:dyDescent="0.3">
      <c r="A60" s="395" t="s">
        <v>45</v>
      </c>
      <c r="B60" s="395"/>
      <c r="C60" s="395"/>
      <c r="D60" s="395"/>
      <c r="E60" s="395"/>
      <c r="F60" s="395"/>
    </row>
    <row r="61" spans="1:7" x14ac:dyDescent="0.3">
      <c r="A61" s="395" t="s">
        <v>25</v>
      </c>
      <c r="B61" s="395"/>
      <c r="C61" s="395"/>
      <c r="D61" s="395"/>
      <c r="E61" s="395"/>
      <c r="F61" s="395"/>
    </row>
    <row r="63" spans="1:7" x14ac:dyDescent="0.3">
      <c r="A63" s="380" t="s">
        <v>23</v>
      </c>
      <c r="B63" s="380"/>
      <c r="C63" s="9" t="s">
        <v>41</v>
      </c>
      <c r="D63" s="120" t="s">
        <v>42</v>
      </c>
      <c r="E63" s="9" t="s">
        <v>86</v>
      </c>
      <c r="F63" s="120" t="s">
        <v>24</v>
      </c>
    </row>
    <row r="64" spans="1:7" ht="17.399999999999999" customHeight="1" x14ac:dyDescent="0.3">
      <c r="A64" s="392" t="s">
        <v>31</v>
      </c>
      <c r="B64" s="392"/>
      <c r="C64" s="19"/>
      <c r="D64" s="19" t="s">
        <v>192</v>
      </c>
      <c r="E64" s="30"/>
      <c r="F64" s="43"/>
      <c r="G64" s="87"/>
    </row>
    <row r="65" spans="1:8" ht="28.2" customHeight="1" x14ac:dyDescent="0.3">
      <c r="A65" s="393" t="s">
        <v>32</v>
      </c>
      <c r="B65" s="393"/>
      <c r="C65" s="31"/>
      <c r="D65" s="31" t="s">
        <v>192</v>
      </c>
      <c r="E65" s="32"/>
      <c r="F65" s="44"/>
      <c r="G65" s="87"/>
    </row>
    <row r="66" spans="1:8" x14ac:dyDescent="0.3">
      <c r="A66" s="354" t="s">
        <v>43</v>
      </c>
      <c r="B66" s="354"/>
      <c r="C66" s="354"/>
      <c r="D66" s="354"/>
      <c r="E66" s="354"/>
      <c r="F66" s="354"/>
    </row>
    <row r="67" spans="1:8" ht="50.1" customHeight="1" x14ac:dyDescent="0.35">
      <c r="A67" s="403" t="s">
        <v>193</v>
      </c>
      <c r="B67" s="404"/>
      <c r="C67" s="404"/>
      <c r="D67" s="404"/>
      <c r="E67" s="404"/>
      <c r="F67" s="405"/>
    </row>
    <row r="68" spans="1:8" x14ac:dyDescent="0.3">
      <c r="E68" s="45"/>
    </row>
    <row r="69" spans="1:8" ht="46.8" x14ac:dyDescent="0.35">
      <c r="A69" s="2" t="s">
        <v>46</v>
      </c>
      <c r="B69" s="394" t="s">
        <v>213</v>
      </c>
      <c r="C69" s="375"/>
      <c r="D69" s="383"/>
      <c r="E69" s="384"/>
      <c r="F69" s="385"/>
      <c r="G69" s="1"/>
      <c r="H69" s="1"/>
    </row>
    <row r="70" spans="1:8" x14ac:dyDescent="0.35">
      <c r="A70" s="2" t="s">
        <v>47</v>
      </c>
      <c r="B70" s="394" t="s">
        <v>214</v>
      </c>
      <c r="C70" s="375"/>
      <c r="D70" s="386"/>
      <c r="E70" s="387"/>
      <c r="F70" s="388"/>
      <c r="G70" s="1"/>
      <c r="H70" s="1"/>
    </row>
    <row r="71" spans="1:8" ht="31.2" x14ac:dyDescent="0.35">
      <c r="A71" s="2" t="s">
        <v>48</v>
      </c>
      <c r="B71" s="394" t="s">
        <v>190</v>
      </c>
      <c r="C71" s="375"/>
      <c r="D71" s="389"/>
      <c r="E71" s="390"/>
      <c r="F71" s="391"/>
      <c r="G71" s="1"/>
      <c r="H71" s="1"/>
    </row>
    <row r="72" spans="1:8" x14ac:dyDescent="0.35">
      <c r="A72" s="1"/>
      <c r="B72" s="1"/>
      <c r="C72" s="1"/>
      <c r="D72" s="1"/>
      <c r="E72" s="1"/>
      <c r="F72" s="1"/>
      <c r="G72" s="1"/>
      <c r="H72" s="1"/>
    </row>
    <row r="74" spans="1:8" ht="21.9" customHeight="1" x14ac:dyDescent="0.3">
      <c r="A74" s="379" t="s">
        <v>50</v>
      </c>
      <c r="B74" s="379"/>
      <c r="C74" s="379"/>
      <c r="D74" s="379"/>
      <c r="E74" s="379"/>
      <c r="F74" s="379"/>
    </row>
    <row r="75" spans="1:8" ht="30.75" customHeight="1" x14ac:dyDescent="0.3"/>
    <row r="76" spans="1:8" x14ac:dyDescent="0.3">
      <c r="A76" s="395" t="s">
        <v>51</v>
      </c>
      <c r="B76" s="395"/>
      <c r="C76" s="395"/>
      <c r="D76" s="395"/>
      <c r="E76" s="395"/>
      <c r="F76" s="395"/>
    </row>
    <row r="77" spans="1:8" x14ac:dyDescent="0.3">
      <c r="A77" s="395" t="s">
        <v>62</v>
      </c>
      <c r="B77" s="395"/>
      <c r="C77" s="395"/>
      <c r="D77" s="395"/>
      <c r="E77" s="395"/>
      <c r="F77" s="395"/>
    </row>
    <row r="78" spans="1:8" x14ac:dyDescent="0.3">
      <c r="A78" s="395" t="s">
        <v>52</v>
      </c>
      <c r="B78" s="395"/>
      <c r="C78" s="395"/>
      <c r="D78" s="395"/>
      <c r="E78" s="395"/>
      <c r="F78" s="395"/>
    </row>
    <row r="79" spans="1:8" ht="9.9" customHeight="1" x14ac:dyDescent="0.3"/>
    <row r="80" spans="1:8" ht="30" x14ac:dyDescent="0.3">
      <c r="A80" s="69" t="s">
        <v>63</v>
      </c>
      <c r="B80" s="69" t="s">
        <v>67</v>
      </c>
      <c r="C80" s="69" t="s">
        <v>71</v>
      </c>
      <c r="D80" s="69" t="s">
        <v>68</v>
      </c>
      <c r="E80" s="69" t="s">
        <v>69</v>
      </c>
      <c r="F80" s="69" t="s">
        <v>70</v>
      </c>
    </row>
    <row r="81" spans="1:7" x14ac:dyDescent="0.3">
      <c r="A81" s="118" t="s">
        <v>16</v>
      </c>
      <c r="B81" s="11">
        <v>159625876846.39731</v>
      </c>
      <c r="C81" s="168">
        <f>+SUM(C83:C87)</f>
        <v>100</v>
      </c>
      <c r="D81" s="10"/>
      <c r="E81" s="10"/>
      <c r="F81" s="10"/>
    </row>
    <row r="82" spans="1:7" ht="9.9" customHeight="1" x14ac:dyDescent="0.3">
      <c r="A82" s="24"/>
      <c r="B82" s="25"/>
      <c r="C82" s="66"/>
      <c r="D82" s="23"/>
      <c r="E82" s="23"/>
      <c r="F82" s="23"/>
    </row>
    <row r="83" spans="1:7" ht="45" x14ac:dyDescent="0.3">
      <c r="A83" s="24" t="s">
        <v>64</v>
      </c>
      <c r="B83" s="25">
        <v>159625876846.39731</v>
      </c>
      <c r="C83" s="66">
        <f>+B83/$B$81*100</f>
        <v>100</v>
      </c>
      <c r="D83" s="140" t="s">
        <v>194</v>
      </c>
      <c r="E83" s="23"/>
      <c r="F83" s="23"/>
      <c r="G83" s="88"/>
    </row>
    <row r="84" spans="1:7" ht="30" x14ac:dyDescent="0.3">
      <c r="A84" s="24" t="s">
        <v>65</v>
      </c>
      <c r="B84" s="25"/>
      <c r="C84" s="66">
        <f t="shared" ref="C84" si="0">+B84/$B$81*100</f>
        <v>0</v>
      </c>
      <c r="D84" s="24"/>
      <c r="E84" s="24"/>
      <c r="F84" s="24" t="s">
        <v>227</v>
      </c>
      <c r="G84" s="88"/>
    </row>
    <row r="85" spans="1:7" ht="30" x14ac:dyDescent="0.3">
      <c r="A85" s="24" t="s">
        <v>66</v>
      </c>
      <c r="B85" s="25"/>
      <c r="C85" s="66">
        <f>+B85/$B$81*100</f>
        <v>0</v>
      </c>
      <c r="D85" s="24"/>
      <c r="E85" s="24"/>
      <c r="F85" s="24"/>
      <c r="G85" s="88"/>
    </row>
    <row r="86" spans="1:7" x14ac:dyDescent="0.3">
      <c r="A86" s="24" t="s">
        <v>166</v>
      </c>
      <c r="B86" s="25">
        <v>0</v>
      </c>
      <c r="C86" s="66">
        <f t="shared" ref="C86:C87" si="1">+B86/$B$81*100</f>
        <v>0</v>
      </c>
      <c r="D86" s="23"/>
      <c r="E86" s="23"/>
      <c r="F86" s="23"/>
    </row>
    <row r="87" spans="1:7" x14ac:dyDescent="0.3">
      <c r="A87" s="26" t="s">
        <v>167</v>
      </c>
      <c r="B87" s="25"/>
      <c r="C87" s="66">
        <f t="shared" si="1"/>
        <v>0</v>
      </c>
      <c r="D87" s="47"/>
      <c r="E87" s="47"/>
      <c r="F87" s="47"/>
    </row>
    <row r="88" spans="1:7" x14ac:dyDescent="0.3">
      <c r="A88" s="406" t="s">
        <v>230</v>
      </c>
      <c r="B88" s="406"/>
      <c r="C88" s="406"/>
      <c r="D88" s="406"/>
      <c r="E88" s="406"/>
      <c r="F88" s="406"/>
    </row>
    <row r="89" spans="1:7" ht="82.5" customHeight="1" x14ac:dyDescent="0.3">
      <c r="A89" s="369" t="s">
        <v>229</v>
      </c>
      <c r="B89" s="370"/>
      <c r="C89" s="370"/>
      <c r="D89" s="370"/>
      <c r="E89" s="370"/>
      <c r="F89" s="371"/>
    </row>
    <row r="90" spans="1:7" ht="9.9" customHeight="1" x14ac:dyDescent="0.3">
      <c r="A90" s="24"/>
      <c r="B90" s="48"/>
      <c r="C90" s="23"/>
    </row>
    <row r="91" spans="1:7" x14ac:dyDescent="0.3">
      <c r="A91" s="395" t="s">
        <v>72</v>
      </c>
      <c r="B91" s="395"/>
      <c r="C91" s="395"/>
      <c r="D91" s="395"/>
      <c r="E91" s="395"/>
      <c r="F91" s="395"/>
    </row>
    <row r="92" spans="1:7" x14ac:dyDescent="0.3">
      <c r="A92" s="395" t="s">
        <v>73</v>
      </c>
      <c r="B92" s="395"/>
      <c r="C92" s="395"/>
      <c r="D92" s="395"/>
      <c r="E92" s="395"/>
      <c r="F92" s="395"/>
    </row>
    <row r="93" spans="1:7" x14ac:dyDescent="0.3">
      <c r="A93" s="395" t="s">
        <v>52</v>
      </c>
      <c r="B93" s="395"/>
      <c r="C93" s="395"/>
      <c r="D93" s="395"/>
      <c r="E93" s="395"/>
      <c r="F93" s="395"/>
    </row>
    <row r="94" spans="1:7" ht="9.9" customHeight="1" x14ac:dyDescent="0.3"/>
    <row r="95" spans="1:7" ht="31.2" x14ac:dyDescent="0.3">
      <c r="A95" s="68" t="s">
        <v>55</v>
      </c>
      <c r="B95" s="68" t="s">
        <v>56</v>
      </c>
      <c r="C95" s="68" t="s">
        <v>5</v>
      </c>
      <c r="D95" s="68" t="s">
        <v>6</v>
      </c>
      <c r="E95" s="68" t="s">
        <v>7</v>
      </c>
      <c r="F95" s="68" t="s">
        <v>8</v>
      </c>
    </row>
    <row r="96" spans="1:7" x14ac:dyDescent="0.3">
      <c r="A96" s="118" t="s">
        <v>16</v>
      </c>
      <c r="B96" s="49"/>
      <c r="C96" s="11">
        <v>13199687960.790009</v>
      </c>
      <c r="D96" s="11">
        <f>D98+D104</f>
        <v>19721771443.55999</v>
      </c>
      <c r="E96" s="11">
        <v>13199414127.210001</v>
      </c>
      <c r="F96" s="35">
        <f>F98+F104</f>
        <v>46120873531.559998</v>
      </c>
    </row>
    <row r="97" spans="1:6" ht="9.9" customHeight="1" x14ac:dyDescent="0.3">
      <c r="A97" s="12"/>
      <c r="B97" s="50"/>
      <c r="C97" s="13"/>
      <c r="D97" s="13"/>
      <c r="E97" s="13"/>
      <c r="F97" s="51"/>
    </row>
    <row r="98" spans="1:6" x14ac:dyDescent="0.3">
      <c r="A98" s="396" t="s">
        <v>74</v>
      </c>
      <c r="B98" s="396"/>
      <c r="C98" s="52">
        <f>SUM(C99:C103)</f>
        <v>13199687960.790009</v>
      </c>
      <c r="D98" s="52">
        <f>SUM(D99:D103)</f>
        <v>13196656625.779989</v>
      </c>
      <c r="E98" s="52">
        <f>SUM(E99:E103)</f>
        <v>13199414127.210001</v>
      </c>
      <c r="F98" s="53">
        <f>SUM(F99:F103)</f>
        <v>39595758713.779999</v>
      </c>
    </row>
    <row r="99" spans="1:6" x14ac:dyDescent="0.3">
      <c r="A99" s="132" t="s">
        <v>197</v>
      </c>
      <c r="B99" s="50" t="s">
        <v>200</v>
      </c>
      <c r="C99" s="14">
        <v>2131513.9999999995</v>
      </c>
      <c r="D99" s="14">
        <v>-600922.01999999862</v>
      </c>
      <c r="E99" s="14">
        <v>325000</v>
      </c>
      <c r="F99" s="55">
        <v>1855591.9800000009</v>
      </c>
    </row>
    <row r="100" spans="1:6" x14ac:dyDescent="0.3">
      <c r="A100" s="132" t="s">
        <v>198</v>
      </c>
      <c r="B100" s="50" t="s">
        <v>201</v>
      </c>
      <c r="C100" s="14">
        <v>16463251.959999993</v>
      </c>
      <c r="D100" s="14">
        <v>16164352.929999992</v>
      </c>
      <c r="E100" s="14">
        <v>17995932.340000004</v>
      </c>
      <c r="F100" s="55">
        <v>50623537.229999989</v>
      </c>
    </row>
    <row r="101" spans="1:6" x14ac:dyDescent="0.3">
      <c r="A101" s="132">
        <v>1411000000</v>
      </c>
      <c r="B101" s="50" t="s">
        <v>202</v>
      </c>
      <c r="C101" s="14">
        <v>4787789787.4100027</v>
      </c>
      <c r="D101" s="14">
        <v>4787789787.4199953</v>
      </c>
      <c r="E101" s="14">
        <v>4787789787.420001</v>
      </c>
      <c r="F101" s="55">
        <v>14363369362.25</v>
      </c>
    </row>
    <row r="102" spans="1:6" x14ac:dyDescent="0.3">
      <c r="A102" s="132" t="s">
        <v>199</v>
      </c>
      <c r="B102" s="50" t="s">
        <v>203</v>
      </c>
      <c r="C102" s="14">
        <v>8362636740.7600069</v>
      </c>
      <c r="D102" s="14">
        <v>8362636740.779994</v>
      </c>
      <c r="E102" s="14">
        <v>8362636740.7799997</v>
      </c>
      <c r="F102" s="55">
        <v>25087910222.32</v>
      </c>
    </row>
    <row r="103" spans="1:6" x14ac:dyDescent="0.3">
      <c r="A103" s="132">
        <v>2412000000</v>
      </c>
      <c r="B103" s="50" t="s">
        <v>204</v>
      </c>
      <c r="C103" s="14">
        <v>30666666.660000008</v>
      </c>
      <c r="D103" s="14">
        <v>30666666.669999991</v>
      </c>
      <c r="E103" s="14">
        <v>30666666.670000013</v>
      </c>
      <c r="F103" s="55">
        <v>92000000.000000015</v>
      </c>
    </row>
    <row r="104" spans="1:6" x14ac:dyDescent="0.3">
      <c r="A104" s="396" t="s">
        <v>75</v>
      </c>
      <c r="B104" s="396"/>
      <c r="C104" s="52">
        <v>0</v>
      </c>
      <c r="D104" s="52">
        <f>SUM(D105:D108)</f>
        <v>6525114817.7799997</v>
      </c>
      <c r="E104" s="52">
        <v>0</v>
      </c>
      <c r="F104" s="53">
        <f>SUM(F105:F108)</f>
        <v>6525114817.7799997</v>
      </c>
    </row>
    <row r="105" spans="1:6" x14ac:dyDescent="0.3">
      <c r="A105" s="132">
        <v>3320000000</v>
      </c>
      <c r="B105" s="50" t="s">
        <v>205</v>
      </c>
      <c r="C105" s="56">
        <v>0</v>
      </c>
      <c r="D105" s="56">
        <v>59724635.780000001</v>
      </c>
      <c r="E105" s="56">
        <v>0</v>
      </c>
      <c r="F105" s="57">
        <v>59724635.780000001</v>
      </c>
    </row>
    <row r="106" spans="1:6" x14ac:dyDescent="0.3">
      <c r="A106" s="132">
        <v>3320000000</v>
      </c>
      <c r="B106" s="50" t="s">
        <v>231</v>
      </c>
      <c r="C106" s="56">
        <v>0</v>
      </c>
      <c r="D106" s="56">
        <v>377665871.07999998</v>
      </c>
      <c r="E106" s="56">
        <v>0</v>
      </c>
      <c r="F106" s="57">
        <v>377665871.07999998</v>
      </c>
    </row>
    <row r="107" spans="1:6" x14ac:dyDescent="0.3">
      <c r="A107" s="132">
        <v>3320000000</v>
      </c>
      <c r="B107" s="50" t="s">
        <v>232</v>
      </c>
      <c r="C107" s="56"/>
      <c r="D107" s="56">
        <v>5990936823.4899998</v>
      </c>
      <c r="E107" s="56">
        <v>0</v>
      </c>
      <c r="F107" s="57">
        <v>5990936823.4899998</v>
      </c>
    </row>
    <row r="108" spans="1:6" x14ac:dyDescent="0.3">
      <c r="A108" s="132">
        <v>3320000000</v>
      </c>
      <c r="B108" s="50" t="s">
        <v>207</v>
      </c>
      <c r="C108" s="56">
        <v>0</v>
      </c>
      <c r="D108" s="56">
        <v>96787487.430000007</v>
      </c>
      <c r="E108" s="56">
        <v>0</v>
      </c>
      <c r="F108" s="57">
        <v>96787487.430000007</v>
      </c>
    </row>
    <row r="109" spans="1:6" x14ac:dyDescent="0.3">
      <c r="A109" s="354" t="s">
        <v>195</v>
      </c>
      <c r="B109" s="354"/>
      <c r="C109" s="354"/>
      <c r="D109" s="354"/>
      <c r="E109" s="354"/>
      <c r="F109" s="354"/>
    </row>
    <row r="110" spans="1:6" ht="69.75" customHeight="1" x14ac:dyDescent="0.3">
      <c r="A110" s="369" t="s">
        <v>233</v>
      </c>
      <c r="B110" s="370"/>
      <c r="C110" s="370"/>
      <c r="D110" s="370"/>
      <c r="E110" s="370"/>
      <c r="F110" s="371"/>
    </row>
    <row r="111" spans="1:6" ht="9.9" customHeight="1" x14ac:dyDescent="0.3">
      <c r="A111" s="24"/>
      <c r="B111" s="48"/>
      <c r="C111" s="23"/>
    </row>
    <row r="112" spans="1:6" x14ac:dyDescent="0.3">
      <c r="A112" s="395" t="s">
        <v>76</v>
      </c>
      <c r="B112" s="395"/>
      <c r="C112" s="395"/>
      <c r="D112" s="395"/>
      <c r="E112" s="395"/>
      <c r="F112" s="395"/>
    </row>
    <row r="113" spans="1:6" ht="32.25" customHeight="1" x14ac:dyDescent="0.3">
      <c r="A113" s="362" t="s">
        <v>54</v>
      </c>
      <c r="B113" s="362"/>
      <c r="C113" s="362"/>
      <c r="D113" s="362"/>
      <c r="E113" s="362"/>
      <c r="F113" s="362"/>
    </row>
    <row r="114" spans="1:6" x14ac:dyDescent="0.3">
      <c r="A114" s="395" t="s">
        <v>52</v>
      </c>
      <c r="B114" s="395"/>
      <c r="C114" s="395"/>
      <c r="D114" s="395"/>
      <c r="E114" s="395"/>
      <c r="F114" s="395"/>
    </row>
    <row r="115" spans="1:6" ht="9.9" customHeight="1" x14ac:dyDescent="0.3">
      <c r="A115" s="89"/>
      <c r="B115" s="90"/>
      <c r="C115" s="90"/>
      <c r="D115" s="90"/>
      <c r="E115" s="90"/>
      <c r="F115" s="91"/>
    </row>
    <row r="116" spans="1:6" ht="31.2" x14ac:dyDescent="0.3">
      <c r="A116" s="68" t="s">
        <v>55</v>
      </c>
      <c r="B116" s="68" t="s">
        <v>56</v>
      </c>
      <c r="C116" s="68" t="s">
        <v>5</v>
      </c>
      <c r="D116" s="68" t="s">
        <v>6</v>
      </c>
      <c r="E116" s="68" t="s">
        <v>7</v>
      </c>
      <c r="F116" s="68" t="s">
        <v>8</v>
      </c>
    </row>
    <row r="117" spans="1:6" x14ac:dyDescent="0.3">
      <c r="A117" s="118" t="s">
        <v>16</v>
      </c>
      <c r="B117" s="49"/>
      <c r="C117" s="11">
        <f>+C119+C131+C142</f>
        <v>11737655047</v>
      </c>
      <c r="D117" s="11">
        <f t="shared" ref="D117:F117" si="2">+D119+D131+D142</f>
        <v>13872209106.000004</v>
      </c>
      <c r="E117" s="11">
        <f t="shared" si="2"/>
        <v>13512320140.999996</v>
      </c>
      <c r="F117" s="11">
        <f t="shared" si="2"/>
        <v>39122184294</v>
      </c>
    </row>
    <row r="118" spans="1:6" ht="9.9" customHeight="1" x14ac:dyDescent="0.3">
      <c r="A118" s="12"/>
      <c r="B118" s="50"/>
      <c r="C118" s="13"/>
      <c r="D118" s="13"/>
      <c r="E118" s="13"/>
      <c r="F118" s="13"/>
    </row>
    <row r="119" spans="1:6" ht="15" customHeight="1" x14ac:dyDescent="0.3">
      <c r="A119" s="396" t="s">
        <v>57</v>
      </c>
      <c r="B119" s="396"/>
      <c r="C119" s="52">
        <f>C120+C128</f>
        <v>11737655047</v>
      </c>
      <c r="D119" s="52">
        <f t="shared" ref="D119:F119" si="3">D120+D128</f>
        <v>11698614349.059988</v>
      </c>
      <c r="E119" s="52">
        <f t="shared" si="3"/>
        <v>12883580140.999996</v>
      </c>
      <c r="F119" s="52">
        <f t="shared" si="3"/>
        <v>36319849537.059982</v>
      </c>
    </row>
    <row r="120" spans="1:6" x14ac:dyDescent="0.3">
      <c r="A120" s="141">
        <v>6</v>
      </c>
      <c r="B120" s="142" t="s">
        <v>208</v>
      </c>
      <c r="C120" s="134">
        <v>11730958098</v>
      </c>
      <c r="D120" s="134">
        <v>11697989525.069988</v>
      </c>
      <c r="E120" s="134">
        <v>12863400802.999996</v>
      </c>
      <c r="F120" s="169">
        <v>36292348426.069984</v>
      </c>
    </row>
    <row r="121" spans="1:6" x14ac:dyDescent="0.3">
      <c r="A121" s="54"/>
      <c r="B121" s="50" t="s">
        <v>179</v>
      </c>
      <c r="C121" s="14">
        <v>4065904036</v>
      </c>
      <c r="D121" s="58">
        <v>4508286535.3499899</v>
      </c>
      <c r="E121" s="58">
        <v>4992629345.9999962</v>
      </c>
      <c r="F121" s="170">
        <v>13566819917.349987</v>
      </c>
    </row>
    <row r="122" spans="1:6" x14ac:dyDescent="0.3">
      <c r="A122" s="54"/>
      <c r="B122" s="50" t="s">
        <v>173</v>
      </c>
      <c r="C122" s="14">
        <v>140912000</v>
      </c>
      <c r="D122" s="14">
        <v>130293354.89000008</v>
      </c>
      <c r="E122" s="14">
        <v>141097000</v>
      </c>
      <c r="F122" s="170">
        <v>412302354.8900001</v>
      </c>
    </row>
    <row r="123" spans="1:6" x14ac:dyDescent="0.3">
      <c r="A123" s="54"/>
      <c r="B123" s="50" t="s">
        <v>170</v>
      </c>
      <c r="C123" s="14">
        <v>2104713562.000001</v>
      </c>
      <c r="D123" s="14">
        <v>1712954809.9200025</v>
      </c>
      <c r="E123" s="14">
        <v>2152726706.999999</v>
      </c>
      <c r="F123" s="170">
        <v>5970395078.920002</v>
      </c>
    </row>
    <row r="124" spans="1:6" x14ac:dyDescent="0.3">
      <c r="A124" s="54"/>
      <c r="B124" s="50" t="s">
        <v>176</v>
      </c>
      <c r="C124" s="14">
        <v>549207500</v>
      </c>
      <c r="D124" s="14">
        <v>548052620.00000012</v>
      </c>
      <c r="E124" s="14">
        <v>558414750</v>
      </c>
      <c r="F124" s="170">
        <v>1655674870</v>
      </c>
    </row>
    <row r="125" spans="1:6" x14ac:dyDescent="0.3">
      <c r="A125" s="54"/>
      <c r="B125" s="50" t="s">
        <v>222</v>
      </c>
      <c r="C125" s="14">
        <v>0</v>
      </c>
      <c r="D125" s="14">
        <v>0</v>
      </c>
      <c r="E125" s="14">
        <v>0</v>
      </c>
      <c r="F125" s="170">
        <v>0</v>
      </c>
    </row>
    <row r="126" spans="1:6" x14ac:dyDescent="0.3">
      <c r="A126" s="54"/>
      <c r="B126" s="50" t="s">
        <v>174</v>
      </c>
      <c r="C126" s="14">
        <v>4870221000</v>
      </c>
      <c r="D126" s="14">
        <v>4798402204.909997</v>
      </c>
      <c r="E126" s="14">
        <v>5018533000</v>
      </c>
      <c r="F126" s="170">
        <v>14687156204.909996</v>
      </c>
    </row>
    <row r="127" spans="1:6" x14ac:dyDescent="0.3">
      <c r="A127" s="54"/>
      <c r="B127" s="50"/>
      <c r="C127" s="14"/>
      <c r="D127" s="14"/>
      <c r="E127" s="14"/>
      <c r="F127" s="170"/>
    </row>
    <row r="128" spans="1:6" x14ac:dyDescent="0.3">
      <c r="A128" s="141">
        <v>7</v>
      </c>
      <c r="B128" s="142" t="s">
        <v>209</v>
      </c>
      <c r="C128" s="134">
        <v>6696949.0000000009</v>
      </c>
      <c r="D128" s="134">
        <v>624823.98999996483</v>
      </c>
      <c r="E128" s="134">
        <v>20179338</v>
      </c>
      <c r="F128" s="169">
        <v>27501110.989999965</v>
      </c>
    </row>
    <row r="129" spans="1:6" x14ac:dyDescent="0.3">
      <c r="A129" s="54"/>
      <c r="B129" s="50" t="s">
        <v>217</v>
      </c>
      <c r="C129" s="14">
        <v>6696949.0000000009</v>
      </c>
      <c r="D129" s="14">
        <v>624823.98999996483</v>
      </c>
      <c r="E129" s="14">
        <v>20179338</v>
      </c>
      <c r="F129" s="170">
        <v>27501110.989999965</v>
      </c>
    </row>
    <row r="130" spans="1:6" x14ac:dyDescent="0.3">
      <c r="A130" s="119"/>
      <c r="B130" s="50"/>
      <c r="C130" s="14">
        <v>0</v>
      </c>
      <c r="D130" s="14">
        <v>0</v>
      </c>
      <c r="E130" s="14">
        <v>0</v>
      </c>
      <c r="F130" s="170">
        <v>0</v>
      </c>
    </row>
    <row r="131" spans="1:6" ht="15" customHeight="1" x14ac:dyDescent="0.3">
      <c r="A131" s="396" t="s">
        <v>59</v>
      </c>
      <c r="B131" s="396"/>
      <c r="C131" s="52">
        <f>+SUM(C132:C136)</f>
        <v>0</v>
      </c>
      <c r="D131" s="52">
        <f>D132+D139</f>
        <v>2173594756.9400153</v>
      </c>
      <c r="E131" s="52">
        <f t="shared" ref="E131:F131" si="4">E132+E139</f>
        <v>628740000</v>
      </c>
      <c r="F131" s="52">
        <f t="shared" si="4"/>
        <v>2802334756.9400153</v>
      </c>
    </row>
    <row r="132" spans="1:6" x14ac:dyDescent="0.3">
      <c r="A132" s="144">
        <v>6</v>
      </c>
      <c r="B132" s="142" t="s">
        <v>208</v>
      </c>
      <c r="C132" s="143">
        <v>0</v>
      </c>
      <c r="D132" s="143">
        <v>2132883953.9300151</v>
      </c>
      <c r="E132" s="143">
        <v>628740000</v>
      </c>
      <c r="F132" s="171">
        <v>2761623953.9300151</v>
      </c>
    </row>
    <row r="133" spans="1:6" x14ac:dyDescent="0.3">
      <c r="A133" s="145"/>
      <c r="B133" s="50" t="s">
        <v>179</v>
      </c>
      <c r="C133" s="56"/>
      <c r="D133" s="56">
        <v>256916762.65001372</v>
      </c>
      <c r="E133" s="56"/>
      <c r="F133" s="139">
        <v>256916762.65001372</v>
      </c>
    </row>
    <row r="134" spans="1:6" x14ac:dyDescent="0.3">
      <c r="A134" s="145"/>
      <c r="B134" s="50" t="s">
        <v>173</v>
      </c>
      <c r="C134" s="56"/>
      <c r="D134" s="56">
        <v>1418645.1099999249</v>
      </c>
      <c r="E134" s="56"/>
      <c r="F134" s="139">
        <v>1418645.1099999249</v>
      </c>
    </row>
    <row r="135" spans="1:6" x14ac:dyDescent="0.3">
      <c r="A135" s="145"/>
      <c r="B135" s="50" t="s">
        <v>170</v>
      </c>
      <c r="C135" s="56"/>
      <c r="D135" s="56">
        <v>427665871.07999837</v>
      </c>
      <c r="E135" s="56"/>
      <c r="F135" s="139">
        <v>427665871.07999837</v>
      </c>
    </row>
    <row r="136" spans="1:6" x14ac:dyDescent="0.3">
      <c r="A136" s="145"/>
      <c r="B136" s="50" t="s">
        <v>176</v>
      </c>
      <c r="C136" s="56"/>
      <c r="D136" s="56">
        <v>5974879.9999998882</v>
      </c>
      <c r="E136" s="56"/>
      <c r="F136" s="139">
        <v>5974879.9999998882</v>
      </c>
    </row>
    <row r="137" spans="1:6" x14ac:dyDescent="0.3">
      <c r="A137" s="145"/>
      <c r="B137" s="50" t="s">
        <v>222</v>
      </c>
      <c r="C137" s="56"/>
      <c r="D137" s="56">
        <v>1282500000</v>
      </c>
      <c r="E137" s="56">
        <v>628740000</v>
      </c>
      <c r="F137" s="139">
        <v>1911240000</v>
      </c>
    </row>
    <row r="138" spans="1:6" x14ac:dyDescent="0.3">
      <c r="A138" s="117"/>
      <c r="B138" s="36" t="s">
        <v>174</v>
      </c>
      <c r="C138" s="139"/>
      <c r="D138" s="139">
        <v>158407795.09000292</v>
      </c>
      <c r="E138" s="139"/>
      <c r="F138" s="139">
        <v>158407795.09000292</v>
      </c>
    </row>
    <row r="139" spans="1:6" x14ac:dyDescent="0.3">
      <c r="A139" s="67">
        <v>7</v>
      </c>
      <c r="B139" s="42" t="s">
        <v>209</v>
      </c>
      <c r="C139" s="171"/>
      <c r="D139" s="171">
        <v>40710803.010000035</v>
      </c>
      <c r="E139" s="171"/>
      <c r="F139" s="171">
        <v>40710803.010000035</v>
      </c>
    </row>
    <row r="140" spans="1:6" x14ac:dyDescent="0.3">
      <c r="B140" s="36" t="s">
        <v>217</v>
      </c>
      <c r="C140" s="139"/>
      <c r="D140" s="139">
        <v>40710803.010000035</v>
      </c>
      <c r="E140" s="139"/>
      <c r="F140" s="172">
        <v>40710803.010000035</v>
      </c>
    </row>
    <row r="141" spans="1:6" x14ac:dyDescent="0.3">
      <c r="C141" s="139"/>
      <c r="D141" s="139"/>
      <c r="E141" s="139"/>
      <c r="F141" s="139"/>
    </row>
    <row r="142" spans="1:6" x14ac:dyDescent="0.3">
      <c r="A142" s="396" t="s">
        <v>60</v>
      </c>
      <c r="B142" s="396"/>
      <c r="C142" s="52">
        <f>+SUM(C143:C144)</f>
        <v>0</v>
      </c>
      <c r="D142" s="52">
        <f t="shared" ref="D142:F142" si="5">+SUM(D143:D144)</f>
        <v>0</v>
      </c>
      <c r="E142" s="52">
        <f t="shared" si="5"/>
        <v>0</v>
      </c>
      <c r="F142" s="52">
        <f t="shared" si="5"/>
        <v>0</v>
      </c>
    </row>
    <row r="143" spans="1:6" x14ac:dyDescent="0.3">
      <c r="A143" s="75" t="s">
        <v>58</v>
      </c>
      <c r="B143" s="50" t="s">
        <v>53</v>
      </c>
      <c r="C143" s="56">
        <v>0</v>
      </c>
      <c r="D143" s="56">
        <v>0</v>
      </c>
      <c r="E143" s="56">
        <v>0</v>
      </c>
      <c r="F143" s="139">
        <f>+C143+D143+E143</f>
        <v>0</v>
      </c>
    </row>
    <row r="144" spans="1:6" x14ac:dyDescent="0.3">
      <c r="A144" s="47" t="s">
        <v>58</v>
      </c>
      <c r="B144" s="47" t="s">
        <v>53</v>
      </c>
      <c r="C144" s="59">
        <v>0</v>
      </c>
      <c r="D144" s="59">
        <v>0</v>
      </c>
      <c r="E144" s="59">
        <v>0</v>
      </c>
      <c r="F144" s="173">
        <f>+C144+D144+E144</f>
        <v>0</v>
      </c>
    </row>
    <row r="145" spans="1:6" ht="15" customHeight="1" x14ac:dyDescent="0.3">
      <c r="A145" s="413" t="s">
        <v>61</v>
      </c>
      <c r="B145" s="413"/>
      <c r="C145" s="413"/>
      <c r="D145" s="413"/>
      <c r="E145" s="413"/>
      <c r="F145" s="413"/>
    </row>
    <row r="146" spans="1:6" ht="15" customHeight="1" x14ac:dyDescent="0.3">
      <c r="A146" s="354" t="s">
        <v>195</v>
      </c>
      <c r="B146" s="354"/>
      <c r="C146" s="354"/>
      <c r="D146" s="354"/>
      <c r="E146" s="354"/>
      <c r="F146" s="354"/>
    </row>
    <row r="147" spans="1:6" ht="50.1" customHeight="1" x14ac:dyDescent="0.3">
      <c r="A147" s="369" t="s">
        <v>234</v>
      </c>
      <c r="B147" s="370"/>
      <c r="C147" s="370"/>
      <c r="D147" s="370"/>
      <c r="E147" s="370"/>
      <c r="F147" s="371"/>
    </row>
    <row r="148" spans="1:6" ht="15" customHeight="1" x14ac:dyDescent="0.3">
      <c r="A148" s="54"/>
      <c r="B148" s="50"/>
    </row>
    <row r="149" spans="1:6" x14ac:dyDescent="0.3">
      <c r="A149" s="395" t="s">
        <v>78</v>
      </c>
      <c r="B149" s="395"/>
      <c r="C149" s="395"/>
      <c r="D149" s="395"/>
      <c r="E149" s="395"/>
      <c r="F149" s="395"/>
    </row>
    <row r="150" spans="1:6" x14ac:dyDescent="0.3">
      <c r="A150" s="395" t="s">
        <v>79</v>
      </c>
      <c r="B150" s="395"/>
      <c r="C150" s="395"/>
      <c r="D150" s="395"/>
      <c r="E150" s="395"/>
      <c r="F150" s="395"/>
    </row>
    <row r="151" spans="1:6" x14ac:dyDescent="0.3">
      <c r="A151" s="395" t="s">
        <v>52</v>
      </c>
      <c r="B151" s="395"/>
      <c r="C151" s="395"/>
      <c r="D151" s="395"/>
      <c r="E151" s="395"/>
      <c r="F151" s="395"/>
    </row>
    <row r="152" spans="1:6" ht="15" customHeight="1" x14ac:dyDescent="0.3">
      <c r="A152" s="89"/>
      <c r="B152" s="90"/>
      <c r="C152" s="90"/>
      <c r="D152" s="90"/>
      <c r="E152" s="90"/>
      <c r="F152" s="91"/>
    </row>
    <row r="153" spans="1:6" x14ac:dyDescent="0.3">
      <c r="A153" s="68" t="s">
        <v>77</v>
      </c>
      <c r="B153" s="68" t="s">
        <v>5</v>
      </c>
      <c r="C153" s="68" t="s">
        <v>6</v>
      </c>
      <c r="D153" s="68" t="s">
        <v>7</v>
      </c>
      <c r="E153" s="68" t="s">
        <v>8</v>
      </c>
      <c r="F153" s="22"/>
    </row>
    <row r="154" spans="1:6" x14ac:dyDescent="0.3">
      <c r="A154" s="102" t="s">
        <v>81</v>
      </c>
      <c r="B154" s="61">
        <v>8223742644.9899979</v>
      </c>
      <c r="C154" s="61">
        <v>9685775558.7800064</v>
      </c>
      <c r="D154" s="61">
        <v>15535337896.339993</v>
      </c>
      <c r="E154" s="61">
        <v>8223742644.9899979</v>
      </c>
      <c r="F154" s="91"/>
    </row>
    <row r="155" spans="1:6" x14ac:dyDescent="0.3">
      <c r="A155" s="103" t="s">
        <v>82</v>
      </c>
      <c r="B155" s="25">
        <v>0</v>
      </c>
      <c r="C155" s="25"/>
      <c r="D155" s="25">
        <v>0</v>
      </c>
      <c r="E155" s="65"/>
      <c r="F155" s="22"/>
    </row>
    <row r="156" spans="1:6" x14ac:dyDescent="0.3">
      <c r="A156" s="103" t="s">
        <v>80</v>
      </c>
      <c r="B156" s="25">
        <v>8223742644.9899979</v>
      </c>
      <c r="C156" s="25">
        <v>9685775558.7800064</v>
      </c>
      <c r="D156" s="25">
        <v>15535337896.339993</v>
      </c>
      <c r="E156" s="65">
        <v>8223742644.9899979</v>
      </c>
      <c r="F156" s="22"/>
    </row>
    <row r="157" spans="1:6" x14ac:dyDescent="0.3">
      <c r="A157" s="102" t="s">
        <v>84</v>
      </c>
      <c r="B157" s="61">
        <v>13199687960.790009</v>
      </c>
      <c r="C157" s="61">
        <v>19721771443.55999</v>
      </c>
      <c r="D157" s="61">
        <v>13199414127.210001</v>
      </c>
      <c r="E157" s="61">
        <v>46120873531.559998</v>
      </c>
      <c r="F157" s="91"/>
    </row>
    <row r="158" spans="1:6" x14ac:dyDescent="0.3">
      <c r="A158" s="102" t="s">
        <v>145</v>
      </c>
      <c r="B158" s="61">
        <v>21423430605.780006</v>
      </c>
      <c r="C158" s="61">
        <v>29407547002.339996</v>
      </c>
      <c r="D158" s="61">
        <v>28734752023.549995</v>
      </c>
      <c r="E158" s="61">
        <v>79565729631.669998</v>
      </c>
      <c r="F158" s="91"/>
    </row>
    <row r="159" spans="1:6" x14ac:dyDescent="0.3">
      <c r="A159" s="103" t="s">
        <v>82</v>
      </c>
      <c r="B159" s="25"/>
      <c r="C159" s="25">
        <v>0</v>
      </c>
      <c r="D159" s="25">
        <v>0</v>
      </c>
      <c r="E159" s="65">
        <v>0</v>
      </c>
      <c r="F159" s="22"/>
    </row>
    <row r="160" spans="1:6" x14ac:dyDescent="0.3">
      <c r="A160" s="103" t="s">
        <v>80</v>
      </c>
      <c r="B160" s="25">
        <v>21423430605.780006</v>
      </c>
      <c r="C160" s="25">
        <v>29407547002.339996</v>
      </c>
      <c r="D160" s="25">
        <v>28734752023.549995</v>
      </c>
      <c r="E160" s="65">
        <v>79565729631.669998</v>
      </c>
      <c r="F160" s="22"/>
    </row>
    <row r="161" spans="1:6" x14ac:dyDescent="0.3">
      <c r="A161" s="102" t="s">
        <v>83</v>
      </c>
      <c r="B161" s="61">
        <v>11737655047</v>
      </c>
      <c r="C161" s="61">
        <v>13872209106.000004</v>
      </c>
      <c r="D161" s="61">
        <v>13512320140.999996</v>
      </c>
      <c r="E161" s="61">
        <v>39122184294</v>
      </c>
      <c r="F161" s="91"/>
    </row>
    <row r="162" spans="1:6" x14ac:dyDescent="0.3">
      <c r="A162" s="103" t="s">
        <v>82</v>
      </c>
      <c r="B162" s="82">
        <v>0</v>
      </c>
      <c r="C162" s="82">
        <v>0</v>
      </c>
      <c r="D162" s="82">
        <v>0</v>
      </c>
      <c r="E162" s="48">
        <v>0</v>
      </c>
      <c r="F162" s="91"/>
    </row>
    <row r="163" spans="1:6" x14ac:dyDescent="0.3">
      <c r="A163" s="103" t="s">
        <v>80</v>
      </c>
      <c r="B163" s="82">
        <v>11737655047</v>
      </c>
      <c r="C163" s="82">
        <v>13872209106.000004</v>
      </c>
      <c r="D163" s="82">
        <v>13512320140.999996</v>
      </c>
      <c r="E163" s="48">
        <v>39122184294</v>
      </c>
      <c r="F163" s="91"/>
    </row>
    <row r="164" spans="1:6" x14ac:dyDescent="0.3">
      <c r="A164" s="102" t="s">
        <v>146</v>
      </c>
      <c r="B164" s="61">
        <v>9685775558.7800064</v>
      </c>
      <c r="C164" s="61">
        <v>15535337896.339993</v>
      </c>
      <c r="D164" s="61">
        <v>15222431882.549999</v>
      </c>
      <c r="E164" s="61">
        <v>15222431882.549999</v>
      </c>
      <c r="F164" s="91"/>
    </row>
    <row r="165" spans="1:6" x14ac:dyDescent="0.3">
      <c r="A165" s="103" t="s">
        <v>82</v>
      </c>
      <c r="B165" s="82">
        <v>0</v>
      </c>
      <c r="C165" s="82">
        <v>0</v>
      </c>
      <c r="D165" s="82">
        <v>0</v>
      </c>
      <c r="E165" s="48">
        <v>0</v>
      </c>
    </row>
    <row r="166" spans="1:6" x14ac:dyDescent="0.3">
      <c r="A166" s="104" t="s">
        <v>80</v>
      </c>
      <c r="B166" s="77">
        <v>9685775558.7800064</v>
      </c>
      <c r="C166" s="77">
        <v>15535337896.339993</v>
      </c>
      <c r="D166" s="77">
        <v>15222431882.549999</v>
      </c>
      <c r="E166" s="62">
        <v>15222431882.549999</v>
      </c>
    </row>
    <row r="167" spans="1:6" x14ac:dyDescent="0.3">
      <c r="A167" s="354" t="s">
        <v>195</v>
      </c>
      <c r="B167" s="354"/>
      <c r="C167" s="354"/>
      <c r="D167" s="354"/>
      <c r="E167" s="354"/>
      <c r="F167" s="41"/>
    </row>
    <row r="168" spans="1:6" ht="50.1" customHeight="1" x14ac:dyDescent="0.3">
      <c r="A168" s="369" t="s">
        <v>92</v>
      </c>
      <c r="B168" s="370"/>
      <c r="C168" s="370"/>
      <c r="D168" s="370"/>
      <c r="E168" s="371"/>
      <c r="F168" s="63"/>
    </row>
    <row r="169" spans="1:6" x14ac:dyDescent="0.3">
      <c r="A169" s="126"/>
      <c r="B169" s="64"/>
      <c r="C169" s="64"/>
      <c r="D169" s="64"/>
      <c r="E169" s="64"/>
      <c r="F169" s="63"/>
    </row>
    <row r="170" spans="1:6" ht="34.5" customHeight="1" x14ac:dyDescent="0.3">
      <c r="A170" s="79" t="s">
        <v>85</v>
      </c>
      <c r="B170" s="407" t="s">
        <v>212</v>
      </c>
      <c r="C170" s="408"/>
      <c r="D170" s="409"/>
      <c r="E170" s="384"/>
      <c r="F170" s="385"/>
    </row>
    <row r="171" spans="1:6" x14ac:dyDescent="0.3">
      <c r="A171" s="80" t="s">
        <v>47</v>
      </c>
      <c r="B171" s="394" t="s">
        <v>235</v>
      </c>
      <c r="C171" s="410"/>
      <c r="D171" s="387"/>
      <c r="E171" s="387"/>
      <c r="F171" s="388"/>
    </row>
    <row r="172" spans="1:6" ht="17.25" customHeight="1" x14ac:dyDescent="0.3">
      <c r="A172" s="81" t="s">
        <v>48</v>
      </c>
      <c r="B172" s="411" t="s">
        <v>210</v>
      </c>
      <c r="C172" s="412"/>
      <c r="D172" s="390"/>
      <c r="E172" s="390"/>
      <c r="F172" s="391"/>
    </row>
  </sheetData>
  <mergeCells count="75">
    <mergeCell ref="A145:F145"/>
    <mergeCell ref="A60:F60"/>
    <mergeCell ref="A54:F54"/>
    <mergeCell ref="A53:F53"/>
    <mergeCell ref="A35:B35"/>
    <mergeCell ref="A36:B36"/>
    <mergeCell ref="A142:B142"/>
    <mergeCell ref="A104:B104"/>
    <mergeCell ref="A109:F109"/>
    <mergeCell ref="A110:F110"/>
    <mergeCell ref="A112:F112"/>
    <mergeCell ref="A113:F113"/>
    <mergeCell ref="A114:F114"/>
    <mergeCell ref="A119:B119"/>
    <mergeCell ref="A131:B131"/>
    <mergeCell ref="A89:F89"/>
    <mergeCell ref="A146:F146"/>
    <mergeCell ref="A147:F147"/>
    <mergeCell ref="A149:F149"/>
    <mergeCell ref="A150:F150"/>
    <mergeCell ref="A151:F151"/>
    <mergeCell ref="A167:E167"/>
    <mergeCell ref="A168:E168"/>
    <mergeCell ref="B170:C170"/>
    <mergeCell ref="D170:F172"/>
    <mergeCell ref="B171:C171"/>
    <mergeCell ref="B172:C172"/>
    <mergeCell ref="A91:F91"/>
    <mergeCell ref="A92:F92"/>
    <mergeCell ref="A93:F93"/>
    <mergeCell ref="A98:B98"/>
    <mergeCell ref="A74:F74"/>
    <mergeCell ref="A76:F76"/>
    <mergeCell ref="A77:F77"/>
    <mergeCell ref="A78:F78"/>
    <mergeCell ref="A88:F88"/>
    <mergeCell ref="A67:F67"/>
    <mergeCell ref="B69:C69"/>
    <mergeCell ref="D69:F71"/>
    <mergeCell ref="B70:C70"/>
    <mergeCell ref="B71:C71"/>
    <mergeCell ref="A61:F61"/>
    <mergeCell ref="A63:B63"/>
    <mergeCell ref="A64:B64"/>
    <mergeCell ref="A65:B65"/>
    <mergeCell ref="A66:F66"/>
    <mergeCell ref="A51:B51"/>
    <mergeCell ref="A52:B52"/>
    <mergeCell ref="A43:F43"/>
    <mergeCell ref="A45:F45"/>
    <mergeCell ref="A48:B48"/>
    <mergeCell ref="A49:B49"/>
    <mergeCell ref="A50:B50"/>
    <mergeCell ref="A46:F46"/>
    <mergeCell ref="A42:E42"/>
    <mergeCell ref="A29:F29"/>
    <mergeCell ref="A30:F30"/>
    <mergeCell ref="A32:B32"/>
    <mergeCell ref="A33:B33"/>
    <mergeCell ref="A34:B34"/>
    <mergeCell ref="A37:B37"/>
    <mergeCell ref="A38:B38"/>
    <mergeCell ref="A40:B40"/>
    <mergeCell ref="A10:F10"/>
    <mergeCell ref="A12:F12"/>
    <mergeCell ref="A13:F13"/>
    <mergeCell ref="A26:F26"/>
    <mergeCell ref="A27:F27"/>
    <mergeCell ref="A20:A21"/>
    <mergeCell ref="A23:A24"/>
    <mergeCell ref="A1:F2"/>
    <mergeCell ref="A3:F3"/>
    <mergeCell ref="C5:E5"/>
    <mergeCell ref="C6:E6"/>
    <mergeCell ref="C7:E7"/>
  </mergeCells>
  <phoneticPr fontId="9" type="noConversion"/>
  <printOptions horizontalCentered="1"/>
  <pageMargins left="0.70866141732283472" right="0.70866141732283472" top="0.94488188976377963" bottom="0.74803149606299213" header="0.19685039370078741" footer="0.31496062992125984"/>
  <pageSetup scale="64"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3" max="5" man="1"/>
    <brk id="72" max="16383" man="1"/>
    <brk id="147"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9"/>
  <sheetViews>
    <sheetView showGridLines="0" zoomScale="80" zoomScaleNormal="80" workbookViewId="0">
      <selection sqref="A1:E1"/>
    </sheetView>
  </sheetViews>
  <sheetFormatPr baseColWidth="10" defaultColWidth="11.44140625" defaultRowHeight="15.6" x14ac:dyDescent="0.3"/>
  <cols>
    <col min="1" max="1" width="30.88671875" style="36" customWidth="1"/>
    <col min="2" max="2" width="37.44140625" style="36" customWidth="1"/>
    <col min="3" max="3" width="20" style="36" bestFit="1" customWidth="1"/>
    <col min="4" max="4" width="29.5546875" style="36" bestFit="1" customWidth="1"/>
    <col min="5" max="5" width="26.109375" style="36" customWidth="1"/>
    <col min="6" max="6" width="14.33203125" style="88" customWidth="1"/>
    <col min="7" max="16384" width="11.44140625" style="36"/>
  </cols>
  <sheetData>
    <row r="1" spans="1:6" ht="42" customHeight="1" x14ac:dyDescent="0.3">
      <c r="A1" s="423" t="s">
        <v>38</v>
      </c>
      <c r="B1" s="423"/>
      <c r="C1" s="423"/>
      <c r="D1" s="423"/>
      <c r="E1" s="423"/>
      <c r="F1" s="213"/>
    </row>
    <row r="2" spans="1:6" ht="20.100000000000001" customHeight="1" x14ac:dyDescent="0.3">
      <c r="A2" s="424" t="s">
        <v>236</v>
      </c>
      <c r="B2" s="424"/>
      <c r="C2" s="424"/>
      <c r="D2" s="424"/>
      <c r="E2" s="424"/>
      <c r="F2" s="214"/>
    </row>
    <row r="3" spans="1:6" ht="15" customHeight="1" x14ac:dyDescent="0.3"/>
    <row r="4" spans="1:6" ht="33" customHeight="1" x14ac:dyDescent="0.3">
      <c r="A4" s="84"/>
      <c r="B4" s="72" t="s">
        <v>22</v>
      </c>
      <c r="C4" s="375" t="s">
        <v>188</v>
      </c>
      <c r="D4" s="376"/>
      <c r="E4" s="376"/>
      <c r="F4" s="215"/>
    </row>
    <row r="5" spans="1:6" ht="30" customHeight="1" x14ac:dyDescent="0.3">
      <c r="A5" s="84"/>
      <c r="B5" s="73" t="s">
        <v>33</v>
      </c>
      <c r="C5" s="377" t="s">
        <v>189</v>
      </c>
      <c r="D5" s="378"/>
      <c r="E5" s="378"/>
      <c r="F5" s="215"/>
    </row>
    <row r="6" spans="1:6" ht="32.25" customHeight="1" x14ac:dyDescent="0.3">
      <c r="A6" s="84"/>
      <c r="B6" s="74" t="s">
        <v>34</v>
      </c>
      <c r="C6" s="377" t="s">
        <v>190</v>
      </c>
      <c r="D6" s="378"/>
      <c r="E6" s="378"/>
      <c r="F6" s="215"/>
    </row>
    <row r="7" spans="1:6" ht="15" customHeight="1" x14ac:dyDescent="0.3">
      <c r="A7" s="84"/>
      <c r="B7" s="3"/>
      <c r="C7" s="3"/>
      <c r="D7" s="3"/>
      <c r="E7" s="3"/>
      <c r="F7" s="215"/>
    </row>
    <row r="8" spans="1:6" ht="21.9" customHeight="1" x14ac:dyDescent="0.3">
      <c r="A8" s="379" t="s">
        <v>137</v>
      </c>
      <c r="B8" s="379"/>
      <c r="C8" s="379"/>
      <c r="D8" s="379"/>
      <c r="E8" s="379"/>
    </row>
    <row r="9" spans="1:6" ht="15" customHeight="1" x14ac:dyDescent="0.3"/>
    <row r="10" spans="1:6" x14ac:dyDescent="0.3">
      <c r="A10" s="372" t="s">
        <v>36</v>
      </c>
      <c r="B10" s="372"/>
      <c r="C10" s="372"/>
      <c r="D10" s="372"/>
      <c r="E10" s="372"/>
      <c r="F10" s="216"/>
    </row>
    <row r="11" spans="1:6" ht="15" customHeight="1" x14ac:dyDescent="0.3">
      <c r="A11" s="372" t="s">
        <v>19</v>
      </c>
      <c r="B11" s="372"/>
      <c r="C11" s="372"/>
      <c r="D11" s="372"/>
      <c r="E11" s="372"/>
      <c r="F11" s="216"/>
    </row>
    <row r="12" spans="1:6" ht="15" customHeight="1" x14ac:dyDescent="0.3">
      <c r="A12" s="37"/>
      <c r="B12" s="37"/>
      <c r="C12" s="37"/>
      <c r="D12" s="38"/>
      <c r="E12" s="38"/>
      <c r="F12" s="217"/>
    </row>
    <row r="13" spans="1:6" x14ac:dyDescent="0.3">
      <c r="A13" s="122" t="s">
        <v>17</v>
      </c>
      <c r="B13" s="7" t="s">
        <v>18</v>
      </c>
      <c r="C13" s="122" t="s">
        <v>94</v>
      </c>
      <c r="D13" s="7" t="s">
        <v>95</v>
      </c>
      <c r="E13" s="7" t="s">
        <v>136</v>
      </c>
      <c r="F13" s="217"/>
    </row>
    <row r="14" spans="1:6" x14ac:dyDescent="0.3">
      <c r="A14" s="128" t="s">
        <v>16</v>
      </c>
      <c r="B14" s="128" t="s">
        <v>177</v>
      </c>
      <c r="C14" s="113">
        <v>187073</v>
      </c>
      <c r="D14" s="113">
        <v>218625</v>
      </c>
      <c r="E14" s="113">
        <v>218636</v>
      </c>
      <c r="F14" s="217"/>
    </row>
    <row r="15" spans="1:6" x14ac:dyDescent="0.3">
      <c r="A15" s="123"/>
      <c r="B15" s="106"/>
      <c r="C15" s="114"/>
      <c r="D15" s="107"/>
      <c r="E15" s="114"/>
      <c r="F15" s="217"/>
    </row>
    <row r="16" spans="1:6" x14ac:dyDescent="0.35">
      <c r="A16" s="123" t="s">
        <v>184</v>
      </c>
      <c r="B16" s="127" t="s">
        <v>169</v>
      </c>
      <c r="C16" s="107">
        <v>35277</v>
      </c>
      <c r="D16" s="242">
        <v>52290</v>
      </c>
      <c r="E16" s="242">
        <v>52320</v>
      </c>
      <c r="F16" s="217"/>
    </row>
    <row r="17" spans="1:6" x14ac:dyDescent="0.35">
      <c r="A17" s="129" t="s">
        <v>180</v>
      </c>
      <c r="B17" s="127" t="s">
        <v>171</v>
      </c>
      <c r="C17" s="107">
        <v>1338</v>
      </c>
      <c r="D17" s="242">
        <v>1372</v>
      </c>
      <c r="E17" s="242">
        <v>1372</v>
      </c>
      <c r="F17" s="217"/>
    </row>
    <row r="18" spans="1:6" x14ac:dyDescent="0.35">
      <c r="A18" s="359" t="s">
        <v>181</v>
      </c>
      <c r="B18" s="127" t="s">
        <v>172</v>
      </c>
      <c r="C18" s="107">
        <v>23732</v>
      </c>
      <c r="D18" s="242">
        <v>23238</v>
      </c>
      <c r="E18" s="242">
        <v>23238</v>
      </c>
      <c r="F18" s="217"/>
    </row>
    <row r="19" spans="1:6" x14ac:dyDescent="0.35">
      <c r="A19" s="359"/>
      <c r="B19" s="127" t="s">
        <v>171</v>
      </c>
      <c r="C19" s="107">
        <v>15768</v>
      </c>
      <c r="D19" s="242">
        <v>15371</v>
      </c>
      <c r="E19" s="242">
        <v>15371</v>
      </c>
      <c r="F19" s="217"/>
    </row>
    <row r="20" spans="1:6" x14ac:dyDescent="0.35">
      <c r="A20" s="129" t="s">
        <v>176</v>
      </c>
      <c r="B20" s="127" t="s">
        <v>171</v>
      </c>
      <c r="C20" s="107">
        <v>6989</v>
      </c>
      <c r="D20" s="242">
        <v>7003</v>
      </c>
      <c r="E20" s="242">
        <v>7003</v>
      </c>
      <c r="F20" s="217"/>
    </row>
    <row r="21" spans="1:6" x14ac:dyDescent="0.35">
      <c r="A21" s="359" t="s">
        <v>182</v>
      </c>
      <c r="B21" s="127" t="s">
        <v>175</v>
      </c>
      <c r="C21" s="107">
        <v>267271</v>
      </c>
      <c r="D21" s="242">
        <v>273844</v>
      </c>
      <c r="E21" s="242">
        <v>273844</v>
      </c>
      <c r="F21" s="217"/>
    </row>
    <row r="22" spans="1:6" x14ac:dyDescent="0.35">
      <c r="A22" s="359"/>
      <c r="B22" s="127" t="s">
        <v>171</v>
      </c>
      <c r="C22" s="107">
        <v>160318</v>
      </c>
      <c r="D22" s="242">
        <v>163088</v>
      </c>
      <c r="E22" s="242">
        <v>163088</v>
      </c>
      <c r="F22" s="217"/>
    </row>
    <row r="23" spans="1:6" x14ac:dyDescent="0.35">
      <c r="A23" s="240" t="s">
        <v>239</v>
      </c>
      <c r="B23" s="241" t="s">
        <v>171</v>
      </c>
      <c r="C23" s="236"/>
      <c r="D23" s="242">
        <v>24557</v>
      </c>
      <c r="E23" s="242">
        <v>24557</v>
      </c>
      <c r="F23" s="217"/>
    </row>
    <row r="24" spans="1:6" ht="15" customHeight="1" x14ac:dyDescent="0.3">
      <c r="A24" s="354" t="s">
        <v>185</v>
      </c>
      <c r="B24" s="354"/>
      <c r="C24" s="354"/>
      <c r="D24" s="354"/>
      <c r="E24" s="354"/>
      <c r="F24" s="217"/>
    </row>
    <row r="25" spans="1:6" ht="60" customHeight="1" x14ac:dyDescent="0.3">
      <c r="A25" s="369" t="s">
        <v>187</v>
      </c>
      <c r="B25" s="370"/>
      <c r="C25" s="370"/>
      <c r="D25" s="370"/>
      <c r="E25" s="371"/>
    </row>
    <row r="26" spans="1:6" ht="15" customHeight="1" x14ac:dyDescent="0.3">
      <c r="A26" s="37"/>
      <c r="B26" s="37"/>
      <c r="C26" s="37"/>
      <c r="D26" s="38"/>
      <c r="E26" s="38"/>
      <c r="F26" s="217"/>
    </row>
    <row r="27" spans="1:6" x14ac:dyDescent="0.3">
      <c r="A27" s="372" t="s">
        <v>37</v>
      </c>
      <c r="B27" s="372"/>
      <c r="C27" s="372"/>
      <c r="D27" s="372"/>
      <c r="E27" s="85"/>
      <c r="F27" s="218"/>
    </row>
    <row r="28" spans="1:6" ht="15" customHeight="1" x14ac:dyDescent="0.3">
      <c r="A28" s="372" t="s">
        <v>20</v>
      </c>
      <c r="B28" s="372"/>
      <c r="C28" s="372"/>
      <c r="D28" s="372"/>
      <c r="E28" s="85"/>
      <c r="F28" s="218"/>
    </row>
    <row r="29" spans="1:6" ht="15" customHeight="1" x14ac:dyDescent="0.3">
      <c r="A29" s="37"/>
      <c r="B29" s="37"/>
      <c r="C29" s="38"/>
      <c r="D29" s="38"/>
      <c r="E29" s="38"/>
      <c r="F29" s="219"/>
    </row>
    <row r="30" spans="1:6" ht="16.95" customHeight="1" x14ac:dyDescent="0.3">
      <c r="A30" s="122" t="s">
        <v>21</v>
      </c>
      <c r="B30" s="7" t="s">
        <v>94</v>
      </c>
      <c r="C30" s="7" t="s">
        <v>95</v>
      </c>
      <c r="D30" s="122" t="s">
        <v>9</v>
      </c>
      <c r="F30" s="219"/>
    </row>
    <row r="31" spans="1:6" ht="16.95" customHeight="1" x14ac:dyDescent="0.3">
      <c r="A31" s="116" t="s">
        <v>16</v>
      </c>
      <c r="B31" s="177">
        <f>SUM(B33:B39)</f>
        <v>31750205002</v>
      </c>
      <c r="C31" s="177">
        <f>SUM(C33:C39)</f>
        <v>39122184294</v>
      </c>
      <c r="D31" s="177">
        <f>SUM(D33:D39)</f>
        <v>70940701210</v>
      </c>
      <c r="F31" s="219"/>
    </row>
    <row r="32" spans="1:6" ht="16.95" customHeight="1" x14ac:dyDescent="0.3">
      <c r="A32" s="115"/>
      <c r="B32" s="178"/>
      <c r="C32" s="178"/>
      <c r="D32" s="178"/>
      <c r="F32" s="219"/>
    </row>
    <row r="33" spans="1:7" ht="16.95" customHeight="1" x14ac:dyDescent="0.3">
      <c r="A33" s="123" t="s">
        <v>179</v>
      </c>
      <c r="B33" s="179">
        <f>9339106726+E39</f>
        <v>9339206726</v>
      </c>
      <c r="C33" s="179">
        <f>13823736680+F39</f>
        <v>13891948594</v>
      </c>
      <c r="D33" s="179">
        <f>+SUM(B33:C33)+G39</f>
        <v>23299467234</v>
      </c>
      <c r="F33" s="219"/>
    </row>
    <row r="34" spans="1:7" ht="16.95" customHeight="1" x14ac:dyDescent="0.3">
      <c r="A34" s="123" t="s">
        <v>173</v>
      </c>
      <c r="B34" s="179">
        <v>387100000</v>
      </c>
      <c r="C34" s="179">
        <v>413721000</v>
      </c>
      <c r="D34" s="179">
        <f t="shared" ref="D34:D38" si="0">+SUM(B34:C34)</f>
        <v>800821000</v>
      </c>
      <c r="F34" s="219"/>
    </row>
    <row r="35" spans="1:7" ht="16.95" customHeight="1" x14ac:dyDescent="0.3">
      <c r="A35" s="123" t="s">
        <v>170</v>
      </c>
      <c r="B35" s="179">
        <v>6298584276</v>
      </c>
      <c r="C35" s="179">
        <v>6398060950.000001</v>
      </c>
      <c r="D35" s="179">
        <f t="shared" si="0"/>
        <v>12696645226</v>
      </c>
      <c r="F35" s="219"/>
    </row>
    <row r="36" spans="1:7" ht="16.95" customHeight="1" x14ac:dyDescent="0.3">
      <c r="A36" s="123" t="s">
        <v>176</v>
      </c>
      <c r="B36" s="179">
        <v>1653720000</v>
      </c>
      <c r="C36" s="179">
        <v>1661649750</v>
      </c>
      <c r="D36" s="179">
        <f t="shared" si="0"/>
        <v>3315369750</v>
      </c>
      <c r="F36" s="219"/>
    </row>
    <row r="37" spans="1:7" ht="16.95" customHeight="1" x14ac:dyDescent="0.3">
      <c r="A37" s="123" t="s">
        <v>222</v>
      </c>
      <c r="B37" s="179">
        <v>0</v>
      </c>
      <c r="C37" s="179">
        <v>1911240000</v>
      </c>
      <c r="D37" s="179">
        <f t="shared" si="0"/>
        <v>1911240000</v>
      </c>
      <c r="F37" s="219"/>
    </row>
    <row r="38" spans="1:7" ht="16.95" customHeight="1" x14ac:dyDescent="0.3">
      <c r="A38" s="123" t="s">
        <v>223</v>
      </c>
      <c r="B38" s="179">
        <v>14071594000</v>
      </c>
      <c r="C38" s="179">
        <v>14845564000</v>
      </c>
      <c r="D38" s="179">
        <f t="shared" si="0"/>
        <v>28917158000</v>
      </c>
      <c r="E38" s="249"/>
      <c r="F38" s="250"/>
      <c r="G38" s="249"/>
    </row>
    <row r="39" spans="1:7" ht="16.95" customHeight="1" x14ac:dyDescent="0.3">
      <c r="A39" s="123"/>
      <c r="B39" s="179"/>
      <c r="C39" s="179"/>
      <c r="D39" s="179"/>
      <c r="E39" s="251">
        <v>100000</v>
      </c>
      <c r="F39" s="251">
        <v>68211914</v>
      </c>
      <c r="G39" s="251">
        <f t="shared" ref="G39" si="1">+SUM(E39:F39)</f>
        <v>68311914</v>
      </c>
    </row>
    <row r="40" spans="1:7" ht="15" customHeight="1" x14ac:dyDescent="0.35">
      <c r="A40" s="125" t="s">
        <v>195</v>
      </c>
      <c r="B40" s="125"/>
      <c r="C40" s="125"/>
      <c r="D40" s="125"/>
      <c r="E40" s="1"/>
      <c r="F40" s="220"/>
    </row>
    <row r="41" spans="1:7" ht="81.75" customHeight="1" x14ac:dyDescent="0.3">
      <c r="A41" s="369" t="s">
        <v>159</v>
      </c>
      <c r="B41" s="370"/>
      <c r="C41" s="370"/>
      <c r="D41" s="371"/>
      <c r="F41" s="221"/>
    </row>
    <row r="42" spans="1:7" ht="15" customHeight="1" x14ac:dyDescent="0.3"/>
    <row r="43" spans="1:7" ht="22.5" customHeight="1" x14ac:dyDescent="0.3">
      <c r="A43" s="395" t="s">
        <v>39</v>
      </c>
      <c r="B43" s="395"/>
      <c r="C43" s="395"/>
      <c r="D43" s="395"/>
      <c r="E43" s="395"/>
      <c r="F43" s="395"/>
    </row>
    <row r="44" spans="1:7" ht="51.75" customHeight="1" x14ac:dyDescent="0.3">
      <c r="A44" s="362" t="s">
        <v>40</v>
      </c>
      <c r="B44" s="362"/>
      <c r="C44" s="362"/>
      <c r="D44" s="362"/>
      <c r="E44" s="362"/>
      <c r="F44" s="215"/>
    </row>
    <row r="45" spans="1:7" ht="15" customHeight="1" x14ac:dyDescent="0.3"/>
    <row r="46" spans="1:7" x14ac:dyDescent="0.3">
      <c r="A46" s="203" t="s">
        <v>23</v>
      </c>
      <c r="B46" s="7" t="s">
        <v>41</v>
      </c>
      <c r="C46" s="122" t="s">
        <v>42</v>
      </c>
      <c r="D46" s="148" t="s">
        <v>44</v>
      </c>
      <c r="E46" s="148" t="s">
        <v>24</v>
      </c>
      <c r="F46" s="208"/>
    </row>
    <row r="47" spans="1:7" ht="31.5" customHeight="1" x14ac:dyDescent="0.3">
      <c r="A47" s="206" t="s">
        <v>28</v>
      </c>
      <c r="B47" s="15" t="s">
        <v>224</v>
      </c>
      <c r="C47" s="15"/>
      <c r="D47" s="146"/>
      <c r="E47" s="235" t="s">
        <v>225</v>
      </c>
      <c r="F47" s="209"/>
    </row>
    <row r="48" spans="1:7" ht="51.75" customHeight="1" x14ac:dyDescent="0.3">
      <c r="A48" s="210" t="s">
        <v>29</v>
      </c>
      <c r="B48" s="15" t="s">
        <v>224</v>
      </c>
      <c r="C48" s="15"/>
      <c r="D48" s="147"/>
      <c r="E48" s="149" t="s">
        <v>225</v>
      </c>
      <c r="F48" s="209"/>
    </row>
    <row r="49" spans="1:6" ht="47.25" customHeight="1" x14ac:dyDescent="0.3">
      <c r="A49" s="207" t="s">
        <v>27</v>
      </c>
      <c r="B49" s="15" t="s">
        <v>224</v>
      </c>
      <c r="C49" s="15"/>
      <c r="D49" s="147"/>
      <c r="E49" s="149" t="s">
        <v>226</v>
      </c>
      <c r="F49" s="209"/>
    </row>
    <row r="50" spans="1:6" ht="16.5" customHeight="1" x14ac:dyDescent="0.3">
      <c r="A50" s="207" t="s">
        <v>30</v>
      </c>
      <c r="B50" s="15"/>
      <c r="C50" s="15" t="s">
        <v>224</v>
      </c>
      <c r="D50" s="147"/>
      <c r="E50" s="149"/>
      <c r="F50" s="209"/>
    </row>
    <row r="51" spans="1:6" x14ac:dyDescent="0.3">
      <c r="A51" s="354" t="s">
        <v>238</v>
      </c>
      <c r="B51" s="354"/>
      <c r="C51" s="354"/>
      <c r="D51" s="354"/>
      <c r="E51" s="354"/>
      <c r="F51" s="420"/>
    </row>
    <row r="52" spans="1:6" ht="41.25" customHeight="1" x14ac:dyDescent="0.3">
      <c r="A52" s="355" t="s">
        <v>228</v>
      </c>
      <c r="B52" s="355"/>
      <c r="C52" s="355"/>
      <c r="D52" s="355"/>
      <c r="E52" s="355"/>
      <c r="F52" s="221"/>
    </row>
    <row r="53" spans="1:6" x14ac:dyDescent="0.3">
      <c r="A53" s="126"/>
      <c r="B53" s="126"/>
      <c r="C53" s="126"/>
      <c r="D53" s="126"/>
      <c r="E53" s="126"/>
      <c r="F53" s="222"/>
    </row>
    <row r="54" spans="1:6" ht="16.5" customHeight="1" x14ac:dyDescent="0.3">
      <c r="A54" s="126"/>
      <c r="B54" s="126"/>
      <c r="C54" s="126"/>
      <c r="D54" s="126"/>
      <c r="E54" s="126"/>
      <c r="F54" s="222"/>
    </row>
    <row r="55" spans="1:6" ht="16.5" customHeight="1" x14ac:dyDescent="0.3">
      <c r="A55" s="395" t="s">
        <v>45</v>
      </c>
      <c r="B55" s="395"/>
      <c r="C55" s="395"/>
      <c r="D55" s="395"/>
      <c r="E55" s="395"/>
      <c r="F55" s="395"/>
    </row>
    <row r="56" spans="1:6" ht="16.5" customHeight="1" x14ac:dyDescent="0.3">
      <c r="A56" s="395" t="s">
        <v>25</v>
      </c>
      <c r="B56" s="395"/>
      <c r="C56" s="395"/>
      <c r="D56" s="395"/>
      <c r="E56" s="395"/>
      <c r="F56" s="395"/>
    </row>
    <row r="57" spans="1:6" ht="16.5" customHeight="1" x14ac:dyDescent="0.3"/>
    <row r="58" spans="1:6" ht="16.5" customHeight="1" x14ac:dyDescent="0.3">
      <c r="A58" s="211" t="s">
        <v>23</v>
      </c>
      <c r="B58" s="9" t="s">
        <v>41</v>
      </c>
      <c r="C58" s="120" t="s">
        <v>42</v>
      </c>
      <c r="D58" s="154" t="s">
        <v>86</v>
      </c>
      <c r="E58" s="155" t="s">
        <v>24</v>
      </c>
      <c r="F58" s="22"/>
    </row>
    <row r="59" spans="1:6" ht="39.75" customHeight="1" x14ac:dyDescent="0.3">
      <c r="A59" s="204" t="s">
        <v>31</v>
      </c>
      <c r="B59" s="19"/>
      <c r="C59" s="19"/>
      <c r="D59" s="30" t="s">
        <v>224</v>
      </c>
      <c r="E59" s="156"/>
      <c r="F59" s="212"/>
    </row>
    <row r="60" spans="1:6" ht="69.75" customHeight="1" x14ac:dyDescent="0.3">
      <c r="A60" s="205" t="s">
        <v>32</v>
      </c>
      <c r="B60" s="31"/>
      <c r="C60" s="31"/>
      <c r="D60" s="32" t="s">
        <v>224</v>
      </c>
      <c r="E60" s="156"/>
      <c r="F60" s="212"/>
    </row>
    <row r="61" spans="1:6" ht="50.1" customHeight="1" x14ac:dyDescent="0.3">
      <c r="A61" s="354" t="s">
        <v>238</v>
      </c>
      <c r="B61" s="354"/>
      <c r="C61" s="354"/>
      <c r="D61" s="354"/>
      <c r="E61" s="354"/>
      <c r="F61" s="420"/>
    </row>
    <row r="62" spans="1:6" ht="37.5" customHeight="1" x14ac:dyDescent="0.35">
      <c r="A62" s="403" t="s">
        <v>193</v>
      </c>
      <c r="B62" s="404"/>
      <c r="C62" s="404"/>
      <c r="D62" s="404"/>
      <c r="E62" s="404"/>
      <c r="F62" s="233"/>
    </row>
    <row r="63" spans="1:6" ht="37.5" customHeight="1" x14ac:dyDescent="0.35">
      <c r="A63" s="151"/>
      <c r="B63" s="152"/>
      <c r="C63" s="152"/>
      <c r="D63" s="153"/>
      <c r="E63" s="153"/>
      <c r="F63" s="234"/>
    </row>
    <row r="64" spans="1:6" ht="27.6" x14ac:dyDescent="0.3">
      <c r="A64" s="180" t="s">
        <v>46</v>
      </c>
      <c r="B64" s="421" t="s">
        <v>213</v>
      </c>
      <c r="C64" s="422"/>
      <c r="D64" s="376"/>
      <c r="E64" s="376"/>
    </row>
    <row r="65" spans="1:6" ht="32.25" customHeight="1" x14ac:dyDescent="0.3">
      <c r="A65" s="231" t="s">
        <v>47</v>
      </c>
      <c r="B65" s="421" t="s">
        <v>214</v>
      </c>
      <c r="C65" s="422"/>
      <c r="D65" s="376"/>
      <c r="E65" s="376"/>
    </row>
    <row r="66" spans="1:6" ht="16.5" customHeight="1" x14ac:dyDescent="0.3">
      <c r="A66" s="232" t="s">
        <v>48</v>
      </c>
      <c r="B66" s="421" t="s">
        <v>190</v>
      </c>
      <c r="C66" s="422"/>
      <c r="D66" s="376"/>
      <c r="E66" s="376"/>
    </row>
    <row r="67" spans="1:6" x14ac:dyDescent="0.3">
      <c r="A67" s="230"/>
      <c r="B67" s="229"/>
      <c r="C67" s="229"/>
      <c r="D67" s="67"/>
      <c r="E67" s="67"/>
    </row>
    <row r="68" spans="1:6" x14ac:dyDescent="0.3">
      <c r="A68" s="230"/>
      <c r="B68" s="229"/>
      <c r="C68" s="229"/>
      <c r="D68" s="67"/>
      <c r="E68" s="67"/>
    </row>
    <row r="69" spans="1:6" x14ac:dyDescent="0.3">
      <c r="A69" s="230"/>
      <c r="B69" s="229"/>
      <c r="C69" s="229"/>
      <c r="D69" s="67"/>
      <c r="E69" s="67"/>
    </row>
    <row r="70" spans="1:6" x14ac:dyDescent="0.3">
      <c r="A70" s="230"/>
      <c r="B70" s="229"/>
      <c r="C70" s="229"/>
      <c r="D70" s="67"/>
      <c r="E70" s="67"/>
    </row>
    <row r="71" spans="1:6" x14ac:dyDescent="0.3">
      <c r="A71" s="126"/>
      <c r="B71" s="126"/>
      <c r="C71" s="126"/>
      <c r="D71" s="126"/>
      <c r="E71" s="126"/>
      <c r="F71" s="222"/>
    </row>
    <row r="72" spans="1:6" x14ac:dyDescent="0.3">
      <c r="A72" s="395" t="s">
        <v>51</v>
      </c>
      <c r="B72" s="395"/>
      <c r="C72" s="395"/>
      <c r="D72" s="395"/>
      <c r="E72" s="395"/>
      <c r="F72" s="395"/>
    </row>
    <row r="73" spans="1:6" x14ac:dyDescent="0.3">
      <c r="A73" s="395" t="s">
        <v>62</v>
      </c>
      <c r="B73" s="395"/>
      <c r="C73" s="395"/>
      <c r="D73" s="395"/>
      <c r="E73" s="395"/>
      <c r="F73" s="395"/>
    </row>
    <row r="74" spans="1:6" x14ac:dyDescent="0.3">
      <c r="A74" s="395" t="s">
        <v>52</v>
      </c>
      <c r="B74" s="395"/>
      <c r="C74" s="395"/>
      <c r="D74" s="395"/>
      <c r="E74" s="395"/>
      <c r="F74" s="395"/>
    </row>
    <row r="76" spans="1:6" x14ac:dyDescent="0.3">
      <c r="A76" s="69" t="s">
        <v>63</v>
      </c>
      <c r="B76" s="69" t="s">
        <v>67</v>
      </c>
      <c r="C76" s="69" t="s">
        <v>71</v>
      </c>
      <c r="D76" s="69" t="s">
        <v>68</v>
      </c>
      <c r="E76" s="69" t="s">
        <v>70</v>
      </c>
      <c r="F76" s="223"/>
    </row>
    <row r="77" spans="1:6" x14ac:dyDescent="0.3">
      <c r="A77" s="118" t="s">
        <v>16</v>
      </c>
      <c r="B77" s="163">
        <v>159625876846.39731</v>
      </c>
      <c r="C77" s="181">
        <v>100</v>
      </c>
      <c r="D77" s="182"/>
      <c r="E77" s="182"/>
      <c r="F77" s="224"/>
    </row>
    <row r="78" spans="1:6" x14ac:dyDescent="0.3">
      <c r="A78" s="24"/>
      <c r="B78" s="183"/>
      <c r="C78" s="184"/>
      <c r="D78" s="185"/>
      <c r="E78" s="185"/>
      <c r="F78" s="185"/>
    </row>
    <row r="79" spans="1:6" ht="31.5" customHeight="1" x14ac:dyDescent="0.3">
      <c r="A79" s="24" t="s">
        <v>64</v>
      </c>
      <c r="B79" s="183">
        <v>159625876846.39731</v>
      </c>
      <c r="C79" s="184">
        <v>100</v>
      </c>
      <c r="D79" s="186" t="s">
        <v>194</v>
      </c>
      <c r="E79" s="185"/>
      <c r="F79" s="185"/>
    </row>
    <row r="80" spans="1:6" ht="30" x14ac:dyDescent="0.3">
      <c r="A80" s="24" t="s">
        <v>65</v>
      </c>
      <c r="B80" s="183"/>
      <c r="C80" s="184">
        <v>0</v>
      </c>
      <c r="D80" s="187"/>
      <c r="E80" s="187" t="s">
        <v>227</v>
      </c>
      <c r="F80" s="187"/>
    </row>
    <row r="81" spans="1:6" ht="19.5" customHeight="1" x14ac:dyDescent="0.3">
      <c r="A81" s="24" t="s">
        <v>66</v>
      </c>
      <c r="B81" s="183"/>
      <c r="C81" s="184">
        <v>0</v>
      </c>
      <c r="D81" s="187"/>
      <c r="E81" s="187"/>
      <c r="F81" s="187"/>
    </row>
    <row r="82" spans="1:6" ht="16.5" customHeight="1" x14ac:dyDescent="0.3">
      <c r="A82" s="24" t="s">
        <v>166</v>
      </c>
      <c r="B82" s="183">
        <v>0</v>
      </c>
      <c r="C82" s="184">
        <v>0</v>
      </c>
      <c r="D82" s="185"/>
      <c r="E82" s="185"/>
      <c r="F82" s="185"/>
    </row>
    <row r="83" spans="1:6" x14ac:dyDescent="0.3">
      <c r="A83" s="26" t="s">
        <v>167</v>
      </c>
      <c r="B83" s="183"/>
      <c r="C83" s="184">
        <v>0</v>
      </c>
      <c r="D83" s="188"/>
      <c r="E83" s="188"/>
      <c r="F83" s="225"/>
    </row>
    <row r="84" spans="1:6" x14ac:dyDescent="0.3">
      <c r="A84" s="354" t="s">
        <v>230</v>
      </c>
      <c r="B84" s="354"/>
      <c r="C84" s="354"/>
      <c r="D84" s="354"/>
      <c r="E84" s="354"/>
      <c r="F84" s="354"/>
    </row>
    <row r="85" spans="1:6" x14ac:dyDescent="0.3">
      <c r="A85" s="369" t="s">
        <v>229</v>
      </c>
      <c r="B85" s="370"/>
      <c r="C85" s="370"/>
      <c r="D85" s="370"/>
      <c r="E85" s="370"/>
      <c r="F85" s="371"/>
    </row>
    <row r="86" spans="1:6" x14ac:dyDescent="0.3">
      <c r="A86" s="126"/>
      <c r="B86" s="126"/>
      <c r="C86" s="126"/>
      <c r="D86" s="126"/>
      <c r="E86" s="40"/>
      <c r="F86" s="221"/>
    </row>
    <row r="88" spans="1:6" ht="19.8" x14ac:dyDescent="0.3">
      <c r="A88" s="379" t="s">
        <v>138</v>
      </c>
      <c r="B88" s="379"/>
      <c r="C88" s="379"/>
      <c r="D88" s="379"/>
      <c r="E88" s="379"/>
    </row>
    <row r="90" spans="1:6" x14ac:dyDescent="0.3">
      <c r="A90" s="395" t="s">
        <v>72</v>
      </c>
      <c r="B90" s="395"/>
      <c r="C90" s="395"/>
      <c r="D90" s="395"/>
      <c r="E90" s="395"/>
      <c r="F90" s="226"/>
    </row>
    <row r="91" spans="1:6" x14ac:dyDescent="0.3">
      <c r="A91" s="362" t="s">
        <v>73</v>
      </c>
      <c r="B91" s="362"/>
      <c r="C91" s="362"/>
      <c r="D91" s="362"/>
      <c r="E91" s="362"/>
      <c r="F91" s="226"/>
    </row>
    <row r="92" spans="1:6" ht="16.5" customHeight="1" x14ac:dyDescent="0.3">
      <c r="A92" s="395" t="s">
        <v>52</v>
      </c>
      <c r="B92" s="395"/>
      <c r="C92" s="395"/>
      <c r="D92" s="395"/>
      <c r="E92" s="395"/>
      <c r="F92" s="226"/>
    </row>
    <row r="94" spans="1:6" x14ac:dyDescent="0.3">
      <c r="A94" s="68" t="s">
        <v>55</v>
      </c>
      <c r="B94" s="68" t="s">
        <v>56</v>
      </c>
      <c r="C94" s="68" t="s">
        <v>94</v>
      </c>
      <c r="D94" s="68" t="s">
        <v>95</v>
      </c>
      <c r="E94" s="68" t="s">
        <v>9</v>
      </c>
    </row>
    <row r="95" spans="1:6" x14ac:dyDescent="0.3">
      <c r="A95" s="100" t="s">
        <v>16</v>
      </c>
      <c r="B95" s="49"/>
      <c r="C95" s="193">
        <v>39758196347.220001</v>
      </c>
      <c r="D95" s="193">
        <v>25246277937.509998</v>
      </c>
      <c r="E95" s="193">
        <v>65004474284.729996</v>
      </c>
    </row>
    <row r="96" spans="1:6" x14ac:dyDescent="0.3">
      <c r="A96" s="12"/>
      <c r="B96" s="50"/>
      <c r="C96" s="194"/>
      <c r="D96" s="194"/>
      <c r="E96" s="194"/>
    </row>
    <row r="97" spans="1:6" x14ac:dyDescent="0.3">
      <c r="A97" s="396" t="s">
        <v>74</v>
      </c>
      <c r="B97" s="396"/>
      <c r="C97" s="195">
        <f>SUM(C98:C102)</f>
        <v>39617030884.339996</v>
      </c>
      <c r="D97" s="195">
        <f t="shared" ref="D97:E97" si="2">SUM(D98:D102)</f>
        <v>39595758713.779999</v>
      </c>
      <c r="E97" s="195">
        <f t="shared" si="2"/>
        <v>79212789598.12001</v>
      </c>
    </row>
    <row r="98" spans="1:6" x14ac:dyDescent="0.3">
      <c r="A98" s="150" t="s">
        <v>197</v>
      </c>
      <c r="B98" s="50" t="s">
        <v>200</v>
      </c>
      <c r="C98" s="196">
        <v>3875400.43</v>
      </c>
      <c r="D98" s="196">
        <v>1855591.9800000009</v>
      </c>
      <c r="E98" s="196">
        <v>5730992.4100000011</v>
      </c>
    </row>
    <row r="99" spans="1:6" x14ac:dyDescent="0.3">
      <c r="A99" s="150" t="s">
        <v>198</v>
      </c>
      <c r="B99" s="50" t="s">
        <v>201</v>
      </c>
      <c r="C99" s="196">
        <v>69875899.350000009</v>
      </c>
      <c r="D99" s="196">
        <v>50623537.229999989</v>
      </c>
      <c r="E99" s="196">
        <v>120499436.58</v>
      </c>
    </row>
    <row r="100" spans="1:6" x14ac:dyDescent="0.3">
      <c r="A100" s="157">
        <v>1411000000</v>
      </c>
      <c r="B100" s="50" t="s">
        <v>202</v>
      </c>
      <c r="C100" s="196">
        <v>14363369362.25</v>
      </c>
      <c r="D100" s="196">
        <v>14363369362.25</v>
      </c>
      <c r="E100" s="196">
        <v>28726738724.5</v>
      </c>
    </row>
    <row r="101" spans="1:6" x14ac:dyDescent="0.3">
      <c r="A101" s="141" t="s">
        <v>199</v>
      </c>
      <c r="B101" s="50" t="s">
        <v>203</v>
      </c>
      <c r="C101" s="196">
        <v>25087910222.32</v>
      </c>
      <c r="D101" s="196">
        <v>25087910222.32</v>
      </c>
      <c r="E101" s="196">
        <v>50175820444.639999</v>
      </c>
    </row>
    <row r="102" spans="1:6" x14ac:dyDescent="0.3">
      <c r="A102" s="131">
        <v>2412000000</v>
      </c>
      <c r="B102" s="50" t="s">
        <v>204</v>
      </c>
      <c r="C102" s="196">
        <v>91999999.989999995</v>
      </c>
      <c r="D102" s="196">
        <v>92000000.000000015</v>
      </c>
      <c r="E102" s="196">
        <v>183999999.99000001</v>
      </c>
    </row>
    <row r="103" spans="1:6" x14ac:dyDescent="0.3">
      <c r="A103" s="396" t="s">
        <v>75</v>
      </c>
      <c r="B103" s="396"/>
      <c r="C103" s="195">
        <f>SUM(C104:C107)</f>
        <v>356916762.64999998</v>
      </c>
      <c r="D103" s="195">
        <f t="shared" ref="D103:E103" si="3">SUM(D104:D107)</f>
        <v>6525114817.7799997</v>
      </c>
      <c r="E103" s="195">
        <f t="shared" si="3"/>
        <v>6882031580.4300003</v>
      </c>
    </row>
    <row r="104" spans="1:6" x14ac:dyDescent="0.3">
      <c r="A104" s="75">
        <v>3320000000</v>
      </c>
      <c r="B104" s="50" t="s">
        <v>205</v>
      </c>
      <c r="C104" s="197">
        <v>256916762.65000001</v>
      </c>
      <c r="D104" s="197">
        <v>59724635.780000001</v>
      </c>
      <c r="E104" s="197">
        <v>316641398.43000001</v>
      </c>
    </row>
    <row r="105" spans="1:6" x14ac:dyDescent="0.3">
      <c r="A105" s="75">
        <v>3320000000</v>
      </c>
      <c r="B105" s="50" t="s">
        <v>231</v>
      </c>
      <c r="C105" s="197">
        <v>50000000</v>
      </c>
      <c r="D105" s="197">
        <v>377665871.07999998</v>
      </c>
      <c r="E105" s="197">
        <v>427665871.07999998</v>
      </c>
    </row>
    <row r="106" spans="1:6" x14ac:dyDescent="0.3">
      <c r="A106" s="75">
        <v>3320000000</v>
      </c>
      <c r="B106" s="50" t="s">
        <v>232</v>
      </c>
      <c r="C106" s="197">
        <v>0</v>
      </c>
      <c r="D106" s="197">
        <v>5990936823.4899998</v>
      </c>
      <c r="E106" s="197">
        <v>5990936823.4899998</v>
      </c>
    </row>
    <row r="107" spans="1:6" x14ac:dyDescent="0.3">
      <c r="A107" s="75">
        <v>3320000000</v>
      </c>
      <c r="B107" s="50" t="s">
        <v>207</v>
      </c>
      <c r="C107" s="197">
        <v>50000000</v>
      </c>
      <c r="D107" s="197">
        <v>96787487.430000007</v>
      </c>
      <c r="E107" s="197">
        <v>146787487.43000001</v>
      </c>
    </row>
    <row r="108" spans="1:6" x14ac:dyDescent="0.3">
      <c r="A108" s="373" t="s">
        <v>195</v>
      </c>
      <c r="B108" s="373"/>
      <c r="C108" s="373"/>
      <c r="D108" s="373"/>
      <c r="E108" s="373"/>
    </row>
    <row r="109" spans="1:6" x14ac:dyDescent="0.3">
      <c r="A109" s="415" t="s">
        <v>152</v>
      </c>
      <c r="B109" s="416"/>
      <c r="C109" s="416"/>
      <c r="D109" s="416"/>
      <c r="E109" s="417"/>
    </row>
    <row r="110" spans="1:6" x14ac:dyDescent="0.3">
      <c r="A110" s="126"/>
      <c r="B110" s="126"/>
      <c r="C110" s="126"/>
      <c r="D110" s="126"/>
      <c r="E110" s="126"/>
    </row>
    <row r="111" spans="1:6" x14ac:dyDescent="0.3">
      <c r="A111" s="24"/>
      <c r="B111" s="48"/>
      <c r="C111" s="23"/>
    </row>
    <row r="112" spans="1:6" x14ac:dyDescent="0.3">
      <c r="A112" s="395" t="s">
        <v>76</v>
      </c>
      <c r="B112" s="395"/>
      <c r="C112" s="395"/>
      <c r="D112" s="395"/>
      <c r="E112" s="395"/>
      <c r="F112" s="226"/>
    </row>
    <row r="113" spans="1:6" x14ac:dyDescent="0.3">
      <c r="A113" s="362" t="s">
        <v>54</v>
      </c>
      <c r="B113" s="362"/>
      <c r="C113" s="362"/>
      <c r="D113" s="362"/>
      <c r="E113" s="362"/>
      <c r="F113" s="215"/>
    </row>
    <row r="114" spans="1:6" x14ac:dyDescent="0.3">
      <c r="A114" s="395" t="s">
        <v>52</v>
      </c>
      <c r="B114" s="395"/>
      <c r="C114" s="395"/>
      <c r="D114" s="395"/>
      <c r="E114" s="395"/>
      <c r="F114" s="226"/>
    </row>
    <row r="115" spans="1:6" x14ac:dyDescent="0.3">
      <c r="A115" s="89"/>
      <c r="B115" s="90"/>
      <c r="C115" s="90"/>
      <c r="D115" s="90"/>
      <c r="E115" s="90"/>
      <c r="F115" s="227"/>
    </row>
    <row r="116" spans="1:6" x14ac:dyDescent="0.3">
      <c r="A116" s="68" t="s">
        <v>55</v>
      </c>
      <c r="B116" s="68" t="s">
        <v>56</v>
      </c>
      <c r="C116" s="68" t="s">
        <v>94</v>
      </c>
      <c r="D116" s="68" t="s">
        <v>95</v>
      </c>
      <c r="E116" s="68" t="s">
        <v>9</v>
      </c>
    </row>
    <row r="117" spans="1:6" x14ac:dyDescent="0.3">
      <c r="A117" s="100" t="s">
        <v>16</v>
      </c>
      <c r="B117" s="49"/>
      <c r="C117" s="163">
        <f>+C119+C129+C140</f>
        <v>31750205002</v>
      </c>
      <c r="D117" s="163">
        <f>+D119+D129+D140</f>
        <v>39122184294</v>
      </c>
      <c r="E117" s="163">
        <f>+E119+E129+E140</f>
        <v>70872389296</v>
      </c>
    </row>
    <row r="118" spans="1:6" ht="18" customHeight="1" x14ac:dyDescent="0.3">
      <c r="A118" s="12"/>
      <c r="B118" s="50"/>
      <c r="C118" s="189"/>
      <c r="D118" s="189"/>
      <c r="E118" s="189"/>
    </row>
    <row r="119" spans="1:6" x14ac:dyDescent="0.3">
      <c r="A119" s="396" t="s">
        <v>57</v>
      </c>
      <c r="B119" s="396"/>
      <c r="C119" s="190">
        <f>C120+C127</f>
        <v>31750205002</v>
      </c>
      <c r="D119" s="190">
        <f t="shared" ref="D119:E119" si="4">D120+D127</f>
        <v>36319849537.059982</v>
      </c>
      <c r="E119" s="190">
        <f t="shared" si="4"/>
        <v>68070054539.059982</v>
      </c>
    </row>
    <row r="120" spans="1:6" x14ac:dyDescent="0.3">
      <c r="A120" s="141">
        <v>6</v>
      </c>
      <c r="B120" s="142" t="s">
        <v>208</v>
      </c>
      <c r="C120" s="198">
        <f>SUM(C121:C126)</f>
        <v>31750105002</v>
      </c>
      <c r="D120" s="198">
        <f t="shared" ref="D120:E120" si="5">SUM(D121:D126)</f>
        <v>36292348426.069984</v>
      </c>
      <c r="E120" s="198">
        <f t="shared" si="5"/>
        <v>68042453428.069984</v>
      </c>
    </row>
    <row r="121" spans="1:6" x14ac:dyDescent="0.3">
      <c r="A121" s="54"/>
      <c r="B121" s="50" t="s">
        <v>179</v>
      </c>
      <c r="C121" s="191">
        <v>9339106726</v>
      </c>
      <c r="D121" s="199">
        <v>13566819917.349987</v>
      </c>
      <c r="E121" s="191">
        <v>22905926643.349987</v>
      </c>
    </row>
    <row r="122" spans="1:6" x14ac:dyDescent="0.3">
      <c r="A122" s="54"/>
      <c r="B122" s="50" t="s">
        <v>173</v>
      </c>
      <c r="C122" s="191">
        <v>387100000</v>
      </c>
      <c r="D122" s="191">
        <v>412302354.8900001</v>
      </c>
      <c r="E122" s="191">
        <v>799402354.8900001</v>
      </c>
    </row>
    <row r="123" spans="1:6" x14ac:dyDescent="0.3">
      <c r="A123" s="54"/>
      <c r="B123" s="50" t="s">
        <v>170</v>
      </c>
      <c r="C123" s="191">
        <v>6298584276</v>
      </c>
      <c r="D123" s="199">
        <v>5970395078.920002</v>
      </c>
      <c r="E123" s="191">
        <v>12268979354.920002</v>
      </c>
    </row>
    <row r="124" spans="1:6" x14ac:dyDescent="0.3">
      <c r="A124" s="54"/>
      <c r="B124" s="50" t="s">
        <v>176</v>
      </c>
      <c r="C124" s="191">
        <v>1653720000</v>
      </c>
      <c r="D124" s="191">
        <v>1655674870</v>
      </c>
      <c r="E124" s="191">
        <v>3309394870</v>
      </c>
    </row>
    <row r="125" spans="1:6" x14ac:dyDescent="0.3">
      <c r="A125" s="54"/>
      <c r="B125" s="50" t="s">
        <v>222</v>
      </c>
      <c r="C125" s="191">
        <v>0</v>
      </c>
      <c r="D125" s="191">
        <v>0</v>
      </c>
      <c r="E125" s="191">
        <v>0</v>
      </c>
    </row>
    <row r="126" spans="1:6" x14ac:dyDescent="0.3">
      <c r="A126" s="54"/>
      <c r="B126" s="50" t="s">
        <v>174</v>
      </c>
      <c r="C126" s="191">
        <v>14071594000</v>
      </c>
      <c r="D126" s="191">
        <v>14687156204.909996</v>
      </c>
      <c r="E126" s="191">
        <v>28758750204.909996</v>
      </c>
    </row>
    <row r="127" spans="1:6" x14ac:dyDescent="0.3">
      <c r="A127" s="141">
        <v>7</v>
      </c>
      <c r="B127" s="142" t="s">
        <v>209</v>
      </c>
      <c r="C127" s="198">
        <f>SUM(C128)</f>
        <v>100000</v>
      </c>
      <c r="D127" s="198">
        <f t="shared" ref="D127:E127" si="6">SUM(D128)</f>
        <v>27501110.989999965</v>
      </c>
      <c r="E127" s="198">
        <f t="shared" si="6"/>
        <v>27601110.989999965</v>
      </c>
    </row>
    <row r="128" spans="1:6" x14ac:dyDescent="0.3">
      <c r="A128" s="54"/>
      <c r="B128" s="50" t="s">
        <v>217</v>
      </c>
      <c r="C128" s="199">
        <v>100000</v>
      </c>
      <c r="D128" s="199">
        <v>27501110.989999965</v>
      </c>
      <c r="E128" s="199">
        <v>27601110.989999965</v>
      </c>
    </row>
    <row r="129" spans="1:5" ht="45" customHeight="1" x14ac:dyDescent="0.3">
      <c r="A129" s="396" t="s">
        <v>59</v>
      </c>
      <c r="B129" s="396"/>
      <c r="C129" s="190">
        <f>+SUM(C130:C134)</f>
        <v>0</v>
      </c>
      <c r="D129" s="190">
        <f>D130+D137</f>
        <v>2802334756.9400153</v>
      </c>
      <c r="E129" s="190">
        <f>E130+E137</f>
        <v>2802334756.9400153</v>
      </c>
    </row>
    <row r="130" spans="1:5" x14ac:dyDescent="0.3">
      <c r="A130" s="141">
        <v>6</v>
      </c>
      <c r="B130" s="142" t="s">
        <v>208</v>
      </c>
      <c r="C130" s="192">
        <v>0</v>
      </c>
      <c r="D130" s="200">
        <f>SUM(D131:D136)</f>
        <v>2761623953.9300151</v>
      </c>
      <c r="E130" s="200">
        <f>SUM(E131:E136)</f>
        <v>2761623953.9300151</v>
      </c>
    </row>
    <row r="131" spans="1:5" x14ac:dyDescent="0.3">
      <c r="A131" s="54"/>
      <c r="B131" s="50" t="s">
        <v>179</v>
      </c>
      <c r="C131" s="192"/>
      <c r="D131" s="192">
        <v>256916762.65001372</v>
      </c>
      <c r="E131" s="192">
        <v>256916762.65001372</v>
      </c>
    </row>
    <row r="132" spans="1:5" x14ac:dyDescent="0.3">
      <c r="A132" s="54"/>
      <c r="B132" s="50" t="s">
        <v>173</v>
      </c>
      <c r="C132" s="192"/>
      <c r="D132" s="192">
        <v>1418645.1099999249</v>
      </c>
      <c r="E132" s="192">
        <v>1418645.1099999249</v>
      </c>
    </row>
    <row r="133" spans="1:5" x14ac:dyDescent="0.3">
      <c r="A133" s="54"/>
      <c r="B133" s="50" t="s">
        <v>170</v>
      </c>
      <c r="C133" s="192"/>
      <c r="D133" s="192">
        <v>427665871.07999837</v>
      </c>
      <c r="E133" s="192">
        <v>427665871.07999837</v>
      </c>
    </row>
    <row r="134" spans="1:5" x14ac:dyDescent="0.3">
      <c r="A134" s="54"/>
      <c r="B134" s="50" t="s">
        <v>176</v>
      </c>
      <c r="C134" s="192"/>
      <c r="D134" s="192">
        <v>5974879.9999998882</v>
      </c>
      <c r="E134" s="192">
        <v>5974879.9999998882</v>
      </c>
    </row>
    <row r="135" spans="1:5" x14ac:dyDescent="0.3">
      <c r="A135" s="54"/>
      <c r="B135" s="50" t="s">
        <v>222</v>
      </c>
      <c r="C135" s="192"/>
      <c r="D135" s="192">
        <v>1911240000</v>
      </c>
      <c r="E135" s="192">
        <v>1911240000</v>
      </c>
    </row>
    <row r="136" spans="1:5" x14ac:dyDescent="0.3">
      <c r="A136" s="54"/>
      <c r="B136" s="50" t="s">
        <v>174</v>
      </c>
      <c r="C136" s="192"/>
      <c r="D136" s="192">
        <v>158407795.09000292</v>
      </c>
      <c r="E136" s="192">
        <v>158407795.09000292</v>
      </c>
    </row>
    <row r="137" spans="1:5" x14ac:dyDescent="0.3">
      <c r="A137" s="141">
        <v>7</v>
      </c>
      <c r="B137" s="142" t="s">
        <v>209</v>
      </c>
      <c r="C137" s="192"/>
      <c r="D137" s="200">
        <v>40710803.010000035</v>
      </c>
      <c r="E137" s="200">
        <v>40710803.010000035</v>
      </c>
    </row>
    <row r="138" spans="1:5" x14ac:dyDescent="0.3">
      <c r="A138" s="54"/>
      <c r="B138" s="50" t="s">
        <v>217</v>
      </c>
      <c r="C138" s="56"/>
      <c r="D138" s="197">
        <v>40710803.010000035</v>
      </c>
      <c r="E138" s="197">
        <v>40710803.010000035</v>
      </c>
    </row>
    <row r="139" spans="1:5" x14ac:dyDescent="0.3">
      <c r="C139" s="40"/>
      <c r="D139" s="40"/>
      <c r="E139" s="40"/>
    </row>
    <row r="140" spans="1:5" x14ac:dyDescent="0.3">
      <c r="A140" s="396" t="s">
        <v>60</v>
      </c>
      <c r="B140" s="396"/>
      <c r="C140" s="53"/>
      <c r="D140" s="53"/>
      <c r="E140" s="53"/>
    </row>
    <row r="141" spans="1:5" x14ac:dyDescent="0.3">
      <c r="A141" s="75" t="s">
        <v>58</v>
      </c>
      <c r="B141" s="50" t="s">
        <v>53</v>
      </c>
      <c r="C141" s="56">
        <v>0</v>
      </c>
      <c r="D141" s="56">
        <f>+'2T'!F143</f>
        <v>0</v>
      </c>
      <c r="E141" s="56">
        <f>+C141+D141</f>
        <v>0</v>
      </c>
    </row>
    <row r="142" spans="1:5" x14ac:dyDescent="0.3">
      <c r="A142" s="418" t="s">
        <v>61</v>
      </c>
      <c r="B142" s="418"/>
      <c r="C142" s="418"/>
      <c r="D142" s="418"/>
      <c r="E142" s="418"/>
    </row>
    <row r="143" spans="1:5" x14ac:dyDescent="0.3">
      <c r="A143" s="419" t="s">
        <v>195</v>
      </c>
      <c r="B143" s="419"/>
      <c r="C143" s="419"/>
      <c r="D143" s="419"/>
      <c r="E143" s="419"/>
    </row>
    <row r="144" spans="1:5" x14ac:dyDescent="0.3">
      <c r="A144" s="54"/>
      <c r="B144" s="50"/>
    </row>
    <row r="145" spans="1:6" x14ac:dyDescent="0.3">
      <c r="A145" s="395" t="s">
        <v>78</v>
      </c>
      <c r="B145" s="395"/>
      <c r="C145" s="395"/>
      <c r="D145" s="395"/>
      <c r="E145" s="395"/>
      <c r="F145" s="228"/>
    </row>
    <row r="146" spans="1:6" x14ac:dyDescent="0.3">
      <c r="A146" s="395" t="s">
        <v>79</v>
      </c>
      <c r="B146" s="395"/>
      <c r="C146" s="395"/>
      <c r="D146" s="395"/>
      <c r="E146" s="395"/>
      <c r="F146" s="228"/>
    </row>
    <row r="147" spans="1:6" x14ac:dyDescent="0.3">
      <c r="A147" s="395" t="s">
        <v>52</v>
      </c>
      <c r="B147" s="395"/>
      <c r="C147" s="395"/>
      <c r="D147" s="395"/>
      <c r="E147" s="395"/>
      <c r="F147" s="228"/>
    </row>
    <row r="148" spans="1:6" x14ac:dyDescent="0.3">
      <c r="A148" s="89"/>
      <c r="B148" s="90"/>
      <c r="C148" s="90"/>
      <c r="D148" s="90"/>
      <c r="E148" s="90"/>
      <c r="F148" s="227"/>
    </row>
    <row r="149" spans="1:6" x14ac:dyDescent="0.3">
      <c r="A149" s="68" t="s">
        <v>77</v>
      </c>
      <c r="B149" s="68" t="s">
        <v>94</v>
      </c>
      <c r="C149" s="68" t="s">
        <v>95</v>
      </c>
      <c r="D149" s="68" t="s">
        <v>9</v>
      </c>
      <c r="F149" s="22"/>
    </row>
    <row r="150" spans="1:6" x14ac:dyDescent="0.3">
      <c r="A150" s="102" t="s">
        <v>81</v>
      </c>
      <c r="B150" s="201">
        <v>356916762.64999998</v>
      </c>
      <c r="C150" s="201">
        <v>8223742644.9899979</v>
      </c>
      <c r="D150" s="201">
        <v>8580659407.6399975</v>
      </c>
      <c r="F150" s="227"/>
    </row>
    <row r="151" spans="1:6" x14ac:dyDescent="0.3">
      <c r="A151" s="103" t="s">
        <v>82</v>
      </c>
      <c r="B151" s="183">
        <v>356916762.64999998</v>
      </c>
      <c r="C151" s="183"/>
      <c r="D151" s="183">
        <v>356916762.64999998</v>
      </c>
      <c r="F151" s="22"/>
    </row>
    <row r="152" spans="1:6" x14ac:dyDescent="0.3">
      <c r="A152" s="103" t="s">
        <v>80</v>
      </c>
      <c r="B152" s="183"/>
      <c r="C152" s="183">
        <v>8223742644.9899979</v>
      </c>
      <c r="D152" s="183">
        <v>8223742644.9899979</v>
      </c>
      <c r="F152" s="22"/>
    </row>
    <row r="153" spans="1:6" x14ac:dyDescent="0.3">
      <c r="A153" s="102" t="s">
        <v>84</v>
      </c>
      <c r="B153" s="201">
        <v>39617030884.339996</v>
      </c>
      <c r="C153" s="201">
        <v>46120873531.559998</v>
      </c>
      <c r="D153" s="201">
        <v>85737904415.899994</v>
      </c>
      <c r="F153" s="227"/>
    </row>
    <row r="154" spans="1:6" x14ac:dyDescent="0.3">
      <c r="A154" s="102" t="s">
        <v>145</v>
      </c>
      <c r="B154" s="201">
        <v>39973947646.989998</v>
      </c>
      <c r="C154" s="201">
        <v>79565729631.669998</v>
      </c>
      <c r="D154" s="201">
        <v>94318563823.539993</v>
      </c>
      <c r="F154" s="227"/>
    </row>
    <row r="155" spans="1:6" x14ac:dyDescent="0.3">
      <c r="A155" s="103" t="s">
        <v>82</v>
      </c>
      <c r="B155" s="183">
        <v>356916762.64999998</v>
      </c>
      <c r="C155" s="183">
        <v>0</v>
      </c>
      <c r="D155" s="183">
        <v>356916762.64999998</v>
      </c>
      <c r="F155" s="22"/>
    </row>
    <row r="156" spans="1:6" x14ac:dyDescent="0.3">
      <c r="A156" s="103" t="s">
        <v>80</v>
      </c>
      <c r="B156" s="183">
        <v>39617030884.339996</v>
      </c>
      <c r="C156" s="183">
        <v>79565729631.669998</v>
      </c>
      <c r="D156" s="183">
        <v>119182760516.00999</v>
      </c>
      <c r="F156" s="22"/>
    </row>
    <row r="157" spans="1:6" x14ac:dyDescent="0.3">
      <c r="A157" s="102" t="s">
        <v>83</v>
      </c>
      <c r="B157" s="201">
        <v>21329955657.210003</v>
      </c>
      <c r="C157" s="201">
        <v>39122184294</v>
      </c>
      <c r="D157" s="201">
        <v>60452139951.209999</v>
      </c>
      <c r="F157" s="227"/>
    </row>
    <row r="158" spans="1:6" x14ac:dyDescent="0.3">
      <c r="A158" s="103" t="s">
        <v>82</v>
      </c>
      <c r="B158" s="179">
        <v>356916762.64999998</v>
      </c>
      <c r="C158" s="179">
        <v>0</v>
      </c>
      <c r="D158" s="179">
        <v>356916762.64999998</v>
      </c>
      <c r="F158" s="227"/>
    </row>
    <row r="159" spans="1:6" x14ac:dyDescent="0.3">
      <c r="A159" s="103" t="s">
        <v>80</v>
      </c>
      <c r="B159" s="179">
        <v>20973038894.560001</v>
      </c>
      <c r="C159" s="179">
        <v>39122184294</v>
      </c>
      <c r="D159" s="179">
        <v>60095223188.559998</v>
      </c>
      <c r="F159" s="227"/>
    </row>
    <row r="160" spans="1:6" x14ac:dyDescent="0.3">
      <c r="A160" s="102" t="s">
        <v>146</v>
      </c>
      <c r="B160" s="201">
        <v>8223742644.9899979</v>
      </c>
      <c r="C160" s="201">
        <v>15222431882.549999</v>
      </c>
      <c r="D160" s="201">
        <v>15222431882.549999</v>
      </c>
      <c r="F160" s="227"/>
    </row>
    <row r="161" spans="1:6" x14ac:dyDescent="0.3">
      <c r="A161" s="103" t="s">
        <v>82</v>
      </c>
      <c r="B161" s="179">
        <v>0</v>
      </c>
      <c r="C161" s="179">
        <v>0</v>
      </c>
      <c r="D161" s="179">
        <v>0</v>
      </c>
    </row>
    <row r="162" spans="1:6" x14ac:dyDescent="0.3">
      <c r="A162" s="104" t="s">
        <v>80</v>
      </c>
      <c r="B162" s="202">
        <v>8223742644.9899979</v>
      </c>
      <c r="C162" s="202">
        <v>15222431882.549999</v>
      </c>
      <c r="D162" s="202">
        <v>15222431882.549999</v>
      </c>
    </row>
    <row r="163" spans="1:6" x14ac:dyDescent="0.3">
      <c r="A163" s="373" t="s">
        <v>195</v>
      </c>
      <c r="B163" s="373"/>
      <c r="C163" s="373"/>
      <c r="D163" s="373"/>
      <c r="F163" s="220"/>
    </row>
    <row r="164" spans="1:6" x14ac:dyDescent="0.3">
      <c r="A164" s="126"/>
      <c r="B164" s="126"/>
      <c r="C164" s="126"/>
      <c r="D164" s="126"/>
    </row>
    <row r="165" spans="1:6" ht="45" x14ac:dyDescent="0.3">
      <c r="A165" s="174" t="s">
        <v>85</v>
      </c>
      <c r="B165" s="425" t="s">
        <v>212</v>
      </c>
      <c r="C165" s="426"/>
      <c r="D165" s="414"/>
      <c r="E165" s="414"/>
      <c r="F165" s="209"/>
    </row>
    <row r="166" spans="1:6" x14ac:dyDescent="0.3">
      <c r="A166" s="175" t="s">
        <v>47</v>
      </c>
      <c r="B166" s="427" t="s">
        <v>235</v>
      </c>
      <c r="C166" s="428"/>
      <c r="D166" s="414"/>
      <c r="E166" s="414"/>
      <c r="F166" s="209"/>
    </row>
    <row r="167" spans="1:6" ht="30" x14ac:dyDescent="0.3">
      <c r="A167" s="176" t="s">
        <v>48</v>
      </c>
      <c r="B167" s="429" t="s">
        <v>210</v>
      </c>
      <c r="C167" s="430"/>
      <c r="D167" s="414"/>
      <c r="E167" s="414"/>
      <c r="F167" s="209"/>
    </row>
    <row r="168" spans="1:6" x14ac:dyDescent="0.35">
      <c r="A168" s="1"/>
      <c r="B168" s="1"/>
      <c r="C168" s="1"/>
      <c r="D168" s="1"/>
      <c r="E168" s="1"/>
    </row>
    <row r="169" spans="1:6" x14ac:dyDescent="0.35">
      <c r="A169" s="1"/>
      <c r="B169" s="1"/>
      <c r="C169" s="1"/>
      <c r="D169" s="1"/>
      <c r="E169" s="1"/>
    </row>
  </sheetData>
  <mergeCells count="56">
    <mergeCell ref="B66:C66"/>
    <mergeCell ref="B165:C165"/>
    <mergeCell ref="B166:C166"/>
    <mergeCell ref="B167:C167"/>
    <mergeCell ref="A72:F72"/>
    <mergeCell ref="A73:F73"/>
    <mergeCell ref="A74:F74"/>
    <mergeCell ref="A84:F84"/>
    <mergeCell ref="A85:F85"/>
    <mergeCell ref="A113:E113"/>
    <mergeCell ref="A112:E112"/>
    <mergeCell ref="A114:E114"/>
    <mergeCell ref="A1:E1"/>
    <mergeCell ref="A2:E2"/>
    <mergeCell ref="A25:E25"/>
    <mergeCell ref="A10:E10"/>
    <mergeCell ref="A11:E11"/>
    <mergeCell ref="A8:E8"/>
    <mergeCell ref="A24:E24"/>
    <mergeCell ref="A18:A19"/>
    <mergeCell ref="A21:A22"/>
    <mergeCell ref="C4:E4"/>
    <mergeCell ref="C5:E5"/>
    <mergeCell ref="C6:E6"/>
    <mergeCell ref="A27:D27"/>
    <mergeCell ref="A28:D28"/>
    <mergeCell ref="A41:D41"/>
    <mergeCell ref="A108:E108"/>
    <mergeCell ref="A43:F43"/>
    <mergeCell ref="A51:F51"/>
    <mergeCell ref="A55:F55"/>
    <mergeCell ref="A56:F56"/>
    <mergeCell ref="A91:E91"/>
    <mergeCell ref="A90:E90"/>
    <mergeCell ref="A92:E92"/>
    <mergeCell ref="A97:B97"/>
    <mergeCell ref="A103:B103"/>
    <mergeCell ref="A61:F61"/>
    <mergeCell ref="B64:C64"/>
    <mergeCell ref="B65:C65"/>
    <mergeCell ref="A52:E52"/>
    <mergeCell ref="A44:E44"/>
    <mergeCell ref="D165:E167"/>
    <mergeCell ref="D64:E66"/>
    <mergeCell ref="A62:E62"/>
    <mergeCell ref="A88:E88"/>
    <mergeCell ref="A109:E109"/>
    <mergeCell ref="A163:D163"/>
    <mergeCell ref="A145:E145"/>
    <mergeCell ref="A146:E146"/>
    <mergeCell ref="A147:E147"/>
    <mergeCell ref="A119:B119"/>
    <mergeCell ref="A129:B129"/>
    <mergeCell ref="A140:B140"/>
    <mergeCell ref="A142:E142"/>
    <mergeCell ref="A143:E143"/>
  </mergeCells>
  <printOptions horizontalCentered="1"/>
  <pageMargins left="0.70866141732283472" right="0.70866141732283472" top="0.94488188976377963" bottom="0.74803149606299213" header="0.19685039370078741" footer="0.31496062992125984"/>
  <pageSetup scale="63" orientation="landscape"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86" max="4" man="1"/>
    <brk id="143" max="4"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7"/>
  <sheetViews>
    <sheetView showGridLines="0" zoomScale="80" zoomScaleNormal="80" workbookViewId="0">
      <selection sqref="A1:F2"/>
    </sheetView>
  </sheetViews>
  <sheetFormatPr baseColWidth="10" defaultColWidth="11.44140625" defaultRowHeight="15" x14ac:dyDescent="0.3"/>
  <cols>
    <col min="1" max="1" width="33.109375" style="50" customWidth="1"/>
    <col min="2" max="2" width="30.109375" style="50" customWidth="1"/>
    <col min="3" max="3" width="17.44140625" style="50" bestFit="1" customWidth="1"/>
    <col min="4" max="4" width="18.44140625" style="50" customWidth="1"/>
    <col min="5" max="5" width="20.33203125" style="50" customWidth="1"/>
    <col min="6" max="6" width="21.5546875" style="50" customWidth="1"/>
    <col min="7" max="16384" width="11.44140625" style="50"/>
  </cols>
  <sheetData>
    <row r="1" spans="1:6" s="263" customFormat="1" ht="21.9" customHeight="1" x14ac:dyDescent="0.35">
      <c r="A1" s="439" t="s">
        <v>38</v>
      </c>
      <c r="B1" s="439"/>
      <c r="C1" s="439"/>
      <c r="D1" s="439"/>
      <c r="E1" s="439"/>
      <c r="F1" s="439"/>
    </row>
    <row r="2" spans="1:6" s="263" customFormat="1" ht="21.9" customHeight="1" x14ac:dyDescent="0.35">
      <c r="A2" s="439"/>
      <c r="B2" s="439"/>
      <c r="C2" s="439"/>
      <c r="D2" s="439"/>
      <c r="E2" s="439"/>
      <c r="F2" s="439"/>
    </row>
    <row r="3" spans="1:6" s="263" customFormat="1" x14ac:dyDescent="0.35">
      <c r="A3" s="440" t="s">
        <v>88</v>
      </c>
      <c r="B3" s="440"/>
      <c r="C3" s="440"/>
      <c r="D3" s="440"/>
      <c r="E3" s="440"/>
      <c r="F3" s="440"/>
    </row>
    <row r="4" spans="1:6" x14ac:dyDescent="0.3">
      <c r="A4" s="264"/>
      <c r="B4" s="264"/>
      <c r="C4" s="264"/>
      <c r="D4" s="264"/>
      <c r="E4" s="264"/>
      <c r="F4" s="264"/>
    </row>
    <row r="5" spans="1:6" ht="18" customHeight="1" x14ac:dyDescent="0.3">
      <c r="A5" s="265"/>
      <c r="B5" s="266" t="s">
        <v>22</v>
      </c>
      <c r="C5" s="441" t="s">
        <v>188</v>
      </c>
      <c r="D5" s="414"/>
      <c r="E5" s="414"/>
    </row>
    <row r="6" spans="1:6" ht="18" customHeight="1" x14ac:dyDescent="0.3">
      <c r="A6" s="267"/>
      <c r="B6" s="268" t="s">
        <v>33</v>
      </c>
      <c r="C6" s="442" t="s">
        <v>241</v>
      </c>
      <c r="D6" s="443"/>
      <c r="E6" s="443"/>
      <c r="F6" s="258"/>
    </row>
    <row r="7" spans="1:6" ht="18" customHeight="1" x14ac:dyDescent="0.3">
      <c r="A7" s="267"/>
      <c r="B7" s="269" t="s">
        <v>34</v>
      </c>
      <c r="C7" s="442" t="s">
        <v>242</v>
      </c>
      <c r="D7" s="443"/>
      <c r="E7" s="443"/>
      <c r="F7" s="258"/>
    </row>
    <row r="8" spans="1:6" ht="15" customHeight="1" x14ac:dyDescent="0.3">
      <c r="A8" s="270"/>
      <c r="B8" s="271"/>
      <c r="C8" s="271"/>
      <c r="D8" s="271"/>
      <c r="E8" s="271"/>
      <c r="F8" s="271"/>
    </row>
    <row r="9" spans="1:6" ht="21.9" customHeight="1" x14ac:dyDescent="0.3">
      <c r="A9" s="436" t="s">
        <v>35</v>
      </c>
      <c r="B9" s="436"/>
      <c r="C9" s="436"/>
      <c r="D9" s="436"/>
      <c r="E9" s="436"/>
      <c r="F9" s="436"/>
    </row>
    <row r="10" spans="1:6" ht="16.95" customHeight="1" x14ac:dyDescent="0.3">
      <c r="A10" s="22"/>
      <c r="B10" s="22"/>
      <c r="C10" s="22"/>
      <c r="D10" s="22"/>
      <c r="E10" s="22"/>
      <c r="F10" s="22"/>
    </row>
    <row r="11" spans="1:6" ht="16.95" customHeight="1" x14ac:dyDescent="0.3">
      <c r="A11" s="438" t="s">
        <v>36</v>
      </c>
      <c r="B11" s="438"/>
      <c r="C11" s="438"/>
      <c r="D11" s="438"/>
      <c r="E11" s="438"/>
      <c r="F11" s="438"/>
    </row>
    <row r="12" spans="1:6" ht="16.95" customHeight="1" x14ac:dyDescent="0.3">
      <c r="A12" s="438" t="s">
        <v>19</v>
      </c>
      <c r="B12" s="438"/>
      <c r="C12" s="438"/>
      <c r="D12" s="438"/>
      <c r="E12" s="438"/>
      <c r="F12" s="438"/>
    </row>
    <row r="13" spans="1:6" ht="16.95" customHeight="1" x14ac:dyDescent="0.3">
      <c r="A13" s="271"/>
      <c r="B13" s="271"/>
      <c r="C13" s="271"/>
      <c r="D13" s="271"/>
      <c r="E13" s="271"/>
      <c r="F13" s="271"/>
    </row>
    <row r="14" spans="1:6" ht="16.95" customHeight="1" x14ac:dyDescent="0.3">
      <c r="A14" s="120" t="s">
        <v>17</v>
      </c>
      <c r="B14" s="9" t="s">
        <v>18</v>
      </c>
      <c r="C14" s="9" t="s">
        <v>11</v>
      </c>
      <c r="D14" s="9" t="s">
        <v>89</v>
      </c>
      <c r="E14" s="9" t="s">
        <v>90</v>
      </c>
      <c r="F14" s="120" t="s">
        <v>10</v>
      </c>
    </row>
    <row r="15" spans="1:6" ht="16.95" customHeight="1" x14ac:dyDescent="0.3">
      <c r="A15" s="128" t="s">
        <v>16</v>
      </c>
      <c r="B15" s="128" t="s">
        <v>177</v>
      </c>
      <c r="C15" s="108">
        <v>202761</v>
      </c>
      <c r="D15" s="108">
        <v>201003</v>
      </c>
      <c r="E15" s="108">
        <v>217022</v>
      </c>
      <c r="F15" s="108">
        <v>224337</v>
      </c>
    </row>
    <row r="16" spans="1:6" ht="16.95" customHeight="1" x14ac:dyDescent="0.3">
      <c r="A16" s="123"/>
      <c r="B16" s="106"/>
      <c r="C16" s="107"/>
      <c r="D16" s="107"/>
      <c r="E16" s="107"/>
      <c r="F16" s="107"/>
    </row>
    <row r="17" spans="1:6" ht="16.95" customHeight="1" x14ac:dyDescent="0.35">
      <c r="A17" s="123" t="s">
        <v>179</v>
      </c>
      <c r="B17" s="272" t="s">
        <v>169</v>
      </c>
      <c r="C17" s="107">
        <v>68303</v>
      </c>
      <c r="D17" s="107">
        <v>58774</v>
      </c>
      <c r="E17" s="107">
        <v>59248</v>
      </c>
      <c r="F17" s="107">
        <v>73659</v>
      </c>
    </row>
    <row r="18" spans="1:6" ht="16.95" customHeight="1" x14ac:dyDescent="0.35">
      <c r="A18" s="129" t="s">
        <v>180</v>
      </c>
      <c r="B18" s="272" t="s">
        <v>171</v>
      </c>
      <c r="C18" s="107">
        <v>1363</v>
      </c>
      <c r="D18" s="107">
        <v>1371</v>
      </c>
      <c r="E18" s="107">
        <v>1231</v>
      </c>
      <c r="F18" s="107">
        <v>1394</v>
      </c>
    </row>
    <row r="19" spans="1:6" ht="16.95" customHeight="1" x14ac:dyDescent="0.35">
      <c r="A19" s="359" t="s">
        <v>181</v>
      </c>
      <c r="B19" s="272" t="s">
        <v>172</v>
      </c>
      <c r="C19" s="107">
        <v>22654</v>
      </c>
      <c r="D19" s="107">
        <v>22790</v>
      </c>
      <c r="E19" s="107">
        <v>22966</v>
      </c>
      <c r="F19" s="107">
        <v>23804</v>
      </c>
    </row>
    <row r="20" spans="1:6" ht="16.95" customHeight="1" x14ac:dyDescent="0.35">
      <c r="A20" s="359"/>
      <c r="B20" s="272" t="s">
        <v>171</v>
      </c>
      <c r="C20" s="107">
        <v>15064</v>
      </c>
      <c r="D20" s="107">
        <v>15165</v>
      </c>
      <c r="E20" s="107">
        <v>15237</v>
      </c>
      <c r="F20" s="107">
        <v>15733</v>
      </c>
    </row>
    <row r="21" spans="1:6" ht="16.95" customHeight="1" x14ac:dyDescent="0.35">
      <c r="A21" s="129" t="s">
        <v>176</v>
      </c>
      <c r="B21" s="272" t="s">
        <v>171</v>
      </c>
      <c r="C21" s="107">
        <v>6427</v>
      </c>
      <c r="D21" s="107">
        <v>6807</v>
      </c>
      <c r="E21" s="107">
        <v>6854</v>
      </c>
      <c r="F21" s="107">
        <v>7040</v>
      </c>
    </row>
    <row r="22" spans="1:6" ht="16.95" customHeight="1" x14ac:dyDescent="0.35">
      <c r="A22" s="359" t="s">
        <v>182</v>
      </c>
      <c r="B22" s="272" t="s">
        <v>175</v>
      </c>
      <c r="C22" s="107">
        <v>258815</v>
      </c>
      <c r="D22" s="107">
        <v>261132</v>
      </c>
      <c r="E22" s="107">
        <v>258741</v>
      </c>
      <c r="F22" s="107">
        <v>264206</v>
      </c>
    </row>
    <row r="23" spans="1:6" ht="16.95" customHeight="1" x14ac:dyDescent="0.35">
      <c r="A23" s="360"/>
      <c r="B23" s="272" t="s">
        <v>171</v>
      </c>
      <c r="C23" s="107">
        <v>157062</v>
      </c>
      <c r="D23" s="107">
        <v>157921</v>
      </c>
      <c r="E23" s="107">
        <v>157165</v>
      </c>
      <c r="F23" s="107">
        <v>159593</v>
      </c>
    </row>
    <row r="24" spans="1:6" ht="16.95" customHeight="1" x14ac:dyDescent="0.35">
      <c r="A24" s="123" t="s">
        <v>243</v>
      </c>
      <c r="B24" s="272" t="s">
        <v>171</v>
      </c>
      <c r="C24" s="107">
        <v>0</v>
      </c>
      <c r="D24" s="107">
        <v>0</v>
      </c>
      <c r="E24" s="107">
        <v>0</v>
      </c>
      <c r="F24" s="107">
        <v>0</v>
      </c>
    </row>
    <row r="25" spans="1:6" ht="16.95" customHeight="1" x14ac:dyDescent="0.3">
      <c r="A25" s="437" t="s">
        <v>246</v>
      </c>
      <c r="B25" s="437"/>
      <c r="C25" s="437"/>
      <c r="D25" s="437"/>
      <c r="E25" s="437"/>
      <c r="F25" s="437"/>
    </row>
    <row r="26" spans="1:6" ht="85.2" customHeight="1" x14ac:dyDescent="0.3">
      <c r="A26" s="432" t="s">
        <v>253</v>
      </c>
      <c r="B26" s="433"/>
      <c r="C26" s="433"/>
      <c r="D26" s="433"/>
      <c r="E26" s="433"/>
      <c r="F26" s="434"/>
    </row>
    <row r="27" spans="1:6" ht="16.95" customHeight="1" x14ac:dyDescent="0.3">
      <c r="A27" s="273"/>
      <c r="B27" s="273"/>
      <c r="C27" s="273"/>
      <c r="D27" s="274"/>
      <c r="E27" s="274"/>
      <c r="F27" s="275"/>
    </row>
    <row r="28" spans="1:6" ht="16.95" customHeight="1" x14ac:dyDescent="0.3">
      <c r="A28" s="438" t="s">
        <v>37</v>
      </c>
      <c r="B28" s="438"/>
      <c r="C28" s="438"/>
      <c r="D28" s="438"/>
      <c r="E28" s="438"/>
      <c r="F28" s="438"/>
    </row>
    <row r="29" spans="1:6" ht="16.95" customHeight="1" x14ac:dyDescent="0.3">
      <c r="A29" s="438" t="s">
        <v>20</v>
      </c>
      <c r="B29" s="438"/>
      <c r="C29" s="438"/>
      <c r="D29" s="438"/>
      <c r="E29" s="438"/>
      <c r="F29" s="438"/>
    </row>
    <row r="30" spans="1:6" x14ac:dyDescent="0.3">
      <c r="A30" s="273"/>
      <c r="B30" s="273"/>
      <c r="C30" s="274"/>
      <c r="D30" s="274"/>
      <c r="E30" s="274"/>
      <c r="F30" s="139"/>
    </row>
    <row r="31" spans="1:6" ht="15" customHeight="1" x14ac:dyDescent="0.3">
      <c r="A31" s="380" t="s">
        <v>17</v>
      </c>
      <c r="B31" s="381"/>
      <c r="C31" s="9" t="s">
        <v>11</v>
      </c>
      <c r="D31" s="9" t="s">
        <v>89</v>
      </c>
      <c r="E31" s="9" t="s">
        <v>90</v>
      </c>
      <c r="F31" s="120" t="s">
        <v>10</v>
      </c>
    </row>
    <row r="32" spans="1:6" ht="16.95" customHeight="1" x14ac:dyDescent="0.3">
      <c r="A32" s="382" t="s">
        <v>16</v>
      </c>
      <c r="B32" s="382"/>
      <c r="C32" s="11">
        <v>15499855038.000002</v>
      </c>
      <c r="D32" s="11">
        <v>13589540847.000002</v>
      </c>
      <c r="E32" s="11">
        <v>13525133170.999996</v>
      </c>
      <c r="F32" s="11">
        <v>42614529056</v>
      </c>
    </row>
    <row r="33" spans="1:6" ht="16.95" customHeight="1" x14ac:dyDescent="0.3">
      <c r="A33" s="367"/>
      <c r="B33" s="367"/>
      <c r="C33" s="109"/>
      <c r="D33" s="109"/>
      <c r="E33" s="109"/>
      <c r="F33" s="109"/>
    </row>
    <row r="34" spans="1:6" ht="16.95" customHeight="1" x14ac:dyDescent="0.3">
      <c r="A34" s="359" t="s">
        <v>179</v>
      </c>
      <c r="B34" s="359"/>
      <c r="C34" s="109">
        <v>7873209717.0000038</v>
      </c>
      <c r="D34" s="109">
        <v>5791528672.0000038</v>
      </c>
      <c r="E34" s="109">
        <v>5888262914.9999924</v>
      </c>
      <c r="F34" s="109">
        <v>19553001304</v>
      </c>
    </row>
    <row r="35" spans="1:6" ht="16.95" customHeight="1" x14ac:dyDescent="0.3">
      <c r="A35" s="359" t="s">
        <v>173</v>
      </c>
      <c r="B35" s="359"/>
      <c r="C35" s="109">
        <v>137977000</v>
      </c>
      <c r="D35" s="109">
        <v>137757000</v>
      </c>
      <c r="E35" s="109">
        <v>124127000</v>
      </c>
      <c r="F35" s="109">
        <v>399861000</v>
      </c>
    </row>
    <row r="36" spans="1:6" ht="16.95" customHeight="1" x14ac:dyDescent="0.3">
      <c r="A36" s="359" t="s">
        <v>170</v>
      </c>
      <c r="B36" s="359"/>
      <c r="C36" s="109">
        <v>2197528284.9999981</v>
      </c>
      <c r="D36" s="109">
        <v>2202151946.9999981</v>
      </c>
      <c r="E36" s="109">
        <v>2213201570.0000038</v>
      </c>
      <c r="F36" s="109">
        <v>6612881802</v>
      </c>
    </row>
    <row r="37" spans="1:6" ht="16.95" customHeight="1" x14ac:dyDescent="0.3">
      <c r="A37" s="359" t="s">
        <v>176</v>
      </c>
      <c r="B37" s="359"/>
      <c r="C37" s="109">
        <v>519867500</v>
      </c>
      <c r="D37" s="109">
        <v>581206250</v>
      </c>
      <c r="E37" s="109">
        <v>539682500</v>
      </c>
      <c r="F37" s="109">
        <v>1640756250</v>
      </c>
    </row>
    <row r="38" spans="1:6" ht="16.95" customHeight="1" x14ac:dyDescent="0.3">
      <c r="A38" s="123" t="s">
        <v>244</v>
      </c>
      <c r="B38" s="123"/>
      <c r="C38" s="109">
        <v>0</v>
      </c>
      <c r="D38" s="109">
        <v>0</v>
      </c>
      <c r="E38" s="109">
        <v>0</v>
      </c>
      <c r="F38" s="109">
        <v>0</v>
      </c>
    </row>
    <row r="39" spans="1:6" ht="16.95" customHeight="1" x14ac:dyDescent="0.3">
      <c r="A39" s="123" t="s">
        <v>223</v>
      </c>
      <c r="B39" s="123"/>
      <c r="C39" s="109">
        <v>4738405000</v>
      </c>
      <c r="D39" s="109">
        <v>4818997000</v>
      </c>
      <c r="E39" s="109">
        <v>4706712000</v>
      </c>
      <c r="F39" s="109">
        <v>14264114000</v>
      </c>
    </row>
    <row r="40" spans="1:6" ht="16.95" customHeight="1" x14ac:dyDescent="0.3">
      <c r="A40" s="123" t="s">
        <v>245</v>
      </c>
      <c r="B40" s="123"/>
      <c r="C40" s="109">
        <v>32867535.999999985</v>
      </c>
      <c r="D40" s="109">
        <v>57899978.000000015</v>
      </c>
      <c r="E40" s="109">
        <v>53147186</v>
      </c>
      <c r="F40" s="109">
        <v>143914700</v>
      </c>
    </row>
    <row r="41" spans="1:6" ht="16.95" customHeight="1" x14ac:dyDescent="0.3">
      <c r="A41" s="437" t="s">
        <v>195</v>
      </c>
      <c r="B41" s="437"/>
      <c r="C41" s="437"/>
      <c r="D41" s="437"/>
      <c r="E41" s="437"/>
      <c r="F41" s="276"/>
    </row>
    <row r="42" spans="1:6" ht="73.2" customHeight="1" x14ac:dyDescent="0.3">
      <c r="A42" s="432" t="s">
        <v>253</v>
      </c>
      <c r="B42" s="433"/>
      <c r="C42" s="433"/>
      <c r="D42" s="433"/>
      <c r="E42" s="433"/>
      <c r="F42" s="434"/>
    </row>
    <row r="43" spans="1:6" ht="16.95" customHeight="1" x14ac:dyDescent="0.3"/>
    <row r="44" spans="1:6" ht="16.95" customHeight="1" x14ac:dyDescent="0.3">
      <c r="A44" s="435" t="s">
        <v>39</v>
      </c>
      <c r="B44" s="435"/>
      <c r="C44" s="435"/>
      <c r="D44" s="435"/>
      <c r="E44" s="435"/>
      <c r="F44" s="435"/>
    </row>
    <row r="45" spans="1:6" ht="35.25" customHeight="1" x14ac:dyDescent="0.3">
      <c r="A45" s="431" t="s">
        <v>40</v>
      </c>
      <c r="B45" s="431"/>
      <c r="C45" s="431"/>
      <c r="D45" s="431"/>
      <c r="E45" s="431"/>
      <c r="F45" s="431"/>
    </row>
    <row r="47" spans="1:6" x14ac:dyDescent="0.3">
      <c r="A47" s="380" t="s">
        <v>23</v>
      </c>
      <c r="B47" s="380"/>
      <c r="C47" s="9" t="s">
        <v>41</v>
      </c>
      <c r="D47" s="9" t="s">
        <v>42</v>
      </c>
      <c r="E47" s="9" t="s">
        <v>86</v>
      </c>
      <c r="F47" s="120" t="s">
        <v>24</v>
      </c>
    </row>
    <row r="48" spans="1:6" ht="27.9" customHeight="1" x14ac:dyDescent="0.3">
      <c r="A48" s="364" t="s">
        <v>28</v>
      </c>
      <c r="B48" s="365"/>
      <c r="C48" s="15" t="s">
        <v>192</v>
      </c>
      <c r="D48" s="15"/>
      <c r="E48" s="19"/>
      <c r="F48" s="16"/>
    </row>
    <row r="49" spans="1:6" ht="27.9" customHeight="1" x14ac:dyDescent="0.3">
      <c r="A49" s="364" t="s">
        <v>29</v>
      </c>
      <c r="B49" s="364"/>
      <c r="C49" s="15" t="s">
        <v>192</v>
      </c>
      <c r="D49" s="15"/>
      <c r="E49" s="15"/>
      <c r="F49" s="17"/>
    </row>
    <row r="50" spans="1:6" ht="27.9" customHeight="1" x14ac:dyDescent="0.3">
      <c r="A50" s="366" t="s">
        <v>27</v>
      </c>
      <c r="B50" s="366"/>
      <c r="C50" s="15" t="s">
        <v>192</v>
      </c>
      <c r="D50" s="15"/>
      <c r="E50" s="15"/>
      <c r="F50" s="17"/>
    </row>
    <row r="51" spans="1:6" ht="27.9" customHeight="1" x14ac:dyDescent="0.3">
      <c r="A51" s="361" t="s">
        <v>30</v>
      </c>
      <c r="B51" s="361"/>
      <c r="C51" s="15"/>
      <c r="D51" s="15" t="s">
        <v>192</v>
      </c>
      <c r="E51" s="15"/>
      <c r="F51" s="18"/>
    </row>
    <row r="52" spans="1:6" s="277" customFormat="1" x14ac:dyDescent="0.3">
      <c r="A52" s="437" t="s">
        <v>254</v>
      </c>
      <c r="B52" s="437"/>
      <c r="C52" s="437"/>
      <c r="D52" s="437"/>
      <c r="E52" s="437"/>
      <c r="F52" s="437"/>
    </row>
    <row r="53" spans="1:6" s="277" customFormat="1" ht="60.6" customHeight="1" x14ac:dyDescent="0.3">
      <c r="A53" s="444" t="s">
        <v>255</v>
      </c>
      <c r="B53" s="444"/>
      <c r="C53" s="444"/>
      <c r="D53" s="444"/>
      <c r="E53" s="444"/>
      <c r="F53" s="444"/>
    </row>
    <row r="54" spans="1:6" s="277" customFormat="1" ht="25.5" customHeight="1" x14ac:dyDescent="0.3">
      <c r="A54" s="157"/>
      <c r="B54" s="157"/>
      <c r="C54" s="157"/>
      <c r="D54" s="157"/>
      <c r="E54" s="157"/>
      <c r="F54" s="157"/>
    </row>
    <row r="55" spans="1:6" x14ac:dyDescent="0.3">
      <c r="A55" s="435" t="s">
        <v>45</v>
      </c>
      <c r="B55" s="435"/>
      <c r="C55" s="435"/>
      <c r="D55" s="435"/>
      <c r="E55" s="435"/>
      <c r="F55" s="435"/>
    </row>
    <row r="56" spans="1:6" x14ac:dyDescent="0.3">
      <c r="A56" s="435" t="s">
        <v>25</v>
      </c>
      <c r="B56" s="435"/>
      <c r="C56" s="435"/>
      <c r="D56" s="435"/>
      <c r="E56" s="435"/>
      <c r="F56" s="435"/>
    </row>
    <row r="58" spans="1:6" x14ac:dyDescent="0.3">
      <c r="A58" s="380" t="s">
        <v>23</v>
      </c>
      <c r="B58" s="380"/>
      <c r="C58" s="9" t="s">
        <v>41</v>
      </c>
      <c r="D58" s="9" t="s">
        <v>42</v>
      </c>
      <c r="E58" s="9" t="s">
        <v>86</v>
      </c>
      <c r="F58" s="120" t="s">
        <v>24</v>
      </c>
    </row>
    <row r="59" spans="1:6" ht="27.9" customHeight="1" x14ac:dyDescent="0.3">
      <c r="A59" s="392" t="s">
        <v>31</v>
      </c>
      <c r="B59" s="392"/>
      <c r="C59" s="19"/>
      <c r="D59" s="19"/>
      <c r="E59" s="30" t="s">
        <v>192</v>
      </c>
      <c r="F59" s="43"/>
    </row>
    <row r="60" spans="1:6" ht="27.9" customHeight="1" x14ac:dyDescent="0.3">
      <c r="A60" s="393" t="s">
        <v>32</v>
      </c>
      <c r="B60" s="393"/>
      <c r="C60" s="31"/>
      <c r="D60" s="31"/>
      <c r="E60" s="32" t="s">
        <v>192</v>
      </c>
      <c r="F60" s="44"/>
    </row>
    <row r="61" spans="1:6" x14ac:dyDescent="0.3">
      <c r="A61" s="406" t="s">
        <v>254</v>
      </c>
      <c r="B61" s="406"/>
      <c r="C61" s="406"/>
      <c r="D61" s="406"/>
      <c r="E61" s="406"/>
      <c r="F61" s="406"/>
    </row>
    <row r="62" spans="1:6" ht="45" customHeight="1" x14ac:dyDescent="0.3">
      <c r="A62" s="444" t="s">
        <v>247</v>
      </c>
      <c r="B62" s="444"/>
      <c r="C62" s="444"/>
      <c r="D62" s="444"/>
      <c r="E62" s="444"/>
      <c r="F62" s="444"/>
    </row>
    <row r="63" spans="1:6" x14ac:dyDescent="0.3">
      <c r="E63" s="278"/>
    </row>
    <row r="64" spans="1:6" ht="42.75" customHeight="1" x14ac:dyDescent="0.3">
      <c r="A64" s="279" t="s">
        <v>46</v>
      </c>
      <c r="B64" s="427" t="s">
        <v>213</v>
      </c>
      <c r="C64" s="441"/>
      <c r="D64" s="445"/>
      <c r="E64" s="446"/>
      <c r="F64" s="447"/>
    </row>
    <row r="65" spans="1:6" ht="27" customHeight="1" x14ac:dyDescent="0.3">
      <c r="A65" s="268" t="s">
        <v>47</v>
      </c>
      <c r="B65" s="427" t="s">
        <v>248</v>
      </c>
      <c r="C65" s="441"/>
      <c r="D65" s="448"/>
      <c r="E65" s="449"/>
      <c r="F65" s="450"/>
    </row>
    <row r="66" spans="1:6" ht="27.75" customHeight="1" x14ac:dyDescent="0.3">
      <c r="A66" s="269" t="s">
        <v>48</v>
      </c>
      <c r="B66" s="427" t="s">
        <v>242</v>
      </c>
      <c r="C66" s="441"/>
      <c r="D66" s="451"/>
      <c r="E66" s="452"/>
      <c r="F66" s="453"/>
    </row>
    <row r="67" spans="1:6" x14ac:dyDescent="0.35">
      <c r="A67" s="263"/>
      <c r="B67" s="264"/>
      <c r="C67" s="264"/>
      <c r="D67" s="280"/>
      <c r="E67" s="280"/>
      <c r="F67" s="280"/>
    </row>
    <row r="68" spans="1:6" x14ac:dyDescent="0.35">
      <c r="A68" s="263"/>
      <c r="B68" s="264"/>
      <c r="C68" s="264"/>
      <c r="D68" s="280"/>
      <c r="E68" s="280"/>
      <c r="F68" s="280"/>
    </row>
    <row r="69" spans="1:6" x14ac:dyDescent="0.35">
      <c r="A69" s="263"/>
      <c r="B69" s="264"/>
      <c r="C69" s="264"/>
      <c r="D69" s="280"/>
      <c r="E69" s="280"/>
      <c r="F69" s="280"/>
    </row>
    <row r="71" spans="1:6" ht="21.9" customHeight="1" x14ac:dyDescent="0.3">
      <c r="A71" s="436" t="s">
        <v>50</v>
      </c>
      <c r="B71" s="436"/>
      <c r="C71" s="436"/>
      <c r="D71" s="436"/>
      <c r="E71" s="436"/>
      <c r="F71" s="436"/>
    </row>
    <row r="72" spans="1:6" ht="9.9" customHeight="1" x14ac:dyDescent="0.3"/>
    <row r="73" spans="1:6" x14ac:dyDescent="0.3">
      <c r="A73" s="435" t="s">
        <v>51</v>
      </c>
      <c r="B73" s="435"/>
      <c r="C73" s="435"/>
      <c r="D73" s="435"/>
      <c r="E73" s="435"/>
      <c r="F73" s="435"/>
    </row>
    <row r="74" spans="1:6" x14ac:dyDescent="0.3">
      <c r="A74" s="435" t="s">
        <v>62</v>
      </c>
      <c r="B74" s="435"/>
      <c r="C74" s="435"/>
      <c r="D74" s="435"/>
      <c r="E74" s="435"/>
      <c r="F74" s="435"/>
    </row>
    <row r="75" spans="1:6" x14ac:dyDescent="0.3">
      <c r="A75" s="435" t="s">
        <v>52</v>
      </c>
      <c r="B75" s="435"/>
      <c r="C75" s="435"/>
      <c r="D75" s="435"/>
      <c r="E75" s="435"/>
      <c r="F75" s="435"/>
    </row>
    <row r="76" spans="1:6" ht="9.9" customHeight="1" x14ac:dyDescent="0.3"/>
    <row r="77" spans="1:6" ht="30" x14ac:dyDescent="0.3">
      <c r="A77" s="69" t="s">
        <v>63</v>
      </c>
      <c r="B77" s="69" t="s">
        <v>67</v>
      </c>
      <c r="C77" s="69" t="s">
        <v>71</v>
      </c>
      <c r="D77" s="69" t="s">
        <v>68</v>
      </c>
      <c r="E77" s="69" t="s">
        <v>69</v>
      </c>
      <c r="F77" s="69" t="s">
        <v>70</v>
      </c>
    </row>
    <row r="78" spans="1:6" x14ac:dyDescent="0.3">
      <c r="A78" s="118" t="s">
        <v>16</v>
      </c>
      <c r="B78" s="11">
        <f>+SUM(B80:B84)</f>
        <v>0</v>
      </c>
      <c r="C78" s="168" t="e">
        <f>+SUM(C80:C84)</f>
        <v>#DIV/0!</v>
      </c>
      <c r="D78" s="10"/>
      <c r="E78" s="10"/>
      <c r="F78" s="10"/>
    </row>
    <row r="79" spans="1:6" x14ac:dyDescent="0.3">
      <c r="A79" s="24"/>
      <c r="B79" s="25"/>
      <c r="C79" s="66"/>
      <c r="D79" s="23"/>
      <c r="E79" s="23"/>
      <c r="F79" s="23"/>
    </row>
    <row r="80" spans="1:6" ht="15" customHeight="1" x14ac:dyDescent="0.3">
      <c r="A80" s="24" t="s">
        <v>64</v>
      </c>
      <c r="B80" s="25">
        <v>0</v>
      </c>
      <c r="C80" s="66" t="e">
        <f>+B80/$B$78*100</f>
        <v>#DIV/0!</v>
      </c>
      <c r="D80" s="23"/>
      <c r="E80" s="23"/>
      <c r="F80" s="23"/>
    </row>
    <row r="81" spans="1:6" ht="15" customHeight="1" x14ac:dyDescent="0.3">
      <c r="A81" s="24" t="s">
        <v>65</v>
      </c>
      <c r="B81" s="25">
        <v>0</v>
      </c>
      <c r="C81" s="66" t="e">
        <f t="shared" ref="C81:C84" si="0">+B81/$B$78*100</f>
        <v>#DIV/0!</v>
      </c>
      <c r="D81" s="24"/>
      <c r="E81" s="24"/>
      <c r="F81" s="24"/>
    </row>
    <row r="82" spans="1:6" ht="15" customHeight="1" x14ac:dyDescent="0.3">
      <c r="A82" s="24" t="s">
        <v>66</v>
      </c>
      <c r="B82" s="25">
        <v>0</v>
      </c>
      <c r="C82" s="66" t="e">
        <f t="shared" si="0"/>
        <v>#DIV/0!</v>
      </c>
      <c r="D82" s="24"/>
      <c r="E82" s="24"/>
      <c r="F82" s="24"/>
    </row>
    <row r="83" spans="1:6" ht="15" customHeight="1" x14ac:dyDescent="0.3">
      <c r="A83" s="24" t="s">
        <v>166</v>
      </c>
      <c r="B83" s="25">
        <v>0</v>
      </c>
      <c r="C83" s="66" t="e">
        <f t="shared" si="0"/>
        <v>#DIV/0!</v>
      </c>
      <c r="D83" s="24"/>
      <c r="E83" s="24"/>
      <c r="F83" s="24"/>
    </row>
    <row r="84" spans="1:6" ht="15" customHeight="1" x14ac:dyDescent="0.3">
      <c r="A84" s="26" t="s">
        <v>167</v>
      </c>
      <c r="B84" s="25">
        <v>0</v>
      </c>
      <c r="C84" s="66" t="e">
        <f t="shared" si="0"/>
        <v>#DIV/0!</v>
      </c>
      <c r="D84" s="47"/>
      <c r="E84" s="47"/>
      <c r="F84" s="47"/>
    </row>
    <row r="85" spans="1:6" ht="15" customHeight="1" x14ac:dyDescent="0.3">
      <c r="A85" s="406" t="s">
        <v>254</v>
      </c>
      <c r="B85" s="406"/>
      <c r="C85" s="406"/>
      <c r="D85" s="406"/>
      <c r="E85" s="406"/>
      <c r="F85" s="406"/>
    </row>
    <row r="86" spans="1:6" ht="50.1" customHeight="1" x14ac:dyDescent="0.3">
      <c r="A86" s="444" t="s">
        <v>256</v>
      </c>
      <c r="B86" s="444"/>
      <c r="C86" s="444"/>
      <c r="D86" s="444"/>
      <c r="E86" s="444"/>
      <c r="F86" s="444"/>
    </row>
    <row r="87" spans="1:6" ht="9.9" customHeight="1" x14ac:dyDescent="0.3">
      <c r="A87" s="24"/>
      <c r="B87" s="82"/>
      <c r="C87" s="23"/>
    </row>
    <row r="88" spans="1:6" x14ac:dyDescent="0.3">
      <c r="A88" s="435" t="s">
        <v>72</v>
      </c>
      <c r="B88" s="435"/>
      <c r="C88" s="435"/>
      <c r="D88" s="435"/>
      <c r="E88" s="435"/>
      <c r="F88" s="435"/>
    </row>
    <row r="89" spans="1:6" x14ac:dyDescent="0.3">
      <c r="A89" s="435" t="s">
        <v>73</v>
      </c>
      <c r="B89" s="435"/>
      <c r="C89" s="435"/>
      <c r="D89" s="435"/>
      <c r="E89" s="435"/>
      <c r="F89" s="435"/>
    </row>
    <row r="90" spans="1:6" x14ac:dyDescent="0.3">
      <c r="A90" s="435" t="s">
        <v>52</v>
      </c>
      <c r="B90" s="435"/>
      <c r="C90" s="435"/>
      <c r="D90" s="435"/>
      <c r="E90" s="435"/>
      <c r="F90" s="435"/>
    </row>
    <row r="91" spans="1:6" ht="9.9" customHeight="1" x14ac:dyDescent="0.3"/>
    <row r="92" spans="1:6" x14ac:dyDescent="0.3">
      <c r="A92" s="69" t="s">
        <v>55</v>
      </c>
      <c r="B92" s="69" t="s">
        <v>56</v>
      </c>
      <c r="C92" s="69" t="s">
        <v>11</v>
      </c>
      <c r="D92" s="69" t="s">
        <v>89</v>
      </c>
      <c r="E92" s="69" t="s">
        <v>90</v>
      </c>
      <c r="F92" s="69" t="s">
        <v>10</v>
      </c>
    </row>
    <row r="93" spans="1:6" x14ac:dyDescent="0.3">
      <c r="A93" s="118" t="s">
        <v>16</v>
      </c>
      <c r="B93" s="49"/>
      <c r="C93" s="11">
        <v>13195517512.00001</v>
      </c>
      <c r="D93" s="11">
        <v>13212386311.889997</v>
      </c>
      <c r="E93" s="11">
        <v>13590168343.149996</v>
      </c>
      <c r="F93" s="11">
        <v>39998072167.040001</v>
      </c>
    </row>
    <row r="94" spans="1:6" ht="9.9" customHeight="1" x14ac:dyDescent="0.3">
      <c r="A94" s="12"/>
      <c r="C94" s="13"/>
      <c r="D94" s="13"/>
      <c r="E94" s="13"/>
      <c r="F94" s="13"/>
    </row>
    <row r="95" spans="1:6" x14ac:dyDescent="0.3">
      <c r="A95" s="396" t="s">
        <v>74</v>
      </c>
      <c r="B95" s="396"/>
      <c r="C95" s="52">
        <v>13195517512.00001</v>
      </c>
      <c r="D95" s="52">
        <v>13212386311.889997</v>
      </c>
      <c r="E95" s="52">
        <v>13590168343.149996</v>
      </c>
      <c r="F95" s="52">
        <v>39998072167.040001</v>
      </c>
    </row>
    <row r="96" spans="1:6" x14ac:dyDescent="0.3">
      <c r="A96" s="75" t="s">
        <v>197</v>
      </c>
      <c r="B96" s="50" t="s">
        <v>200</v>
      </c>
      <c r="C96" s="14">
        <v>251299.99999999907</v>
      </c>
      <c r="D96" s="14">
        <v>20304468.780000001</v>
      </c>
      <c r="E96" s="14">
        <v>1175416.9999999963</v>
      </c>
      <c r="F96" s="170">
        <v>21731185.779999997</v>
      </c>
    </row>
    <row r="97" spans="1:6" x14ac:dyDescent="0.3">
      <c r="A97" s="75" t="s">
        <v>198</v>
      </c>
      <c r="B97" s="50" t="s">
        <v>201</v>
      </c>
      <c r="C97" s="14">
        <v>14173017.13000001</v>
      </c>
      <c r="D97" s="14">
        <v>10988648.25</v>
      </c>
      <c r="E97" s="14">
        <v>7899731.2999999821</v>
      </c>
      <c r="F97" s="170">
        <v>33061396.679999992</v>
      </c>
    </row>
    <row r="98" spans="1:6" x14ac:dyDescent="0.3">
      <c r="A98" s="75">
        <v>1411000000</v>
      </c>
      <c r="B98" s="50" t="s">
        <v>202</v>
      </c>
      <c r="C98" s="14">
        <v>4787789787.4200029</v>
      </c>
      <c r="D98" s="14">
        <v>4787789787.420001</v>
      </c>
      <c r="E98" s="14">
        <v>4787789787.4100008</v>
      </c>
      <c r="F98" s="170">
        <v>14363369362.250004</v>
      </c>
    </row>
    <row r="99" spans="1:6" x14ac:dyDescent="0.3">
      <c r="A99" s="75" t="s">
        <v>199</v>
      </c>
      <c r="B99" s="50" t="s">
        <v>203</v>
      </c>
      <c r="C99" s="14">
        <v>8362636740.7800055</v>
      </c>
      <c r="D99" s="14">
        <v>8362636740.7699976</v>
      </c>
      <c r="E99" s="14">
        <v>8762636740.779995</v>
      </c>
      <c r="F99" s="170">
        <v>25487910222.329998</v>
      </c>
    </row>
    <row r="100" spans="1:6" x14ac:dyDescent="0.3">
      <c r="A100" s="131">
        <v>2412000000</v>
      </c>
      <c r="B100" s="50" t="s">
        <v>204</v>
      </c>
      <c r="C100" s="14">
        <v>30666666.670000006</v>
      </c>
      <c r="D100" s="14">
        <v>30666666.670000013</v>
      </c>
      <c r="E100" s="14">
        <v>30666666.660000015</v>
      </c>
      <c r="F100" s="170">
        <v>92000000.00000003</v>
      </c>
    </row>
    <row r="101" spans="1:6" x14ac:dyDescent="0.3">
      <c r="A101" s="396" t="s">
        <v>75</v>
      </c>
      <c r="B101" s="396"/>
      <c r="C101" s="52">
        <v>0</v>
      </c>
      <c r="D101" s="52">
        <v>0</v>
      </c>
      <c r="E101" s="52">
        <v>0</v>
      </c>
      <c r="F101" s="52">
        <v>0</v>
      </c>
    </row>
    <row r="102" spans="1:6" x14ac:dyDescent="0.3">
      <c r="A102" s="75">
        <v>3320000000</v>
      </c>
      <c r="B102" s="50" t="s">
        <v>205</v>
      </c>
      <c r="C102" s="56">
        <v>0</v>
      </c>
      <c r="D102" s="56">
        <v>0</v>
      </c>
      <c r="E102" s="56">
        <v>0</v>
      </c>
      <c r="F102" s="262">
        <v>0</v>
      </c>
    </row>
    <row r="103" spans="1:6" x14ac:dyDescent="0.3">
      <c r="A103" s="75">
        <v>3320000000</v>
      </c>
      <c r="B103" s="50" t="s">
        <v>231</v>
      </c>
      <c r="C103" s="56">
        <v>0</v>
      </c>
      <c r="D103" s="56">
        <v>0</v>
      </c>
      <c r="E103" s="56">
        <v>0</v>
      </c>
      <c r="F103" s="262">
        <v>0</v>
      </c>
    </row>
    <row r="104" spans="1:6" x14ac:dyDescent="0.3">
      <c r="A104" s="75">
        <v>3320000000</v>
      </c>
      <c r="B104" s="50" t="s">
        <v>232</v>
      </c>
      <c r="C104" s="56">
        <v>0</v>
      </c>
      <c r="D104" s="56">
        <v>0</v>
      </c>
      <c r="E104" s="56">
        <v>0</v>
      </c>
      <c r="F104" s="262">
        <v>0</v>
      </c>
    </row>
    <row r="105" spans="1:6" x14ac:dyDescent="0.3">
      <c r="A105" s="75">
        <v>3320000000</v>
      </c>
      <c r="B105" s="50" t="s">
        <v>207</v>
      </c>
      <c r="C105" s="56">
        <v>0</v>
      </c>
      <c r="D105" s="56">
        <v>0</v>
      </c>
      <c r="E105" s="56">
        <v>0</v>
      </c>
      <c r="F105" s="262">
        <v>0</v>
      </c>
    </row>
    <row r="106" spans="1:6" x14ac:dyDescent="0.3">
      <c r="A106" s="406" t="s">
        <v>195</v>
      </c>
      <c r="B106" s="406"/>
      <c r="C106" s="406"/>
      <c r="D106" s="406"/>
      <c r="E106" s="406"/>
      <c r="F106" s="406"/>
    </row>
    <row r="107" spans="1:6" ht="39" customHeight="1" x14ac:dyDescent="0.3">
      <c r="A107" s="444" t="s">
        <v>257</v>
      </c>
      <c r="B107" s="444"/>
      <c r="C107" s="444"/>
      <c r="D107" s="444"/>
      <c r="E107" s="444"/>
      <c r="F107" s="444"/>
    </row>
    <row r="108" spans="1:6" ht="9.9" customHeight="1" x14ac:dyDescent="0.3">
      <c r="A108" s="24"/>
      <c r="B108" s="82"/>
      <c r="C108" s="23"/>
    </row>
    <row r="109" spans="1:6" x14ac:dyDescent="0.3">
      <c r="A109" s="435" t="s">
        <v>76</v>
      </c>
      <c r="B109" s="435"/>
      <c r="C109" s="435"/>
      <c r="D109" s="435"/>
      <c r="E109" s="435"/>
      <c r="F109" s="435"/>
    </row>
    <row r="110" spans="1:6" ht="30.75" customHeight="1" x14ac:dyDescent="0.3">
      <c r="A110" s="431" t="s">
        <v>54</v>
      </c>
      <c r="B110" s="431"/>
      <c r="C110" s="431"/>
      <c r="D110" s="431"/>
      <c r="E110" s="431"/>
      <c r="F110" s="431"/>
    </row>
    <row r="111" spans="1:6" x14ac:dyDescent="0.3">
      <c r="A111" s="435" t="s">
        <v>52</v>
      </c>
      <c r="B111" s="435"/>
      <c r="C111" s="435"/>
      <c r="D111" s="435"/>
      <c r="E111" s="435"/>
      <c r="F111" s="435"/>
    </row>
    <row r="112" spans="1:6" ht="9.9" customHeight="1" x14ac:dyDescent="0.3">
      <c r="A112" s="281"/>
      <c r="B112" s="282"/>
      <c r="C112" s="282"/>
      <c r="D112" s="282"/>
      <c r="E112" s="282"/>
      <c r="F112" s="283"/>
    </row>
    <row r="113" spans="1:6" x14ac:dyDescent="0.3">
      <c r="A113" s="69" t="s">
        <v>55</v>
      </c>
      <c r="B113" s="69" t="s">
        <v>56</v>
      </c>
      <c r="C113" s="69" t="s">
        <v>11</v>
      </c>
      <c r="D113" s="69" t="s">
        <v>89</v>
      </c>
      <c r="E113" s="69" t="s">
        <v>90</v>
      </c>
      <c r="F113" s="69" t="s">
        <v>10</v>
      </c>
    </row>
    <row r="114" spans="1:6" x14ac:dyDescent="0.3">
      <c r="A114" s="118" t="s">
        <v>16</v>
      </c>
      <c r="B114" s="49"/>
      <c r="C114" s="11">
        <v>15499855038.000002</v>
      </c>
      <c r="D114" s="11">
        <v>13589540846.999998</v>
      </c>
      <c r="E114" s="11">
        <v>13525133170.999996</v>
      </c>
      <c r="F114" s="11">
        <v>42614529056</v>
      </c>
    </row>
    <row r="115" spans="1:6" x14ac:dyDescent="0.3">
      <c r="A115" s="12"/>
      <c r="C115" s="13"/>
      <c r="D115" s="13"/>
      <c r="E115" s="13"/>
      <c r="F115" s="13"/>
    </row>
    <row r="116" spans="1:6" ht="15" customHeight="1" x14ac:dyDescent="0.3">
      <c r="A116" s="396" t="s">
        <v>57</v>
      </c>
      <c r="B116" s="396"/>
      <c r="C116" s="52">
        <v>15499855038.000002</v>
      </c>
      <c r="D116" s="52">
        <v>13589540846.999998</v>
      </c>
      <c r="E116" s="52">
        <v>13525133170.999996</v>
      </c>
      <c r="F116" s="52">
        <v>42614529056</v>
      </c>
    </row>
    <row r="117" spans="1:6" x14ac:dyDescent="0.3">
      <c r="A117" s="157">
        <v>6</v>
      </c>
      <c r="B117" s="142" t="s">
        <v>208</v>
      </c>
      <c r="C117" s="14">
        <v>15466987502.000002</v>
      </c>
      <c r="D117" s="14">
        <v>13531640868.999998</v>
      </c>
      <c r="E117" s="14">
        <v>13471985984.999996</v>
      </c>
      <c r="F117" s="170">
        <v>42470614356</v>
      </c>
    </row>
    <row r="118" spans="1:6" x14ac:dyDescent="0.3">
      <c r="A118" s="75"/>
      <c r="B118" s="129" t="s">
        <v>179</v>
      </c>
      <c r="C118" s="14">
        <v>7873209717.0000038</v>
      </c>
      <c r="D118" s="58">
        <v>5791528672</v>
      </c>
      <c r="E118" s="58">
        <v>5888262914.9999924</v>
      </c>
      <c r="F118" s="170">
        <v>19553001303.999996</v>
      </c>
    </row>
    <row r="119" spans="1:6" x14ac:dyDescent="0.3">
      <c r="A119" s="75"/>
      <c r="B119" s="129" t="s">
        <v>173</v>
      </c>
      <c r="C119" s="14">
        <v>137977000</v>
      </c>
      <c r="D119" s="14">
        <v>137757000</v>
      </c>
      <c r="E119" s="14">
        <v>124127000</v>
      </c>
      <c r="F119" s="170">
        <v>399861000</v>
      </c>
    </row>
    <row r="120" spans="1:6" ht="30" x14ac:dyDescent="0.3">
      <c r="A120" s="75"/>
      <c r="B120" s="129" t="s">
        <v>170</v>
      </c>
      <c r="C120" s="14">
        <v>2197528284.9999981</v>
      </c>
      <c r="D120" s="14">
        <v>2202151946.9999981</v>
      </c>
      <c r="E120" s="14">
        <v>2213201570.0000038</v>
      </c>
      <c r="F120" s="170">
        <v>6612881802</v>
      </c>
    </row>
    <row r="121" spans="1:6" x14ac:dyDescent="0.3">
      <c r="A121" s="75"/>
      <c r="B121" s="129" t="s">
        <v>176</v>
      </c>
      <c r="C121" s="14">
        <v>519867500</v>
      </c>
      <c r="D121" s="14">
        <v>581206250</v>
      </c>
      <c r="E121" s="14">
        <v>539682500</v>
      </c>
      <c r="F121" s="170">
        <v>1640756250</v>
      </c>
    </row>
    <row r="122" spans="1:6" x14ac:dyDescent="0.3">
      <c r="A122" s="75"/>
      <c r="B122" s="123" t="s">
        <v>222</v>
      </c>
      <c r="C122" s="14"/>
      <c r="D122" s="14"/>
      <c r="E122" s="14"/>
      <c r="F122" s="170"/>
    </row>
    <row r="123" spans="1:6" x14ac:dyDescent="0.3">
      <c r="A123" s="75"/>
      <c r="B123" s="129" t="s">
        <v>174</v>
      </c>
      <c r="C123" s="14">
        <v>4738405000</v>
      </c>
      <c r="D123" s="14">
        <v>4818997000</v>
      </c>
      <c r="E123" s="14">
        <v>4706712000</v>
      </c>
      <c r="F123" s="170">
        <v>14264114000</v>
      </c>
    </row>
    <row r="124" spans="1:6" x14ac:dyDescent="0.3">
      <c r="A124" s="157">
        <v>7</v>
      </c>
      <c r="B124" s="142" t="s">
        <v>209</v>
      </c>
      <c r="C124" s="134">
        <v>32867535.999999985</v>
      </c>
      <c r="D124" s="134">
        <v>57899978.000000015</v>
      </c>
      <c r="E124" s="14">
        <v>53147185.999999985</v>
      </c>
      <c r="F124" s="170">
        <v>143914700</v>
      </c>
    </row>
    <row r="125" spans="1:6" x14ac:dyDescent="0.3">
      <c r="A125" s="54"/>
      <c r="B125" s="123" t="s">
        <v>217</v>
      </c>
      <c r="C125" s="14">
        <v>32867535.999999985</v>
      </c>
      <c r="D125" s="14">
        <v>57899978.000000015</v>
      </c>
      <c r="E125" s="14">
        <v>53147185.999999985</v>
      </c>
      <c r="F125" s="170">
        <v>143914700</v>
      </c>
    </row>
    <row r="126" spans="1:6" x14ac:dyDescent="0.3">
      <c r="A126" s="119"/>
      <c r="C126" s="14"/>
      <c r="D126" s="14"/>
      <c r="E126" s="14"/>
      <c r="F126" s="170"/>
    </row>
    <row r="127" spans="1:6" ht="15" customHeight="1" x14ac:dyDescent="0.3">
      <c r="A127" s="396" t="s">
        <v>59</v>
      </c>
      <c r="B127" s="396"/>
      <c r="C127" s="52">
        <f>+SUM(C128:C132)</f>
        <v>0</v>
      </c>
      <c r="D127" s="52">
        <v>0</v>
      </c>
      <c r="E127" s="52">
        <v>0</v>
      </c>
      <c r="F127" s="52">
        <v>0</v>
      </c>
    </row>
    <row r="128" spans="1:6" x14ac:dyDescent="0.3">
      <c r="A128" s="157">
        <v>6</v>
      </c>
      <c r="B128" s="142" t="s">
        <v>208</v>
      </c>
      <c r="C128" s="56"/>
      <c r="D128" s="56"/>
      <c r="E128" s="56"/>
      <c r="F128" s="139"/>
    </row>
    <row r="129" spans="1:6" x14ac:dyDescent="0.3">
      <c r="A129" s="54"/>
      <c r="B129" s="129" t="s">
        <v>179</v>
      </c>
      <c r="C129" s="56"/>
      <c r="D129" s="56"/>
      <c r="E129" s="56"/>
      <c r="F129" s="139"/>
    </row>
    <row r="130" spans="1:6" x14ac:dyDescent="0.3">
      <c r="A130" s="54"/>
      <c r="B130" s="129" t="s">
        <v>173</v>
      </c>
      <c r="C130" s="56"/>
      <c r="D130" s="56"/>
      <c r="E130" s="56"/>
      <c r="F130" s="139"/>
    </row>
    <row r="131" spans="1:6" ht="30" x14ac:dyDescent="0.3">
      <c r="A131" s="54"/>
      <c r="B131" s="129" t="s">
        <v>170</v>
      </c>
      <c r="C131" s="56"/>
      <c r="D131" s="56"/>
      <c r="E131" s="56"/>
      <c r="F131" s="139"/>
    </row>
    <row r="132" spans="1:6" x14ac:dyDescent="0.3">
      <c r="A132" s="54"/>
      <c r="B132" s="129" t="s">
        <v>176</v>
      </c>
      <c r="C132" s="56"/>
      <c r="D132" s="56"/>
      <c r="E132" s="56"/>
      <c r="F132" s="139"/>
    </row>
    <row r="133" spans="1:6" x14ac:dyDescent="0.3">
      <c r="A133" s="54"/>
      <c r="B133" s="123" t="s">
        <v>222</v>
      </c>
      <c r="C133" s="56"/>
      <c r="D133" s="56"/>
      <c r="E133" s="56"/>
      <c r="F133" s="139"/>
    </row>
    <row r="134" spans="1:6" x14ac:dyDescent="0.3">
      <c r="B134" s="129" t="s">
        <v>174</v>
      </c>
      <c r="C134" s="139"/>
      <c r="D134" s="139"/>
      <c r="E134" s="139"/>
      <c r="F134" s="139"/>
    </row>
    <row r="135" spans="1:6" x14ac:dyDescent="0.3">
      <c r="A135" s="157">
        <v>7</v>
      </c>
      <c r="B135" s="142" t="s">
        <v>209</v>
      </c>
      <c r="C135" s="139"/>
      <c r="D135" s="139"/>
      <c r="E135" s="139"/>
      <c r="F135" s="139"/>
    </row>
    <row r="136" spans="1:6" ht="40.5" customHeight="1" x14ac:dyDescent="0.3">
      <c r="B136" s="123" t="s">
        <v>217</v>
      </c>
      <c r="C136" s="139"/>
      <c r="D136" s="139"/>
      <c r="E136" s="139"/>
      <c r="F136" s="139"/>
    </row>
    <row r="137" spans="1:6" x14ac:dyDescent="0.3">
      <c r="A137" s="396" t="s">
        <v>60</v>
      </c>
      <c r="B137" s="396"/>
      <c r="C137" s="52">
        <f>+SUM(C138:C139)</f>
        <v>0</v>
      </c>
      <c r="D137" s="52">
        <f t="shared" ref="D137:F137" si="1">+SUM(D138:D139)</f>
        <v>0</v>
      </c>
      <c r="E137" s="52">
        <f t="shared" si="1"/>
        <v>0</v>
      </c>
      <c r="F137" s="52">
        <f t="shared" si="1"/>
        <v>0</v>
      </c>
    </row>
    <row r="138" spans="1:6" x14ac:dyDescent="0.3">
      <c r="A138" s="75" t="s">
        <v>58</v>
      </c>
      <c r="B138" s="50" t="s">
        <v>53</v>
      </c>
      <c r="C138" s="56"/>
      <c r="D138" s="56"/>
      <c r="E138" s="56"/>
      <c r="F138" s="139"/>
    </row>
    <row r="139" spans="1:6" x14ac:dyDescent="0.3">
      <c r="A139" s="47" t="s">
        <v>58</v>
      </c>
      <c r="B139" s="47" t="s">
        <v>53</v>
      </c>
      <c r="C139" s="59"/>
      <c r="D139" s="59"/>
      <c r="E139" s="59"/>
      <c r="F139" s="173"/>
    </row>
    <row r="140" spans="1:6" ht="14.25" customHeight="1" x14ac:dyDescent="0.3">
      <c r="A140" s="454" t="s">
        <v>61</v>
      </c>
      <c r="B140" s="454"/>
      <c r="C140" s="454"/>
      <c r="D140" s="454"/>
      <c r="E140" s="454"/>
      <c r="F140" s="454"/>
    </row>
    <row r="141" spans="1:6" x14ac:dyDescent="0.3">
      <c r="A141" s="406" t="s">
        <v>195</v>
      </c>
      <c r="B141" s="406"/>
      <c r="C141" s="406"/>
      <c r="D141" s="406"/>
      <c r="E141" s="406"/>
      <c r="F141" s="406"/>
    </row>
    <row r="142" spans="1:6" ht="50.1" customHeight="1" x14ac:dyDescent="0.3">
      <c r="A142" s="444" t="s">
        <v>258</v>
      </c>
      <c r="B142" s="444"/>
      <c r="C142" s="444"/>
      <c r="D142" s="444"/>
      <c r="E142" s="444"/>
      <c r="F142" s="444"/>
    </row>
    <row r="143" spans="1:6" ht="9.9" customHeight="1" x14ac:dyDescent="0.3">
      <c r="A143" s="54"/>
    </row>
    <row r="144" spans="1:6" x14ac:dyDescent="0.3">
      <c r="A144" s="435" t="s">
        <v>78</v>
      </c>
      <c r="B144" s="435"/>
      <c r="C144" s="435"/>
      <c r="D144" s="435"/>
      <c r="E144" s="435"/>
      <c r="F144" s="435"/>
    </row>
    <row r="145" spans="1:6" x14ac:dyDescent="0.3">
      <c r="A145" s="435" t="s">
        <v>79</v>
      </c>
      <c r="B145" s="435"/>
      <c r="C145" s="435"/>
      <c r="D145" s="435"/>
      <c r="E145" s="435"/>
      <c r="F145" s="435"/>
    </row>
    <row r="146" spans="1:6" x14ac:dyDescent="0.3">
      <c r="A146" s="435" t="s">
        <v>52</v>
      </c>
      <c r="B146" s="435"/>
      <c r="C146" s="435"/>
      <c r="D146" s="435"/>
      <c r="E146" s="435"/>
      <c r="F146" s="435"/>
    </row>
    <row r="147" spans="1:6" ht="9.9" customHeight="1" x14ac:dyDescent="0.3">
      <c r="A147" s="281"/>
      <c r="B147" s="282"/>
      <c r="C147" s="282"/>
      <c r="D147" s="282"/>
      <c r="E147" s="282"/>
      <c r="F147" s="283"/>
    </row>
    <row r="148" spans="1:6" x14ac:dyDescent="0.3">
      <c r="A148" s="69" t="s">
        <v>77</v>
      </c>
      <c r="B148" s="69" t="s">
        <v>11</v>
      </c>
      <c r="C148" s="69" t="s">
        <v>89</v>
      </c>
      <c r="D148" s="69" t="s">
        <v>90</v>
      </c>
      <c r="E148" s="69" t="s">
        <v>10</v>
      </c>
      <c r="F148" s="22"/>
    </row>
    <row r="149" spans="1:6" x14ac:dyDescent="0.3">
      <c r="A149" s="102" t="s">
        <v>81</v>
      </c>
      <c r="B149" s="284">
        <v>15222431882.549999</v>
      </c>
      <c r="C149" s="284">
        <v>12918094356.550009</v>
      </c>
      <c r="D149" s="284">
        <v>12540939821.440004</v>
      </c>
      <c r="E149" s="284">
        <v>15222431882.549999</v>
      </c>
      <c r="F149" s="283"/>
    </row>
    <row r="150" spans="1:6" x14ac:dyDescent="0.3">
      <c r="A150" s="103" t="s">
        <v>82</v>
      </c>
      <c r="B150" s="25">
        <v>0</v>
      </c>
      <c r="C150" s="25">
        <v>0</v>
      </c>
      <c r="D150" s="25">
        <v>0</v>
      </c>
      <c r="E150" s="25">
        <v>0</v>
      </c>
      <c r="F150" s="22"/>
    </row>
    <row r="151" spans="1:6" x14ac:dyDescent="0.3">
      <c r="A151" s="103" t="s">
        <v>80</v>
      </c>
      <c r="B151" s="25">
        <v>15222431882.549999</v>
      </c>
      <c r="C151" s="25">
        <v>12918094356.550009</v>
      </c>
      <c r="D151" s="25">
        <v>12540939821.440004</v>
      </c>
      <c r="E151" s="25">
        <v>15222431882.549999</v>
      </c>
      <c r="F151" s="22"/>
    </row>
    <row r="152" spans="1:6" x14ac:dyDescent="0.3">
      <c r="A152" s="102" t="s">
        <v>84</v>
      </c>
      <c r="B152" s="284">
        <v>13195517512.00001</v>
      </c>
      <c r="C152" s="284">
        <v>13212386311.889997</v>
      </c>
      <c r="D152" s="284">
        <v>13590168343.149996</v>
      </c>
      <c r="E152" s="284">
        <v>39998072167.040001</v>
      </c>
      <c r="F152" s="283"/>
    </row>
    <row r="153" spans="1:6" x14ac:dyDescent="0.3">
      <c r="A153" s="102" t="s">
        <v>145</v>
      </c>
      <c r="B153" s="284">
        <v>28417949394.550011</v>
      </c>
      <c r="C153" s="284">
        <v>26130480668.440006</v>
      </c>
      <c r="D153" s="284">
        <v>26131108164.59</v>
      </c>
      <c r="E153" s="284">
        <f>SUM(B153:D153)</f>
        <v>80679538227.580017</v>
      </c>
      <c r="F153" s="283"/>
    </row>
    <row r="154" spans="1:6" x14ac:dyDescent="0.3">
      <c r="A154" s="103" t="s">
        <v>82</v>
      </c>
      <c r="B154" s="25">
        <v>0</v>
      </c>
      <c r="C154" s="25">
        <v>0</v>
      </c>
      <c r="D154" s="25">
        <v>0</v>
      </c>
      <c r="E154" s="25">
        <v>0</v>
      </c>
      <c r="F154" s="22"/>
    </row>
    <row r="155" spans="1:6" x14ac:dyDescent="0.3">
      <c r="A155" s="103" t="s">
        <v>80</v>
      </c>
      <c r="B155" s="25">
        <v>28417949394.550011</v>
      </c>
      <c r="C155" s="25">
        <v>26130480668.440006</v>
      </c>
      <c r="D155" s="25">
        <v>26131108164.59</v>
      </c>
      <c r="E155" s="25">
        <v>80679538227.580017</v>
      </c>
      <c r="F155" s="22"/>
    </row>
    <row r="156" spans="1:6" x14ac:dyDescent="0.3">
      <c r="A156" s="102" t="s">
        <v>83</v>
      </c>
      <c r="B156" s="284">
        <v>15499855038.000002</v>
      </c>
      <c r="C156" s="284">
        <v>13589540847.000002</v>
      </c>
      <c r="D156" s="284">
        <v>13525133170.999996</v>
      </c>
      <c r="E156" s="284">
        <v>42614529056</v>
      </c>
      <c r="F156" s="283"/>
    </row>
    <row r="157" spans="1:6" x14ac:dyDescent="0.3">
      <c r="A157" s="103" t="s">
        <v>82</v>
      </c>
      <c r="B157" s="82">
        <v>0</v>
      </c>
      <c r="C157" s="82">
        <v>0</v>
      </c>
      <c r="D157" s="82">
        <v>0</v>
      </c>
      <c r="E157" s="82">
        <v>0</v>
      </c>
      <c r="F157" s="283"/>
    </row>
    <row r="158" spans="1:6" x14ac:dyDescent="0.3">
      <c r="A158" s="103" t="s">
        <v>80</v>
      </c>
      <c r="B158" s="82">
        <v>15499855038.000002</v>
      </c>
      <c r="C158" s="82">
        <v>13589540847.000002</v>
      </c>
      <c r="D158" s="82">
        <v>13525133170.999996</v>
      </c>
      <c r="E158" s="82">
        <v>42614529056</v>
      </c>
      <c r="F158" s="283"/>
    </row>
    <row r="159" spans="1:6" x14ac:dyDescent="0.3">
      <c r="A159" s="102" t="s">
        <v>146</v>
      </c>
      <c r="B159" s="284">
        <v>12918094356.550009</v>
      </c>
      <c r="C159" s="284">
        <v>12540939821.440004</v>
      </c>
      <c r="D159" s="284">
        <v>12605974993.590004</v>
      </c>
      <c r="E159" s="284">
        <v>12605974993.590004</v>
      </c>
      <c r="F159" s="283"/>
    </row>
    <row r="160" spans="1:6" x14ac:dyDescent="0.3">
      <c r="A160" s="103" t="s">
        <v>82</v>
      </c>
      <c r="B160" s="82">
        <v>0</v>
      </c>
      <c r="C160" s="82">
        <v>0</v>
      </c>
      <c r="D160" s="82">
        <v>0</v>
      </c>
      <c r="E160" s="82">
        <v>0</v>
      </c>
    </row>
    <row r="161" spans="1:6" x14ac:dyDescent="0.3">
      <c r="A161" s="104" t="s">
        <v>80</v>
      </c>
      <c r="B161" s="77">
        <v>12918094356.550009</v>
      </c>
      <c r="C161" s="77">
        <v>12540939821.440004</v>
      </c>
      <c r="D161" s="77">
        <v>12605974993.590004</v>
      </c>
      <c r="E161" s="77">
        <v>12605974993.590004</v>
      </c>
    </row>
    <row r="162" spans="1:6" x14ac:dyDescent="0.3">
      <c r="A162" s="406" t="s">
        <v>195</v>
      </c>
      <c r="B162" s="406"/>
      <c r="C162" s="406"/>
      <c r="D162" s="406"/>
      <c r="E162" s="406"/>
      <c r="F162" s="276"/>
    </row>
    <row r="163" spans="1:6" ht="43.95" customHeight="1" x14ac:dyDescent="0.3">
      <c r="A163" s="432" t="s">
        <v>259</v>
      </c>
      <c r="B163" s="433"/>
      <c r="C163" s="433"/>
      <c r="D163" s="433"/>
      <c r="E163" s="434"/>
      <c r="F163" s="285"/>
    </row>
    <row r="164" spans="1:6" x14ac:dyDescent="0.3">
      <c r="A164" s="157"/>
      <c r="B164" s="286"/>
      <c r="C164" s="286"/>
      <c r="D164" s="286"/>
      <c r="E164" s="286"/>
      <c r="F164" s="285"/>
    </row>
    <row r="165" spans="1:6" ht="30" x14ac:dyDescent="0.3">
      <c r="A165" s="279" t="s">
        <v>85</v>
      </c>
      <c r="B165" s="428" t="s">
        <v>212</v>
      </c>
      <c r="C165" s="441"/>
      <c r="D165" s="445"/>
      <c r="E165" s="446"/>
      <c r="F165" s="447"/>
    </row>
    <row r="166" spans="1:6" ht="24.75" customHeight="1" x14ac:dyDescent="0.3">
      <c r="A166" s="268" t="s">
        <v>47</v>
      </c>
      <c r="B166" s="428" t="s">
        <v>249</v>
      </c>
      <c r="C166" s="441"/>
      <c r="D166" s="448"/>
      <c r="E166" s="449"/>
      <c r="F166" s="450"/>
    </row>
    <row r="167" spans="1:6" ht="28.5" customHeight="1" x14ac:dyDescent="0.3">
      <c r="A167" s="269" t="s">
        <v>48</v>
      </c>
      <c r="B167" s="428" t="s">
        <v>210</v>
      </c>
      <c r="C167" s="441"/>
      <c r="D167" s="451"/>
      <c r="E167" s="452"/>
      <c r="F167" s="453"/>
    </row>
  </sheetData>
  <mergeCells count="74">
    <mergeCell ref="A116:B116"/>
    <mergeCell ref="A127:B127"/>
    <mergeCell ref="A137:B137"/>
    <mergeCell ref="A140:F140"/>
    <mergeCell ref="A141:F141"/>
    <mergeCell ref="A142:F142"/>
    <mergeCell ref="A144:F144"/>
    <mergeCell ref="A145:F145"/>
    <mergeCell ref="A146:F146"/>
    <mergeCell ref="A162:E162"/>
    <mergeCell ref="A163:E163"/>
    <mergeCell ref="B165:C165"/>
    <mergeCell ref="D165:F167"/>
    <mergeCell ref="B166:C166"/>
    <mergeCell ref="B167:C167"/>
    <mergeCell ref="A106:F106"/>
    <mergeCell ref="A107:F107"/>
    <mergeCell ref="A109:F109"/>
    <mergeCell ref="A110:F110"/>
    <mergeCell ref="A111:F111"/>
    <mergeCell ref="A88:F88"/>
    <mergeCell ref="A89:F89"/>
    <mergeCell ref="A90:F90"/>
    <mergeCell ref="A95:B95"/>
    <mergeCell ref="A101:B101"/>
    <mergeCell ref="A73:F73"/>
    <mergeCell ref="A74:F74"/>
    <mergeCell ref="A75:F75"/>
    <mergeCell ref="A85:F85"/>
    <mergeCell ref="A86:F86"/>
    <mergeCell ref="B64:C64"/>
    <mergeCell ref="D64:F66"/>
    <mergeCell ref="B65:C65"/>
    <mergeCell ref="B66:C66"/>
    <mergeCell ref="A71:F71"/>
    <mergeCell ref="A58:B58"/>
    <mergeCell ref="A59:B59"/>
    <mergeCell ref="A60:B60"/>
    <mergeCell ref="A61:F61"/>
    <mergeCell ref="A62:F62"/>
    <mergeCell ref="A51:B51"/>
    <mergeCell ref="A52:F52"/>
    <mergeCell ref="A53:F53"/>
    <mergeCell ref="A55:F55"/>
    <mergeCell ref="A56:F56"/>
    <mergeCell ref="A1:F2"/>
    <mergeCell ref="A3:F3"/>
    <mergeCell ref="C5:E5"/>
    <mergeCell ref="C6:E6"/>
    <mergeCell ref="C7:E7"/>
    <mergeCell ref="A9:F9"/>
    <mergeCell ref="A41:E41"/>
    <mergeCell ref="A11:F11"/>
    <mergeCell ref="A12:F12"/>
    <mergeCell ref="A25:F25"/>
    <mergeCell ref="A26:F26"/>
    <mergeCell ref="A28:F28"/>
    <mergeCell ref="A29:F29"/>
    <mergeCell ref="A31:B31"/>
    <mergeCell ref="A32:B32"/>
    <mergeCell ref="A33:B33"/>
    <mergeCell ref="A34:B34"/>
    <mergeCell ref="A35:B35"/>
    <mergeCell ref="A36:B36"/>
    <mergeCell ref="A37:B37"/>
    <mergeCell ref="A19:A20"/>
    <mergeCell ref="A22:A23"/>
    <mergeCell ref="A50:B50"/>
    <mergeCell ref="A45:F45"/>
    <mergeCell ref="A42:F42"/>
    <mergeCell ref="A44:F44"/>
    <mergeCell ref="A47:B47"/>
    <mergeCell ref="A48:B48"/>
    <mergeCell ref="A49:B49"/>
  </mergeCells>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2" max="5" man="1"/>
    <brk id="69" max="16383" man="1"/>
    <brk id="142"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5"/>
  <sheetViews>
    <sheetView showGridLines="0" zoomScale="80" zoomScaleNormal="80" workbookViewId="0">
      <selection sqref="A1:F1"/>
    </sheetView>
  </sheetViews>
  <sheetFormatPr baseColWidth="10" defaultColWidth="11.44140625" defaultRowHeight="15" x14ac:dyDescent="0.3"/>
  <cols>
    <col min="1" max="1" width="28.6640625" style="50" customWidth="1"/>
    <col min="2" max="2" width="20.88671875" style="50" customWidth="1"/>
    <col min="3" max="3" width="18.5546875" style="50" bestFit="1" customWidth="1"/>
    <col min="4" max="4" width="24.88671875" style="50" bestFit="1" customWidth="1"/>
    <col min="5" max="5" width="24.44140625" style="50" customWidth="1"/>
    <col min="6" max="6" width="22.6640625" style="50" bestFit="1" customWidth="1"/>
    <col min="7" max="16384" width="11.44140625" style="50"/>
  </cols>
  <sheetData>
    <row r="1" spans="1:6" ht="42" customHeight="1" x14ac:dyDescent="0.35">
      <c r="A1" s="439" t="s">
        <v>38</v>
      </c>
      <c r="B1" s="439"/>
      <c r="C1" s="439"/>
      <c r="D1" s="439"/>
      <c r="E1" s="439"/>
      <c r="F1" s="439"/>
    </row>
    <row r="2" spans="1:6" x14ac:dyDescent="0.35">
      <c r="A2" s="440" t="s">
        <v>135</v>
      </c>
      <c r="B2" s="440"/>
      <c r="C2" s="440"/>
      <c r="D2" s="440"/>
      <c r="E2" s="440"/>
      <c r="F2" s="440"/>
    </row>
    <row r="4" spans="1:6" ht="18" customHeight="1" x14ac:dyDescent="0.35">
      <c r="A4" s="287"/>
      <c r="B4" s="266" t="s">
        <v>22</v>
      </c>
      <c r="C4" s="457" t="s">
        <v>188</v>
      </c>
      <c r="D4" s="441"/>
      <c r="E4" s="263"/>
    </row>
    <row r="5" spans="1:6" ht="18" customHeight="1" x14ac:dyDescent="0.35">
      <c r="A5" s="287"/>
      <c r="B5" s="268" t="s">
        <v>33</v>
      </c>
      <c r="C5" s="458" t="s">
        <v>241</v>
      </c>
      <c r="D5" s="442"/>
      <c r="E5" s="263"/>
    </row>
    <row r="6" spans="1:6" ht="18" customHeight="1" x14ac:dyDescent="0.35">
      <c r="A6" s="287"/>
      <c r="B6" s="269" t="s">
        <v>34</v>
      </c>
      <c r="C6" s="458" t="s">
        <v>242</v>
      </c>
      <c r="D6" s="442"/>
      <c r="E6" s="263"/>
    </row>
    <row r="7" spans="1:6" x14ac:dyDescent="0.3">
      <c r="A7" s="287"/>
      <c r="B7" s="258"/>
      <c r="C7" s="258"/>
      <c r="D7" s="258"/>
      <c r="E7" s="258"/>
      <c r="F7" s="258"/>
    </row>
    <row r="8" spans="1:6" ht="21" customHeight="1" x14ac:dyDescent="0.3">
      <c r="A8" s="436" t="s">
        <v>153</v>
      </c>
      <c r="B8" s="436"/>
      <c r="C8" s="436"/>
      <c r="D8" s="436"/>
      <c r="E8" s="436"/>
      <c r="F8" s="436"/>
    </row>
    <row r="10" spans="1:6" x14ac:dyDescent="0.3">
      <c r="A10" s="438" t="s">
        <v>36</v>
      </c>
      <c r="B10" s="438"/>
      <c r="C10" s="438"/>
      <c r="D10" s="438"/>
      <c r="E10" s="438"/>
      <c r="F10" s="438"/>
    </row>
    <row r="11" spans="1:6" ht="15" customHeight="1" x14ac:dyDescent="0.3">
      <c r="A11" s="438" t="s">
        <v>19</v>
      </c>
      <c r="B11" s="438"/>
      <c r="C11" s="438"/>
      <c r="D11" s="438"/>
      <c r="E11" s="438"/>
      <c r="F11" s="438"/>
    </row>
    <row r="12" spans="1:6" x14ac:dyDescent="0.35">
      <c r="A12" s="273"/>
      <c r="B12" s="273"/>
      <c r="C12" s="273"/>
      <c r="D12" s="274"/>
      <c r="E12" s="274"/>
      <c r="F12" s="263"/>
    </row>
    <row r="13" spans="1:6" x14ac:dyDescent="0.3">
      <c r="A13" s="120" t="s">
        <v>17</v>
      </c>
      <c r="B13" s="9" t="s">
        <v>18</v>
      </c>
      <c r="C13" s="120" t="s">
        <v>94</v>
      </c>
      <c r="D13" s="9" t="s">
        <v>95</v>
      </c>
      <c r="E13" s="9" t="s">
        <v>96</v>
      </c>
      <c r="F13" s="252" t="s">
        <v>97</v>
      </c>
    </row>
    <row r="14" spans="1:6" x14ac:dyDescent="0.3">
      <c r="A14" s="128" t="s">
        <v>16</v>
      </c>
      <c r="B14" s="128" t="s">
        <v>177</v>
      </c>
      <c r="C14" s="288">
        <v>187073</v>
      </c>
      <c r="D14" s="288">
        <v>218625</v>
      </c>
      <c r="E14" s="288">
        <v>224337</v>
      </c>
      <c r="F14" s="288">
        <v>253419</v>
      </c>
    </row>
    <row r="15" spans="1:6" x14ac:dyDescent="0.3">
      <c r="A15" s="123"/>
      <c r="B15" s="106"/>
      <c r="C15" s="112"/>
      <c r="D15" s="112"/>
      <c r="E15" s="112"/>
      <c r="F15" s="112"/>
    </row>
    <row r="16" spans="1:6" x14ac:dyDescent="0.35">
      <c r="A16" s="123" t="s">
        <v>184</v>
      </c>
      <c r="B16" s="272" t="s">
        <v>169</v>
      </c>
      <c r="C16" s="107">
        <v>35277</v>
      </c>
      <c r="D16" s="242">
        <v>52290</v>
      </c>
      <c r="E16" s="112">
        <v>73659</v>
      </c>
      <c r="F16" s="112">
        <v>77093</v>
      </c>
    </row>
    <row r="17" spans="1:6" x14ac:dyDescent="0.35">
      <c r="A17" s="129" t="s">
        <v>180</v>
      </c>
      <c r="B17" s="272" t="s">
        <v>171</v>
      </c>
      <c r="C17" s="107">
        <v>1338</v>
      </c>
      <c r="D17" s="107">
        <v>1372</v>
      </c>
      <c r="E17" s="112">
        <v>1394</v>
      </c>
      <c r="F17" s="112">
        <v>1434</v>
      </c>
    </row>
    <row r="18" spans="1:6" x14ac:dyDescent="0.35">
      <c r="A18" s="123" t="s">
        <v>181</v>
      </c>
      <c r="B18" s="272" t="s">
        <v>172</v>
      </c>
      <c r="C18" s="107">
        <v>23732</v>
      </c>
      <c r="D18" s="107">
        <v>23238</v>
      </c>
      <c r="E18" s="112">
        <v>23804</v>
      </c>
      <c r="F18" s="112">
        <v>27716</v>
      </c>
    </row>
    <row r="19" spans="1:6" x14ac:dyDescent="0.35">
      <c r="A19" s="123"/>
      <c r="B19" s="272" t="s">
        <v>171</v>
      </c>
      <c r="C19" s="107">
        <v>15768</v>
      </c>
      <c r="D19" s="107">
        <v>15371</v>
      </c>
      <c r="E19" s="112">
        <v>15733</v>
      </c>
      <c r="F19" s="112">
        <v>18150</v>
      </c>
    </row>
    <row r="20" spans="1:6" x14ac:dyDescent="0.35">
      <c r="A20" s="129" t="s">
        <v>176</v>
      </c>
      <c r="B20" s="272" t="s">
        <v>171</v>
      </c>
      <c r="C20" s="107">
        <v>6989</v>
      </c>
      <c r="D20" s="107">
        <v>7003</v>
      </c>
      <c r="E20" s="112">
        <v>7040</v>
      </c>
      <c r="F20" s="112">
        <v>7350</v>
      </c>
    </row>
    <row r="21" spans="1:6" x14ac:dyDescent="0.35">
      <c r="A21" s="123" t="s">
        <v>182</v>
      </c>
      <c r="B21" s="289" t="s">
        <v>175</v>
      </c>
      <c r="C21" s="107">
        <v>267271</v>
      </c>
      <c r="D21" s="107">
        <v>273844</v>
      </c>
      <c r="E21" s="112">
        <v>264206</v>
      </c>
      <c r="F21" s="112">
        <v>281218</v>
      </c>
    </row>
    <row r="22" spans="1:6" x14ac:dyDescent="0.35">
      <c r="A22" s="123"/>
      <c r="B22" s="289" t="s">
        <v>171</v>
      </c>
      <c r="C22" s="107">
        <v>160318</v>
      </c>
      <c r="D22" s="107">
        <v>163088</v>
      </c>
      <c r="E22" s="112">
        <v>159593</v>
      </c>
      <c r="F22" s="112">
        <v>167114</v>
      </c>
    </row>
    <row r="23" spans="1:6" ht="30" x14ac:dyDescent="0.35">
      <c r="A23" s="240" t="s">
        <v>239</v>
      </c>
      <c r="B23" s="290" t="s">
        <v>171</v>
      </c>
      <c r="C23" s="242"/>
      <c r="D23" s="242">
        <v>24557</v>
      </c>
      <c r="E23" s="112">
        <v>0</v>
      </c>
      <c r="F23" s="291">
        <v>24554</v>
      </c>
    </row>
    <row r="24" spans="1:6" ht="15" customHeight="1" x14ac:dyDescent="0.35">
      <c r="A24" s="437" t="s">
        <v>263</v>
      </c>
      <c r="B24" s="437"/>
      <c r="C24" s="437"/>
      <c r="D24" s="437"/>
      <c r="E24" s="437"/>
      <c r="F24" s="263"/>
    </row>
    <row r="25" spans="1:6" ht="75" customHeight="1" x14ac:dyDescent="0.3">
      <c r="A25" s="432" t="s">
        <v>260</v>
      </c>
      <c r="B25" s="433"/>
      <c r="C25" s="433"/>
      <c r="D25" s="433"/>
      <c r="E25" s="433"/>
      <c r="F25" s="434"/>
    </row>
    <row r="26" spans="1:6" x14ac:dyDescent="0.35">
      <c r="A26" s="273"/>
      <c r="B26" s="273"/>
      <c r="C26" s="273"/>
      <c r="D26" s="274"/>
      <c r="E26" s="274"/>
      <c r="F26" s="263"/>
    </row>
    <row r="27" spans="1:6" ht="15" customHeight="1" x14ac:dyDescent="0.35">
      <c r="A27" s="438" t="s">
        <v>37</v>
      </c>
      <c r="B27" s="438"/>
      <c r="C27" s="438"/>
      <c r="D27" s="438"/>
      <c r="E27" s="438"/>
      <c r="F27" s="263"/>
    </row>
    <row r="28" spans="1:6" ht="17.25" customHeight="1" x14ac:dyDescent="0.35">
      <c r="A28" s="438" t="s">
        <v>20</v>
      </c>
      <c r="B28" s="438"/>
      <c r="C28" s="438"/>
      <c r="D28" s="438"/>
      <c r="E28" s="438"/>
      <c r="F28" s="263"/>
    </row>
    <row r="29" spans="1:6" ht="16.95" customHeight="1" x14ac:dyDescent="0.35">
      <c r="A29" s="273"/>
      <c r="B29" s="273"/>
      <c r="C29" s="274"/>
      <c r="D29" s="274"/>
      <c r="E29" s="274"/>
      <c r="F29" s="263"/>
    </row>
    <row r="30" spans="1:6" x14ac:dyDescent="0.3">
      <c r="A30" s="120" t="s">
        <v>21</v>
      </c>
      <c r="B30" s="154" t="s">
        <v>94</v>
      </c>
      <c r="C30" s="154" t="s">
        <v>95</v>
      </c>
      <c r="D30" s="154" t="s">
        <v>96</v>
      </c>
      <c r="E30" s="154" t="s">
        <v>97</v>
      </c>
    </row>
    <row r="31" spans="1:6" x14ac:dyDescent="0.3">
      <c r="A31" s="292" t="s">
        <v>16</v>
      </c>
      <c r="B31" s="293">
        <v>31750105002</v>
      </c>
      <c r="C31" s="293">
        <v>39053972380</v>
      </c>
      <c r="D31" s="293">
        <v>42470614356</v>
      </c>
      <c r="E31" s="293">
        <v>113274691738</v>
      </c>
    </row>
    <row r="32" spans="1:6" x14ac:dyDescent="0.3">
      <c r="A32" s="294"/>
      <c r="B32" s="111"/>
      <c r="C32" s="111"/>
      <c r="D32" s="111"/>
      <c r="E32" s="111"/>
    </row>
    <row r="33" spans="1:6" x14ac:dyDescent="0.3">
      <c r="A33" s="129" t="s">
        <v>179</v>
      </c>
      <c r="B33" s="295">
        <v>9339106726</v>
      </c>
      <c r="C33" s="295">
        <v>13823736680</v>
      </c>
      <c r="D33" s="295">
        <v>19553001304</v>
      </c>
      <c r="E33" s="295">
        <v>42715844710</v>
      </c>
    </row>
    <row r="34" spans="1:6" x14ac:dyDescent="0.3">
      <c r="A34" s="129" t="s">
        <v>173</v>
      </c>
      <c r="B34" s="295">
        <v>387100000</v>
      </c>
      <c r="C34" s="295">
        <v>413721000</v>
      </c>
      <c r="D34" s="295">
        <v>399861000</v>
      </c>
      <c r="E34" s="295">
        <v>1200682000</v>
      </c>
    </row>
    <row r="35" spans="1:6" ht="36" customHeight="1" x14ac:dyDescent="0.3">
      <c r="A35" s="129" t="s">
        <v>170</v>
      </c>
      <c r="B35" s="295">
        <v>6298584276</v>
      </c>
      <c r="C35" s="295">
        <v>6398060950.000001</v>
      </c>
      <c r="D35" s="295">
        <v>6612881802</v>
      </c>
      <c r="E35" s="295">
        <v>19309527028</v>
      </c>
    </row>
    <row r="36" spans="1:6" x14ac:dyDescent="0.3">
      <c r="A36" s="129" t="s">
        <v>176</v>
      </c>
      <c r="B36" s="295">
        <v>1653720000</v>
      </c>
      <c r="C36" s="295">
        <v>1661649750</v>
      </c>
      <c r="D36" s="295">
        <v>1640756250</v>
      </c>
      <c r="E36" s="295">
        <v>4956126000</v>
      </c>
    </row>
    <row r="37" spans="1:6" x14ac:dyDescent="0.3">
      <c r="A37" s="123" t="s">
        <v>222</v>
      </c>
      <c r="B37" s="295">
        <v>0</v>
      </c>
      <c r="C37" s="295">
        <v>1911240000</v>
      </c>
      <c r="D37" s="295">
        <v>0</v>
      </c>
      <c r="E37" s="295">
        <v>1911240000</v>
      </c>
    </row>
    <row r="38" spans="1:6" x14ac:dyDescent="0.3">
      <c r="A38" s="129" t="s">
        <v>223</v>
      </c>
      <c r="B38" s="295">
        <v>14071594000</v>
      </c>
      <c r="C38" s="295">
        <v>14845564000</v>
      </c>
      <c r="D38" s="295">
        <v>14264114000</v>
      </c>
      <c r="E38" s="295">
        <v>43181272000</v>
      </c>
    </row>
    <row r="39" spans="1:6" x14ac:dyDescent="0.3">
      <c r="A39" s="239" t="s">
        <v>245</v>
      </c>
      <c r="B39" s="296">
        <v>100000</v>
      </c>
      <c r="C39" s="296">
        <v>68211914</v>
      </c>
      <c r="D39" s="296">
        <v>143914700</v>
      </c>
      <c r="E39" s="296">
        <v>212226614</v>
      </c>
    </row>
    <row r="40" spans="1:6" ht="15" customHeight="1" x14ac:dyDescent="0.35">
      <c r="A40" s="276" t="s">
        <v>250</v>
      </c>
      <c r="B40" s="276"/>
      <c r="C40" s="276"/>
      <c r="D40" s="276"/>
      <c r="E40" s="263"/>
      <c r="F40" s="263"/>
    </row>
    <row r="41" spans="1:6" ht="65.25" customHeight="1" x14ac:dyDescent="0.3">
      <c r="A41" s="432" t="s">
        <v>261</v>
      </c>
      <c r="B41" s="433"/>
      <c r="C41" s="433"/>
      <c r="D41" s="433"/>
      <c r="E41" s="434"/>
    </row>
    <row r="42" spans="1:6" ht="15" customHeight="1" x14ac:dyDescent="0.35">
      <c r="A42" s="263"/>
      <c r="B42" s="263"/>
      <c r="C42" s="263"/>
      <c r="D42" s="263"/>
      <c r="E42" s="263"/>
      <c r="F42" s="263"/>
    </row>
    <row r="43" spans="1:6" ht="15" customHeight="1" x14ac:dyDescent="0.3">
      <c r="A43" s="435" t="s">
        <v>39</v>
      </c>
      <c r="B43" s="435"/>
      <c r="C43" s="435"/>
      <c r="D43" s="435"/>
      <c r="E43" s="435"/>
      <c r="F43" s="435"/>
    </row>
    <row r="44" spans="1:6" ht="15" customHeight="1" x14ac:dyDescent="0.3">
      <c r="A44" s="431" t="s">
        <v>40</v>
      </c>
      <c r="B44" s="431"/>
      <c r="C44" s="431"/>
      <c r="D44" s="431"/>
      <c r="E44" s="431"/>
      <c r="F44" s="431"/>
    </row>
    <row r="45" spans="1:6" ht="15" customHeight="1" x14ac:dyDescent="0.3"/>
    <row r="46" spans="1:6" ht="15" customHeight="1" x14ac:dyDescent="0.3">
      <c r="A46" s="380" t="s">
        <v>23</v>
      </c>
      <c r="B46" s="380"/>
      <c r="C46" s="9" t="s">
        <v>41</v>
      </c>
      <c r="D46" s="9" t="s">
        <v>42</v>
      </c>
      <c r="E46" s="9" t="s">
        <v>86</v>
      </c>
      <c r="F46" s="120" t="s">
        <v>24</v>
      </c>
    </row>
    <row r="47" spans="1:6" ht="15" customHeight="1" x14ac:dyDescent="0.3">
      <c r="A47" s="364" t="s">
        <v>28</v>
      </c>
      <c r="B47" s="365"/>
      <c r="C47" s="15" t="s">
        <v>192</v>
      </c>
      <c r="D47" s="15"/>
      <c r="E47" s="19"/>
      <c r="F47" s="16"/>
    </row>
    <row r="48" spans="1:6" ht="15" customHeight="1" x14ac:dyDescent="0.3">
      <c r="A48" s="364" t="s">
        <v>29</v>
      </c>
      <c r="B48" s="364"/>
      <c r="C48" s="15" t="s">
        <v>192</v>
      </c>
      <c r="D48" s="15"/>
      <c r="E48" s="15"/>
      <c r="F48" s="17"/>
    </row>
    <row r="49" spans="1:6" ht="15" customHeight="1" x14ac:dyDescent="0.3">
      <c r="A49" s="366" t="s">
        <v>27</v>
      </c>
      <c r="B49" s="366"/>
      <c r="C49" s="15" t="s">
        <v>192</v>
      </c>
      <c r="D49" s="15"/>
      <c r="E49" s="15"/>
      <c r="F49" s="17"/>
    </row>
    <row r="50" spans="1:6" ht="15" customHeight="1" x14ac:dyDescent="0.3">
      <c r="A50" s="361" t="s">
        <v>30</v>
      </c>
      <c r="B50" s="361"/>
      <c r="C50" s="15"/>
      <c r="D50" s="15" t="s">
        <v>192</v>
      </c>
      <c r="E50" s="15"/>
      <c r="F50" s="18"/>
    </row>
    <row r="51" spans="1:6" ht="15" customHeight="1" x14ac:dyDescent="0.3">
      <c r="A51" s="437" t="s">
        <v>251</v>
      </c>
      <c r="B51" s="437"/>
      <c r="C51" s="437"/>
      <c r="D51" s="437"/>
      <c r="E51" s="437"/>
      <c r="F51" s="437"/>
    </row>
    <row r="52" spans="1:6" ht="15" customHeight="1" x14ac:dyDescent="0.3">
      <c r="A52" s="444" t="s">
        <v>255</v>
      </c>
      <c r="B52" s="444"/>
      <c r="C52" s="444"/>
      <c r="D52" s="444"/>
      <c r="E52" s="444"/>
      <c r="F52" s="444"/>
    </row>
    <row r="53" spans="1:6" ht="12" customHeight="1" x14ac:dyDescent="0.3"/>
    <row r="54" spans="1:6" ht="11.25" customHeight="1" x14ac:dyDescent="0.3">
      <c r="A54" s="435" t="s">
        <v>45</v>
      </c>
      <c r="B54" s="435"/>
      <c r="C54" s="435"/>
      <c r="D54" s="435"/>
      <c r="E54" s="435"/>
      <c r="F54" s="435"/>
    </row>
    <row r="55" spans="1:6" ht="18" customHeight="1" x14ac:dyDescent="0.3">
      <c r="A55" s="435" t="s">
        <v>25</v>
      </c>
      <c r="B55" s="435"/>
      <c r="C55" s="435"/>
      <c r="D55" s="435"/>
      <c r="E55" s="435"/>
      <c r="F55" s="435"/>
    </row>
    <row r="56" spans="1:6" ht="27.75" customHeight="1" x14ac:dyDescent="0.3"/>
    <row r="57" spans="1:6" ht="27.75" customHeight="1" x14ac:dyDescent="0.3">
      <c r="A57" s="380" t="s">
        <v>23</v>
      </c>
      <c r="B57" s="380"/>
      <c r="C57" s="9" t="s">
        <v>41</v>
      </c>
      <c r="D57" s="9" t="s">
        <v>42</v>
      </c>
      <c r="E57" s="9" t="s">
        <v>86</v>
      </c>
      <c r="F57" s="120" t="s">
        <v>24</v>
      </c>
    </row>
    <row r="58" spans="1:6" ht="27.75" customHeight="1" x14ac:dyDescent="0.3">
      <c r="A58" s="392" t="s">
        <v>31</v>
      </c>
      <c r="B58" s="392"/>
      <c r="C58" s="19"/>
      <c r="D58" s="19"/>
      <c r="E58" s="30" t="s">
        <v>192</v>
      </c>
      <c r="F58" s="43"/>
    </row>
    <row r="59" spans="1:6" ht="36.75" customHeight="1" x14ac:dyDescent="0.3">
      <c r="A59" s="393" t="s">
        <v>32</v>
      </c>
      <c r="B59" s="393"/>
      <c r="C59" s="31"/>
      <c r="D59" s="31"/>
      <c r="E59" s="32" t="s">
        <v>192</v>
      </c>
      <c r="F59" s="44"/>
    </row>
    <row r="60" spans="1:6" ht="28.5" customHeight="1" x14ac:dyDescent="0.3">
      <c r="A60" s="406" t="s">
        <v>251</v>
      </c>
      <c r="B60" s="406"/>
      <c r="C60" s="406"/>
      <c r="D60" s="406"/>
      <c r="E60" s="406"/>
      <c r="F60" s="406"/>
    </row>
    <row r="61" spans="1:6" ht="27.75" customHeight="1" x14ac:dyDescent="0.3">
      <c r="A61" s="444" t="s">
        <v>247</v>
      </c>
      <c r="B61" s="444"/>
      <c r="C61" s="444"/>
      <c r="D61" s="444"/>
      <c r="E61" s="444"/>
      <c r="F61" s="444"/>
    </row>
    <row r="62" spans="1:6" ht="18.75" customHeight="1" x14ac:dyDescent="0.35">
      <c r="A62" s="263"/>
      <c r="B62" s="263"/>
      <c r="C62" s="263"/>
      <c r="D62" s="263"/>
      <c r="E62" s="263"/>
      <c r="F62" s="263"/>
    </row>
    <row r="63" spans="1:6" ht="57" customHeight="1" x14ac:dyDescent="0.3">
      <c r="A63" s="279" t="s">
        <v>46</v>
      </c>
      <c r="B63" s="427" t="s">
        <v>213</v>
      </c>
      <c r="C63" s="441"/>
      <c r="D63" s="445"/>
      <c r="E63" s="446"/>
      <c r="F63" s="447"/>
    </row>
    <row r="64" spans="1:6" ht="36.75" customHeight="1" x14ac:dyDescent="0.3">
      <c r="A64" s="268" t="s">
        <v>47</v>
      </c>
      <c r="B64" s="427" t="s">
        <v>248</v>
      </c>
      <c r="C64" s="441"/>
      <c r="D64" s="448"/>
      <c r="E64" s="449"/>
      <c r="F64" s="450"/>
    </row>
    <row r="65" spans="1:6" ht="30.75" customHeight="1" x14ac:dyDescent="0.3">
      <c r="A65" s="269" t="s">
        <v>48</v>
      </c>
      <c r="B65" s="427" t="s">
        <v>242</v>
      </c>
      <c r="C65" s="441"/>
      <c r="D65" s="451"/>
      <c r="E65" s="452"/>
      <c r="F65" s="453"/>
    </row>
    <row r="66" spans="1:6" ht="56.25" customHeight="1" x14ac:dyDescent="0.35">
      <c r="A66" s="263"/>
      <c r="B66" s="263"/>
      <c r="C66" s="263"/>
      <c r="D66" s="263"/>
      <c r="E66" s="263"/>
      <c r="F66" s="263"/>
    </row>
    <row r="67" spans="1:6" ht="24.75" customHeight="1" x14ac:dyDescent="0.3">
      <c r="A67" s="436" t="s">
        <v>252</v>
      </c>
      <c r="B67" s="436"/>
      <c r="C67" s="436"/>
      <c r="D67" s="436"/>
      <c r="E67" s="436"/>
      <c r="F67" s="436"/>
    </row>
    <row r="68" spans="1:6" ht="24.75" customHeight="1" x14ac:dyDescent="0.3"/>
    <row r="69" spans="1:6" ht="15" customHeight="1" x14ac:dyDescent="0.3">
      <c r="A69" s="435" t="s">
        <v>51</v>
      </c>
      <c r="B69" s="435"/>
      <c r="C69" s="435"/>
      <c r="D69" s="435"/>
      <c r="E69" s="435"/>
      <c r="F69" s="435"/>
    </row>
    <row r="70" spans="1:6" ht="14.25" customHeight="1" x14ac:dyDescent="0.3">
      <c r="A70" s="435" t="s">
        <v>62</v>
      </c>
      <c r="B70" s="435"/>
      <c r="C70" s="435"/>
      <c r="D70" s="435"/>
      <c r="E70" s="435"/>
      <c r="F70" s="435"/>
    </row>
    <row r="71" spans="1:6" ht="12.75" customHeight="1" x14ac:dyDescent="0.3">
      <c r="A71" s="435" t="s">
        <v>52</v>
      </c>
      <c r="B71" s="435"/>
      <c r="C71" s="435"/>
      <c r="D71" s="435"/>
      <c r="E71" s="435"/>
      <c r="F71" s="435"/>
    </row>
    <row r="72" spans="1:6" ht="24.75" customHeight="1" x14ac:dyDescent="0.3"/>
    <row r="73" spans="1:6" ht="15" customHeight="1" x14ac:dyDescent="0.3">
      <c r="A73" s="69" t="s">
        <v>63</v>
      </c>
      <c r="B73" s="69" t="s">
        <v>67</v>
      </c>
      <c r="C73" s="69" t="s">
        <v>71</v>
      </c>
      <c r="D73" s="69" t="s">
        <v>68</v>
      </c>
      <c r="E73" s="69" t="s">
        <v>69</v>
      </c>
      <c r="F73" s="69" t="s">
        <v>70</v>
      </c>
    </row>
    <row r="74" spans="1:6" ht="15" customHeight="1" x14ac:dyDescent="0.3">
      <c r="A74" s="118" t="s">
        <v>16</v>
      </c>
      <c r="B74" s="11">
        <f>+SUM(B76:B80)</f>
        <v>0</v>
      </c>
      <c r="C74" s="168" t="e">
        <f>+SUM(C76:C80)</f>
        <v>#DIV/0!</v>
      </c>
      <c r="D74" s="10"/>
      <c r="E74" s="10"/>
      <c r="F74" s="10"/>
    </row>
    <row r="75" spans="1:6" ht="15" customHeight="1" x14ac:dyDescent="0.3">
      <c r="A75" s="24"/>
      <c r="B75" s="25"/>
      <c r="C75" s="66"/>
      <c r="D75" s="23"/>
      <c r="E75" s="23"/>
      <c r="F75" s="23"/>
    </row>
    <row r="76" spans="1:6" ht="15" customHeight="1" x14ac:dyDescent="0.3">
      <c r="A76" s="24" t="s">
        <v>64</v>
      </c>
      <c r="B76" s="25">
        <v>0</v>
      </c>
      <c r="C76" s="66" t="e">
        <f>+B76/$B$81*100</f>
        <v>#DIV/0!</v>
      </c>
      <c r="D76" s="23"/>
      <c r="E76" s="23"/>
      <c r="F76" s="23"/>
    </row>
    <row r="77" spans="1:6" ht="15" customHeight="1" x14ac:dyDescent="0.3">
      <c r="A77" s="24" t="s">
        <v>65</v>
      </c>
      <c r="B77" s="25">
        <v>0</v>
      </c>
      <c r="C77" s="66" t="e">
        <f t="shared" ref="C77:C80" si="0">+B77/$B$81*100</f>
        <v>#DIV/0!</v>
      </c>
      <c r="D77" s="24"/>
      <c r="E77" s="24"/>
      <c r="F77" s="24"/>
    </row>
    <row r="78" spans="1:6" ht="15" customHeight="1" x14ac:dyDescent="0.3">
      <c r="A78" s="24" t="s">
        <v>66</v>
      </c>
      <c r="B78" s="25">
        <v>0</v>
      </c>
      <c r="C78" s="66" t="e">
        <f t="shared" si="0"/>
        <v>#DIV/0!</v>
      </c>
      <c r="D78" s="24"/>
      <c r="E78" s="24"/>
      <c r="F78" s="24"/>
    </row>
    <row r="79" spans="1:6" ht="15" customHeight="1" x14ac:dyDescent="0.3">
      <c r="A79" s="24" t="s">
        <v>166</v>
      </c>
      <c r="B79" s="25">
        <v>0</v>
      </c>
      <c r="C79" s="66" t="e">
        <f t="shared" si="0"/>
        <v>#DIV/0!</v>
      </c>
      <c r="D79" s="24"/>
      <c r="E79" s="24"/>
      <c r="F79" s="24"/>
    </row>
    <row r="80" spans="1:6" ht="15" customHeight="1" x14ac:dyDescent="0.3">
      <c r="A80" s="26" t="s">
        <v>167</v>
      </c>
      <c r="B80" s="25">
        <v>0</v>
      </c>
      <c r="C80" s="66" t="e">
        <f t="shared" si="0"/>
        <v>#DIV/0!</v>
      </c>
      <c r="D80" s="47"/>
      <c r="E80" s="47"/>
      <c r="F80" s="47"/>
    </row>
    <row r="81" spans="1:6" ht="15" customHeight="1" x14ac:dyDescent="0.3">
      <c r="A81" s="406" t="s">
        <v>254</v>
      </c>
      <c r="B81" s="406"/>
      <c r="C81" s="406"/>
      <c r="D81" s="406"/>
      <c r="E81" s="406"/>
      <c r="F81" s="406"/>
    </row>
    <row r="82" spans="1:6" ht="15" customHeight="1" x14ac:dyDescent="0.3">
      <c r="A82" s="444" t="s">
        <v>256</v>
      </c>
      <c r="B82" s="444"/>
      <c r="C82" s="444"/>
      <c r="D82" s="444"/>
      <c r="E82" s="444"/>
      <c r="F82" s="444"/>
    </row>
    <row r="83" spans="1:6" ht="15" customHeight="1" x14ac:dyDescent="0.35">
      <c r="A83" s="263"/>
      <c r="B83" s="263"/>
      <c r="C83" s="263"/>
      <c r="D83" s="263"/>
      <c r="E83" s="263"/>
      <c r="F83" s="263"/>
    </row>
    <row r="84" spans="1:6" ht="22.5" customHeight="1" x14ac:dyDescent="0.3"/>
    <row r="85" spans="1:6" x14ac:dyDescent="0.3">
      <c r="A85" s="435" t="s">
        <v>72</v>
      </c>
      <c r="B85" s="435"/>
      <c r="C85" s="435"/>
      <c r="D85" s="435"/>
      <c r="E85" s="435"/>
      <c r="F85" s="435"/>
    </row>
    <row r="86" spans="1:6" ht="17.25" customHeight="1" x14ac:dyDescent="0.3">
      <c r="A86" s="431" t="s">
        <v>73</v>
      </c>
      <c r="B86" s="431"/>
      <c r="C86" s="431"/>
      <c r="D86" s="431"/>
      <c r="E86" s="431"/>
      <c r="F86" s="431"/>
    </row>
    <row r="87" spans="1:6" x14ac:dyDescent="0.3">
      <c r="A87" s="435" t="s">
        <v>52</v>
      </c>
      <c r="B87" s="435"/>
      <c r="C87" s="435"/>
      <c r="D87" s="435"/>
      <c r="E87" s="435"/>
      <c r="F87" s="435"/>
    </row>
    <row r="88" spans="1:6" ht="9.9" customHeight="1" x14ac:dyDescent="0.3"/>
    <row r="89" spans="1:6" ht="30" x14ac:dyDescent="0.3">
      <c r="A89" s="69" t="s">
        <v>55</v>
      </c>
      <c r="B89" s="69" t="s">
        <v>56</v>
      </c>
      <c r="C89" s="69" t="s">
        <v>94</v>
      </c>
      <c r="D89" s="69" t="s">
        <v>95</v>
      </c>
      <c r="E89" s="69" t="s">
        <v>96</v>
      </c>
      <c r="F89" s="69" t="s">
        <v>97</v>
      </c>
    </row>
    <row r="90" spans="1:6" x14ac:dyDescent="0.3">
      <c r="A90" s="118" t="s">
        <v>16</v>
      </c>
      <c r="B90" s="49"/>
      <c r="C90" s="11">
        <v>39758196347.220001</v>
      </c>
      <c r="D90" s="11">
        <v>25246277937.509998</v>
      </c>
      <c r="E90" s="11">
        <v>54792582.459999993</v>
      </c>
      <c r="F90" s="11">
        <v>65059266867.190002</v>
      </c>
    </row>
    <row r="91" spans="1:6" x14ac:dyDescent="0.3">
      <c r="A91" s="12"/>
      <c r="C91" s="13"/>
      <c r="D91" s="13"/>
      <c r="E91" s="13"/>
      <c r="F91" s="13"/>
    </row>
    <row r="92" spans="1:6" x14ac:dyDescent="0.3">
      <c r="A92" s="396" t="s">
        <v>74</v>
      </c>
      <c r="B92" s="396"/>
      <c r="C92" s="52">
        <v>39451279584.57</v>
      </c>
      <c r="D92" s="52">
        <v>25089765814.299999</v>
      </c>
      <c r="E92" s="52">
        <v>54792582.459999993</v>
      </c>
      <c r="F92" s="52">
        <v>64595837981.330002</v>
      </c>
    </row>
    <row r="93" spans="1:6" x14ac:dyDescent="0.3">
      <c r="A93" s="157">
        <v>6</v>
      </c>
      <c r="B93" s="50" t="s">
        <v>208</v>
      </c>
      <c r="C93" s="14">
        <v>14363369362.25</v>
      </c>
      <c r="D93" s="14">
        <v>1855591.9800000009</v>
      </c>
      <c r="E93" s="14">
        <v>21731185.779999997</v>
      </c>
      <c r="F93" s="14">
        <v>14386956140.01</v>
      </c>
    </row>
    <row r="94" spans="1:6" x14ac:dyDescent="0.3">
      <c r="A94" s="157">
        <v>7</v>
      </c>
      <c r="B94" s="50" t="s">
        <v>209</v>
      </c>
      <c r="C94" s="14">
        <v>25087910222.32</v>
      </c>
      <c r="D94" s="14">
        <v>25087910222.32</v>
      </c>
      <c r="E94" s="14">
        <v>33061396.679999992</v>
      </c>
      <c r="F94" s="14">
        <v>50208881841.32</v>
      </c>
    </row>
    <row r="95" spans="1:6" x14ac:dyDescent="0.3">
      <c r="A95" s="119"/>
      <c r="C95" s="14"/>
      <c r="D95" s="14"/>
      <c r="E95" s="14"/>
      <c r="F95" s="14"/>
    </row>
    <row r="96" spans="1:6" x14ac:dyDescent="0.3">
      <c r="A96" s="396" t="s">
        <v>75</v>
      </c>
      <c r="B96" s="396"/>
      <c r="C96" s="52">
        <v>306916762.64999998</v>
      </c>
      <c r="D96" s="52">
        <v>156512123.21000001</v>
      </c>
      <c r="E96" s="52">
        <v>0</v>
      </c>
      <c r="F96" s="52">
        <v>463428885.86000001</v>
      </c>
    </row>
    <row r="97" spans="1:6" x14ac:dyDescent="0.3">
      <c r="A97" s="157">
        <v>6</v>
      </c>
      <c r="B97" s="50" t="s">
        <v>208</v>
      </c>
      <c r="C97" s="56">
        <v>256916762.65000001</v>
      </c>
      <c r="D97" s="56">
        <v>59724635.780000001</v>
      </c>
      <c r="E97" s="56">
        <v>0</v>
      </c>
      <c r="F97" s="56">
        <v>316641398.43000001</v>
      </c>
    </row>
    <row r="98" spans="1:6" x14ac:dyDescent="0.3">
      <c r="A98" s="157">
        <v>7</v>
      </c>
      <c r="B98" s="50" t="s">
        <v>209</v>
      </c>
      <c r="C98" s="56">
        <v>50000000</v>
      </c>
      <c r="D98" s="56">
        <v>96787487.430000007</v>
      </c>
      <c r="E98" s="56">
        <v>0</v>
      </c>
      <c r="F98" s="93">
        <v>146787487.43000001</v>
      </c>
    </row>
    <row r="99" spans="1:6" x14ac:dyDescent="0.3">
      <c r="A99" s="437" t="s">
        <v>195</v>
      </c>
      <c r="B99" s="437"/>
      <c r="C99" s="437"/>
      <c r="D99" s="437"/>
      <c r="E99" s="437"/>
    </row>
    <row r="100" spans="1:6" ht="50.1" customHeight="1" x14ac:dyDescent="0.3">
      <c r="A100" s="432" t="s">
        <v>262</v>
      </c>
      <c r="B100" s="433"/>
      <c r="C100" s="433"/>
      <c r="D100" s="433"/>
      <c r="E100" s="433"/>
      <c r="F100" s="434"/>
    </row>
    <row r="101" spans="1:6" x14ac:dyDescent="0.3">
      <c r="A101" s="24"/>
      <c r="B101" s="82"/>
      <c r="C101" s="23"/>
    </row>
    <row r="102" spans="1:6" x14ac:dyDescent="0.3">
      <c r="A102" s="435" t="s">
        <v>76</v>
      </c>
      <c r="B102" s="435"/>
      <c r="C102" s="435"/>
      <c r="D102" s="435"/>
      <c r="E102" s="435"/>
      <c r="F102" s="435"/>
    </row>
    <row r="103" spans="1:6" ht="17.25" customHeight="1" x14ac:dyDescent="0.3">
      <c r="A103" s="431" t="s">
        <v>54</v>
      </c>
      <c r="B103" s="431"/>
      <c r="C103" s="431"/>
      <c r="D103" s="431"/>
      <c r="E103" s="431"/>
      <c r="F103" s="431"/>
    </row>
    <row r="104" spans="1:6" x14ac:dyDescent="0.3">
      <c r="A104" s="435" t="s">
        <v>52</v>
      </c>
      <c r="B104" s="435"/>
      <c r="C104" s="435"/>
      <c r="D104" s="435"/>
      <c r="E104" s="435"/>
      <c r="F104" s="435"/>
    </row>
    <row r="105" spans="1:6" x14ac:dyDescent="0.3">
      <c r="A105" s="281"/>
      <c r="B105" s="282"/>
      <c r="C105" s="282"/>
      <c r="D105" s="282"/>
      <c r="E105" s="282"/>
    </row>
    <row r="106" spans="1:6" ht="30" x14ac:dyDescent="0.3">
      <c r="A106" s="69" t="s">
        <v>55</v>
      </c>
      <c r="B106" s="69" t="s">
        <v>56</v>
      </c>
      <c r="C106" s="69" t="s">
        <v>94</v>
      </c>
      <c r="D106" s="69" t="s">
        <v>95</v>
      </c>
      <c r="E106" s="69" t="s">
        <v>96</v>
      </c>
      <c r="F106" s="69" t="s">
        <v>97</v>
      </c>
    </row>
    <row r="107" spans="1:6" x14ac:dyDescent="0.3">
      <c r="A107" s="118" t="s">
        <v>16</v>
      </c>
      <c r="B107" s="49"/>
      <c r="C107" s="11">
        <v>31750205002</v>
      </c>
      <c r="D107" s="11">
        <v>39122184294</v>
      </c>
      <c r="E107" s="11">
        <v>42614529056</v>
      </c>
      <c r="F107" s="11">
        <v>113486918352</v>
      </c>
    </row>
    <row r="108" spans="1:6" x14ac:dyDescent="0.3">
      <c r="A108" s="12"/>
      <c r="C108" s="13"/>
      <c r="D108" s="13"/>
      <c r="E108" s="13"/>
      <c r="F108" s="13"/>
    </row>
    <row r="109" spans="1:6" x14ac:dyDescent="0.3">
      <c r="A109" s="396" t="s">
        <v>57</v>
      </c>
      <c r="B109" s="396"/>
      <c r="C109" s="52">
        <v>31750205002</v>
      </c>
      <c r="D109" s="52">
        <v>36319849537.059982</v>
      </c>
      <c r="E109" s="52">
        <v>42614529056</v>
      </c>
      <c r="F109" s="52">
        <v>110684583595.05998</v>
      </c>
    </row>
    <row r="110" spans="1:6" x14ac:dyDescent="0.35">
      <c r="A110" s="253">
        <v>6</v>
      </c>
      <c r="B110" s="142" t="s">
        <v>208</v>
      </c>
      <c r="C110" s="254">
        <v>31750105002</v>
      </c>
      <c r="D110" s="254">
        <v>36292348426.069984</v>
      </c>
      <c r="E110" s="254">
        <v>42470614356</v>
      </c>
      <c r="F110" s="261">
        <v>110513067784.06998</v>
      </c>
    </row>
    <row r="111" spans="1:6" ht="41.25" customHeight="1" x14ac:dyDescent="0.35">
      <c r="A111" s="253"/>
      <c r="B111" s="129" t="s">
        <v>179</v>
      </c>
      <c r="C111" s="255">
        <v>9339106726</v>
      </c>
      <c r="D111" s="256">
        <v>13566819917.349987</v>
      </c>
      <c r="E111" s="256">
        <v>19553001303.999996</v>
      </c>
      <c r="F111" s="257">
        <v>42458927947.349983</v>
      </c>
    </row>
    <row r="112" spans="1:6" ht="31.5" customHeight="1" x14ac:dyDescent="0.35">
      <c r="A112" s="253"/>
      <c r="B112" s="129" t="s">
        <v>173</v>
      </c>
      <c r="C112" s="255">
        <v>387100000</v>
      </c>
      <c r="D112" s="256">
        <v>412302354.8900001</v>
      </c>
      <c r="E112" s="256">
        <v>399861000</v>
      </c>
      <c r="F112" s="257">
        <v>1199263354.8900001</v>
      </c>
    </row>
    <row r="113" spans="1:6" ht="54" customHeight="1" x14ac:dyDescent="0.35">
      <c r="A113" s="253"/>
      <c r="B113" s="129" t="s">
        <v>170</v>
      </c>
      <c r="C113" s="255">
        <v>6298584276</v>
      </c>
      <c r="D113" s="256">
        <v>5970395078.920002</v>
      </c>
      <c r="E113" s="256">
        <v>6612881802</v>
      </c>
      <c r="F113" s="257">
        <v>18881861156.920002</v>
      </c>
    </row>
    <row r="114" spans="1:6" x14ac:dyDescent="0.35">
      <c r="A114" s="253"/>
      <c r="B114" s="129" t="s">
        <v>176</v>
      </c>
      <c r="C114" s="255">
        <v>1653720000</v>
      </c>
      <c r="D114" s="256">
        <v>1655674870</v>
      </c>
      <c r="E114" s="256">
        <v>1640756250</v>
      </c>
      <c r="F114" s="257">
        <v>4950151120</v>
      </c>
    </row>
    <row r="115" spans="1:6" x14ac:dyDescent="0.35">
      <c r="A115" s="253"/>
      <c r="B115" s="123" t="s">
        <v>222</v>
      </c>
      <c r="C115" s="255">
        <v>0</v>
      </c>
      <c r="D115" s="256">
        <v>0</v>
      </c>
      <c r="E115" s="256">
        <v>0</v>
      </c>
      <c r="F115" s="257">
        <v>0</v>
      </c>
    </row>
    <row r="116" spans="1:6" x14ac:dyDescent="0.35">
      <c r="A116" s="253"/>
      <c r="B116" s="129" t="s">
        <v>174</v>
      </c>
      <c r="C116" s="255">
        <v>14071594000</v>
      </c>
      <c r="D116" s="256">
        <v>14687156204.909996</v>
      </c>
      <c r="E116" s="256">
        <v>14264114000</v>
      </c>
      <c r="F116" s="257">
        <v>43022864204.909996</v>
      </c>
    </row>
    <row r="117" spans="1:6" ht="30" x14ac:dyDescent="0.35">
      <c r="A117" s="253">
        <v>7</v>
      </c>
      <c r="B117" s="258" t="s">
        <v>209</v>
      </c>
      <c r="C117" s="254">
        <v>100000</v>
      </c>
      <c r="D117" s="259">
        <v>27501110.989999965</v>
      </c>
      <c r="E117" s="259">
        <v>143914700</v>
      </c>
      <c r="F117" s="260">
        <v>171515810.98999995</v>
      </c>
    </row>
    <row r="118" spans="1:6" ht="30" x14ac:dyDescent="0.35">
      <c r="A118" s="253"/>
      <c r="B118" s="129" t="s">
        <v>217</v>
      </c>
      <c r="C118" s="255">
        <v>100000</v>
      </c>
      <c r="D118" s="256">
        <v>27501110.989999965</v>
      </c>
      <c r="E118" s="256">
        <v>143914700</v>
      </c>
      <c r="F118" s="257">
        <v>171515810.98999995</v>
      </c>
    </row>
    <row r="119" spans="1:6" x14ac:dyDescent="0.3">
      <c r="A119" s="119"/>
      <c r="C119" s="14"/>
      <c r="D119" s="14"/>
      <c r="E119" s="14"/>
      <c r="F119" s="14"/>
    </row>
    <row r="120" spans="1:6" x14ac:dyDescent="0.3">
      <c r="A120" s="396" t="s">
        <v>59</v>
      </c>
      <c r="B120" s="396"/>
      <c r="C120" s="52">
        <f>+SUM(C121:C125)</f>
        <v>0</v>
      </c>
      <c r="D120" s="52">
        <v>2802334756.9400153</v>
      </c>
      <c r="E120" s="52">
        <f t="shared" ref="E120" si="1">+SUM(E121:E125)</f>
        <v>0</v>
      </c>
      <c r="F120" s="52">
        <v>2802334756.9400153</v>
      </c>
    </row>
    <row r="121" spans="1:6" x14ac:dyDescent="0.35">
      <c r="A121" s="253">
        <v>6</v>
      </c>
      <c r="B121" s="142" t="s">
        <v>208</v>
      </c>
      <c r="C121" s="56">
        <v>0</v>
      </c>
      <c r="D121" s="143">
        <v>2761623953.9300151</v>
      </c>
      <c r="E121" s="56">
        <v>0</v>
      </c>
      <c r="F121" s="143">
        <v>2761623953.9300151</v>
      </c>
    </row>
    <row r="122" spans="1:6" x14ac:dyDescent="0.35">
      <c r="A122" s="253"/>
      <c r="B122" s="129" t="s">
        <v>179</v>
      </c>
      <c r="C122" s="56"/>
      <c r="D122" s="56">
        <v>256916762.65001372</v>
      </c>
      <c r="E122" s="56"/>
      <c r="F122" s="56">
        <v>256916762.65001372</v>
      </c>
    </row>
    <row r="123" spans="1:6" ht="30" x14ac:dyDescent="0.35">
      <c r="A123" s="253"/>
      <c r="B123" s="129" t="s">
        <v>173</v>
      </c>
      <c r="C123" s="56"/>
      <c r="D123" s="56">
        <v>1418645.1099999249</v>
      </c>
      <c r="E123" s="56"/>
      <c r="F123" s="56">
        <v>1418645.1099999249</v>
      </c>
    </row>
    <row r="124" spans="1:6" ht="45" x14ac:dyDescent="0.35">
      <c r="A124" s="253"/>
      <c r="B124" s="129" t="s">
        <v>170</v>
      </c>
      <c r="C124" s="56"/>
      <c r="D124" s="56">
        <v>427665871.07999837</v>
      </c>
      <c r="E124" s="56"/>
      <c r="F124" s="56">
        <v>427665871.07999837</v>
      </c>
    </row>
    <row r="125" spans="1:6" x14ac:dyDescent="0.35">
      <c r="A125" s="253"/>
      <c r="B125" s="129" t="s">
        <v>176</v>
      </c>
      <c r="C125" s="56"/>
      <c r="D125" s="56">
        <v>5974879.9999998882</v>
      </c>
      <c r="E125" s="56"/>
      <c r="F125" s="56">
        <v>5974879.9999998882</v>
      </c>
    </row>
    <row r="126" spans="1:6" x14ac:dyDescent="0.35">
      <c r="A126" s="253"/>
      <c r="B126" s="123" t="s">
        <v>222</v>
      </c>
      <c r="C126" s="56"/>
      <c r="D126" s="56">
        <v>1911240000</v>
      </c>
      <c r="E126" s="56"/>
      <c r="F126" s="56">
        <v>1911240000</v>
      </c>
    </row>
    <row r="127" spans="1:6" x14ac:dyDescent="0.35">
      <c r="A127" s="253"/>
      <c r="B127" s="129" t="s">
        <v>174</v>
      </c>
      <c r="C127" s="139"/>
      <c r="D127" s="139">
        <v>158407795.09000292</v>
      </c>
      <c r="E127" s="139"/>
      <c r="F127" s="139">
        <v>158407795.09000292</v>
      </c>
    </row>
    <row r="128" spans="1:6" x14ac:dyDescent="0.35">
      <c r="A128" s="253">
        <v>7</v>
      </c>
      <c r="B128" s="142" t="s">
        <v>209</v>
      </c>
      <c r="C128" s="139"/>
      <c r="D128" s="171">
        <v>40710803.010000035</v>
      </c>
      <c r="E128" s="139"/>
      <c r="F128" s="171">
        <v>40710803.010000035</v>
      </c>
    </row>
    <row r="129" spans="1:6" ht="30" x14ac:dyDescent="0.35">
      <c r="A129" s="253"/>
      <c r="B129" s="123" t="s">
        <v>217</v>
      </c>
      <c r="C129" s="139"/>
      <c r="D129" s="139">
        <v>40710803.010000035</v>
      </c>
      <c r="E129" s="139"/>
      <c r="F129" s="139">
        <v>40710803.010000035</v>
      </c>
    </row>
    <row r="130" spans="1:6" x14ac:dyDescent="0.3">
      <c r="A130" s="396" t="s">
        <v>60</v>
      </c>
      <c r="B130" s="396"/>
      <c r="C130" s="52">
        <v>0</v>
      </c>
      <c r="D130" s="52">
        <f>+SUM(D131:D131)</f>
        <v>0</v>
      </c>
      <c r="E130" s="52">
        <f>+SUM(E131:E131)</f>
        <v>0</v>
      </c>
      <c r="F130" s="52">
        <v>0</v>
      </c>
    </row>
    <row r="131" spans="1:6" x14ac:dyDescent="0.3">
      <c r="A131" s="47" t="s">
        <v>58</v>
      </c>
      <c r="B131" s="47"/>
      <c r="C131" s="93">
        <v>0</v>
      </c>
      <c r="D131" s="93">
        <f>+'2T'!F144</f>
        <v>0</v>
      </c>
      <c r="E131" s="59">
        <f>+'3T'!F139</f>
        <v>0</v>
      </c>
      <c r="F131" s="93">
        <f>+C131+D131+E131</f>
        <v>0</v>
      </c>
    </row>
    <row r="132" spans="1:6" ht="14.25" customHeight="1" x14ac:dyDescent="0.3">
      <c r="A132" s="456" t="s">
        <v>61</v>
      </c>
      <c r="B132" s="456"/>
      <c r="C132" s="456"/>
      <c r="D132" s="456"/>
      <c r="E132" s="456"/>
      <c r="F132" s="456"/>
    </row>
    <row r="133" spans="1:6" x14ac:dyDescent="0.3">
      <c r="A133" s="455" t="s">
        <v>254</v>
      </c>
      <c r="B133" s="455"/>
      <c r="C133" s="455"/>
      <c r="D133" s="455"/>
      <c r="E133" s="455"/>
      <c r="F133" s="455"/>
    </row>
    <row r="134" spans="1:6" x14ac:dyDescent="0.3">
      <c r="A134" s="297"/>
      <c r="B134" s="297"/>
      <c r="C134" s="297"/>
      <c r="D134" s="297"/>
      <c r="E134" s="297"/>
      <c r="F134" s="297"/>
    </row>
    <row r="135" spans="1:6" x14ac:dyDescent="0.3">
      <c r="A135" s="297"/>
      <c r="B135" s="297"/>
      <c r="C135" s="297"/>
      <c r="D135" s="297"/>
      <c r="E135" s="297"/>
      <c r="F135" s="297"/>
    </row>
    <row r="136" spans="1:6" x14ac:dyDescent="0.3">
      <c r="A136" s="297"/>
      <c r="B136" s="297"/>
      <c r="C136" s="297"/>
      <c r="D136" s="297"/>
      <c r="E136" s="297"/>
      <c r="F136" s="297"/>
    </row>
    <row r="137" spans="1:6" ht="33.75" customHeight="1" x14ac:dyDescent="0.3">
      <c r="A137" s="297"/>
      <c r="B137" s="297"/>
      <c r="C137" s="297"/>
      <c r="D137" s="297"/>
      <c r="E137" s="297"/>
      <c r="F137" s="297"/>
    </row>
    <row r="138" spans="1:6" ht="33.75" customHeight="1" x14ac:dyDescent="0.3">
      <c r="A138" s="297"/>
      <c r="B138" s="297"/>
      <c r="C138" s="297"/>
      <c r="D138" s="297"/>
      <c r="E138" s="297"/>
      <c r="F138" s="297"/>
    </row>
    <row r="139" spans="1:6" x14ac:dyDescent="0.3">
      <c r="A139" s="297"/>
      <c r="B139" s="297"/>
      <c r="C139" s="297"/>
      <c r="D139" s="297"/>
      <c r="E139" s="297"/>
      <c r="F139" s="297"/>
    </row>
    <row r="140" spans="1:6" x14ac:dyDescent="0.3">
      <c r="A140" s="297"/>
      <c r="B140" s="297"/>
      <c r="C140" s="297"/>
      <c r="D140" s="297"/>
      <c r="E140" s="297"/>
      <c r="F140" s="297"/>
    </row>
    <row r="141" spans="1:6" x14ac:dyDescent="0.3">
      <c r="A141" s="54"/>
    </row>
    <row r="142" spans="1:6" x14ac:dyDescent="0.3">
      <c r="A142" s="435" t="s">
        <v>78</v>
      </c>
      <c r="B142" s="435"/>
      <c r="C142" s="435"/>
      <c r="D142" s="435"/>
      <c r="E142" s="435"/>
      <c r="F142" s="142"/>
    </row>
    <row r="143" spans="1:6" x14ac:dyDescent="0.3">
      <c r="A143" s="435" t="s">
        <v>79</v>
      </c>
      <c r="B143" s="435"/>
      <c r="C143" s="435"/>
      <c r="D143" s="435"/>
      <c r="E143" s="435"/>
      <c r="F143" s="142"/>
    </row>
    <row r="144" spans="1:6" x14ac:dyDescent="0.3">
      <c r="A144" s="435" t="s">
        <v>52</v>
      </c>
      <c r="B144" s="435"/>
      <c r="C144" s="435"/>
      <c r="D144" s="435"/>
      <c r="E144" s="435"/>
      <c r="F144" s="142"/>
    </row>
    <row r="145" spans="1:5" x14ac:dyDescent="0.3">
      <c r="A145" s="281"/>
      <c r="B145" s="282"/>
      <c r="C145" s="282"/>
      <c r="D145" s="282"/>
      <c r="E145" s="282"/>
    </row>
    <row r="146" spans="1:5" x14ac:dyDescent="0.3">
      <c r="A146" s="69" t="s">
        <v>77</v>
      </c>
      <c r="B146" s="69" t="s">
        <v>94</v>
      </c>
      <c r="C146" s="69" t="s">
        <v>95</v>
      </c>
      <c r="D146" s="69" t="s">
        <v>96</v>
      </c>
      <c r="E146" s="69" t="s">
        <v>97</v>
      </c>
    </row>
    <row r="147" spans="1:5" x14ac:dyDescent="0.3">
      <c r="A147" s="102" t="s">
        <v>81</v>
      </c>
      <c r="B147" s="284">
        <v>356916762.64999998</v>
      </c>
      <c r="C147" s="284">
        <v>8223742644.9899979</v>
      </c>
      <c r="D147" s="284">
        <v>6998689237.5599976</v>
      </c>
      <c r="E147" s="284">
        <v>356916762.64999998</v>
      </c>
    </row>
    <row r="148" spans="1:5" x14ac:dyDescent="0.3">
      <c r="A148" s="103" t="s">
        <v>82</v>
      </c>
      <c r="B148" s="25">
        <v>356916762.64999998</v>
      </c>
      <c r="C148" s="25">
        <v>0</v>
      </c>
      <c r="D148" s="25">
        <v>0</v>
      </c>
      <c r="E148" s="25">
        <v>356916762.64999998</v>
      </c>
    </row>
    <row r="149" spans="1:5" x14ac:dyDescent="0.3">
      <c r="A149" s="103" t="s">
        <v>80</v>
      </c>
      <c r="B149" s="25">
        <v>0</v>
      </c>
      <c r="C149" s="25">
        <v>8223742644.9899979</v>
      </c>
      <c r="D149" s="25">
        <v>15222431882.549999</v>
      </c>
      <c r="E149" s="25">
        <v>0</v>
      </c>
    </row>
    <row r="150" spans="1:5" x14ac:dyDescent="0.3">
      <c r="A150" s="102" t="s">
        <v>84</v>
      </c>
      <c r="B150" s="284">
        <v>39617030884.339996</v>
      </c>
      <c r="C150" s="284">
        <v>46120873531.559998</v>
      </c>
      <c r="D150" s="284">
        <v>39998072167.040001</v>
      </c>
      <c r="E150" s="284">
        <v>125735976582.94</v>
      </c>
    </row>
    <row r="151" spans="1:5" x14ac:dyDescent="0.3">
      <c r="A151" s="102" t="s">
        <v>145</v>
      </c>
      <c r="B151" s="284">
        <v>39973947646.989998</v>
      </c>
      <c r="C151" s="284">
        <v>46120873531.559998</v>
      </c>
      <c r="D151" s="284">
        <v>39998072167.040001</v>
      </c>
      <c r="E151" s="284">
        <v>126092893345.59</v>
      </c>
    </row>
    <row r="152" spans="1:5" x14ac:dyDescent="0.3">
      <c r="A152" s="103" t="s">
        <v>82</v>
      </c>
      <c r="B152" s="25">
        <v>356916762.64999998</v>
      </c>
      <c r="C152" s="25">
        <v>0</v>
      </c>
      <c r="D152" s="25">
        <v>0</v>
      </c>
      <c r="E152" s="25">
        <v>356916762.64999998</v>
      </c>
    </row>
    <row r="153" spans="1:5" x14ac:dyDescent="0.3">
      <c r="A153" s="103" t="s">
        <v>80</v>
      </c>
      <c r="B153" s="25">
        <v>39617030884.339996</v>
      </c>
      <c r="C153" s="25">
        <v>46120873531.559998</v>
      </c>
      <c r="D153" s="25">
        <v>39998072167.040001</v>
      </c>
      <c r="E153" s="25">
        <v>125735976582.94</v>
      </c>
    </row>
    <row r="154" spans="1:5" x14ac:dyDescent="0.3">
      <c r="A154" s="102" t="s">
        <v>83</v>
      </c>
      <c r="B154" s="284">
        <v>31750205002</v>
      </c>
      <c r="C154" s="284">
        <v>39122184294</v>
      </c>
      <c r="D154" s="284">
        <v>42614529056</v>
      </c>
      <c r="E154" s="284">
        <v>113486918352</v>
      </c>
    </row>
    <row r="155" spans="1:5" x14ac:dyDescent="0.3">
      <c r="A155" s="103" t="s">
        <v>82</v>
      </c>
      <c r="B155" s="82">
        <v>10777166107.439999</v>
      </c>
      <c r="C155" s="82">
        <v>0</v>
      </c>
      <c r="D155" s="82">
        <v>0</v>
      </c>
      <c r="E155" s="82">
        <v>10777166107.439999</v>
      </c>
    </row>
    <row r="156" spans="1:5" x14ac:dyDescent="0.3">
      <c r="A156" s="103" t="s">
        <v>80</v>
      </c>
      <c r="B156" s="82">
        <v>20973038894.560001</v>
      </c>
      <c r="C156" s="82">
        <v>39122184294</v>
      </c>
      <c r="D156" s="82">
        <v>42614529056</v>
      </c>
      <c r="E156" s="82">
        <v>102709752244.56</v>
      </c>
    </row>
    <row r="157" spans="1:5" x14ac:dyDescent="0.3">
      <c r="A157" s="102" t="s">
        <v>146</v>
      </c>
      <c r="B157" s="284">
        <v>8223742644.9899979</v>
      </c>
      <c r="C157" s="284">
        <v>6998689237.5599976</v>
      </c>
      <c r="D157" s="284">
        <v>-2616456888.9599991</v>
      </c>
      <c r="E157" s="284">
        <v>12605974993.589996</v>
      </c>
    </row>
    <row r="158" spans="1:5" x14ac:dyDescent="0.3">
      <c r="A158" s="103" t="s">
        <v>82</v>
      </c>
      <c r="B158" s="82">
        <v>-10420249344.789999</v>
      </c>
      <c r="C158" s="82">
        <v>0</v>
      </c>
      <c r="D158" s="82">
        <v>0</v>
      </c>
      <c r="E158" s="82">
        <v>-10420249344.789999</v>
      </c>
    </row>
    <row r="159" spans="1:5" x14ac:dyDescent="0.3">
      <c r="A159" s="104" t="s">
        <v>80</v>
      </c>
      <c r="B159" s="77">
        <v>18643991989.779995</v>
      </c>
      <c r="C159" s="77">
        <v>6998689237.5599976</v>
      </c>
      <c r="D159" s="77">
        <v>-2616456888.9599991</v>
      </c>
      <c r="E159" s="77">
        <v>23026224338.380005</v>
      </c>
    </row>
    <row r="160" spans="1:5" x14ac:dyDescent="0.3">
      <c r="A160" s="437" t="s">
        <v>254</v>
      </c>
      <c r="B160" s="437"/>
      <c r="C160" s="437"/>
      <c r="D160" s="437"/>
    </row>
    <row r="161" spans="1:7" x14ac:dyDescent="0.3">
      <c r="A161" s="157"/>
      <c r="B161" s="157"/>
      <c r="C161" s="157"/>
      <c r="D161" s="157"/>
    </row>
    <row r="162" spans="1:7" ht="45" x14ac:dyDescent="0.3">
      <c r="A162" s="279" t="s">
        <v>85</v>
      </c>
      <c r="B162" s="428" t="s">
        <v>212</v>
      </c>
      <c r="C162" s="441"/>
      <c r="D162" s="445"/>
      <c r="E162" s="446"/>
      <c r="F162" s="447"/>
    </row>
    <row r="163" spans="1:7" x14ac:dyDescent="0.3">
      <c r="A163" s="268" t="s">
        <v>47</v>
      </c>
      <c r="B163" s="428" t="s">
        <v>249</v>
      </c>
      <c r="C163" s="441"/>
      <c r="D163" s="448"/>
      <c r="E163" s="449"/>
      <c r="F163" s="450"/>
    </row>
    <row r="164" spans="1:7" ht="30" x14ac:dyDescent="0.3">
      <c r="A164" s="269" t="s">
        <v>48</v>
      </c>
      <c r="B164" s="428" t="s">
        <v>210</v>
      </c>
      <c r="C164" s="441"/>
      <c r="D164" s="451"/>
      <c r="E164" s="452"/>
      <c r="F164" s="453"/>
    </row>
    <row r="170" spans="1:7" x14ac:dyDescent="0.35">
      <c r="A170" s="263"/>
      <c r="B170" s="263"/>
      <c r="C170" s="263"/>
      <c r="D170" s="263"/>
      <c r="E170" s="263"/>
      <c r="F170" s="263"/>
      <c r="G170" s="263"/>
    </row>
    <row r="171" spans="1:7" x14ac:dyDescent="0.35">
      <c r="A171" s="263"/>
      <c r="B171" s="263"/>
      <c r="C171" s="263"/>
      <c r="D171" s="263"/>
      <c r="E171" s="263"/>
      <c r="F171" s="263"/>
      <c r="G171" s="263"/>
    </row>
    <row r="172" spans="1:7" x14ac:dyDescent="0.35">
      <c r="A172" s="263"/>
      <c r="B172" s="263"/>
      <c r="C172" s="263"/>
      <c r="D172" s="263"/>
      <c r="E172" s="263"/>
      <c r="F172" s="263"/>
      <c r="G172" s="263"/>
    </row>
    <row r="173" spans="1:7" x14ac:dyDescent="0.35">
      <c r="A173" s="263"/>
      <c r="B173" s="263"/>
      <c r="C173" s="263"/>
      <c r="D173" s="263"/>
      <c r="E173" s="263"/>
      <c r="F173" s="263"/>
      <c r="G173" s="263"/>
    </row>
    <row r="174" spans="1:7" x14ac:dyDescent="0.35">
      <c r="A174" s="263"/>
      <c r="B174" s="263"/>
      <c r="C174" s="263"/>
      <c r="D174" s="263"/>
      <c r="E174" s="263"/>
      <c r="F174" s="263"/>
      <c r="G174" s="263"/>
    </row>
    <row r="175" spans="1:7" x14ac:dyDescent="0.35">
      <c r="A175" s="263"/>
      <c r="B175" s="263"/>
      <c r="C175" s="263"/>
      <c r="D175" s="263"/>
      <c r="E175" s="263"/>
      <c r="F175" s="263"/>
      <c r="G175" s="263"/>
    </row>
  </sheetData>
  <mergeCells count="62">
    <mergeCell ref="A82:F82"/>
    <mergeCell ref="B162:C162"/>
    <mergeCell ref="D162:F164"/>
    <mergeCell ref="B163:C163"/>
    <mergeCell ref="B164:C164"/>
    <mergeCell ref="A100:F100"/>
    <mergeCell ref="A92:B92"/>
    <mergeCell ref="A85:F85"/>
    <mergeCell ref="A86:F86"/>
    <mergeCell ref="A87:F87"/>
    <mergeCell ref="A67:F67"/>
    <mergeCell ref="A69:F69"/>
    <mergeCell ref="A70:F70"/>
    <mergeCell ref="A71:F71"/>
    <mergeCell ref="A81:F81"/>
    <mergeCell ref="A61:F61"/>
    <mergeCell ref="B63:C63"/>
    <mergeCell ref="D63:F65"/>
    <mergeCell ref="B64:C64"/>
    <mergeCell ref="B65:C65"/>
    <mergeCell ref="A55:F55"/>
    <mergeCell ref="A57:B57"/>
    <mergeCell ref="A58:B58"/>
    <mergeCell ref="A59:B59"/>
    <mergeCell ref="A60:F60"/>
    <mergeCell ref="A49:B49"/>
    <mergeCell ref="A50:B50"/>
    <mergeCell ref="A51:F51"/>
    <mergeCell ref="A52:F52"/>
    <mergeCell ref="A54:F54"/>
    <mergeCell ref="A43:F43"/>
    <mergeCell ref="A44:F44"/>
    <mergeCell ref="A46:B46"/>
    <mergeCell ref="A47:B47"/>
    <mergeCell ref="A48:B48"/>
    <mergeCell ref="C4:D4"/>
    <mergeCell ref="C5:D5"/>
    <mergeCell ref="C6:D6"/>
    <mergeCell ref="A2:F2"/>
    <mergeCell ref="A1:F1"/>
    <mergeCell ref="A27:E27"/>
    <mergeCell ref="A10:F10"/>
    <mergeCell ref="A11:F11"/>
    <mergeCell ref="A24:E24"/>
    <mergeCell ref="A8:F8"/>
    <mergeCell ref="A25:F25"/>
    <mergeCell ref="A41:E41"/>
    <mergeCell ref="A28:E28"/>
    <mergeCell ref="A142:E142"/>
    <mergeCell ref="A160:D160"/>
    <mergeCell ref="A133:F133"/>
    <mergeCell ref="A143:E143"/>
    <mergeCell ref="A144:E144"/>
    <mergeCell ref="A109:B109"/>
    <mergeCell ref="A120:B120"/>
    <mergeCell ref="A130:B130"/>
    <mergeCell ref="A104:F104"/>
    <mergeCell ref="A132:F132"/>
    <mergeCell ref="A96:B96"/>
    <mergeCell ref="A99:E99"/>
    <mergeCell ref="A102:F102"/>
    <mergeCell ref="A103:F103"/>
  </mergeCells>
  <printOptions horizontalCentered="1"/>
  <pageMargins left="0.70866141732283472" right="0.70866141732283472" top="0.94488188976377963" bottom="0.74803149606299213" header="0.19685039370078741" footer="0.31496062992125984"/>
  <pageSetup scale="51"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3"/>
  <sheetViews>
    <sheetView showGridLines="0" zoomScale="80" zoomScaleNormal="80" workbookViewId="0">
      <selection sqref="A1:F2"/>
    </sheetView>
  </sheetViews>
  <sheetFormatPr baseColWidth="10" defaultColWidth="11.44140625" defaultRowHeight="15.6" x14ac:dyDescent="0.35"/>
  <cols>
    <col min="1" max="1" width="39" style="1" customWidth="1"/>
    <col min="2" max="3" width="19.6640625" style="1" customWidth="1"/>
    <col min="4" max="4" width="18.88671875" style="1" customWidth="1"/>
    <col min="5" max="5" width="20.5546875" style="1" customWidth="1"/>
    <col min="6" max="6" width="24.88671875" style="1" customWidth="1"/>
    <col min="7" max="16384" width="11.44140625" style="1"/>
  </cols>
  <sheetData>
    <row r="1" spans="1:7" ht="21.9" customHeight="1" x14ac:dyDescent="0.35">
      <c r="A1" s="368" t="s">
        <v>38</v>
      </c>
      <c r="B1" s="368"/>
      <c r="C1" s="368"/>
      <c r="D1" s="368"/>
      <c r="E1" s="368"/>
      <c r="F1" s="368"/>
    </row>
    <row r="2" spans="1:7" ht="21.9" customHeight="1" x14ac:dyDescent="0.35">
      <c r="A2" s="368"/>
      <c r="B2" s="368"/>
      <c r="C2" s="368"/>
      <c r="D2" s="368"/>
      <c r="E2" s="368"/>
      <c r="F2" s="368"/>
    </row>
    <row r="3" spans="1:7" ht="17.399999999999999" x14ac:dyDescent="0.4">
      <c r="A3" s="374" t="s">
        <v>339</v>
      </c>
      <c r="B3" s="374"/>
      <c r="C3" s="374"/>
      <c r="D3" s="374"/>
      <c r="E3" s="374"/>
      <c r="F3" s="374"/>
    </row>
    <row r="4" spans="1:7" ht="17.399999999999999" x14ac:dyDescent="0.35">
      <c r="A4" s="124"/>
      <c r="B4" s="124"/>
      <c r="C4" s="124"/>
      <c r="D4" s="124"/>
      <c r="E4" s="124"/>
      <c r="F4" s="124"/>
    </row>
    <row r="5" spans="1:7" ht="21.75" customHeight="1" x14ac:dyDescent="0.35">
      <c r="A5" s="70"/>
      <c r="B5" s="72" t="s">
        <v>22</v>
      </c>
      <c r="C5" s="375" t="s">
        <v>188</v>
      </c>
      <c r="D5" s="376"/>
      <c r="E5" s="376"/>
      <c r="F5" s="36"/>
    </row>
    <row r="6" spans="1:7" ht="38.25" customHeight="1" x14ac:dyDescent="0.35">
      <c r="A6" s="71"/>
      <c r="B6" s="73" t="s">
        <v>33</v>
      </c>
      <c r="C6" s="377" t="s">
        <v>241</v>
      </c>
      <c r="D6" s="378"/>
      <c r="E6" s="378"/>
      <c r="F6" s="3"/>
    </row>
    <row r="7" spans="1:7" ht="19.5" customHeight="1" x14ac:dyDescent="0.35">
      <c r="A7" s="71"/>
      <c r="B7" s="74" t="s">
        <v>34</v>
      </c>
      <c r="C7" s="377" t="s">
        <v>242</v>
      </c>
      <c r="D7" s="378"/>
      <c r="E7" s="378"/>
      <c r="F7" s="3"/>
    </row>
    <row r="8" spans="1:7" ht="15" customHeight="1" x14ac:dyDescent="0.35">
      <c r="A8" s="4"/>
      <c r="B8" s="121"/>
      <c r="C8" s="121"/>
      <c r="D8" s="121"/>
      <c r="E8" s="121"/>
      <c r="F8" s="121"/>
    </row>
    <row r="9" spans="1:7" x14ac:dyDescent="0.35">
      <c r="A9" s="6"/>
      <c r="B9" s="121"/>
      <c r="C9" s="121"/>
      <c r="D9" s="121"/>
      <c r="E9" s="121"/>
      <c r="F9" s="121"/>
    </row>
    <row r="10" spans="1:7" ht="21.9" customHeight="1" x14ac:dyDescent="0.35">
      <c r="A10" s="379" t="s">
        <v>35</v>
      </c>
      <c r="B10" s="379"/>
      <c r="C10" s="379"/>
      <c r="D10" s="379"/>
      <c r="E10" s="379"/>
      <c r="F10" s="379"/>
    </row>
    <row r="11" spans="1:7" s="36" customFormat="1" ht="16.95" customHeight="1" x14ac:dyDescent="0.35">
      <c r="A11" s="8"/>
      <c r="B11" s="8"/>
      <c r="C11" s="8"/>
      <c r="D11" s="8"/>
      <c r="E11" s="8"/>
      <c r="F11" s="8"/>
      <c r="G11" s="1"/>
    </row>
    <row r="12" spans="1:7" s="36" customFormat="1" ht="16.95" customHeight="1" x14ac:dyDescent="0.35">
      <c r="A12" s="372" t="s">
        <v>36</v>
      </c>
      <c r="B12" s="372"/>
      <c r="C12" s="372"/>
      <c r="D12" s="372"/>
      <c r="E12" s="372"/>
      <c r="F12" s="372"/>
      <c r="G12" s="1"/>
    </row>
    <row r="13" spans="1:7" s="36" customFormat="1" ht="16.95" customHeight="1" x14ac:dyDescent="0.35">
      <c r="A13" s="372" t="s">
        <v>19</v>
      </c>
      <c r="B13" s="372"/>
      <c r="C13" s="372"/>
      <c r="D13" s="372"/>
      <c r="E13" s="372"/>
      <c r="F13" s="372"/>
      <c r="G13" s="1"/>
    </row>
    <row r="14" spans="1:7" s="36" customFormat="1" ht="16.95" customHeight="1" x14ac:dyDescent="0.35">
      <c r="A14" s="121"/>
      <c r="B14" s="121"/>
      <c r="C14" s="121"/>
      <c r="D14" s="121"/>
      <c r="E14" s="121"/>
      <c r="F14" s="121"/>
      <c r="G14" s="1"/>
    </row>
    <row r="15" spans="1:7" s="36" customFormat="1" ht="16.95" customHeight="1" x14ac:dyDescent="0.35">
      <c r="A15" s="120" t="s">
        <v>17</v>
      </c>
      <c r="B15" s="9" t="s">
        <v>18</v>
      </c>
      <c r="C15" s="9" t="s">
        <v>14</v>
      </c>
      <c r="D15" s="9" t="s">
        <v>15</v>
      </c>
      <c r="E15" s="9" t="s">
        <v>91</v>
      </c>
      <c r="F15" s="120" t="s">
        <v>12</v>
      </c>
      <c r="G15" s="1"/>
    </row>
    <row r="16" spans="1:7" s="36" customFormat="1" ht="16.95" customHeight="1" x14ac:dyDescent="0.3">
      <c r="A16" s="128" t="s">
        <v>16</v>
      </c>
      <c r="B16" s="128" t="s">
        <v>177</v>
      </c>
      <c r="C16" s="108">
        <v>122305</v>
      </c>
      <c r="D16" s="108">
        <v>160382</v>
      </c>
      <c r="E16" s="108">
        <v>202817</v>
      </c>
      <c r="F16" s="108">
        <v>269992</v>
      </c>
    </row>
    <row r="17" spans="1:7" s="36" customFormat="1" ht="16.95" customHeight="1" x14ac:dyDescent="0.3">
      <c r="A17" s="123"/>
      <c r="B17" s="106"/>
      <c r="C17" s="107"/>
      <c r="D17" s="107"/>
      <c r="E17" s="107"/>
      <c r="F17" s="107"/>
    </row>
    <row r="18" spans="1:7" s="36" customFormat="1" ht="16.95" customHeight="1" x14ac:dyDescent="0.35">
      <c r="A18" s="123" t="s">
        <v>179</v>
      </c>
      <c r="B18" s="127" t="s">
        <v>169</v>
      </c>
      <c r="C18" s="242">
        <v>38766</v>
      </c>
      <c r="D18" s="242">
        <v>77000</v>
      </c>
      <c r="E18" s="242">
        <v>116331</v>
      </c>
      <c r="F18" s="242">
        <v>119876</v>
      </c>
    </row>
    <row r="19" spans="1:7" s="36" customFormat="1" ht="16.95" customHeight="1" x14ac:dyDescent="0.35">
      <c r="A19" s="129" t="s">
        <v>180</v>
      </c>
      <c r="B19" s="127" t="s">
        <v>171</v>
      </c>
      <c r="C19" s="242">
        <v>1358</v>
      </c>
      <c r="D19" s="242">
        <v>1362</v>
      </c>
      <c r="E19" s="242">
        <v>1349</v>
      </c>
      <c r="F19" s="242">
        <v>1384</v>
      </c>
    </row>
    <row r="20" spans="1:7" s="36" customFormat="1" ht="16.95" customHeight="1" x14ac:dyDescent="0.35">
      <c r="A20" s="359" t="s">
        <v>181</v>
      </c>
      <c r="B20" s="127" t="s">
        <v>172</v>
      </c>
      <c r="C20" s="242">
        <v>15781</v>
      </c>
      <c r="D20" s="242">
        <v>15499</v>
      </c>
      <c r="E20" s="242">
        <v>15793</v>
      </c>
      <c r="F20" s="242">
        <v>25760</v>
      </c>
    </row>
    <row r="21" spans="1:7" s="36" customFormat="1" ht="16.95" customHeight="1" x14ac:dyDescent="0.35">
      <c r="A21" s="359"/>
      <c r="B21" s="127" t="s">
        <v>171</v>
      </c>
      <c r="C21" s="242">
        <v>12254</v>
      </c>
      <c r="D21" s="242">
        <v>11971</v>
      </c>
      <c r="E21" s="242">
        <v>12216</v>
      </c>
      <c r="F21" s="242">
        <v>17540</v>
      </c>
    </row>
    <row r="22" spans="1:7" s="36" customFormat="1" ht="16.95" customHeight="1" x14ac:dyDescent="0.35">
      <c r="A22" s="129" t="s">
        <v>176</v>
      </c>
      <c r="B22" s="127" t="s">
        <v>171</v>
      </c>
      <c r="C22" s="242">
        <v>5198</v>
      </c>
      <c r="D22" s="242">
        <v>7317</v>
      </c>
      <c r="E22" s="242">
        <v>8059</v>
      </c>
      <c r="F22" s="242">
        <v>8184</v>
      </c>
    </row>
    <row r="23" spans="1:7" s="36" customFormat="1" ht="16.95" customHeight="1" x14ac:dyDescent="0.35">
      <c r="A23" s="359" t="s">
        <v>182</v>
      </c>
      <c r="B23" s="127" t="s">
        <v>175</v>
      </c>
      <c r="C23" s="242">
        <v>76486</v>
      </c>
      <c r="D23" s="242">
        <v>74328</v>
      </c>
      <c r="E23" s="242">
        <v>76271</v>
      </c>
      <c r="F23" s="242">
        <v>173005</v>
      </c>
    </row>
    <row r="24" spans="1:7" s="36" customFormat="1" ht="16.95" customHeight="1" x14ac:dyDescent="0.35">
      <c r="A24" s="359"/>
      <c r="B24" s="127" t="s">
        <v>171</v>
      </c>
      <c r="C24" s="242">
        <v>65725</v>
      </c>
      <c r="D24" s="242">
        <v>64037</v>
      </c>
      <c r="E24" s="242">
        <v>65498</v>
      </c>
      <c r="F24" s="242">
        <v>123953</v>
      </c>
    </row>
    <row r="25" spans="1:7" s="36" customFormat="1" ht="16.95" customHeight="1" x14ac:dyDescent="0.35">
      <c r="A25" s="337" t="s">
        <v>240</v>
      </c>
      <c r="B25" s="241" t="s">
        <v>171</v>
      </c>
      <c r="C25" s="242">
        <v>2697</v>
      </c>
      <c r="D25" s="242">
        <v>2405</v>
      </c>
      <c r="E25" s="242">
        <v>2495</v>
      </c>
      <c r="F25" s="242">
        <v>7407</v>
      </c>
    </row>
    <row r="26" spans="1:7" ht="16.95" customHeight="1" x14ac:dyDescent="0.35">
      <c r="A26" s="420" t="s">
        <v>43</v>
      </c>
      <c r="B26" s="373"/>
      <c r="C26" s="373"/>
      <c r="D26" s="373"/>
      <c r="E26" s="373"/>
      <c r="F26" s="373"/>
    </row>
    <row r="27" spans="1:7" s="36" customFormat="1" ht="66" customHeight="1" x14ac:dyDescent="0.35">
      <c r="A27" s="369" t="s">
        <v>160</v>
      </c>
      <c r="B27" s="370"/>
      <c r="C27" s="370"/>
      <c r="D27" s="370"/>
      <c r="E27" s="370"/>
      <c r="F27" s="371"/>
      <c r="G27" s="1"/>
    </row>
    <row r="28" spans="1:7" s="36" customFormat="1" ht="16.95" customHeight="1" x14ac:dyDescent="0.35">
      <c r="A28" s="37"/>
      <c r="B28" s="37"/>
      <c r="C28" s="37"/>
      <c r="D28" s="38"/>
      <c r="E28" s="38"/>
      <c r="F28" s="39"/>
      <c r="G28" s="1"/>
    </row>
    <row r="29" spans="1:7" s="36" customFormat="1" ht="16.95" customHeight="1" x14ac:dyDescent="0.35">
      <c r="A29" s="372" t="s">
        <v>37</v>
      </c>
      <c r="B29" s="372"/>
      <c r="C29" s="372"/>
      <c r="D29" s="372"/>
      <c r="E29" s="372"/>
      <c r="F29" s="372"/>
      <c r="G29" s="1"/>
    </row>
    <row r="30" spans="1:7" s="36" customFormat="1" ht="16.95" customHeight="1" x14ac:dyDescent="0.35">
      <c r="A30" s="372" t="s">
        <v>20</v>
      </c>
      <c r="B30" s="372"/>
      <c r="C30" s="372"/>
      <c r="D30" s="372"/>
      <c r="E30" s="372"/>
      <c r="F30" s="372"/>
      <c r="G30" s="1"/>
    </row>
    <row r="31" spans="1:7" s="36" customFormat="1" x14ac:dyDescent="0.35">
      <c r="A31" s="37"/>
      <c r="B31" s="37"/>
      <c r="C31" s="38"/>
      <c r="D31" s="38"/>
      <c r="E31" s="38"/>
      <c r="F31" s="40"/>
      <c r="G31" s="1"/>
    </row>
    <row r="32" spans="1:7" ht="15" customHeight="1" x14ac:dyDescent="0.35">
      <c r="A32" s="380" t="s">
        <v>17</v>
      </c>
      <c r="B32" s="381"/>
      <c r="C32" s="9" t="s">
        <v>14</v>
      </c>
      <c r="D32" s="9" t="s">
        <v>15</v>
      </c>
      <c r="E32" s="9" t="s">
        <v>91</v>
      </c>
      <c r="F32" s="120" t="s">
        <v>12</v>
      </c>
    </row>
    <row r="33" spans="1:6" s="36" customFormat="1" ht="16.95" customHeight="1" x14ac:dyDescent="0.3">
      <c r="A33" s="382" t="s">
        <v>16</v>
      </c>
      <c r="B33" s="382"/>
      <c r="C33" s="35">
        <f>SUM(C35:C41)</f>
        <v>13698040908</v>
      </c>
      <c r="D33" s="35">
        <f>SUM(D35:D41)</f>
        <v>20118031998.000004</v>
      </c>
      <c r="E33" s="35">
        <f>SUM(E35:E41)</f>
        <v>21907648715.999996</v>
      </c>
      <c r="F33" s="35">
        <f>SUM(F35:F41)</f>
        <v>55723721622</v>
      </c>
    </row>
    <row r="34" spans="1:6" s="36" customFormat="1" ht="16.95" customHeight="1" x14ac:dyDescent="0.3">
      <c r="A34" s="367"/>
      <c r="B34" s="367"/>
      <c r="C34" s="109"/>
      <c r="D34" s="109"/>
      <c r="E34" s="109"/>
      <c r="F34" s="109"/>
    </row>
    <row r="35" spans="1:6" s="36" customFormat="1" ht="19.5" customHeight="1" x14ac:dyDescent="0.3">
      <c r="A35" s="129" t="s">
        <v>179</v>
      </c>
      <c r="B35" s="129" t="s">
        <v>179</v>
      </c>
      <c r="C35" s="109">
        <v>4247653073</v>
      </c>
      <c r="D35" s="40">
        <v>10051498959</v>
      </c>
      <c r="E35" s="109">
        <v>9470819236</v>
      </c>
      <c r="F35" s="109">
        <v>23769971268</v>
      </c>
    </row>
    <row r="36" spans="1:6" s="36" customFormat="1" ht="47.25" customHeight="1" x14ac:dyDescent="0.3">
      <c r="A36" s="129" t="s">
        <v>173</v>
      </c>
      <c r="B36" s="129" t="s">
        <v>173</v>
      </c>
      <c r="C36" s="109">
        <v>150525000</v>
      </c>
      <c r="D36" s="40">
        <v>137648000</v>
      </c>
      <c r="E36" s="109">
        <v>135648000</v>
      </c>
      <c r="F36" s="109">
        <v>423821000</v>
      </c>
    </row>
    <row r="37" spans="1:6" s="36" customFormat="1" ht="41.25" customHeight="1" x14ac:dyDescent="0.3">
      <c r="A37" s="129" t="s">
        <v>170</v>
      </c>
      <c r="B37" s="129" t="s">
        <v>170</v>
      </c>
      <c r="C37" s="109">
        <v>2255941361</v>
      </c>
      <c r="D37" s="40">
        <v>2367702002.0000038</v>
      </c>
      <c r="E37" s="109">
        <v>2442584281.9999962</v>
      </c>
      <c r="F37" s="109">
        <v>7066227645</v>
      </c>
    </row>
    <row r="38" spans="1:6" s="36" customFormat="1" ht="48" customHeight="1" x14ac:dyDescent="0.3">
      <c r="A38" s="129" t="s">
        <v>176</v>
      </c>
      <c r="B38" s="129" t="s">
        <v>176</v>
      </c>
      <c r="C38" s="109">
        <v>419483000</v>
      </c>
      <c r="D38" s="40">
        <v>714845490</v>
      </c>
      <c r="E38" s="109">
        <v>697859370</v>
      </c>
      <c r="F38" s="109">
        <v>1832187860</v>
      </c>
    </row>
    <row r="39" spans="1:6" s="36" customFormat="1" ht="16.95" customHeight="1" x14ac:dyDescent="0.3">
      <c r="A39" s="123" t="s">
        <v>222</v>
      </c>
      <c r="B39" s="123" t="s">
        <v>222</v>
      </c>
      <c r="C39" s="109">
        <v>0</v>
      </c>
      <c r="D39" s="40">
        <v>0</v>
      </c>
      <c r="E39" s="109">
        <v>4015303000</v>
      </c>
      <c r="F39" s="109">
        <v>4015303000</v>
      </c>
    </row>
    <row r="40" spans="1:6" s="36" customFormat="1" ht="30.75" customHeight="1" x14ac:dyDescent="0.3">
      <c r="A40" s="129" t="s">
        <v>223</v>
      </c>
      <c r="B40" s="129" t="s">
        <v>223</v>
      </c>
      <c r="C40" s="109">
        <v>6586978000</v>
      </c>
      <c r="D40" s="40">
        <v>6745081000</v>
      </c>
      <c r="E40" s="109">
        <v>5115820000</v>
      </c>
      <c r="F40" s="109">
        <v>18447879000</v>
      </c>
    </row>
    <row r="41" spans="1:6" s="36" customFormat="1" ht="39" customHeight="1" x14ac:dyDescent="0.3">
      <c r="A41" s="123" t="s">
        <v>245</v>
      </c>
      <c r="B41" s="123" t="s">
        <v>245</v>
      </c>
      <c r="C41" s="109">
        <v>37460474.00000003</v>
      </c>
      <c r="D41" s="40">
        <v>101256546.99999997</v>
      </c>
      <c r="E41" s="109">
        <v>29614828.00000006</v>
      </c>
      <c r="F41" s="109">
        <v>168331849.00000006</v>
      </c>
    </row>
    <row r="42" spans="1:6" ht="16.95" customHeight="1" x14ac:dyDescent="0.35">
      <c r="A42" s="373" t="s">
        <v>195</v>
      </c>
      <c r="B42" s="373"/>
      <c r="C42" s="373"/>
      <c r="D42" s="373"/>
      <c r="E42" s="373"/>
      <c r="F42" s="41"/>
    </row>
    <row r="43" spans="1:6" ht="79.2" customHeight="1" x14ac:dyDescent="0.35">
      <c r="A43" s="369" t="s">
        <v>265</v>
      </c>
      <c r="B43" s="370"/>
      <c r="C43" s="370"/>
      <c r="D43" s="370"/>
      <c r="E43" s="370"/>
      <c r="F43" s="371"/>
    </row>
    <row r="44" spans="1:6" ht="16.95" customHeight="1" x14ac:dyDescent="0.35">
      <c r="A44" s="36"/>
      <c r="B44" s="36"/>
      <c r="C44" s="36"/>
      <c r="D44" s="36"/>
      <c r="E44" s="36"/>
      <c r="F44" s="36"/>
    </row>
    <row r="45" spans="1:6" ht="16.95" customHeight="1" x14ac:dyDescent="0.35">
      <c r="A45" s="395" t="s">
        <v>39</v>
      </c>
      <c r="B45" s="395"/>
      <c r="C45" s="395"/>
      <c r="D45" s="395"/>
      <c r="E45" s="395"/>
      <c r="F45" s="395"/>
    </row>
    <row r="46" spans="1:6" ht="16.95" customHeight="1" x14ac:dyDescent="0.35">
      <c r="A46" s="42" t="s">
        <v>40</v>
      </c>
      <c r="B46" s="42"/>
      <c r="C46" s="42"/>
      <c r="D46" s="42"/>
      <c r="E46" s="42"/>
      <c r="F46" s="42"/>
    </row>
    <row r="47" spans="1:6" x14ac:dyDescent="0.35">
      <c r="A47" s="36"/>
      <c r="B47" s="36"/>
      <c r="C47" s="36"/>
      <c r="D47" s="36"/>
      <c r="E47" s="36"/>
      <c r="F47" s="36"/>
    </row>
    <row r="48" spans="1:6" ht="31.2" x14ac:dyDescent="0.35">
      <c r="A48" s="363" t="s">
        <v>23</v>
      </c>
      <c r="B48" s="363"/>
      <c r="C48" s="7" t="s">
        <v>41</v>
      </c>
      <c r="D48" s="122" t="s">
        <v>42</v>
      </c>
      <c r="E48" s="20" t="s">
        <v>44</v>
      </c>
      <c r="F48" s="122" t="s">
        <v>24</v>
      </c>
    </row>
    <row r="49" spans="1:7" ht="30" customHeight="1" x14ac:dyDescent="0.35">
      <c r="A49" s="364" t="s">
        <v>28</v>
      </c>
      <c r="B49" s="365"/>
      <c r="C49" s="15" t="s">
        <v>192</v>
      </c>
      <c r="D49" s="15"/>
      <c r="E49" s="19"/>
      <c r="F49" s="16" t="s">
        <v>266</v>
      </c>
    </row>
    <row r="50" spans="1:7" ht="30" customHeight="1" x14ac:dyDescent="0.35">
      <c r="A50" s="364" t="s">
        <v>29</v>
      </c>
      <c r="B50" s="364"/>
      <c r="C50" s="15" t="s">
        <v>192</v>
      </c>
      <c r="D50" s="15"/>
      <c r="E50" s="15"/>
      <c r="F50" s="17" t="s">
        <v>266</v>
      </c>
    </row>
    <row r="51" spans="1:7" ht="30" customHeight="1" x14ac:dyDescent="0.35">
      <c r="A51" s="366" t="s">
        <v>27</v>
      </c>
      <c r="B51" s="366"/>
      <c r="C51" s="15" t="s">
        <v>192</v>
      </c>
      <c r="D51" s="15"/>
      <c r="E51" s="15"/>
      <c r="F51" s="17" t="s">
        <v>267</v>
      </c>
    </row>
    <row r="52" spans="1:7" ht="30" customHeight="1" x14ac:dyDescent="0.35">
      <c r="A52" s="361" t="s">
        <v>30</v>
      </c>
      <c r="B52" s="361"/>
      <c r="C52" s="15"/>
      <c r="D52" s="15" t="s">
        <v>192</v>
      </c>
      <c r="E52" s="15"/>
      <c r="F52" s="18"/>
    </row>
    <row r="53" spans="1:7" s="87" customFormat="1" x14ac:dyDescent="0.35">
      <c r="A53" s="373" t="s">
        <v>43</v>
      </c>
      <c r="B53" s="373"/>
      <c r="C53" s="373"/>
      <c r="D53" s="373"/>
      <c r="E53" s="373"/>
      <c r="F53" s="373"/>
      <c r="G53" s="1"/>
    </row>
    <row r="54" spans="1:7" s="87" customFormat="1" ht="69.599999999999994" customHeight="1" x14ac:dyDescent="0.35">
      <c r="A54" s="355" t="s">
        <v>87</v>
      </c>
      <c r="B54" s="355"/>
      <c r="C54" s="355"/>
      <c r="D54" s="355"/>
      <c r="E54" s="355"/>
      <c r="F54" s="355"/>
      <c r="G54" s="1"/>
    </row>
    <row r="55" spans="1:7" x14ac:dyDescent="0.35">
      <c r="A55" s="36"/>
      <c r="B55" s="36"/>
      <c r="C55" s="36"/>
      <c r="D55" s="36"/>
      <c r="E55" s="36"/>
      <c r="F55" s="36"/>
    </row>
    <row r="56" spans="1:7" x14ac:dyDescent="0.35">
      <c r="A56" s="36"/>
      <c r="B56" s="36"/>
      <c r="C56" s="36"/>
      <c r="D56" s="36"/>
      <c r="E56" s="36"/>
      <c r="F56" s="36"/>
    </row>
    <row r="57" spans="1:7" x14ac:dyDescent="0.35">
      <c r="A57" s="36"/>
      <c r="B57" s="36"/>
      <c r="C57" s="36"/>
      <c r="D57" s="36"/>
      <c r="E57" s="36"/>
      <c r="F57" s="36"/>
    </row>
    <row r="58" spans="1:7" x14ac:dyDescent="0.35">
      <c r="A58" s="36"/>
      <c r="B58" s="36"/>
      <c r="C58" s="36"/>
      <c r="D58" s="36"/>
      <c r="E58" s="36"/>
      <c r="F58" s="36"/>
    </row>
    <row r="59" spans="1:7" x14ac:dyDescent="0.35">
      <c r="A59" s="395" t="s">
        <v>45</v>
      </c>
      <c r="B59" s="395"/>
      <c r="C59" s="395"/>
      <c r="D59" s="395"/>
      <c r="E59" s="395"/>
      <c r="F59" s="395"/>
    </row>
    <row r="60" spans="1:7" x14ac:dyDescent="0.35">
      <c r="A60" s="395" t="s">
        <v>25</v>
      </c>
      <c r="B60" s="395"/>
      <c r="C60" s="395"/>
      <c r="D60" s="395"/>
      <c r="E60" s="395"/>
      <c r="F60" s="395"/>
    </row>
    <row r="61" spans="1:7" x14ac:dyDescent="0.35">
      <c r="A61" s="36"/>
      <c r="B61" s="36"/>
      <c r="C61" s="36"/>
      <c r="D61" s="36"/>
      <c r="E61" s="36"/>
      <c r="F61" s="36"/>
    </row>
    <row r="62" spans="1:7" x14ac:dyDescent="0.35">
      <c r="A62" s="380" t="s">
        <v>23</v>
      </c>
      <c r="B62" s="380"/>
      <c r="C62" s="9" t="s">
        <v>41</v>
      </c>
      <c r="D62" s="120" t="s">
        <v>42</v>
      </c>
      <c r="E62" s="21" t="s">
        <v>86</v>
      </c>
      <c r="F62" s="120" t="s">
        <v>24</v>
      </c>
    </row>
    <row r="63" spans="1:7" ht="30" customHeight="1" x14ac:dyDescent="0.35">
      <c r="A63" s="392" t="s">
        <v>31</v>
      </c>
      <c r="B63" s="392"/>
      <c r="C63" s="19"/>
      <c r="D63" s="19"/>
      <c r="E63" s="30" t="s">
        <v>192</v>
      </c>
      <c r="F63" s="43"/>
      <c r="G63" s="87"/>
    </row>
    <row r="64" spans="1:7" ht="30" customHeight="1" x14ac:dyDescent="0.35">
      <c r="A64" s="393" t="s">
        <v>32</v>
      </c>
      <c r="B64" s="393"/>
      <c r="C64" s="31"/>
      <c r="D64" s="31"/>
      <c r="E64" s="32" t="s">
        <v>192</v>
      </c>
      <c r="F64" s="44"/>
      <c r="G64" s="87"/>
    </row>
    <row r="65" spans="1:6" x14ac:dyDescent="0.35">
      <c r="A65" s="354" t="s">
        <v>43</v>
      </c>
      <c r="B65" s="354"/>
      <c r="C65" s="354"/>
      <c r="D65" s="354"/>
      <c r="E65" s="354"/>
      <c r="F65" s="354"/>
    </row>
    <row r="66" spans="1:6" ht="50.1" customHeight="1" x14ac:dyDescent="0.35">
      <c r="A66" s="355" t="s">
        <v>268</v>
      </c>
      <c r="B66" s="355"/>
      <c r="C66" s="355"/>
      <c r="D66" s="355"/>
      <c r="E66" s="355"/>
      <c r="F66" s="355"/>
    </row>
    <row r="67" spans="1:6" x14ac:dyDescent="0.35">
      <c r="A67" s="36"/>
      <c r="B67" s="36"/>
      <c r="C67" s="36"/>
      <c r="D67" s="36"/>
      <c r="E67" s="45"/>
      <c r="F67" s="36"/>
    </row>
    <row r="68" spans="1:6" ht="31.2" x14ac:dyDescent="0.35">
      <c r="A68" s="2" t="s">
        <v>46</v>
      </c>
      <c r="B68" s="394" t="s">
        <v>213</v>
      </c>
      <c r="C68" s="375"/>
      <c r="D68" s="383" t="s">
        <v>49</v>
      </c>
      <c r="E68" s="384"/>
      <c r="F68" s="385"/>
    </row>
    <row r="69" spans="1:6" x14ac:dyDescent="0.35">
      <c r="A69" s="2" t="s">
        <v>47</v>
      </c>
      <c r="B69" s="394" t="s">
        <v>248</v>
      </c>
      <c r="C69" s="375"/>
      <c r="D69" s="386"/>
      <c r="E69" s="387"/>
      <c r="F69" s="388"/>
    </row>
    <row r="70" spans="1:6" x14ac:dyDescent="0.35">
      <c r="A70" s="2" t="s">
        <v>48</v>
      </c>
      <c r="B70" s="394" t="s">
        <v>242</v>
      </c>
      <c r="C70" s="375"/>
      <c r="D70" s="389"/>
      <c r="E70" s="390"/>
      <c r="F70" s="391"/>
    </row>
    <row r="73" spans="1:6" ht="12.75" customHeight="1" x14ac:dyDescent="0.35">
      <c r="A73" s="36"/>
      <c r="B73" s="36"/>
      <c r="C73" s="36"/>
      <c r="D73" s="36"/>
      <c r="E73" s="36"/>
      <c r="F73" s="36"/>
    </row>
    <row r="74" spans="1:6" ht="21.9" customHeight="1" x14ac:dyDescent="0.35">
      <c r="A74" s="379" t="s">
        <v>50</v>
      </c>
      <c r="B74" s="379"/>
      <c r="C74" s="379"/>
      <c r="D74" s="379"/>
      <c r="E74" s="379"/>
      <c r="F74" s="379"/>
    </row>
    <row r="75" spans="1:6" ht="9.9" customHeight="1" x14ac:dyDescent="0.35">
      <c r="A75" s="36"/>
      <c r="B75" s="36"/>
      <c r="C75" s="36"/>
      <c r="D75" s="36"/>
      <c r="E75" s="36"/>
      <c r="F75" s="36"/>
    </row>
    <row r="76" spans="1:6" x14ac:dyDescent="0.35">
      <c r="A76" s="395" t="s">
        <v>51</v>
      </c>
      <c r="B76" s="395"/>
      <c r="C76" s="395"/>
      <c r="D76" s="395"/>
      <c r="E76" s="395"/>
      <c r="F76" s="395"/>
    </row>
    <row r="77" spans="1:6" x14ac:dyDescent="0.35">
      <c r="A77" s="395" t="s">
        <v>62</v>
      </c>
      <c r="B77" s="395"/>
      <c r="C77" s="395"/>
      <c r="D77" s="395"/>
      <c r="E77" s="395"/>
      <c r="F77" s="395"/>
    </row>
    <row r="78" spans="1:6" x14ac:dyDescent="0.35">
      <c r="A78" s="395" t="s">
        <v>52</v>
      </c>
      <c r="B78" s="395"/>
      <c r="C78" s="395"/>
      <c r="D78" s="395"/>
      <c r="E78" s="395"/>
      <c r="F78" s="395"/>
    </row>
    <row r="79" spans="1:6" ht="9.9" customHeight="1" x14ac:dyDescent="0.35">
      <c r="A79" s="36"/>
      <c r="B79" s="36"/>
      <c r="C79" s="36"/>
      <c r="D79" s="36"/>
      <c r="E79" s="36"/>
      <c r="F79" s="36"/>
    </row>
    <row r="80" spans="1:6" ht="30" x14ac:dyDescent="0.35">
      <c r="A80" s="69" t="s">
        <v>63</v>
      </c>
      <c r="B80" s="69" t="s">
        <v>67</v>
      </c>
      <c r="C80" s="69" t="s">
        <v>71</v>
      </c>
      <c r="D80" s="69" t="s">
        <v>68</v>
      </c>
      <c r="E80" s="69" t="s">
        <v>69</v>
      </c>
      <c r="F80" s="69" t="s">
        <v>70</v>
      </c>
    </row>
    <row r="81" spans="1:7" x14ac:dyDescent="0.35">
      <c r="A81" s="118" t="s">
        <v>16</v>
      </c>
      <c r="B81" s="35">
        <f>+SUM(B83:B90)</f>
        <v>169665788148.50732</v>
      </c>
      <c r="C81" s="78">
        <f>+SUM(C83:C90)</f>
        <v>100</v>
      </c>
      <c r="D81" s="10"/>
      <c r="E81" s="10"/>
      <c r="F81" s="10"/>
    </row>
    <row r="82" spans="1:7" ht="9.9" customHeight="1" x14ac:dyDescent="0.35">
      <c r="A82" s="24"/>
      <c r="B82" s="25"/>
      <c r="C82" s="66"/>
      <c r="D82" s="23"/>
      <c r="E82" s="23"/>
      <c r="F82" s="23"/>
    </row>
    <row r="83" spans="1:7" ht="60" x14ac:dyDescent="0.35">
      <c r="A83" s="24" t="s">
        <v>64</v>
      </c>
      <c r="B83" s="25">
        <v>169665788148.50732</v>
      </c>
      <c r="C83" s="66">
        <f>+B83/$B$81*100</f>
        <v>100</v>
      </c>
      <c r="D83" s="140" t="s">
        <v>194</v>
      </c>
      <c r="E83" s="23"/>
      <c r="F83" s="23"/>
      <c r="G83" s="130"/>
    </row>
    <row r="84" spans="1:7" ht="30" x14ac:dyDescent="0.35">
      <c r="A84" s="24" t="s">
        <v>65</v>
      </c>
      <c r="B84" s="25">
        <v>0</v>
      </c>
      <c r="C84" s="66"/>
      <c r="D84" s="23"/>
      <c r="E84" s="23"/>
      <c r="F84" s="23" t="s">
        <v>227</v>
      </c>
      <c r="G84" s="130"/>
    </row>
    <row r="85" spans="1:7" ht="30" x14ac:dyDescent="0.35">
      <c r="A85" s="24" t="s">
        <v>66</v>
      </c>
      <c r="B85" s="25">
        <v>0</v>
      </c>
      <c r="C85" s="66"/>
      <c r="D85" s="23"/>
      <c r="E85" s="23"/>
      <c r="F85" s="23" t="s">
        <v>271</v>
      </c>
      <c r="G85" s="130"/>
    </row>
    <row r="86" spans="1:7" x14ac:dyDescent="0.35">
      <c r="A86" s="24" t="s">
        <v>166</v>
      </c>
      <c r="B86" s="25">
        <v>0</v>
      </c>
      <c r="C86" s="66"/>
      <c r="D86" s="23"/>
      <c r="E86" s="23"/>
      <c r="F86" s="23"/>
      <c r="G86" s="130"/>
    </row>
    <row r="87" spans="1:7" x14ac:dyDescent="0.35">
      <c r="A87" s="24" t="s">
        <v>167</v>
      </c>
      <c r="B87" s="25">
        <v>0</v>
      </c>
      <c r="C87" s="66"/>
      <c r="D87" s="24"/>
      <c r="E87" s="24"/>
      <c r="F87" s="24"/>
      <c r="G87" s="130"/>
    </row>
    <row r="88" spans="1:7" x14ac:dyDescent="0.35">
      <c r="A88" s="24" t="s">
        <v>269</v>
      </c>
      <c r="B88" s="25">
        <v>0</v>
      </c>
      <c r="C88" s="66"/>
      <c r="D88" s="24"/>
      <c r="E88" s="24"/>
      <c r="F88" s="24"/>
    </row>
    <row r="89" spans="1:7" x14ac:dyDescent="0.35">
      <c r="A89" s="24" t="s">
        <v>270</v>
      </c>
      <c r="B89" s="25">
        <v>0</v>
      </c>
      <c r="C89" s="66"/>
      <c r="D89" s="24"/>
      <c r="E89" s="24"/>
      <c r="F89" s="24"/>
    </row>
    <row r="90" spans="1:7" x14ac:dyDescent="0.35">
      <c r="A90" s="26"/>
      <c r="B90" s="25">
        <v>0</v>
      </c>
      <c r="C90" s="66"/>
      <c r="D90" s="76"/>
      <c r="E90" s="76"/>
      <c r="F90" s="76"/>
    </row>
    <row r="91" spans="1:7" ht="14.4" customHeight="1" x14ac:dyDescent="0.35">
      <c r="A91" s="354" t="s">
        <v>43</v>
      </c>
      <c r="B91" s="354"/>
      <c r="C91" s="354"/>
      <c r="D91" s="354"/>
      <c r="E91" s="354"/>
      <c r="F91" s="354"/>
    </row>
    <row r="92" spans="1:7" ht="50.1" customHeight="1" x14ac:dyDescent="0.35">
      <c r="A92" s="355" t="s">
        <v>168</v>
      </c>
      <c r="B92" s="355"/>
      <c r="C92" s="355"/>
      <c r="D92" s="355"/>
      <c r="E92" s="355"/>
      <c r="F92" s="355"/>
    </row>
    <row r="93" spans="1:7" ht="9.9" customHeight="1" x14ac:dyDescent="0.35">
      <c r="A93" s="24"/>
      <c r="B93" s="48"/>
      <c r="C93" s="23"/>
      <c r="D93" s="36"/>
      <c r="E93" s="36"/>
      <c r="F93" s="36"/>
    </row>
    <row r="94" spans="1:7" x14ac:dyDescent="0.35">
      <c r="A94" s="395" t="s">
        <v>72</v>
      </c>
      <c r="B94" s="395"/>
      <c r="C94" s="395"/>
      <c r="D94" s="395"/>
      <c r="E94" s="395"/>
      <c r="F94" s="395"/>
    </row>
    <row r="95" spans="1:7" x14ac:dyDescent="0.35">
      <c r="A95" s="395" t="s">
        <v>73</v>
      </c>
      <c r="B95" s="395"/>
      <c r="C95" s="395"/>
      <c r="D95" s="395"/>
      <c r="E95" s="395"/>
      <c r="F95" s="395"/>
    </row>
    <row r="96" spans="1:7" x14ac:dyDescent="0.35">
      <c r="A96" s="395" t="s">
        <v>52</v>
      </c>
      <c r="B96" s="395"/>
      <c r="C96" s="395"/>
      <c r="D96" s="395"/>
      <c r="E96" s="395"/>
      <c r="F96" s="395"/>
    </row>
    <row r="97" spans="1:6" ht="9.9" customHeight="1" x14ac:dyDescent="0.35">
      <c r="A97" s="36"/>
      <c r="B97" s="36"/>
      <c r="C97" s="36"/>
      <c r="D97" s="36"/>
      <c r="E97" s="36"/>
      <c r="F97" s="36"/>
    </row>
    <row r="98" spans="1:6" ht="31.2" x14ac:dyDescent="0.35">
      <c r="A98" s="68" t="s">
        <v>55</v>
      </c>
      <c r="B98" s="68" t="s">
        <v>56</v>
      </c>
      <c r="C98" s="68" t="s">
        <v>14</v>
      </c>
      <c r="D98" s="68" t="s">
        <v>15</v>
      </c>
      <c r="E98" s="68" t="s">
        <v>91</v>
      </c>
      <c r="F98" s="68" t="s">
        <v>12</v>
      </c>
    </row>
    <row r="99" spans="1:6" x14ac:dyDescent="0.35">
      <c r="A99" s="118" t="s">
        <v>16</v>
      </c>
      <c r="B99" s="49"/>
      <c r="C99" s="35">
        <f>+C101+C107+C111</f>
        <v>13194657845.260002</v>
      </c>
      <c r="D99" s="35">
        <f>+D101+D107+D111</f>
        <v>19816806431.500004</v>
      </c>
      <c r="E99" s="35">
        <f>+E101+E107+E111</f>
        <v>10503410511.030014</v>
      </c>
      <c r="F99" s="35">
        <f>+F101+F107+F111</f>
        <v>43514874787.790016</v>
      </c>
    </row>
    <row r="100" spans="1:6" ht="9.9" customHeight="1" x14ac:dyDescent="0.35">
      <c r="A100" s="12"/>
      <c r="B100" s="50"/>
      <c r="C100" s="13"/>
      <c r="D100" s="13"/>
      <c r="E100" s="13"/>
      <c r="F100" s="51"/>
    </row>
    <row r="101" spans="1:6" x14ac:dyDescent="0.35">
      <c r="A101" s="396" t="s">
        <v>74</v>
      </c>
      <c r="B101" s="396"/>
      <c r="C101" s="53">
        <f>+SUM(C102:C106)</f>
        <v>13194657845.260002</v>
      </c>
      <c r="D101" s="53">
        <f t="shared" ref="D101:F101" si="0">+SUM(D102:D106)</f>
        <v>19816806431.500004</v>
      </c>
      <c r="E101" s="53">
        <f t="shared" si="0"/>
        <v>10503410511.030014</v>
      </c>
      <c r="F101" s="53">
        <f t="shared" si="0"/>
        <v>43514874787.790016</v>
      </c>
    </row>
    <row r="102" spans="1:6" ht="45" x14ac:dyDescent="0.35">
      <c r="A102" s="132" t="s">
        <v>197</v>
      </c>
      <c r="B102" s="129" t="s">
        <v>200</v>
      </c>
      <c r="C102" s="25">
        <v>6386643.0000000075</v>
      </c>
      <c r="D102" s="14">
        <v>6447582.6699999832</v>
      </c>
      <c r="E102" s="25">
        <v>6957578</v>
      </c>
      <c r="F102" s="25">
        <v>19791803.669999991</v>
      </c>
    </row>
    <row r="103" spans="1:6" ht="48" customHeight="1" x14ac:dyDescent="0.35">
      <c r="A103" s="132" t="s">
        <v>198</v>
      </c>
      <c r="B103" s="129" t="s">
        <v>201</v>
      </c>
      <c r="C103" s="25">
        <v>7178007.4100000262</v>
      </c>
      <c r="D103" s="14">
        <v>8246353.9799999893</v>
      </c>
      <c r="E103" s="25">
        <v>4159472.4199999869</v>
      </c>
      <c r="F103" s="25">
        <v>19583833.810000002</v>
      </c>
    </row>
    <row r="104" spans="1:6" x14ac:dyDescent="0.35">
      <c r="A104" s="132">
        <v>1411000000</v>
      </c>
      <c r="B104" s="50" t="s">
        <v>202</v>
      </c>
      <c r="C104" s="304">
        <v>4787789787.4099989</v>
      </c>
      <c r="D104" s="14">
        <v>4787789787.4100122</v>
      </c>
      <c r="E104" s="304">
        <v>565413455.42999268</v>
      </c>
      <c r="F104" s="170">
        <v>10140993030.250004</v>
      </c>
    </row>
    <row r="105" spans="1:6" x14ac:dyDescent="0.35">
      <c r="A105" s="132" t="s">
        <v>199</v>
      </c>
      <c r="B105" s="50" t="s">
        <v>203</v>
      </c>
      <c r="C105" s="304">
        <v>8362636740.7800026</v>
      </c>
      <c r="D105" s="14">
        <v>14983656040.779991</v>
      </c>
      <c r="E105" s="304">
        <v>9896213338.4900208</v>
      </c>
      <c r="F105" s="170">
        <v>33242506120.050014</v>
      </c>
    </row>
    <row r="106" spans="1:6" x14ac:dyDescent="0.35">
      <c r="A106" s="132">
        <v>2412000000</v>
      </c>
      <c r="B106" s="50" t="s">
        <v>204</v>
      </c>
      <c r="C106" s="304">
        <v>30666666.659999933</v>
      </c>
      <c r="D106" s="14">
        <v>30666666.66</v>
      </c>
      <c r="E106" s="304">
        <v>30666666.689999949</v>
      </c>
      <c r="F106" s="170">
        <v>92000000.009999886</v>
      </c>
    </row>
    <row r="107" spans="1:6" x14ac:dyDescent="0.35">
      <c r="A107" s="396" t="s">
        <v>75</v>
      </c>
      <c r="B107" s="396"/>
      <c r="C107" s="53">
        <f>+SUM(C108:C109)</f>
        <v>0</v>
      </c>
      <c r="D107" s="53">
        <f>+SUM(D108:D109)</f>
        <v>0</v>
      </c>
      <c r="E107" s="53">
        <f>+SUM(E108:E109)</f>
        <v>0</v>
      </c>
      <c r="F107" s="53">
        <f>+SUM(F108:F109)</f>
        <v>0</v>
      </c>
    </row>
    <row r="108" spans="1:6" ht="30.75" customHeight="1" x14ac:dyDescent="0.35">
      <c r="A108" s="54" t="s">
        <v>58</v>
      </c>
      <c r="B108" s="50" t="s">
        <v>53</v>
      </c>
      <c r="C108" s="56">
        <v>0</v>
      </c>
      <c r="D108" s="56">
        <v>0</v>
      </c>
      <c r="E108" s="56">
        <v>0</v>
      </c>
      <c r="F108" s="57">
        <f t="shared" ref="F108:F109" si="1">+C108+D108+E108</f>
        <v>0</v>
      </c>
    </row>
    <row r="109" spans="1:6" ht="35.25" customHeight="1" x14ac:dyDescent="0.35">
      <c r="A109" s="54" t="s">
        <v>58</v>
      </c>
      <c r="B109" s="50" t="s">
        <v>53</v>
      </c>
      <c r="C109" s="56">
        <v>0</v>
      </c>
      <c r="D109" s="56">
        <v>0</v>
      </c>
      <c r="E109" s="56">
        <v>0</v>
      </c>
      <c r="F109" s="57">
        <f t="shared" si="1"/>
        <v>0</v>
      </c>
    </row>
    <row r="110" spans="1:6" x14ac:dyDescent="0.35">
      <c r="A110" s="354" t="s">
        <v>195</v>
      </c>
      <c r="B110" s="354"/>
      <c r="C110" s="354"/>
      <c r="D110" s="354"/>
      <c r="E110" s="354"/>
      <c r="F110" s="354"/>
    </row>
    <row r="111" spans="1:6" ht="45" customHeight="1" x14ac:dyDescent="0.35">
      <c r="A111" s="355" t="s">
        <v>150</v>
      </c>
      <c r="B111" s="355"/>
      <c r="C111" s="355"/>
      <c r="D111" s="355"/>
      <c r="E111" s="355"/>
      <c r="F111" s="355"/>
    </row>
    <row r="112" spans="1:6" ht="9.9" customHeight="1" x14ac:dyDescent="0.35">
      <c r="A112" s="24"/>
      <c r="B112" s="48"/>
      <c r="C112" s="23"/>
      <c r="D112" s="36"/>
      <c r="E112" s="36"/>
      <c r="F112" s="36"/>
    </row>
    <row r="113" spans="1:6" x14ac:dyDescent="0.35">
      <c r="A113" s="395" t="s">
        <v>76</v>
      </c>
      <c r="B113" s="395"/>
      <c r="C113" s="395"/>
      <c r="D113" s="395"/>
      <c r="E113" s="395"/>
      <c r="F113" s="395"/>
    </row>
    <row r="114" spans="1:6" ht="33" customHeight="1" x14ac:dyDescent="0.35">
      <c r="A114" s="362" t="s">
        <v>54</v>
      </c>
      <c r="B114" s="362"/>
      <c r="C114" s="362"/>
      <c r="D114" s="362"/>
      <c r="E114" s="362"/>
      <c r="F114" s="362"/>
    </row>
    <row r="115" spans="1:6" x14ac:dyDescent="0.35">
      <c r="A115" s="395" t="s">
        <v>52</v>
      </c>
      <c r="B115" s="395"/>
      <c r="C115" s="395"/>
      <c r="D115" s="395"/>
      <c r="E115" s="395"/>
      <c r="F115" s="395"/>
    </row>
    <row r="116" spans="1:6" ht="9.9" customHeight="1" x14ac:dyDescent="0.35">
      <c r="A116" s="89"/>
      <c r="B116" s="90"/>
      <c r="C116" s="90"/>
      <c r="D116" s="90"/>
      <c r="E116" s="90"/>
      <c r="F116" s="91"/>
    </row>
    <row r="117" spans="1:6" ht="31.2" x14ac:dyDescent="0.35">
      <c r="A117" s="68" t="s">
        <v>55</v>
      </c>
      <c r="B117" s="68" t="s">
        <v>56</v>
      </c>
      <c r="C117" s="68" t="s">
        <v>14</v>
      </c>
      <c r="D117" s="68" t="s">
        <v>15</v>
      </c>
      <c r="E117" s="68" t="s">
        <v>91</v>
      </c>
      <c r="F117" s="68" t="s">
        <v>12</v>
      </c>
    </row>
    <row r="118" spans="1:6" x14ac:dyDescent="0.35">
      <c r="A118" s="118" t="s">
        <v>16</v>
      </c>
      <c r="B118" s="49"/>
      <c r="C118" s="35">
        <f>+C120+C133+C143</f>
        <v>13698040908</v>
      </c>
      <c r="D118" s="35">
        <f t="shared" ref="D118:E118" si="2">+D120+D133+D143</f>
        <v>20118031998.000004</v>
      </c>
      <c r="E118" s="35">
        <f t="shared" si="2"/>
        <v>21907648715.999996</v>
      </c>
      <c r="F118" s="35">
        <f>F120</f>
        <v>55723721622</v>
      </c>
    </row>
    <row r="119" spans="1:6" x14ac:dyDescent="0.35">
      <c r="A119" s="12"/>
      <c r="B119" s="50"/>
      <c r="C119" s="13"/>
      <c r="D119" s="13"/>
      <c r="E119" s="13"/>
      <c r="F119" s="51"/>
    </row>
    <row r="120" spans="1:6" ht="15.75" customHeight="1" x14ac:dyDescent="0.35">
      <c r="A120" s="396" t="s">
        <v>57</v>
      </c>
      <c r="B120" s="396"/>
      <c r="C120" s="53">
        <f>C121+C131</f>
        <v>13698040908</v>
      </c>
      <c r="D120" s="53">
        <f t="shared" ref="D120:F120" si="3">D121+D131</f>
        <v>20118031998.000004</v>
      </c>
      <c r="E120" s="53">
        <f t="shared" si="3"/>
        <v>21907648715.999996</v>
      </c>
      <c r="F120" s="53">
        <f t="shared" si="3"/>
        <v>55723721622</v>
      </c>
    </row>
    <row r="121" spans="1:6" ht="16.5" customHeight="1" x14ac:dyDescent="0.35">
      <c r="A121" s="54">
        <v>6</v>
      </c>
      <c r="B121" s="42" t="s">
        <v>208</v>
      </c>
      <c r="C121" s="134">
        <v>13660580434</v>
      </c>
      <c r="D121" s="134">
        <v>20016775451.000004</v>
      </c>
      <c r="E121" s="134">
        <v>21878033887.999996</v>
      </c>
      <c r="F121" s="305">
        <v>55555389773</v>
      </c>
    </row>
    <row r="122" spans="1:6" ht="23.25" customHeight="1" x14ac:dyDescent="0.35">
      <c r="A122" s="54"/>
      <c r="B122" s="129" t="s">
        <v>179</v>
      </c>
      <c r="C122" s="14">
        <v>4247653073</v>
      </c>
      <c r="D122" s="58">
        <v>10051498959</v>
      </c>
      <c r="E122" s="58">
        <v>9470819236</v>
      </c>
      <c r="F122" s="55">
        <v>23769971268</v>
      </c>
    </row>
    <row r="123" spans="1:6" ht="33.75" customHeight="1" x14ac:dyDescent="0.35">
      <c r="A123" s="54"/>
      <c r="B123" s="129" t="s">
        <v>173</v>
      </c>
      <c r="C123" s="14">
        <v>150525000</v>
      </c>
      <c r="D123" s="14">
        <v>137648000</v>
      </c>
      <c r="E123" s="14">
        <v>135648000</v>
      </c>
      <c r="F123" s="55">
        <v>423821000</v>
      </c>
    </row>
    <row r="124" spans="1:6" ht="37.5" customHeight="1" x14ac:dyDescent="0.35">
      <c r="A124" s="54"/>
      <c r="B124" s="129" t="s">
        <v>170</v>
      </c>
      <c r="C124" s="14">
        <v>2255941361</v>
      </c>
      <c r="D124" s="14">
        <v>2367702002.0000038</v>
      </c>
      <c r="E124" s="14">
        <v>2442584281.9999962</v>
      </c>
      <c r="F124" s="55">
        <v>7066227645</v>
      </c>
    </row>
    <row r="125" spans="1:6" ht="27" customHeight="1" x14ac:dyDescent="0.35">
      <c r="A125" s="54"/>
      <c r="B125" s="129" t="s">
        <v>176</v>
      </c>
      <c r="C125" s="14">
        <v>419483000</v>
      </c>
      <c r="D125" s="14">
        <v>714845490</v>
      </c>
      <c r="E125" s="14">
        <v>697859370</v>
      </c>
      <c r="F125" s="55">
        <v>1832187860</v>
      </c>
    </row>
    <row r="126" spans="1:6" ht="21.75" customHeight="1" x14ac:dyDescent="0.35">
      <c r="A126" s="54"/>
      <c r="B126" s="123" t="s">
        <v>222</v>
      </c>
      <c r="C126" s="14">
        <v>0</v>
      </c>
      <c r="D126" s="14">
        <v>0</v>
      </c>
      <c r="E126" s="14">
        <v>4015303000</v>
      </c>
      <c r="F126" s="55">
        <v>4015303000</v>
      </c>
    </row>
    <row r="127" spans="1:6" ht="21.75" customHeight="1" x14ac:dyDescent="0.35">
      <c r="A127" s="54"/>
      <c r="B127" s="123" t="s">
        <v>174</v>
      </c>
      <c r="C127" s="14">
        <v>6586978000</v>
      </c>
      <c r="D127" s="14">
        <v>6745081000</v>
      </c>
      <c r="E127" s="14">
        <v>5115820000</v>
      </c>
      <c r="F127" s="55">
        <v>18447879000</v>
      </c>
    </row>
    <row r="128" spans="1:6" ht="21.75" customHeight="1" x14ac:dyDescent="0.35">
      <c r="A128" s="54"/>
      <c r="B128" s="123"/>
      <c r="C128" s="14"/>
      <c r="D128" s="14"/>
      <c r="E128" s="14"/>
      <c r="F128" s="55"/>
    </row>
    <row r="129" spans="1:6" ht="21.75" customHeight="1" x14ac:dyDescent="0.35">
      <c r="A129" s="54"/>
      <c r="B129" s="123"/>
      <c r="C129" s="14"/>
      <c r="D129" s="14"/>
      <c r="E129" s="14"/>
      <c r="F129" s="55"/>
    </row>
    <row r="130" spans="1:6" ht="21.75" customHeight="1" x14ac:dyDescent="0.35">
      <c r="A130" s="54"/>
      <c r="B130" s="123"/>
      <c r="C130" s="14"/>
      <c r="D130" s="14"/>
      <c r="E130" s="14"/>
      <c r="F130" s="55"/>
    </row>
    <row r="131" spans="1:6" ht="39" customHeight="1" x14ac:dyDescent="0.35">
      <c r="A131" s="54">
        <v>7</v>
      </c>
      <c r="B131" s="3" t="s">
        <v>209</v>
      </c>
      <c r="C131" s="134">
        <v>37460474.00000006</v>
      </c>
      <c r="D131" s="134">
        <v>101256546.99999994</v>
      </c>
      <c r="E131" s="134">
        <v>29614828.00000006</v>
      </c>
      <c r="F131" s="305">
        <v>168331849.00000006</v>
      </c>
    </row>
    <row r="132" spans="1:6" ht="30" x14ac:dyDescent="0.35">
      <c r="A132" s="119"/>
      <c r="B132" s="123" t="s">
        <v>217</v>
      </c>
      <c r="C132" s="14">
        <v>37460474.00000006</v>
      </c>
      <c r="D132" s="14">
        <v>101256546.99999994</v>
      </c>
      <c r="E132" s="14">
        <v>29614828.00000006</v>
      </c>
      <c r="F132" s="55">
        <v>168331849.00000006</v>
      </c>
    </row>
    <row r="133" spans="1:6" ht="24.75" customHeight="1" x14ac:dyDescent="0.35">
      <c r="A133" s="396" t="s">
        <v>59</v>
      </c>
      <c r="B133" s="396"/>
      <c r="C133" s="53">
        <f>+SUM(C134:C140)</f>
        <v>0</v>
      </c>
      <c r="D133" s="53">
        <f t="shared" ref="D133:F133" si="4">+SUM(D134:D140)</f>
        <v>0</v>
      </c>
      <c r="E133" s="53">
        <f t="shared" si="4"/>
        <v>0</v>
      </c>
      <c r="F133" s="53">
        <f t="shared" si="4"/>
        <v>0</v>
      </c>
    </row>
    <row r="134" spans="1:6" ht="32.25" customHeight="1" x14ac:dyDescent="0.35">
      <c r="A134" s="54">
        <v>6</v>
      </c>
      <c r="B134" s="142" t="s">
        <v>208</v>
      </c>
      <c r="C134" s="56"/>
      <c r="D134" s="56"/>
      <c r="E134" s="56"/>
      <c r="F134" s="40"/>
    </row>
    <row r="135" spans="1:6" ht="20.25" customHeight="1" x14ac:dyDescent="0.35">
      <c r="A135" s="54"/>
      <c r="B135" s="50" t="s">
        <v>179</v>
      </c>
      <c r="C135" s="56"/>
      <c r="D135" s="56"/>
      <c r="E135" s="56"/>
      <c r="F135" s="40"/>
    </row>
    <row r="136" spans="1:6" ht="16.5" customHeight="1" x14ac:dyDescent="0.35">
      <c r="A136" s="54"/>
      <c r="B136" s="50" t="s">
        <v>173</v>
      </c>
      <c r="C136" s="56"/>
      <c r="D136" s="56"/>
      <c r="E136" s="56"/>
      <c r="F136" s="40"/>
    </row>
    <row r="137" spans="1:6" ht="34.5" customHeight="1" x14ac:dyDescent="0.35">
      <c r="A137" s="54"/>
      <c r="B137" s="129" t="s">
        <v>170</v>
      </c>
      <c r="C137" s="56"/>
      <c r="D137" s="56"/>
      <c r="E137" s="56"/>
      <c r="F137" s="40"/>
    </row>
    <row r="138" spans="1:6" ht="22.5" customHeight="1" x14ac:dyDescent="0.35">
      <c r="A138" s="54"/>
      <c r="B138" s="50" t="s">
        <v>176</v>
      </c>
      <c r="C138" s="56"/>
      <c r="D138" s="56"/>
      <c r="E138" s="56"/>
      <c r="F138" s="40"/>
    </row>
    <row r="139" spans="1:6" ht="21.75" customHeight="1" x14ac:dyDescent="0.35">
      <c r="A139" s="54"/>
      <c r="B139" s="50" t="s">
        <v>222</v>
      </c>
      <c r="C139" s="56"/>
      <c r="D139" s="56"/>
      <c r="E139" s="56"/>
      <c r="F139" s="40"/>
    </row>
    <row r="140" spans="1:6" ht="28.5" customHeight="1" x14ac:dyDescent="0.35">
      <c r="A140" s="54"/>
      <c r="B140" s="50" t="s">
        <v>174</v>
      </c>
      <c r="C140" s="56"/>
      <c r="D140" s="56"/>
      <c r="E140" s="56"/>
      <c r="F140" s="40"/>
    </row>
    <row r="141" spans="1:6" ht="28.5" customHeight="1" x14ac:dyDescent="0.35">
      <c r="A141" s="54">
        <v>7</v>
      </c>
      <c r="B141" s="42" t="s">
        <v>209</v>
      </c>
      <c r="C141" s="56"/>
      <c r="D141" s="56"/>
      <c r="E141" s="56"/>
      <c r="F141" s="40"/>
    </row>
    <row r="142" spans="1:6" ht="46.5" customHeight="1" x14ac:dyDescent="0.35">
      <c r="A142" s="36"/>
      <c r="B142" s="123" t="s">
        <v>217</v>
      </c>
      <c r="C142" s="40"/>
      <c r="D142" s="40"/>
      <c r="E142" s="40"/>
      <c r="F142" s="40"/>
    </row>
    <row r="143" spans="1:6" ht="25.5" customHeight="1" x14ac:dyDescent="0.35">
      <c r="A143" s="396" t="s">
        <v>60</v>
      </c>
      <c r="B143" s="396"/>
      <c r="C143" s="53">
        <f>+SUM(C144:C145)</f>
        <v>0</v>
      </c>
      <c r="D143" s="53">
        <f t="shared" ref="D143:F143" si="5">+SUM(D144:D145)</f>
        <v>0</v>
      </c>
      <c r="E143" s="53">
        <f t="shared" si="5"/>
        <v>0</v>
      </c>
      <c r="F143" s="53">
        <f t="shared" si="5"/>
        <v>0</v>
      </c>
    </row>
    <row r="144" spans="1:6" ht="37.5" customHeight="1" x14ac:dyDescent="0.35">
      <c r="A144" s="75" t="s">
        <v>58</v>
      </c>
      <c r="B144" s="50" t="s">
        <v>53</v>
      </c>
      <c r="C144" s="56">
        <v>0</v>
      </c>
      <c r="D144" s="56">
        <v>0</v>
      </c>
      <c r="E144" s="56">
        <v>0</v>
      </c>
      <c r="F144" s="40">
        <f>+C144+D144+E144</f>
        <v>0</v>
      </c>
    </row>
    <row r="145" spans="1:6" x14ac:dyDescent="0.35">
      <c r="A145" s="47" t="s">
        <v>58</v>
      </c>
      <c r="B145" s="47" t="s">
        <v>53</v>
      </c>
      <c r="C145" s="59">
        <v>0</v>
      </c>
      <c r="D145" s="59">
        <v>0</v>
      </c>
      <c r="E145" s="59">
        <v>0</v>
      </c>
      <c r="F145" s="60">
        <f>+C145+D145+E145</f>
        <v>0</v>
      </c>
    </row>
    <row r="146" spans="1:6" ht="15.75" customHeight="1" x14ac:dyDescent="0.35">
      <c r="A146" s="358" t="s">
        <v>61</v>
      </c>
      <c r="B146" s="358"/>
      <c r="C146" s="358"/>
      <c r="D146" s="358"/>
      <c r="E146" s="358"/>
      <c r="F146" s="358"/>
    </row>
    <row r="147" spans="1:6" ht="15.6" customHeight="1" x14ac:dyDescent="0.35">
      <c r="A147" s="354" t="s">
        <v>195</v>
      </c>
      <c r="B147" s="354"/>
      <c r="C147" s="354"/>
      <c r="D147" s="354"/>
      <c r="E147" s="354"/>
      <c r="F147" s="354"/>
    </row>
    <row r="148" spans="1:6" ht="50.1" customHeight="1" x14ac:dyDescent="0.35">
      <c r="A148" s="355" t="s">
        <v>154</v>
      </c>
      <c r="B148" s="355"/>
      <c r="C148" s="355"/>
      <c r="D148" s="355"/>
      <c r="E148" s="355"/>
      <c r="F148" s="355"/>
    </row>
    <row r="149" spans="1:6" ht="15" customHeight="1" x14ac:dyDescent="0.35">
      <c r="A149" s="126"/>
      <c r="B149" s="126"/>
      <c r="C149" s="126"/>
      <c r="D149" s="126"/>
      <c r="E149" s="126"/>
      <c r="F149" s="126"/>
    </row>
    <row r="150" spans="1:6" x14ac:dyDescent="0.35">
      <c r="A150" s="395" t="s">
        <v>78</v>
      </c>
      <c r="B150" s="395"/>
      <c r="C150" s="395"/>
      <c r="D150" s="395"/>
      <c r="E150" s="395"/>
      <c r="F150" s="395"/>
    </row>
    <row r="151" spans="1:6" x14ac:dyDescent="0.35">
      <c r="A151" s="395" t="s">
        <v>79</v>
      </c>
      <c r="B151" s="395"/>
      <c r="C151" s="395"/>
      <c r="D151" s="395"/>
      <c r="E151" s="395"/>
      <c r="F151" s="395"/>
    </row>
    <row r="152" spans="1:6" x14ac:dyDescent="0.35">
      <c r="A152" s="395" t="s">
        <v>52</v>
      </c>
      <c r="B152" s="395"/>
      <c r="C152" s="395"/>
      <c r="D152" s="395"/>
      <c r="E152" s="395"/>
      <c r="F152" s="395"/>
    </row>
    <row r="153" spans="1:6" ht="9.9" customHeight="1" x14ac:dyDescent="0.35">
      <c r="A153" s="89"/>
      <c r="B153" s="90"/>
      <c r="C153" s="90"/>
      <c r="D153" s="90"/>
      <c r="E153" s="90"/>
      <c r="F153" s="91"/>
    </row>
    <row r="154" spans="1:6" x14ac:dyDescent="0.35">
      <c r="A154" s="68" t="s">
        <v>77</v>
      </c>
      <c r="B154" s="68" t="s">
        <v>14</v>
      </c>
      <c r="C154" s="68" t="s">
        <v>15</v>
      </c>
      <c r="D154" s="68" t="s">
        <v>91</v>
      </c>
      <c r="E154" s="68" t="s">
        <v>12</v>
      </c>
      <c r="F154" s="22"/>
    </row>
    <row r="155" spans="1:6" x14ac:dyDescent="0.35">
      <c r="A155" s="102" t="s">
        <v>81</v>
      </c>
      <c r="B155" s="61">
        <v>12605938993.590004</v>
      </c>
      <c r="C155" s="61">
        <v>12102555930.850006</v>
      </c>
      <c r="D155" s="61">
        <v>11801330364.350006</v>
      </c>
      <c r="E155" s="61">
        <v>12605938993.590004</v>
      </c>
      <c r="F155" s="91"/>
    </row>
    <row r="156" spans="1:6" x14ac:dyDescent="0.35">
      <c r="A156" s="103" t="s">
        <v>82</v>
      </c>
      <c r="B156" s="25">
        <v>0</v>
      </c>
      <c r="C156" s="25">
        <v>0</v>
      </c>
      <c r="D156" s="25">
        <v>0</v>
      </c>
      <c r="E156" s="65">
        <v>0</v>
      </c>
      <c r="F156" s="22"/>
    </row>
    <row r="157" spans="1:6" x14ac:dyDescent="0.35">
      <c r="A157" s="103" t="s">
        <v>80</v>
      </c>
      <c r="B157" s="25">
        <v>12605938993.590004</v>
      </c>
      <c r="C157" s="25">
        <v>12102555930.850006</v>
      </c>
      <c r="D157" s="25">
        <v>11801330364.350006</v>
      </c>
      <c r="E157" s="65">
        <v>12605938993.590004</v>
      </c>
      <c r="F157" s="22"/>
    </row>
    <row r="158" spans="1:6" x14ac:dyDescent="0.35">
      <c r="A158" s="102" t="s">
        <v>84</v>
      </c>
      <c r="B158" s="61">
        <v>13194657845.260002</v>
      </c>
      <c r="C158" s="61">
        <v>19816806431.500004</v>
      </c>
      <c r="D158" s="61">
        <v>10503410511.030014</v>
      </c>
      <c r="E158" s="61">
        <v>43514874787.790024</v>
      </c>
      <c r="F158" s="91"/>
    </row>
    <row r="159" spans="1:6" x14ac:dyDescent="0.35">
      <c r="A159" s="102" t="s">
        <v>145</v>
      </c>
      <c r="B159" s="61">
        <v>25800596838.850006</v>
      </c>
      <c r="C159" s="61">
        <v>31919362362.35001</v>
      </c>
      <c r="D159" s="61">
        <v>22304740875.38002</v>
      </c>
      <c r="E159" s="61">
        <v>56120813781.380028</v>
      </c>
      <c r="F159" s="91"/>
    </row>
    <row r="160" spans="1:6" x14ac:dyDescent="0.35">
      <c r="A160" s="103" t="s">
        <v>82</v>
      </c>
      <c r="B160" s="25">
        <v>0</v>
      </c>
      <c r="C160" s="25">
        <v>0</v>
      </c>
      <c r="D160" s="25">
        <v>0</v>
      </c>
      <c r="E160" s="65">
        <v>0</v>
      </c>
      <c r="F160" s="22"/>
    </row>
    <row r="161" spans="1:6" x14ac:dyDescent="0.35">
      <c r="A161" s="103" t="s">
        <v>80</v>
      </c>
      <c r="B161" s="25">
        <v>25800596838.850006</v>
      </c>
      <c r="C161" s="25">
        <v>31919362362.35001</v>
      </c>
      <c r="D161" s="25">
        <v>22304740875.38002</v>
      </c>
      <c r="E161" s="65">
        <v>43514874787.790024</v>
      </c>
      <c r="F161" s="22"/>
    </row>
    <row r="162" spans="1:6" x14ac:dyDescent="0.35">
      <c r="A162" s="102" t="s">
        <v>83</v>
      </c>
      <c r="B162" s="61">
        <v>13698040908</v>
      </c>
      <c r="C162" s="61">
        <v>20118031998.000004</v>
      </c>
      <c r="D162" s="61">
        <v>21907648715.999996</v>
      </c>
      <c r="E162" s="61">
        <v>55723721622</v>
      </c>
      <c r="F162" s="91"/>
    </row>
    <row r="163" spans="1:6" x14ac:dyDescent="0.35">
      <c r="A163" s="103" t="s">
        <v>82</v>
      </c>
      <c r="B163" s="82">
        <v>0</v>
      </c>
      <c r="C163" s="82">
        <v>0</v>
      </c>
      <c r="D163" s="82">
        <v>0</v>
      </c>
      <c r="E163" s="48">
        <v>0</v>
      </c>
      <c r="F163" s="91"/>
    </row>
    <row r="164" spans="1:6" x14ac:dyDescent="0.35">
      <c r="A164" s="103" t="s">
        <v>80</v>
      </c>
      <c r="B164" s="82">
        <v>13698040908</v>
      </c>
      <c r="C164" s="82">
        <v>20118031998.000004</v>
      </c>
      <c r="D164" s="82">
        <v>21907648715.999996</v>
      </c>
      <c r="E164" s="48">
        <v>55723721622</v>
      </c>
      <c r="F164" s="91"/>
    </row>
    <row r="165" spans="1:6" x14ac:dyDescent="0.35">
      <c r="A165" s="102" t="s">
        <v>146</v>
      </c>
      <c r="B165" s="61">
        <v>12102555930.850006</v>
      </c>
      <c r="C165" s="61">
        <v>11801330364.350006</v>
      </c>
      <c r="D165" s="61">
        <v>397092159.38002396</v>
      </c>
      <c r="E165" s="61">
        <v>397092159.38002777</v>
      </c>
      <c r="F165" s="91"/>
    </row>
    <row r="166" spans="1:6" x14ac:dyDescent="0.35">
      <c r="A166" s="103" t="s">
        <v>82</v>
      </c>
      <c r="B166" s="82">
        <v>0</v>
      </c>
      <c r="C166" s="82">
        <v>0</v>
      </c>
      <c r="D166" s="82">
        <v>0</v>
      </c>
      <c r="E166" s="48">
        <v>0</v>
      </c>
      <c r="F166" s="36"/>
    </row>
    <row r="167" spans="1:6" x14ac:dyDescent="0.35">
      <c r="A167" s="104" t="s">
        <v>80</v>
      </c>
      <c r="B167" s="77">
        <v>12102555930.850006</v>
      </c>
      <c r="C167" s="77">
        <v>11801330364.350006</v>
      </c>
      <c r="D167" s="77">
        <v>397092159.38002396</v>
      </c>
      <c r="E167" s="62">
        <v>397092159.38002396</v>
      </c>
      <c r="F167" s="36"/>
    </row>
    <row r="168" spans="1:6" x14ac:dyDescent="0.35">
      <c r="A168" s="354" t="s">
        <v>195</v>
      </c>
      <c r="B168" s="354"/>
      <c r="C168" s="354"/>
      <c r="D168" s="354"/>
      <c r="E168" s="354"/>
      <c r="F168" s="41"/>
    </row>
    <row r="169" spans="1:6" ht="50.1" customHeight="1" x14ac:dyDescent="0.35">
      <c r="A169" s="369" t="s">
        <v>92</v>
      </c>
      <c r="B169" s="370"/>
      <c r="C169" s="370"/>
      <c r="D169" s="370"/>
      <c r="E169" s="371"/>
      <c r="F169" s="63"/>
    </row>
    <row r="170" spans="1:6" x14ac:dyDescent="0.35">
      <c r="A170" s="126"/>
      <c r="B170" s="64"/>
      <c r="C170" s="64"/>
      <c r="D170" s="64"/>
      <c r="E170" s="64"/>
      <c r="F170" s="63"/>
    </row>
    <row r="171" spans="1:6" ht="31.2" x14ac:dyDescent="0.35">
      <c r="A171" s="92" t="s">
        <v>85</v>
      </c>
      <c r="B171" s="459" t="s">
        <v>212</v>
      </c>
      <c r="C171" s="459"/>
      <c r="D171" s="460" t="s">
        <v>49</v>
      </c>
      <c r="E171" s="461"/>
      <c r="F171" s="462"/>
    </row>
    <row r="172" spans="1:6" x14ac:dyDescent="0.35">
      <c r="A172" s="73" t="s">
        <v>47</v>
      </c>
      <c r="B172" s="459" t="s">
        <v>272</v>
      </c>
      <c r="C172" s="459"/>
      <c r="D172" s="463"/>
      <c r="E172" s="387"/>
      <c r="F172" s="464"/>
    </row>
    <row r="173" spans="1:6" x14ac:dyDescent="0.35">
      <c r="A173" s="74" t="s">
        <v>48</v>
      </c>
      <c r="B173" s="459" t="s">
        <v>210</v>
      </c>
      <c r="C173" s="459"/>
      <c r="D173" s="465"/>
      <c r="E173" s="466"/>
      <c r="F173" s="467"/>
    </row>
    <row r="174" spans="1:6" x14ac:dyDescent="0.35">
      <c r="A174" s="36"/>
      <c r="B174" s="36"/>
      <c r="C174" s="36"/>
      <c r="D174" s="36"/>
      <c r="E174" s="36"/>
      <c r="F174" s="36"/>
    </row>
    <row r="175" spans="1:6" x14ac:dyDescent="0.35">
      <c r="A175" s="36"/>
      <c r="B175" s="36"/>
      <c r="C175" s="36"/>
      <c r="D175" s="36"/>
      <c r="E175" s="36"/>
      <c r="F175" s="36"/>
    </row>
    <row r="176" spans="1:6" x14ac:dyDescent="0.35">
      <c r="A176" s="36"/>
      <c r="B176" s="36"/>
      <c r="C176" s="36"/>
      <c r="D176" s="36"/>
      <c r="E176" s="36"/>
      <c r="F176" s="36"/>
    </row>
    <row r="177" spans="1:6" x14ac:dyDescent="0.35">
      <c r="A177" s="36"/>
      <c r="B177" s="36"/>
      <c r="C177" s="36"/>
      <c r="D177" s="36"/>
      <c r="E177" s="36"/>
      <c r="F177" s="36"/>
    </row>
    <row r="178" spans="1:6" x14ac:dyDescent="0.35">
      <c r="A178" s="36"/>
      <c r="B178" s="36"/>
      <c r="C178" s="36"/>
      <c r="D178" s="36"/>
      <c r="E178" s="36"/>
      <c r="F178" s="36"/>
    </row>
    <row r="179" spans="1:6" x14ac:dyDescent="0.35">
      <c r="A179" s="36"/>
      <c r="B179" s="36"/>
      <c r="C179" s="36"/>
      <c r="D179" s="36"/>
      <c r="E179" s="36"/>
      <c r="F179" s="36"/>
    </row>
    <row r="180" spans="1:6" x14ac:dyDescent="0.35">
      <c r="A180" s="36"/>
      <c r="B180" s="36"/>
      <c r="C180" s="36"/>
      <c r="D180" s="36"/>
      <c r="E180" s="36"/>
      <c r="F180" s="36"/>
    </row>
    <row r="181" spans="1:6" x14ac:dyDescent="0.35">
      <c r="A181" s="36"/>
      <c r="B181" s="36"/>
      <c r="C181" s="36"/>
      <c r="D181" s="36"/>
      <c r="E181" s="36"/>
      <c r="F181" s="36"/>
    </row>
    <row r="182" spans="1:6" x14ac:dyDescent="0.35">
      <c r="A182" s="36"/>
      <c r="B182" s="36"/>
      <c r="C182" s="36"/>
      <c r="D182" s="36"/>
      <c r="E182" s="36"/>
      <c r="F182" s="36"/>
    </row>
    <row r="183" spans="1:6" x14ac:dyDescent="0.35">
      <c r="A183" s="36"/>
      <c r="B183" s="36"/>
      <c r="C183" s="36"/>
      <c r="D183" s="36"/>
      <c r="E183" s="36"/>
      <c r="F183" s="36"/>
    </row>
    <row r="184" spans="1:6" x14ac:dyDescent="0.35">
      <c r="A184" s="36"/>
      <c r="B184" s="36"/>
      <c r="C184" s="36"/>
      <c r="D184" s="36"/>
      <c r="E184" s="36"/>
      <c r="F184" s="36"/>
    </row>
    <row r="185" spans="1:6" x14ac:dyDescent="0.35">
      <c r="A185" s="36"/>
      <c r="B185" s="36"/>
      <c r="C185" s="36"/>
      <c r="D185" s="36"/>
      <c r="E185" s="36"/>
      <c r="F185" s="36"/>
    </row>
    <row r="186" spans="1:6" x14ac:dyDescent="0.35">
      <c r="A186" s="36"/>
      <c r="B186" s="36"/>
      <c r="C186" s="36"/>
      <c r="D186" s="36"/>
      <c r="E186" s="36"/>
      <c r="F186" s="36"/>
    </row>
    <row r="187" spans="1:6" x14ac:dyDescent="0.35">
      <c r="A187" s="36"/>
      <c r="B187" s="36"/>
      <c r="C187" s="36"/>
      <c r="D187" s="36"/>
      <c r="E187" s="36"/>
      <c r="F187" s="36"/>
    </row>
    <row r="188" spans="1:6" x14ac:dyDescent="0.35">
      <c r="A188" s="36"/>
      <c r="B188" s="36"/>
      <c r="C188" s="36"/>
      <c r="D188" s="36"/>
      <c r="E188" s="36"/>
      <c r="F188" s="36"/>
    </row>
    <row r="189" spans="1:6" x14ac:dyDescent="0.35">
      <c r="A189" s="36"/>
      <c r="B189" s="36"/>
      <c r="C189" s="36"/>
      <c r="D189" s="36"/>
      <c r="E189" s="36"/>
      <c r="F189" s="36"/>
    </row>
    <row r="190" spans="1:6" x14ac:dyDescent="0.35">
      <c r="A190" s="36"/>
      <c r="B190" s="36"/>
      <c r="C190" s="36"/>
      <c r="D190" s="36"/>
      <c r="E190" s="36"/>
      <c r="F190" s="36"/>
    </row>
    <row r="191" spans="1:6" x14ac:dyDescent="0.35">
      <c r="A191" s="36"/>
      <c r="B191" s="36"/>
      <c r="C191" s="36"/>
      <c r="D191" s="36"/>
      <c r="E191" s="36"/>
      <c r="F191" s="36"/>
    </row>
    <row r="192" spans="1:6" x14ac:dyDescent="0.35">
      <c r="A192" s="36"/>
      <c r="B192" s="36"/>
      <c r="C192" s="36"/>
      <c r="D192" s="36"/>
      <c r="E192" s="36"/>
      <c r="F192" s="36"/>
    </row>
    <row r="193" spans="1:6" x14ac:dyDescent="0.35">
      <c r="A193" s="36"/>
      <c r="B193" s="36"/>
      <c r="C193" s="36"/>
      <c r="D193" s="36"/>
      <c r="E193" s="36"/>
      <c r="F193" s="36"/>
    </row>
    <row r="194" spans="1:6" x14ac:dyDescent="0.35">
      <c r="A194" s="36"/>
      <c r="B194" s="36"/>
      <c r="C194" s="36"/>
      <c r="D194" s="36"/>
      <c r="E194" s="36"/>
      <c r="F194" s="36"/>
    </row>
    <row r="195" spans="1:6" x14ac:dyDescent="0.35">
      <c r="A195" s="36"/>
      <c r="B195" s="36"/>
      <c r="C195" s="36"/>
      <c r="D195" s="36"/>
      <c r="E195" s="36"/>
      <c r="F195" s="36"/>
    </row>
    <row r="196" spans="1:6" x14ac:dyDescent="0.35">
      <c r="A196" s="36"/>
      <c r="B196" s="36"/>
      <c r="C196" s="36"/>
      <c r="D196" s="36"/>
      <c r="E196" s="36"/>
      <c r="F196" s="36"/>
    </row>
    <row r="197" spans="1:6" x14ac:dyDescent="0.35">
      <c r="A197" s="36"/>
      <c r="B197" s="36"/>
      <c r="C197" s="36"/>
      <c r="D197" s="36"/>
      <c r="E197" s="36"/>
      <c r="F197" s="36"/>
    </row>
    <row r="198" spans="1:6" x14ac:dyDescent="0.35">
      <c r="A198" s="36"/>
      <c r="B198" s="36"/>
      <c r="C198" s="36"/>
      <c r="D198" s="36"/>
      <c r="E198" s="36"/>
      <c r="F198" s="36"/>
    </row>
    <row r="199" spans="1:6" x14ac:dyDescent="0.35">
      <c r="A199" s="36"/>
      <c r="B199" s="36"/>
      <c r="C199" s="36"/>
      <c r="D199" s="36"/>
      <c r="E199" s="36"/>
      <c r="F199" s="36"/>
    </row>
    <row r="200" spans="1:6" x14ac:dyDescent="0.35">
      <c r="A200" s="36"/>
      <c r="B200" s="36"/>
      <c r="C200" s="36"/>
      <c r="D200" s="36"/>
      <c r="E200" s="36"/>
      <c r="F200" s="36"/>
    </row>
    <row r="201" spans="1:6" x14ac:dyDescent="0.35">
      <c r="A201" s="36"/>
      <c r="B201" s="36"/>
      <c r="C201" s="36"/>
      <c r="D201" s="36"/>
      <c r="E201" s="36"/>
      <c r="F201" s="36"/>
    </row>
    <row r="202" spans="1:6" x14ac:dyDescent="0.35">
      <c r="A202" s="36"/>
      <c r="B202" s="36"/>
      <c r="C202" s="36"/>
      <c r="D202" s="36"/>
      <c r="E202" s="36"/>
      <c r="F202" s="36"/>
    </row>
    <row r="203" spans="1:6" x14ac:dyDescent="0.35">
      <c r="A203" s="36"/>
      <c r="B203" s="36"/>
      <c r="C203" s="36"/>
      <c r="D203" s="36"/>
      <c r="E203" s="36"/>
      <c r="F203" s="36"/>
    </row>
  </sheetData>
  <mergeCells count="69">
    <mergeCell ref="A120:B120"/>
    <mergeCell ref="A133:B133"/>
    <mergeCell ref="A143:B143"/>
    <mergeCell ref="A146:F146"/>
    <mergeCell ref="A147:F147"/>
    <mergeCell ref="A148:F148"/>
    <mergeCell ref="A150:F150"/>
    <mergeCell ref="A151:F151"/>
    <mergeCell ref="A152:F152"/>
    <mergeCell ref="A168:E168"/>
    <mergeCell ref="A169:E169"/>
    <mergeCell ref="B171:C171"/>
    <mergeCell ref="D171:F173"/>
    <mergeCell ref="B172:C172"/>
    <mergeCell ref="B173:C173"/>
    <mergeCell ref="A110:F110"/>
    <mergeCell ref="A111:F111"/>
    <mergeCell ref="A113:F113"/>
    <mergeCell ref="A114:F114"/>
    <mergeCell ref="A115:F115"/>
    <mergeCell ref="A94:F94"/>
    <mergeCell ref="A95:F95"/>
    <mergeCell ref="A96:F96"/>
    <mergeCell ref="A101:B101"/>
    <mergeCell ref="A107:B107"/>
    <mergeCell ref="A76:F76"/>
    <mergeCell ref="A77:F77"/>
    <mergeCell ref="A78:F78"/>
    <mergeCell ref="A91:F91"/>
    <mergeCell ref="A92:F92"/>
    <mergeCell ref="B68:C68"/>
    <mergeCell ref="D68:F70"/>
    <mergeCell ref="B69:C69"/>
    <mergeCell ref="B70:C70"/>
    <mergeCell ref="A74:F74"/>
    <mergeCell ref="A62:B62"/>
    <mergeCell ref="A63:B63"/>
    <mergeCell ref="A64:B64"/>
    <mergeCell ref="A65:F65"/>
    <mergeCell ref="A66:F66"/>
    <mergeCell ref="A52:B52"/>
    <mergeCell ref="A53:F53"/>
    <mergeCell ref="A54:F54"/>
    <mergeCell ref="A59:F59"/>
    <mergeCell ref="A60:F60"/>
    <mergeCell ref="A1:F2"/>
    <mergeCell ref="A3:F3"/>
    <mergeCell ref="C5:E5"/>
    <mergeCell ref="C6:E6"/>
    <mergeCell ref="C7:E7"/>
    <mergeCell ref="A10:F10"/>
    <mergeCell ref="A42:E42"/>
    <mergeCell ref="A12:F12"/>
    <mergeCell ref="A13:F13"/>
    <mergeCell ref="A26:F26"/>
    <mergeCell ref="A27:F27"/>
    <mergeCell ref="A29:F29"/>
    <mergeCell ref="A30:F30"/>
    <mergeCell ref="A32:B32"/>
    <mergeCell ref="A33:B33"/>
    <mergeCell ref="A34:B34"/>
    <mergeCell ref="A20:A21"/>
    <mergeCell ref="A23:A24"/>
    <mergeCell ref="A51:B51"/>
    <mergeCell ref="A43:F43"/>
    <mergeCell ref="A45:F45"/>
    <mergeCell ref="A48:B48"/>
    <mergeCell ref="A49:B49"/>
    <mergeCell ref="A50:B50"/>
  </mergeCells>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3" max="5" man="1"/>
    <brk id="72" max="16383" man="1"/>
    <brk id="148"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15"/>
  <sheetViews>
    <sheetView showGridLines="0" zoomScale="80" zoomScaleNormal="80" workbookViewId="0">
      <selection sqref="A1:G1"/>
    </sheetView>
  </sheetViews>
  <sheetFormatPr baseColWidth="10" defaultColWidth="11.44140625" defaultRowHeight="15.6" x14ac:dyDescent="0.35"/>
  <cols>
    <col min="1" max="1" width="26" style="1" customWidth="1"/>
    <col min="2" max="2" width="22.6640625" style="1" customWidth="1"/>
    <col min="3" max="5" width="20.33203125" style="1" bestFit="1" customWidth="1"/>
    <col min="6" max="6" width="21.33203125" style="1" bestFit="1" customWidth="1"/>
    <col min="7" max="7" width="35.5546875" style="1" customWidth="1"/>
    <col min="8" max="16384" width="11.44140625" style="1"/>
  </cols>
  <sheetData>
    <row r="1" spans="1:7" ht="42" customHeight="1" x14ac:dyDescent="0.35">
      <c r="A1" s="423" t="s">
        <v>38</v>
      </c>
      <c r="B1" s="423"/>
      <c r="C1" s="423"/>
      <c r="D1" s="423"/>
      <c r="E1" s="423"/>
      <c r="F1" s="423"/>
      <c r="G1" s="423"/>
    </row>
    <row r="2" spans="1:7" ht="20.100000000000001" customHeight="1" x14ac:dyDescent="0.4">
      <c r="A2" s="374" t="s">
        <v>264</v>
      </c>
      <c r="B2" s="374"/>
      <c r="C2" s="374"/>
      <c r="D2" s="374"/>
      <c r="E2" s="374"/>
      <c r="F2" s="374"/>
      <c r="G2" s="374"/>
    </row>
    <row r="3" spans="1:7" ht="15" customHeight="1" x14ac:dyDescent="0.35">
      <c r="A3" s="36"/>
      <c r="B3" s="36"/>
      <c r="C3" s="36"/>
      <c r="D3" s="36"/>
      <c r="E3" s="36"/>
      <c r="F3" s="36"/>
    </row>
    <row r="4" spans="1:7" ht="18" customHeight="1" x14ac:dyDescent="0.35">
      <c r="A4" s="84"/>
      <c r="B4" s="72" t="s">
        <v>22</v>
      </c>
      <c r="C4" s="471" t="s">
        <v>188</v>
      </c>
      <c r="D4" s="375"/>
      <c r="F4" s="36"/>
    </row>
    <row r="5" spans="1:7" ht="18" customHeight="1" x14ac:dyDescent="0.35">
      <c r="A5" s="84"/>
      <c r="B5" s="73" t="s">
        <v>33</v>
      </c>
      <c r="C5" s="472" t="s">
        <v>189</v>
      </c>
      <c r="D5" s="377"/>
      <c r="F5" s="36"/>
    </row>
    <row r="6" spans="1:7" ht="18" customHeight="1" x14ac:dyDescent="0.35">
      <c r="A6" s="84"/>
      <c r="B6" s="74" t="s">
        <v>34</v>
      </c>
      <c r="C6" s="472" t="s">
        <v>242</v>
      </c>
      <c r="D6" s="377"/>
      <c r="F6" s="36"/>
    </row>
    <row r="7" spans="1:7" ht="15" customHeight="1" x14ac:dyDescent="0.35">
      <c r="B7" s="3"/>
      <c r="C7" s="3"/>
      <c r="D7" s="3"/>
      <c r="E7" s="3"/>
      <c r="F7" s="3"/>
    </row>
    <row r="8" spans="1:7" ht="21.9" customHeight="1" x14ac:dyDescent="0.35">
      <c r="A8" s="379" t="s">
        <v>155</v>
      </c>
      <c r="B8" s="379"/>
      <c r="C8" s="379"/>
      <c r="D8" s="379"/>
      <c r="E8" s="379"/>
      <c r="F8" s="379"/>
      <c r="G8" s="379"/>
    </row>
    <row r="9" spans="1:7" ht="15" customHeight="1" x14ac:dyDescent="0.35">
      <c r="A9" s="6"/>
      <c r="B9" s="5"/>
      <c r="C9" s="5"/>
      <c r="D9" s="5"/>
      <c r="E9" s="5"/>
      <c r="F9" s="5"/>
    </row>
    <row r="10" spans="1:7" ht="18" customHeight="1" x14ac:dyDescent="0.35">
      <c r="A10" s="372" t="s">
        <v>36</v>
      </c>
      <c r="B10" s="372"/>
      <c r="C10" s="372"/>
      <c r="D10" s="372"/>
      <c r="E10" s="372"/>
      <c r="F10" s="372"/>
      <c r="G10" s="372"/>
    </row>
    <row r="11" spans="1:7" ht="18" customHeight="1" x14ac:dyDescent="0.35">
      <c r="A11" s="372" t="s">
        <v>19</v>
      </c>
      <c r="B11" s="372"/>
      <c r="C11" s="372"/>
      <c r="D11" s="372"/>
      <c r="E11" s="372"/>
      <c r="F11" s="372"/>
      <c r="G11" s="372"/>
    </row>
    <row r="12" spans="1:7" ht="15" customHeight="1" x14ac:dyDescent="0.35">
      <c r="A12" s="37"/>
      <c r="B12" s="37"/>
      <c r="C12" s="37"/>
      <c r="D12" s="38"/>
      <c r="E12" s="38"/>
    </row>
    <row r="13" spans="1:7" ht="18" customHeight="1" x14ac:dyDescent="0.35">
      <c r="A13" s="122" t="s">
        <v>17</v>
      </c>
      <c r="B13" s="7" t="s">
        <v>18</v>
      </c>
      <c r="C13" s="122" t="s">
        <v>94</v>
      </c>
      <c r="D13" s="7" t="s">
        <v>95</v>
      </c>
      <c r="E13" s="7" t="s">
        <v>96</v>
      </c>
      <c r="F13" s="101" t="s">
        <v>99</v>
      </c>
      <c r="G13" s="101" t="s">
        <v>13</v>
      </c>
    </row>
    <row r="14" spans="1:7" ht="18" customHeight="1" x14ac:dyDescent="0.35">
      <c r="A14" s="128" t="s">
        <v>16</v>
      </c>
      <c r="B14" s="128" t="s">
        <v>177</v>
      </c>
      <c r="C14" s="113">
        <v>187073</v>
      </c>
      <c r="D14" s="113">
        <v>218625</v>
      </c>
      <c r="E14" s="113">
        <v>224337</v>
      </c>
      <c r="F14" s="301">
        <v>269992</v>
      </c>
      <c r="G14" s="301">
        <v>270174</v>
      </c>
    </row>
    <row r="15" spans="1:7" ht="18" customHeight="1" x14ac:dyDescent="0.35">
      <c r="A15" s="123"/>
      <c r="B15" s="106"/>
      <c r="C15" s="114"/>
      <c r="D15" s="107"/>
      <c r="E15" s="114"/>
      <c r="F15" s="114"/>
      <c r="G15" s="114"/>
    </row>
    <row r="16" spans="1:7" ht="18" customHeight="1" x14ac:dyDescent="0.35">
      <c r="A16" s="123" t="s">
        <v>179</v>
      </c>
      <c r="B16" s="127" t="s">
        <v>169</v>
      </c>
      <c r="C16" s="107">
        <v>35277</v>
      </c>
      <c r="D16" s="242">
        <v>52290</v>
      </c>
      <c r="E16" s="107">
        <v>73659</v>
      </c>
      <c r="F16" s="242">
        <v>119876</v>
      </c>
      <c r="G16" s="299">
        <v>137749</v>
      </c>
    </row>
    <row r="17" spans="1:7" ht="31.5" customHeight="1" x14ac:dyDescent="0.35">
      <c r="A17" s="129" t="s">
        <v>180</v>
      </c>
      <c r="B17" s="127" t="s">
        <v>171</v>
      </c>
      <c r="C17" s="107">
        <v>1338</v>
      </c>
      <c r="D17" s="107">
        <v>1372</v>
      </c>
      <c r="E17" s="107">
        <v>1394</v>
      </c>
      <c r="F17" s="242">
        <v>1384</v>
      </c>
      <c r="G17" s="299">
        <v>1459</v>
      </c>
    </row>
    <row r="18" spans="1:7" ht="18" customHeight="1" x14ac:dyDescent="0.35">
      <c r="A18" s="359" t="s">
        <v>181</v>
      </c>
      <c r="B18" s="127" t="s">
        <v>172</v>
      </c>
      <c r="C18" s="107">
        <v>23732</v>
      </c>
      <c r="D18" s="107">
        <v>23238</v>
      </c>
      <c r="E18" s="107">
        <v>23804</v>
      </c>
      <c r="F18" s="242">
        <v>25760</v>
      </c>
      <c r="G18" s="299">
        <v>31128</v>
      </c>
    </row>
    <row r="19" spans="1:7" ht="18" customHeight="1" x14ac:dyDescent="0.35">
      <c r="A19" s="359"/>
      <c r="B19" s="127" t="s">
        <v>171</v>
      </c>
      <c r="C19" s="107">
        <v>15768</v>
      </c>
      <c r="D19" s="107">
        <v>15371</v>
      </c>
      <c r="E19" s="107">
        <v>15733</v>
      </c>
      <c r="F19" s="242">
        <v>17540</v>
      </c>
      <c r="G19" s="299">
        <v>20118</v>
      </c>
    </row>
    <row r="20" spans="1:7" ht="18" customHeight="1" x14ac:dyDescent="0.35">
      <c r="A20" s="129" t="s">
        <v>176</v>
      </c>
      <c r="B20" s="127" t="s">
        <v>171</v>
      </c>
      <c r="C20" s="107">
        <v>6989</v>
      </c>
      <c r="D20" s="107">
        <v>7003</v>
      </c>
      <c r="E20" s="107">
        <v>7040</v>
      </c>
      <c r="F20" s="242">
        <v>8184</v>
      </c>
      <c r="G20" s="299">
        <v>8617</v>
      </c>
    </row>
    <row r="21" spans="1:7" ht="18" customHeight="1" x14ac:dyDescent="0.35">
      <c r="A21" s="359" t="s">
        <v>182</v>
      </c>
      <c r="B21" s="237" t="s">
        <v>175</v>
      </c>
      <c r="C21" s="107">
        <v>267271</v>
      </c>
      <c r="D21" s="107">
        <v>273844</v>
      </c>
      <c r="E21" s="107">
        <v>264206</v>
      </c>
      <c r="F21" s="242">
        <v>173005</v>
      </c>
      <c r="G21" s="299">
        <v>276432</v>
      </c>
    </row>
    <row r="22" spans="1:7" ht="18" customHeight="1" x14ac:dyDescent="0.35">
      <c r="A22" s="359"/>
      <c r="B22" s="237" t="s">
        <v>171</v>
      </c>
      <c r="C22" s="107">
        <v>160318</v>
      </c>
      <c r="D22" s="107">
        <v>163088</v>
      </c>
      <c r="E22" s="107">
        <v>159593</v>
      </c>
      <c r="F22" s="242">
        <v>123953</v>
      </c>
      <c r="G22" s="299">
        <v>165959</v>
      </c>
    </row>
    <row r="23" spans="1:7" s="36" customFormat="1" ht="40.5" customHeight="1" x14ac:dyDescent="0.3">
      <c r="A23" s="302" t="s">
        <v>240</v>
      </c>
      <c r="B23" s="303" t="s">
        <v>171</v>
      </c>
      <c r="C23" s="238"/>
      <c r="D23" s="298">
        <v>24557</v>
      </c>
      <c r="E23" s="298">
        <v>0</v>
      </c>
      <c r="F23" s="298">
        <v>7407</v>
      </c>
      <c r="G23" s="300">
        <v>24550</v>
      </c>
    </row>
    <row r="24" spans="1:7" ht="18" customHeight="1" x14ac:dyDescent="0.35">
      <c r="A24" s="473" t="s">
        <v>185</v>
      </c>
      <c r="B24" s="473"/>
      <c r="C24" s="473"/>
      <c r="D24" s="473"/>
      <c r="E24" s="473"/>
      <c r="F24" s="112"/>
    </row>
    <row r="25" spans="1:7" ht="395.25" customHeight="1" x14ac:dyDescent="0.35">
      <c r="A25" s="369" t="s">
        <v>337</v>
      </c>
      <c r="B25" s="370"/>
      <c r="C25" s="370"/>
      <c r="D25" s="370"/>
      <c r="E25" s="370"/>
      <c r="F25" s="370"/>
      <c r="G25" s="371"/>
    </row>
    <row r="26" spans="1:7" ht="15" customHeight="1" x14ac:dyDescent="0.35">
      <c r="A26" s="37"/>
      <c r="B26" s="37"/>
      <c r="C26" s="37"/>
      <c r="D26" s="38"/>
      <c r="E26" s="38"/>
    </row>
    <row r="27" spans="1:7" ht="18" customHeight="1" x14ac:dyDescent="0.35">
      <c r="A27" s="372" t="s">
        <v>37</v>
      </c>
      <c r="B27" s="372"/>
      <c r="C27" s="372"/>
      <c r="D27" s="372"/>
      <c r="E27" s="372"/>
      <c r="F27" s="372"/>
    </row>
    <row r="28" spans="1:7" ht="18" customHeight="1" x14ac:dyDescent="0.35">
      <c r="A28" s="372" t="s">
        <v>20</v>
      </c>
      <c r="B28" s="372"/>
      <c r="C28" s="372"/>
      <c r="D28" s="372"/>
      <c r="E28" s="372"/>
      <c r="F28" s="372"/>
    </row>
    <row r="29" spans="1:7" ht="15" customHeight="1" x14ac:dyDescent="0.35">
      <c r="A29" s="37"/>
      <c r="B29" s="37"/>
      <c r="C29" s="38"/>
      <c r="D29" s="38"/>
      <c r="E29" s="38"/>
    </row>
    <row r="30" spans="1:7" ht="18" customHeight="1" x14ac:dyDescent="0.35">
      <c r="A30" s="122" t="s">
        <v>21</v>
      </c>
      <c r="B30" s="122" t="s">
        <v>94</v>
      </c>
      <c r="C30" s="122" t="s">
        <v>95</v>
      </c>
      <c r="D30" s="122" t="s">
        <v>96</v>
      </c>
      <c r="E30" s="122" t="s">
        <v>99</v>
      </c>
      <c r="F30" s="122" t="s">
        <v>13</v>
      </c>
    </row>
    <row r="31" spans="1:7" ht="18" customHeight="1" x14ac:dyDescent="0.35">
      <c r="A31" s="116" t="s">
        <v>16</v>
      </c>
      <c r="B31" s="177">
        <f>SUM(B33:B39)</f>
        <v>31750205002</v>
      </c>
      <c r="C31" s="177">
        <f t="shared" ref="C31:F31" si="0">SUM(C33:C39)</f>
        <v>39122184294</v>
      </c>
      <c r="D31" s="177">
        <f t="shared" si="0"/>
        <v>42614565056</v>
      </c>
      <c r="E31" s="177">
        <f t="shared" si="0"/>
        <v>55723721622</v>
      </c>
      <c r="F31" s="177">
        <f t="shared" si="0"/>
        <v>169210675974</v>
      </c>
    </row>
    <row r="32" spans="1:7" ht="18" customHeight="1" x14ac:dyDescent="0.35">
      <c r="A32" s="115"/>
      <c r="B32" s="191"/>
      <c r="C32" s="191"/>
      <c r="D32" s="191"/>
      <c r="E32" s="191"/>
      <c r="F32" s="191"/>
    </row>
    <row r="33" spans="1:7" ht="18" customHeight="1" x14ac:dyDescent="0.35">
      <c r="A33" s="123" t="s">
        <v>179</v>
      </c>
      <c r="B33" s="191">
        <v>9339106726</v>
      </c>
      <c r="C33" s="191">
        <v>13823736680</v>
      </c>
      <c r="D33" s="191">
        <v>19553001304</v>
      </c>
      <c r="E33" s="191">
        <v>23769971268</v>
      </c>
      <c r="F33" s="191">
        <v>66485815978</v>
      </c>
    </row>
    <row r="34" spans="1:7" ht="18" customHeight="1" x14ac:dyDescent="0.35">
      <c r="A34" s="123" t="s">
        <v>180</v>
      </c>
      <c r="B34" s="191">
        <v>387100000</v>
      </c>
      <c r="C34" s="191">
        <v>413721000</v>
      </c>
      <c r="D34" s="191">
        <v>399861000</v>
      </c>
      <c r="E34" s="191">
        <v>423821000</v>
      </c>
      <c r="F34" s="191">
        <v>1624503000</v>
      </c>
    </row>
    <row r="35" spans="1:7" ht="18" customHeight="1" x14ac:dyDescent="0.35">
      <c r="A35" s="123" t="s">
        <v>181</v>
      </c>
      <c r="B35" s="191">
        <v>6298584276</v>
      </c>
      <c r="C35" s="191">
        <v>6398060950.000001</v>
      </c>
      <c r="D35" s="191">
        <v>6612881802</v>
      </c>
      <c r="E35" s="191">
        <v>7066227645</v>
      </c>
      <c r="F35" s="191">
        <v>26375754673</v>
      </c>
    </row>
    <row r="36" spans="1:7" ht="18" customHeight="1" x14ac:dyDescent="0.35">
      <c r="A36" s="123" t="s">
        <v>176</v>
      </c>
      <c r="B36" s="191">
        <v>1653720000</v>
      </c>
      <c r="C36" s="191">
        <v>1661649750</v>
      </c>
      <c r="D36" s="191">
        <v>1640756250</v>
      </c>
      <c r="E36" s="191">
        <v>1832187860</v>
      </c>
      <c r="F36" s="191">
        <v>6788313860</v>
      </c>
    </row>
    <row r="37" spans="1:7" ht="18" customHeight="1" x14ac:dyDescent="0.35">
      <c r="A37" s="123" t="s">
        <v>222</v>
      </c>
      <c r="B37" s="191"/>
      <c r="C37" s="191">
        <v>1911240000</v>
      </c>
      <c r="D37" s="191">
        <v>0</v>
      </c>
      <c r="E37" s="191">
        <v>4015303000</v>
      </c>
      <c r="F37" s="191">
        <v>5926543000</v>
      </c>
    </row>
    <row r="38" spans="1:7" ht="18" customHeight="1" x14ac:dyDescent="0.35">
      <c r="A38" s="123" t="s">
        <v>174</v>
      </c>
      <c r="B38" s="191">
        <v>14071594000</v>
      </c>
      <c r="C38" s="191">
        <v>14845564000</v>
      </c>
      <c r="D38" s="191">
        <v>14264150000</v>
      </c>
      <c r="E38" s="191">
        <v>18447879000</v>
      </c>
      <c r="F38" s="191">
        <v>61629187000</v>
      </c>
    </row>
    <row r="39" spans="1:7" ht="18" customHeight="1" x14ac:dyDescent="0.35">
      <c r="A39" s="123" t="s">
        <v>273</v>
      </c>
      <c r="B39" s="191">
        <v>100000</v>
      </c>
      <c r="C39" s="191">
        <v>68211914</v>
      </c>
      <c r="D39" s="191">
        <v>143914700</v>
      </c>
      <c r="E39" s="191">
        <v>168331849.00000006</v>
      </c>
      <c r="F39" s="191">
        <v>380558463.00000006</v>
      </c>
    </row>
    <row r="40" spans="1:7" ht="18" customHeight="1" x14ac:dyDescent="0.35">
      <c r="A40" s="125" t="s">
        <v>195</v>
      </c>
      <c r="B40" s="306"/>
      <c r="C40" s="306"/>
      <c r="D40" s="306"/>
      <c r="E40" s="307"/>
      <c r="F40" s="307"/>
    </row>
    <row r="41" spans="1:7" ht="120" customHeight="1" x14ac:dyDescent="0.35">
      <c r="A41" s="468" t="s">
        <v>338</v>
      </c>
      <c r="B41" s="469"/>
      <c r="C41" s="469"/>
      <c r="D41" s="469"/>
      <c r="E41" s="469"/>
      <c r="F41" s="470"/>
    </row>
    <row r="42" spans="1:7" ht="18" customHeight="1" x14ac:dyDescent="0.35"/>
    <row r="44" spans="1:7" ht="21" customHeight="1" x14ac:dyDescent="0.35">
      <c r="A44" s="379" t="s">
        <v>156</v>
      </c>
      <c r="B44" s="379"/>
      <c r="C44" s="379"/>
      <c r="D44" s="379"/>
      <c r="E44" s="379"/>
      <c r="F44" s="379"/>
      <c r="G44" s="379"/>
    </row>
    <row r="45" spans="1:7" ht="9.9" customHeight="1" x14ac:dyDescent="0.35">
      <c r="A45" s="36"/>
      <c r="B45" s="36"/>
      <c r="C45" s="36"/>
      <c r="D45" s="36"/>
      <c r="E45" s="36"/>
      <c r="F45" s="36"/>
    </row>
    <row r="46" spans="1:7" x14ac:dyDescent="0.35">
      <c r="A46" s="395" t="s">
        <v>72</v>
      </c>
      <c r="B46" s="395"/>
      <c r="C46" s="395"/>
      <c r="D46" s="395"/>
      <c r="E46" s="395"/>
      <c r="F46" s="395"/>
      <c r="G46" s="395"/>
    </row>
    <row r="47" spans="1:7" ht="17.25" customHeight="1" x14ac:dyDescent="0.35">
      <c r="A47" s="362" t="s">
        <v>73</v>
      </c>
      <c r="B47" s="362"/>
      <c r="C47" s="362"/>
      <c r="D47" s="362"/>
      <c r="E47" s="362"/>
      <c r="F47" s="362"/>
      <c r="G47" s="362"/>
    </row>
    <row r="48" spans="1:7" x14ac:dyDescent="0.35">
      <c r="A48" s="395" t="s">
        <v>52</v>
      </c>
      <c r="B48" s="395"/>
      <c r="C48" s="395"/>
      <c r="D48" s="395"/>
      <c r="E48" s="395"/>
      <c r="F48" s="395"/>
      <c r="G48" s="395"/>
    </row>
    <row r="49" spans="1:7" ht="9.9" customHeight="1" x14ac:dyDescent="0.35">
      <c r="A49" s="36"/>
      <c r="B49" s="36"/>
      <c r="C49" s="36"/>
      <c r="D49" s="36"/>
      <c r="E49" s="36"/>
      <c r="F49" s="36"/>
    </row>
    <row r="50" spans="1:7" ht="31.2" x14ac:dyDescent="0.35">
      <c r="A50" s="68" t="s">
        <v>55</v>
      </c>
      <c r="B50" s="68" t="s">
        <v>56</v>
      </c>
      <c r="C50" s="68" t="s">
        <v>94</v>
      </c>
      <c r="D50" s="68" t="s">
        <v>95</v>
      </c>
      <c r="E50" s="68" t="s">
        <v>96</v>
      </c>
      <c r="F50" s="68" t="s">
        <v>98</v>
      </c>
      <c r="G50" s="68" t="s">
        <v>13</v>
      </c>
    </row>
    <row r="51" spans="1:7" x14ac:dyDescent="0.35">
      <c r="A51" s="339" t="s">
        <v>16</v>
      </c>
      <c r="B51" s="340"/>
      <c r="C51" s="163">
        <f>+C53+C59</f>
        <v>39973947646.989998</v>
      </c>
      <c r="D51" s="163">
        <f>+D53+D59</f>
        <v>46120873531.559998</v>
      </c>
      <c r="E51" s="163">
        <f>+E53+E59</f>
        <v>39998072167.040001</v>
      </c>
      <c r="F51" s="163">
        <f>+F53+F59</f>
        <v>43514874787.790016</v>
      </c>
      <c r="G51" s="163">
        <f>+G53+G59</f>
        <v>169607768133.38</v>
      </c>
    </row>
    <row r="52" spans="1:7" x14ac:dyDescent="0.35">
      <c r="A52" s="341"/>
      <c r="B52" s="166"/>
      <c r="C52" s="189"/>
      <c r="D52" s="189"/>
      <c r="E52" s="189"/>
      <c r="F52" s="189"/>
      <c r="G52" s="189"/>
    </row>
    <row r="53" spans="1:7" x14ac:dyDescent="0.35">
      <c r="A53" s="474" t="s">
        <v>74</v>
      </c>
      <c r="B53" s="474"/>
      <c r="C53" s="190">
        <f>SUM(C54:C58)</f>
        <v>39617030884.339996</v>
      </c>
      <c r="D53" s="190">
        <f t="shared" ref="D53:G53" si="1">SUM(D54:D58)</f>
        <v>39595758713.779999</v>
      </c>
      <c r="E53" s="190">
        <f t="shared" si="1"/>
        <v>39998072167.040001</v>
      </c>
      <c r="F53" s="190">
        <f t="shared" si="1"/>
        <v>43514874787.790016</v>
      </c>
      <c r="G53" s="190">
        <f t="shared" si="1"/>
        <v>162725736552.95001</v>
      </c>
    </row>
    <row r="54" spans="1:7" x14ac:dyDescent="0.35">
      <c r="A54" s="338" t="s">
        <v>197</v>
      </c>
      <c r="B54" s="166" t="s">
        <v>200</v>
      </c>
      <c r="C54" s="191">
        <v>3875400.43</v>
      </c>
      <c r="D54" s="191">
        <v>1855591.9800000009</v>
      </c>
      <c r="E54" s="191">
        <v>21731185.779999997</v>
      </c>
      <c r="F54" s="191">
        <v>19791803.669999991</v>
      </c>
      <c r="G54" s="191">
        <v>47253981.859999985</v>
      </c>
    </row>
    <row r="55" spans="1:7" ht="39.6" x14ac:dyDescent="0.35">
      <c r="A55" s="338" t="s">
        <v>198</v>
      </c>
      <c r="B55" s="342" t="s">
        <v>201</v>
      </c>
      <c r="C55" s="191">
        <v>69875899.350000009</v>
      </c>
      <c r="D55" s="191">
        <v>50623537.229999989</v>
      </c>
      <c r="E55" s="191">
        <v>33061396.679999992</v>
      </c>
      <c r="F55" s="191">
        <v>19583833.810000002</v>
      </c>
      <c r="G55" s="191">
        <v>173144667.06999999</v>
      </c>
    </row>
    <row r="56" spans="1:7" ht="51" customHeight="1" x14ac:dyDescent="0.35">
      <c r="A56" s="343">
        <v>1411000000</v>
      </c>
      <c r="B56" s="342" t="s">
        <v>202</v>
      </c>
      <c r="C56" s="191">
        <v>14363369362.25</v>
      </c>
      <c r="D56" s="191">
        <v>14363369362.25</v>
      </c>
      <c r="E56" s="191">
        <v>14363369362.250004</v>
      </c>
      <c r="F56" s="191">
        <v>10140993030.250004</v>
      </c>
      <c r="G56" s="191">
        <v>53231101117</v>
      </c>
    </row>
    <row r="57" spans="1:7" ht="48" customHeight="1" x14ac:dyDescent="0.35">
      <c r="A57" s="338" t="s">
        <v>199</v>
      </c>
      <c r="B57" s="342" t="s">
        <v>203</v>
      </c>
      <c r="C57" s="191">
        <v>25087910222.32</v>
      </c>
      <c r="D57" s="191">
        <v>25087910222.32</v>
      </c>
      <c r="E57" s="191">
        <v>25487910222.329998</v>
      </c>
      <c r="F57" s="191">
        <v>33242506120.050014</v>
      </c>
      <c r="G57" s="191">
        <v>108906236787.02002</v>
      </c>
    </row>
    <row r="58" spans="1:7" ht="26.25" customHeight="1" x14ac:dyDescent="0.35">
      <c r="A58" s="344">
        <v>2412000000</v>
      </c>
      <c r="B58" s="342" t="s">
        <v>204</v>
      </c>
      <c r="C58" s="191">
        <v>91999999.989999995</v>
      </c>
      <c r="D58" s="191">
        <v>92000000.000000015</v>
      </c>
      <c r="E58" s="191">
        <v>92000000.00000003</v>
      </c>
      <c r="F58" s="191">
        <v>92000000.009999886</v>
      </c>
      <c r="G58" s="191">
        <v>367999999.99999988</v>
      </c>
    </row>
    <row r="59" spans="1:7" x14ac:dyDescent="0.35">
      <c r="A59" s="474" t="s">
        <v>75</v>
      </c>
      <c r="B59" s="474"/>
      <c r="C59" s="190">
        <v>356916762.64999998</v>
      </c>
      <c r="D59" s="190">
        <v>6525114817.7799997</v>
      </c>
      <c r="E59" s="190">
        <f>+SUM(E60:E60)</f>
        <v>0</v>
      </c>
      <c r="F59" s="190">
        <f>+SUM(F60:F60)</f>
        <v>0</v>
      </c>
      <c r="G59" s="190">
        <f>+SUM(G60:G60)</f>
        <v>6882031580.4299994</v>
      </c>
    </row>
    <row r="60" spans="1:7" ht="33.75" customHeight="1" x14ac:dyDescent="0.35">
      <c r="A60" s="308" t="s">
        <v>58</v>
      </c>
      <c r="B60" s="47" t="s">
        <v>53</v>
      </c>
      <c r="C60" s="346">
        <v>356916762.64999998</v>
      </c>
      <c r="D60" s="346">
        <v>6525114817.7799997</v>
      </c>
      <c r="E60" s="346">
        <f>+'3T'!F102</f>
        <v>0</v>
      </c>
      <c r="F60" s="346">
        <f>+'4T'!F108</f>
        <v>0</v>
      </c>
      <c r="G60" s="346">
        <f>+C60+D60+E60+F60</f>
        <v>6882031580.4299994</v>
      </c>
    </row>
    <row r="61" spans="1:7" x14ac:dyDescent="0.35">
      <c r="A61" s="420" t="s">
        <v>195</v>
      </c>
      <c r="B61" s="420"/>
      <c r="C61" s="420"/>
      <c r="D61" s="420"/>
      <c r="E61" s="420"/>
      <c r="F61" s="36"/>
    </row>
    <row r="62" spans="1:7" ht="50.1" customHeight="1" x14ac:dyDescent="0.35">
      <c r="A62" s="475" t="s">
        <v>157</v>
      </c>
      <c r="B62" s="476"/>
      <c r="C62" s="476"/>
      <c r="D62" s="476"/>
      <c r="E62" s="476"/>
      <c r="F62" s="476"/>
      <c r="G62" s="476"/>
    </row>
    <row r="63" spans="1:7" ht="9.9" customHeight="1" x14ac:dyDescent="0.35">
      <c r="A63" s="24"/>
      <c r="B63" s="48"/>
      <c r="C63" s="23"/>
      <c r="D63" s="36"/>
      <c r="E63" s="36"/>
      <c r="F63" s="36"/>
    </row>
    <row r="64" spans="1:7" x14ac:dyDescent="0.35">
      <c r="A64" s="395" t="s">
        <v>76</v>
      </c>
      <c r="B64" s="395"/>
      <c r="C64" s="395"/>
      <c r="D64" s="395"/>
      <c r="E64" s="395"/>
      <c r="F64" s="395"/>
      <c r="G64" s="395"/>
    </row>
    <row r="65" spans="1:7" ht="17.25" customHeight="1" x14ac:dyDescent="0.35">
      <c r="A65" s="362" t="s">
        <v>54</v>
      </c>
      <c r="B65" s="362"/>
      <c r="C65" s="362"/>
      <c r="D65" s="362"/>
      <c r="E65" s="362"/>
      <c r="F65" s="362"/>
      <c r="G65" s="362"/>
    </row>
    <row r="66" spans="1:7" x14ac:dyDescent="0.35">
      <c r="A66" s="395" t="s">
        <v>52</v>
      </c>
      <c r="B66" s="395"/>
      <c r="C66" s="395"/>
      <c r="D66" s="395"/>
      <c r="E66" s="395"/>
      <c r="F66" s="395"/>
      <c r="G66" s="395"/>
    </row>
    <row r="68" spans="1:7" ht="31.2" x14ac:dyDescent="0.35">
      <c r="A68" s="68" t="s">
        <v>55</v>
      </c>
      <c r="B68" s="68" t="s">
        <v>56</v>
      </c>
      <c r="C68" s="68" t="s">
        <v>94</v>
      </c>
      <c r="D68" s="68" t="s">
        <v>95</v>
      </c>
      <c r="E68" s="68" t="s">
        <v>96</v>
      </c>
      <c r="F68" s="68" t="s">
        <v>99</v>
      </c>
      <c r="G68" s="68" t="s">
        <v>13</v>
      </c>
    </row>
    <row r="69" spans="1:7" x14ac:dyDescent="0.35">
      <c r="A69" s="118" t="s">
        <v>16</v>
      </c>
      <c r="B69" s="49"/>
      <c r="C69" s="163">
        <f>C71+C82</f>
        <v>31750205002</v>
      </c>
      <c r="D69" s="163">
        <f t="shared" ref="D69:G69" si="2">D71+D82</f>
        <v>39122184294</v>
      </c>
      <c r="E69" s="163">
        <f t="shared" si="2"/>
        <v>42614565056</v>
      </c>
      <c r="F69" s="163">
        <f t="shared" si="2"/>
        <v>55723721622</v>
      </c>
      <c r="G69" s="163">
        <f t="shared" si="2"/>
        <v>169210675973.99997</v>
      </c>
    </row>
    <row r="70" spans="1:7" x14ac:dyDescent="0.35">
      <c r="A70" s="12"/>
      <c r="B70" s="50"/>
      <c r="C70" s="189"/>
      <c r="D70" s="189"/>
      <c r="E70" s="189"/>
      <c r="F70" s="189"/>
      <c r="G70" s="189"/>
    </row>
    <row r="71" spans="1:7" x14ac:dyDescent="0.35">
      <c r="A71" s="396" t="s">
        <v>57</v>
      </c>
      <c r="B71" s="396"/>
      <c r="C71" s="190">
        <f>C72+C79</f>
        <v>31750205002</v>
      </c>
      <c r="D71" s="190">
        <f>D72+D79</f>
        <v>36319849537.059982</v>
      </c>
      <c r="E71" s="190">
        <f>E72+E79</f>
        <v>42614565056</v>
      </c>
      <c r="F71" s="190">
        <f>F72+F79</f>
        <v>55723721622</v>
      </c>
      <c r="G71" s="190">
        <f>G72+G79</f>
        <v>166408341217.05997</v>
      </c>
    </row>
    <row r="72" spans="1:7" ht="29.25" customHeight="1" x14ac:dyDescent="0.35">
      <c r="A72" s="141">
        <v>6</v>
      </c>
      <c r="B72" s="142" t="s">
        <v>208</v>
      </c>
      <c r="C72" s="198">
        <v>31750105002</v>
      </c>
      <c r="D72" s="198">
        <v>36292348426.069984</v>
      </c>
      <c r="E72" s="198">
        <v>42470650356</v>
      </c>
      <c r="F72" s="198">
        <v>55555389773</v>
      </c>
      <c r="G72" s="198">
        <v>166068493557.06998</v>
      </c>
    </row>
    <row r="73" spans="1:7" ht="33" customHeight="1" x14ac:dyDescent="0.35">
      <c r="A73" s="54"/>
      <c r="B73" s="50" t="s">
        <v>179</v>
      </c>
      <c r="C73" s="191">
        <v>9339106726</v>
      </c>
      <c r="D73" s="191">
        <v>13566819917.349987</v>
      </c>
      <c r="E73" s="191">
        <v>19553001303.999996</v>
      </c>
      <c r="F73" s="191">
        <v>23769971268</v>
      </c>
      <c r="G73" s="191">
        <v>66228899215.349983</v>
      </c>
    </row>
    <row r="74" spans="1:7" ht="29.25" customHeight="1" x14ac:dyDescent="0.35">
      <c r="A74" s="54"/>
      <c r="B74" s="50" t="s">
        <v>173</v>
      </c>
      <c r="C74" s="191">
        <v>387100000</v>
      </c>
      <c r="D74" s="191">
        <v>412302354.8900001</v>
      </c>
      <c r="E74" s="191">
        <v>399861000</v>
      </c>
      <c r="F74" s="191">
        <v>423821000</v>
      </c>
      <c r="G74" s="191">
        <v>1623084354.8900001</v>
      </c>
    </row>
    <row r="75" spans="1:7" ht="32.25" customHeight="1" x14ac:dyDescent="0.35">
      <c r="A75" s="54"/>
      <c r="B75" s="50" t="s">
        <v>170</v>
      </c>
      <c r="C75" s="191">
        <v>6298584276</v>
      </c>
      <c r="D75" s="191">
        <v>5970395078.920002</v>
      </c>
      <c r="E75" s="191">
        <v>6612881802</v>
      </c>
      <c r="F75" s="191">
        <v>7066227645</v>
      </c>
      <c r="G75" s="191">
        <v>25948088801.920002</v>
      </c>
    </row>
    <row r="76" spans="1:7" ht="32.25" customHeight="1" x14ac:dyDescent="0.35">
      <c r="A76" s="54"/>
      <c r="B76" s="50" t="s">
        <v>176</v>
      </c>
      <c r="C76" s="191">
        <v>1653720000</v>
      </c>
      <c r="D76" s="191">
        <v>1655674870</v>
      </c>
      <c r="E76" s="191">
        <v>1640756250</v>
      </c>
      <c r="F76" s="191">
        <v>1832187860</v>
      </c>
      <c r="G76" s="191">
        <v>6782338980</v>
      </c>
    </row>
    <row r="77" spans="1:7" ht="32.25" customHeight="1" x14ac:dyDescent="0.35">
      <c r="A77" s="54"/>
      <c r="B77" s="50" t="s">
        <v>222</v>
      </c>
      <c r="C77" s="191">
        <v>0</v>
      </c>
      <c r="D77" s="191">
        <v>0</v>
      </c>
      <c r="E77" s="191">
        <v>0</v>
      </c>
      <c r="F77" s="191">
        <v>4015303000</v>
      </c>
      <c r="G77" s="191">
        <v>4015303000</v>
      </c>
    </row>
    <row r="78" spans="1:7" ht="32.25" customHeight="1" x14ac:dyDescent="0.35">
      <c r="A78" s="54"/>
      <c r="B78" s="50" t="s">
        <v>174</v>
      </c>
      <c r="C78" s="191">
        <v>14071594000</v>
      </c>
      <c r="D78" s="191">
        <v>14687156204.909996</v>
      </c>
      <c r="E78" s="191">
        <v>14264150000</v>
      </c>
      <c r="F78" s="191">
        <v>18447879000</v>
      </c>
      <c r="G78" s="191">
        <v>61470779204.909996</v>
      </c>
    </row>
    <row r="79" spans="1:7" ht="32.25" customHeight="1" x14ac:dyDescent="0.35">
      <c r="A79" s="141">
        <v>7</v>
      </c>
      <c r="B79" s="142" t="s">
        <v>209</v>
      </c>
      <c r="C79" s="198">
        <v>100000</v>
      </c>
      <c r="D79" s="198">
        <v>27501110.989999965</v>
      </c>
      <c r="E79" s="198">
        <v>143914700</v>
      </c>
      <c r="F79" s="198">
        <v>168331849.00000006</v>
      </c>
      <c r="G79" s="198">
        <v>339847659.99000001</v>
      </c>
    </row>
    <row r="80" spans="1:7" ht="39" customHeight="1" x14ac:dyDescent="0.35">
      <c r="A80" s="54"/>
      <c r="B80" s="50" t="s">
        <v>217</v>
      </c>
      <c r="C80" s="191">
        <v>100000</v>
      </c>
      <c r="D80" s="191">
        <v>27501110.989999965</v>
      </c>
      <c r="E80" s="191">
        <v>143914700</v>
      </c>
      <c r="F80" s="191">
        <v>168331849.00000006</v>
      </c>
      <c r="G80" s="191">
        <v>339847659.99000001</v>
      </c>
    </row>
    <row r="81" spans="1:7" x14ac:dyDescent="0.35">
      <c r="A81" s="119"/>
      <c r="B81" s="50"/>
      <c r="C81" s="191"/>
      <c r="D81" s="191"/>
      <c r="E81" s="191"/>
      <c r="F81" s="191"/>
      <c r="G81" s="191"/>
    </row>
    <row r="82" spans="1:7" ht="45" customHeight="1" x14ac:dyDescent="0.35">
      <c r="A82" s="396" t="s">
        <v>59</v>
      </c>
      <c r="B82" s="396"/>
      <c r="C82" s="190">
        <v>0</v>
      </c>
      <c r="D82" s="190">
        <f>D83+D90</f>
        <v>2802334756.9400153</v>
      </c>
      <c r="E82" s="190">
        <v>0</v>
      </c>
      <c r="F82" s="190">
        <v>0</v>
      </c>
      <c r="G82" s="190">
        <f>G83+G90</f>
        <v>2802334756.9400153</v>
      </c>
    </row>
    <row r="83" spans="1:7" x14ac:dyDescent="0.35">
      <c r="A83" s="309">
        <v>6</v>
      </c>
      <c r="B83" s="310" t="s">
        <v>208</v>
      </c>
      <c r="C83" s="200">
        <v>0</v>
      </c>
      <c r="D83" s="200">
        <v>2761623953.9300151</v>
      </c>
      <c r="E83" s="200">
        <v>0</v>
      </c>
      <c r="F83" s="200">
        <v>0</v>
      </c>
      <c r="G83" s="200">
        <v>2761623953.9300151</v>
      </c>
    </row>
    <row r="84" spans="1:7" x14ac:dyDescent="0.35">
      <c r="A84" s="309"/>
      <c r="B84" s="311" t="s">
        <v>179</v>
      </c>
      <c r="C84" s="200"/>
      <c r="D84" s="192">
        <v>256916762.65001372</v>
      </c>
      <c r="E84" s="200"/>
      <c r="F84" s="200"/>
      <c r="G84" s="192">
        <v>256916762.65001372</v>
      </c>
    </row>
    <row r="85" spans="1:7" ht="27.6" x14ac:dyDescent="0.35">
      <c r="A85" s="309"/>
      <c r="B85" s="311" t="s">
        <v>173</v>
      </c>
      <c r="C85" s="200"/>
      <c r="D85" s="192">
        <v>1418645.1099999249</v>
      </c>
      <c r="E85" s="200"/>
      <c r="F85" s="200"/>
      <c r="G85" s="192">
        <v>1418645.1099999249</v>
      </c>
    </row>
    <row r="86" spans="1:7" ht="41.4" x14ac:dyDescent="0.35">
      <c r="A86" s="309"/>
      <c r="B86" s="311" t="s">
        <v>170</v>
      </c>
      <c r="C86" s="200"/>
      <c r="D86" s="192">
        <v>427665871.07999837</v>
      </c>
      <c r="E86" s="200"/>
      <c r="F86" s="200"/>
      <c r="G86" s="192">
        <v>427665871.07999837</v>
      </c>
    </row>
    <row r="87" spans="1:7" x14ac:dyDescent="0.35">
      <c r="A87" s="309"/>
      <c r="B87" s="311" t="s">
        <v>176</v>
      </c>
      <c r="C87" s="200"/>
      <c r="D87" s="192">
        <v>5974879.9999998882</v>
      </c>
      <c r="E87" s="200"/>
      <c r="F87" s="200"/>
      <c r="G87" s="192">
        <v>5974879.9999998882</v>
      </c>
    </row>
    <row r="88" spans="1:7" x14ac:dyDescent="0.35">
      <c r="A88" s="309"/>
      <c r="B88" s="312" t="s">
        <v>222</v>
      </c>
      <c r="C88" s="200"/>
      <c r="D88" s="192">
        <v>1911240000</v>
      </c>
      <c r="E88" s="200"/>
      <c r="F88" s="200"/>
      <c r="G88" s="192">
        <v>1911240000</v>
      </c>
    </row>
    <row r="89" spans="1:7" x14ac:dyDescent="0.35">
      <c r="A89" s="309"/>
      <c r="B89" s="311" t="s">
        <v>174</v>
      </c>
      <c r="C89" s="200"/>
      <c r="D89" s="192">
        <v>158407795.09000292</v>
      </c>
      <c r="E89" s="200"/>
      <c r="F89" s="200"/>
      <c r="G89" s="192">
        <v>158407795.09000292</v>
      </c>
    </row>
    <row r="90" spans="1:7" x14ac:dyDescent="0.35">
      <c r="A90" s="309">
        <v>7</v>
      </c>
      <c r="B90" s="310" t="s">
        <v>209</v>
      </c>
      <c r="C90" s="200">
        <v>0</v>
      </c>
      <c r="D90" s="200">
        <v>40710803.010000035</v>
      </c>
      <c r="E90" s="200">
        <v>0</v>
      </c>
      <c r="F90" s="200">
        <v>0</v>
      </c>
      <c r="G90" s="200">
        <v>40710803.010000035</v>
      </c>
    </row>
    <row r="91" spans="1:7" ht="27.6" x14ac:dyDescent="0.35">
      <c r="A91" s="309"/>
      <c r="B91" s="312" t="s">
        <v>217</v>
      </c>
      <c r="C91" s="345"/>
      <c r="D91" s="192">
        <v>40710803.010000035</v>
      </c>
      <c r="E91" s="160"/>
      <c r="F91" s="160"/>
      <c r="G91" s="160">
        <v>40710803.010000035</v>
      </c>
    </row>
    <row r="92" spans="1:7" x14ac:dyDescent="0.35">
      <c r="A92" s="309"/>
      <c r="B92" s="310"/>
      <c r="C92" s="190"/>
      <c r="D92" s="190"/>
      <c r="E92" s="190"/>
      <c r="F92" s="190"/>
      <c r="G92" s="190"/>
    </row>
    <row r="93" spans="1:7" x14ac:dyDescent="0.35">
      <c r="A93" s="357" t="s">
        <v>61</v>
      </c>
      <c r="B93" s="357"/>
      <c r="C93" s="357"/>
      <c r="D93" s="357"/>
      <c r="E93" s="357"/>
      <c r="F93" s="357"/>
    </row>
    <row r="94" spans="1:7" x14ac:dyDescent="0.35">
      <c r="A94" s="420" t="s">
        <v>195</v>
      </c>
      <c r="B94" s="420"/>
      <c r="C94" s="420"/>
      <c r="D94" s="420"/>
      <c r="E94" s="420"/>
      <c r="F94" s="420"/>
    </row>
    <row r="95" spans="1:7" x14ac:dyDescent="0.35">
      <c r="A95" s="54"/>
      <c r="B95" s="50"/>
      <c r="C95" s="36"/>
      <c r="D95" s="36"/>
      <c r="E95" s="36"/>
      <c r="F95" s="36"/>
    </row>
    <row r="96" spans="1:7" x14ac:dyDescent="0.35">
      <c r="A96" s="395" t="s">
        <v>78</v>
      </c>
      <c r="B96" s="395"/>
      <c r="C96" s="395"/>
      <c r="D96" s="395"/>
      <c r="E96" s="395"/>
      <c r="F96" s="395"/>
    </row>
    <row r="97" spans="1:6" x14ac:dyDescent="0.35">
      <c r="A97" s="395" t="s">
        <v>79</v>
      </c>
      <c r="B97" s="395"/>
      <c r="C97" s="395"/>
      <c r="D97" s="395"/>
      <c r="E97" s="395"/>
      <c r="F97" s="395"/>
    </row>
    <row r="98" spans="1:6" x14ac:dyDescent="0.35">
      <c r="A98" s="395" t="s">
        <v>52</v>
      </c>
      <c r="B98" s="395"/>
      <c r="C98" s="395"/>
      <c r="D98" s="395"/>
      <c r="E98" s="395"/>
      <c r="F98" s="395"/>
    </row>
    <row r="99" spans="1:6" x14ac:dyDescent="0.35">
      <c r="A99" s="89"/>
      <c r="B99" s="90"/>
      <c r="C99" s="90"/>
      <c r="D99" s="90"/>
      <c r="E99" s="90"/>
      <c r="F99" s="36"/>
    </row>
    <row r="100" spans="1:6" x14ac:dyDescent="0.35">
      <c r="A100" s="68" t="s">
        <v>77</v>
      </c>
      <c r="B100" s="68" t="s">
        <v>94</v>
      </c>
      <c r="C100" s="68" t="s">
        <v>95</v>
      </c>
      <c r="D100" s="68" t="s">
        <v>96</v>
      </c>
      <c r="E100" s="68" t="s">
        <v>98</v>
      </c>
      <c r="F100" s="68" t="s">
        <v>13</v>
      </c>
    </row>
    <row r="101" spans="1:6" x14ac:dyDescent="0.35">
      <c r="A101" s="102" t="s">
        <v>81</v>
      </c>
      <c r="B101" s="201">
        <v>356916762.64999998</v>
      </c>
      <c r="C101" s="201">
        <v>14748857462.769997</v>
      </c>
      <c r="D101" s="201">
        <v>15222431882.549999</v>
      </c>
      <c r="E101" s="201">
        <v>12605938993.590004</v>
      </c>
      <c r="F101" s="201">
        <v>42934145101.559998</v>
      </c>
    </row>
    <row r="102" spans="1:6" x14ac:dyDescent="0.35">
      <c r="A102" s="103" t="s">
        <v>82</v>
      </c>
      <c r="B102" s="183">
        <v>356916762.64999998</v>
      </c>
      <c r="C102" s="183">
        <v>6525114817.7799997</v>
      </c>
      <c r="D102" s="183">
        <v>0</v>
      </c>
      <c r="E102" s="183">
        <v>0</v>
      </c>
      <c r="F102" s="183">
        <v>6882031580.4299994</v>
      </c>
    </row>
    <row r="103" spans="1:6" x14ac:dyDescent="0.35">
      <c r="A103" s="103" t="s">
        <v>80</v>
      </c>
      <c r="B103" s="183">
        <v>0</v>
      </c>
      <c r="C103" s="183">
        <v>8223742644.9899979</v>
      </c>
      <c r="D103" s="183">
        <v>15222431882.549999</v>
      </c>
      <c r="E103" s="183">
        <v>12605938993.590004</v>
      </c>
      <c r="F103" s="183">
        <v>36052113521.130005</v>
      </c>
    </row>
    <row r="104" spans="1:6" x14ac:dyDescent="0.35">
      <c r="A104" s="102" t="s">
        <v>84</v>
      </c>
      <c r="B104" s="201">
        <v>39617030884.339996</v>
      </c>
      <c r="C104" s="201">
        <v>39595758713.779999</v>
      </c>
      <c r="D104" s="201">
        <v>39998072167.040001</v>
      </c>
      <c r="E104" s="201">
        <v>43514874787.790024</v>
      </c>
      <c r="F104" s="201">
        <v>162725736552.95001</v>
      </c>
    </row>
    <row r="105" spans="1:6" x14ac:dyDescent="0.35">
      <c r="A105" s="102" t="s">
        <v>145</v>
      </c>
      <c r="B105" s="201">
        <v>39973947646.989998</v>
      </c>
      <c r="C105" s="201">
        <v>54344616176.549995</v>
      </c>
      <c r="D105" s="201">
        <v>55220504049.589996</v>
      </c>
      <c r="E105" s="201">
        <v>56120813781.380028</v>
      </c>
      <c r="F105" s="201">
        <v>205659881654.51004</v>
      </c>
    </row>
    <row r="106" spans="1:6" x14ac:dyDescent="0.35">
      <c r="A106" s="103" t="s">
        <v>82</v>
      </c>
      <c r="B106" s="183">
        <v>356916762.64999998</v>
      </c>
      <c r="C106" s="183">
        <v>6525114817.7799997</v>
      </c>
      <c r="D106" s="183">
        <v>0</v>
      </c>
      <c r="E106" s="183">
        <v>0</v>
      </c>
      <c r="F106" s="183">
        <v>6882031580.4299994</v>
      </c>
    </row>
    <row r="107" spans="1:6" x14ac:dyDescent="0.35">
      <c r="A107" s="103" t="s">
        <v>80</v>
      </c>
      <c r="B107" s="183">
        <v>39617030884.339996</v>
      </c>
      <c r="C107" s="183">
        <v>51620215543.12001</v>
      </c>
      <c r="D107" s="183">
        <v>39998072167.040001</v>
      </c>
      <c r="E107" s="183">
        <v>43514874787.790024</v>
      </c>
      <c r="F107" s="183">
        <v>174750193382.29004</v>
      </c>
    </row>
    <row r="108" spans="1:6" x14ac:dyDescent="0.35">
      <c r="A108" s="102" t="s">
        <v>83</v>
      </c>
      <c r="B108" s="201">
        <v>31750205002</v>
      </c>
      <c r="C108" s="201">
        <v>39122184294</v>
      </c>
      <c r="D108" s="201">
        <v>42614565056</v>
      </c>
      <c r="E108" s="201">
        <v>55723721622</v>
      </c>
      <c r="F108" s="201">
        <v>169210675974</v>
      </c>
    </row>
    <row r="109" spans="1:6" x14ac:dyDescent="0.35">
      <c r="A109" s="103" t="s">
        <v>82</v>
      </c>
      <c r="B109" s="179">
        <v>356916762.64999998</v>
      </c>
      <c r="C109" s="179">
        <v>6525114817.7799997</v>
      </c>
      <c r="D109" s="179">
        <v>0</v>
      </c>
      <c r="E109" s="179">
        <v>0</v>
      </c>
      <c r="F109" s="179">
        <v>6882031580.4299994</v>
      </c>
    </row>
    <row r="110" spans="1:6" x14ac:dyDescent="0.35">
      <c r="A110" s="103" t="s">
        <v>80</v>
      </c>
      <c r="B110" s="179">
        <v>31393288239.349998</v>
      </c>
      <c r="C110" s="179">
        <v>32597069476.220001</v>
      </c>
      <c r="D110" s="179">
        <v>42614565056</v>
      </c>
      <c r="E110" s="179">
        <v>55723721622</v>
      </c>
      <c r="F110" s="179">
        <v>162328644393.57001</v>
      </c>
    </row>
    <row r="111" spans="1:6" x14ac:dyDescent="0.35">
      <c r="A111" s="102" t="s">
        <v>146</v>
      </c>
      <c r="B111" s="201">
        <v>8223742644.9899979</v>
      </c>
      <c r="C111" s="201">
        <v>15222431882.549999</v>
      </c>
      <c r="D111" s="201">
        <v>12605938993.590004</v>
      </c>
      <c r="E111" s="201">
        <v>397092159.38002777</v>
      </c>
      <c r="F111" s="201">
        <v>36449205680.510033</v>
      </c>
    </row>
    <row r="112" spans="1:6" x14ac:dyDescent="0.35">
      <c r="A112" s="103" t="s">
        <v>82</v>
      </c>
      <c r="B112" s="179">
        <v>0</v>
      </c>
      <c r="C112" s="179">
        <v>0</v>
      </c>
      <c r="D112" s="179">
        <v>0</v>
      </c>
      <c r="E112" s="179">
        <v>0</v>
      </c>
      <c r="F112" s="179">
        <v>0</v>
      </c>
    </row>
    <row r="113" spans="1:6" x14ac:dyDescent="0.35">
      <c r="A113" s="104" t="s">
        <v>80</v>
      </c>
      <c r="B113" s="202">
        <v>8223742644.9899979</v>
      </c>
      <c r="C113" s="202">
        <v>15222431882.549999</v>
      </c>
      <c r="D113" s="202">
        <v>12605938993.590004</v>
      </c>
      <c r="E113" s="202">
        <v>397092159.38002396</v>
      </c>
      <c r="F113" s="202">
        <v>397092159.38002396</v>
      </c>
    </row>
    <row r="114" spans="1:6" x14ac:dyDescent="0.35">
      <c r="A114" s="373" t="s">
        <v>195</v>
      </c>
      <c r="B114" s="373"/>
      <c r="C114" s="373"/>
      <c r="D114" s="373"/>
      <c r="E114" s="36"/>
      <c r="F114" s="36"/>
    </row>
    <row r="115" spans="1:6" x14ac:dyDescent="0.35">
      <c r="A115" s="126"/>
      <c r="B115" s="126"/>
      <c r="C115" s="126"/>
      <c r="D115" s="126"/>
      <c r="E115" s="36"/>
      <c r="F115" s="36"/>
    </row>
  </sheetData>
  <mergeCells count="34">
    <mergeCell ref="A98:F98"/>
    <mergeCell ref="A114:D114"/>
    <mergeCell ref="A71:B71"/>
    <mergeCell ref="A82:B82"/>
    <mergeCell ref="A93:F93"/>
    <mergeCell ref="A1:G1"/>
    <mergeCell ref="A2:G2"/>
    <mergeCell ref="A94:F94"/>
    <mergeCell ref="A96:F96"/>
    <mergeCell ref="A97:F97"/>
    <mergeCell ref="A66:G66"/>
    <mergeCell ref="A59:B59"/>
    <mergeCell ref="A61:E61"/>
    <mergeCell ref="A62:G62"/>
    <mergeCell ref="A65:G65"/>
    <mergeCell ref="A64:G64"/>
    <mergeCell ref="A53:B53"/>
    <mergeCell ref="A46:G46"/>
    <mergeCell ref="A47:G47"/>
    <mergeCell ref="A48:G48"/>
    <mergeCell ref="A44:G44"/>
    <mergeCell ref="A41:F41"/>
    <mergeCell ref="A28:F28"/>
    <mergeCell ref="A27:F27"/>
    <mergeCell ref="C4:D4"/>
    <mergeCell ref="C5:D5"/>
    <mergeCell ref="C6:D6"/>
    <mergeCell ref="A8:G8"/>
    <mergeCell ref="A11:G11"/>
    <mergeCell ref="A10:G10"/>
    <mergeCell ref="A24:E24"/>
    <mergeCell ref="A25:G25"/>
    <mergeCell ref="A18:A19"/>
    <mergeCell ref="A21:A22"/>
  </mergeCells>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42"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B318-997A-4EE3-9F88-546C2B00FC1D}">
  <dimension ref="A1:I35"/>
  <sheetViews>
    <sheetView workbookViewId="0">
      <selection activeCell="C7" sqref="C7"/>
    </sheetView>
  </sheetViews>
  <sheetFormatPr baseColWidth="10" defaultColWidth="11.44140625" defaultRowHeight="14.4" x14ac:dyDescent="0.3"/>
  <cols>
    <col min="1" max="1" width="49.5546875" customWidth="1"/>
    <col min="2" max="2" width="18.33203125" customWidth="1"/>
    <col min="3" max="3" width="18" customWidth="1"/>
    <col min="4" max="4" width="22.88671875" customWidth="1"/>
    <col min="9" max="9" width="13.6640625" bestFit="1" customWidth="1"/>
  </cols>
  <sheetData>
    <row r="1" spans="1:9" x14ac:dyDescent="0.3">
      <c r="A1" s="477" t="s">
        <v>274</v>
      </c>
      <c r="B1" s="313" t="s">
        <v>275</v>
      </c>
      <c r="C1" s="313" t="s">
        <v>275</v>
      </c>
      <c r="D1" s="313" t="s">
        <v>276</v>
      </c>
    </row>
    <row r="2" spans="1:9" ht="15" thickBot="1" x14ac:dyDescent="0.35">
      <c r="A2" s="478"/>
      <c r="B2" s="315" t="s">
        <v>277</v>
      </c>
      <c r="C2" s="315" t="s">
        <v>278</v>
      </c>
      <c r="D2" s="315" t="s">
        <v>279</v>
      </c>
    </row>
    <row r="3" spans="1:9" ht="15" thickTop="1" x14ac:dyDescent="0.3">
      <c r="A3" s="327" t="s">
        <v>16</v>
      </c>
      <c r="B3" s="328">
        <v>153301718.74862731</v>
      </c>
      <c r="C3" s="328">
        <v>169665788.1485073</v>
      </c>
      <c r="D3" s="328">
        <v>169607768.13338003</v>
      </c>
      <c r="I3" s="317"/>
    </row>
    <row r="4" spans="1:9" x14ac:dyDescent="0.3">
      <c r="A4" s="326" t="s">
        <v>280</v>
      </c>
      <c r="B4" s="328">
        <v>152333718.74862731</v>
      </c>
      <c r="C4" s="328">
        <v>162415756.5680773</v>
      </c>
      <c r="D4" s="328">
        <v>162357736.55295002</v>
      </c>
      <c r="I4" s="317"/>
    </row>
    <row r="5" spans="1:9" x14ac:dyDescent="0.3">
      <c r="A5" s="333" t="s">
        <v>281</v>
      </c>
      <c r="B5" s="329"/>
      <c r="C5" s="329"/>
      <c r="D5" s="329"/>
    </row>
    <row r="6" spans="1:9" x14ac:dyDescent="0.3">
      <c r="A6" s="333" t="s">
        <v>282</v>
      </c>
      <c r="B6" s="329"/>
      <c r="C6" s="329"/>
      <c r="D6" s="329"/>
    </row>
    <row r="7" spans="1:9" x14ac:dyDescent="0.3">
      <c r="A7" s="333" t="s">
        <v>283</v>
      </c>
      <c r="B7" s="329">
        <v>127413.24328731341</v>
      </c>
      <c r="C7" s="329">
        <v>278418.6647373134</v>
      </c>
      <c r="D7" s="329">
        <v>220398.64893</v>
      </c>
    </row>
    <row r="8" spans="1:9" x14ac:dyDescent="0.3">
      <c r="A8" s="333" t="s">
        <v>284</v>
      </c>
      <c r="B8" s="328">
        <v>152206305.50533998</v>
      </c>
      <c r="C8" s="328">
        <v>162137337.90333998</v>
      </c>
      <c r="D8" s="328">
        <v>162137337.90402001</v>
      </c>
    </row>
    <row r="9" spans="1:9" x14ac:dyDescent="0.3">
      <c r="A9" s="335" t="s">
        <v>285</v>
      </c>
      <c r="B9" s="328">
        <v>152206305.50533998</v>
      </c>
      <c r="C9" s="328">
        <v>162137337.90333998</v>
      </c>
      <c r="D9" s="328">
        <v>162137337.90402001</v>
      </c>
    </row>
    <row r="10" spans="1:9" x14ac:dyDescent="0.3">
      <c r="A10" s="336" t="s">
        <v>286</v>
      </c>
      <c r="B10" s="329">
        <v>53231101.116999999</v>
      </c>
      <c r="C10" s="329">
        <v>53231101.116999999</v>
      </c>
      <c r="D10" s="329">
        <v>53231101.116999999</v>
      </c>
    </row>
    <row r="11" spans="1:9" x14ac:dyDescent="0.3">
      <c r="A11" s="336" t="s">
        <v>287</v>
      </c>
      <c r="B11" s="329">
        <v>98975204.388339996</v>
      </c>
      <c r="C11" s="329">
        <v>108906236.78634</v>
      </c>
      <c r="D11" s="329">
        <v>108906236.78702</v>
      </c>
    </row>
    <row r="12" spans="1:9" x14ac:dyDescent="0.3">
      <c r="A12" s="336" t="s">
        <v>288</v>
      </c>
      <c r="B12" s="326"/>
      <c r="C12" s="326"/>
      <c r="D12" s="326"/>
    </row>
    <row r="13" spans="1:9" x14ac:dyDescent="0.3">
      <c r="A13" s="335" t="s">
        <v>289</v>
      </c>
      <c r="B13" s="326"/>
      <c r="C13" s="326"/>
      <c r="D13" s="326"/>
    </row>
    <row r="14" spans="1:9" x14ac:dyDescent="0.3">
      <c r="A14" s="335" t="s">
        <v>290</v>
      </c>
      <c r="B14" s="326"/>
      <c r="C14" s="326"/>
      <c r="D14" s="334"/>
    </row>
    <row r="15" spans="1:9" x14ac:dyDescent="0.3">
      <c r="A15" s="326" t="s">
        <v>291</v>
      </c>
      <c r="B15" s="328">
        <v>368000</v>
      </c>
      <c r="C15" s="328">
        <v>368000</v>
      </c>
      <c r="D15" s="328">
        <v>368000</v>
      </c>
    </row>
    <row r="16" spans="1:9" x14ac:dyDescent="0.3">
      <c r="A16" s="333" t="s">
        <v>292</v>
      </c>
      <c r="B16" s="326"/>
      <c r="C16" s="326"/>
      <c r="D16" s="326"/>
    </row>
    <row r="17" spans="1:4" x14ac:dyDescent="0.3">
      <c r="A17" s="333" t="s">
        <v>293</v>
      </c>
      <c r="B17" s="326"/>
      <c r="C17" s="326"/>
      <c r="D17" s="326"/>
    </row>
    <row r="18" spans="1:4" x14ac:dyDescent="0.3">
      <c r="A18" s="333" t="s">
        <v>294</v>
      </c>
      <c r="B18" s="326"/>
      <c r="C18" s="326"/>
      <c r="D18" s="326"/>
    </row>
    <row r="19" spans="1:4" x14ac:dyDescent="0.3">
      <c r="A19" s="333" t="s">
        <v>295</v>
      </c>
      <c r="B19" s="328">
        <v>368000</v>
      </c>
      <c r="C19" s="328">
        <v>368000</v>
      </c>
      <c r="D19" s="328">
        <v>368000</v>
      </c>
    </row>
    <row r="20" spans="1:4" x14ac:dyDescent="0.3">
      <c r="A20" s="335" t="s">
        <v>296</v>
      </c>
      <c r="B20" s="326"/>
      <c r="C20" s="326"/>
      <c r="D20" s="326"/>
    </row>
    <row r="21" spans="1:4" x14ac:dyDescent="0.3">
      <c r="A21" s="336" t="s">
        <v>297</v>
      </c>
      <c r="B21" s="326"/>
      <c r="C21" s="326"/>
      <c r="D21" s="326"/>
    </row>
    <row r="22" spans="1:4" x14ac:dyDescent="0.3">
      <c r="A22" s="336" t="s">
        <v>298</v>
      </c>
      <c r="B22" s="329">
        <v>368000</v>
      </c>
      <c r="C22" s="329">
        <v>368000</v>
      </c>
      <c r="D22" s="329">
        <v>368000</v>
      </c>
    </row>
    <row r="23" spans="1:4" x14ac:dyDescent="0.3">
      <c r="A23" s="336" t="s">
        <v>299</v>
      </c>
      <c r="B23" s="326"/>
      <c r="C23" s="326"/>
      <c r="D23" s="326"/>
    </row>
    <row r="24" spans="1:4" x14ac:dyDescent="0.3">
      <c r="A24" s="335" t="s">
        <v>300</v>
      </c>
      <c r="B24" s="326"/>
      <c r="C24" s="326"/>
      <c r="D24" s="326"/>
    </row>
    <row r="25" spans="1:4" x14ac:dyDescent="0.3">
      <c r="A25" s="335" t="s">
        <v>301</v>
      </c>
      <c r="B25" s="326"/>
      <c r="C25" s="326"/>
      <c r="D25" s="326"/>
    </row>
    <row r="26" spans="1:4" x14ac:dyDescent="0.3">
      <c r="A26" s="333" t="s">
        <v>302</v>
      </c>
      <c r="B26" s="326"/>
      <c r="C26" s="326"/>
      <c r="D26" s="326"/>
    </row>
    <row r="27" spans="1:4" x14ac:dyDescent="0.3">
      <c r="A27" s="327" t="s">
        <v>303</v>
      </c>
      <c r="B27" s="328">
        <v>600000</v>
      </c>
      <c r="C27" s="328">
        <v>6882031.5804299992</v>
      </c>
      <c r="D27" s="328">
        <v>6882031.5804299992</v>
      </c>
    </row>
    <row r="28" spans="1:4" x14ac:dyDescent="0.3">
      <c r="A28" s="333" t="s">
        <v>304</v>
      </c>
      <c r="B28" s="326"/>
      <c r="C28" s="326"/>
      <c r="D28" s="326"/>
    </row>
    <row r="29" spans="1:4" x14ac:dyDescent="0.3">
      <c r="A29" s="333" t="s">
        <v>305</v>
      </c>
      <c r="B29" s="326"/>
      <c r="C29" s="326"/>
      <c r="D29" s="326"/>
    </row>
    <row r="30" spans="1:4" x14ac:dyDescent="0.3">
      <c r="A30" s="333" t="s">
        <v>306</v>
      </c>
      <c r="B30" s="329">
        <v>600000</v>
      </c>
      <c r="C30" s="329">
        <v>6882031.5804299992</v>
      </c>
      <c r="D30" s="329">
        <v>6882031.5804299992</v>
      </c>
    </row>
    <row r="33" spans="2:4" x14ac:dyDescent="0.3">
      <c r="B33" s="320"/>
      <c r="C33" s="320"/>
      <c r="D33" s="320"/>
    </row>
    <row r="34" spans="2:4" x14ac:dyDescent="0.3">
      <c r="B34" s="320"/>
      <c r="C34" s="320"/>
      <c r="D34" s="320"/>
    </row>
    <row r="35" spans="2:4" x14ac:dyDescent="0.3">
      <c r="B35" s="317"/>
      <c r="C35" s="317"/>
      <c r="D35" s="317"/>
    </row>
  </sheetData>
  <mergeCells count="1">
    <mergeCell ref="A1:A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a984e9-081c-452f-aae7-e7db3e740b7d" xsi:nil="true"/>
    <lcf76f155ced4ddcb4097134ff3c332f xmlns="e9d84abd-c556-440e-a3a8-5e9fda99d20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83D4C17A2AE0D428B2F09F4CAB7A52F" ma:contentTypeVersion="8" ma:contentTypeDescription="Crear nuevo documento." ma:contentTypeScope="" ma:versionID="23de2163ff55ce86ed9d7ef66f49d2ad">
  <xsd:schema xmlns:xsd="http://www.w3.org/2001/XMLSchema" xmlns:xs="http://www.w3.org/2001/XMLSchema" xmlns:p="http://schemas.microsoft.com/office/2006/metadata/properties" xmlns:ns2="e9d84abd-c556-440e-a3a8-5e9fda99d206" xmlns:ns3="5aa984e9-081c-452f-aae7-e7db3e740b7d" targetNamespace="http://schemas.microsoft.com/office/2006/metadata/properties" ma:root="true" ma:fieldsID="ddc84b6702426307cc067f2a16804d26" ns2:_="" ns3:_="">
    <xsd:import namespace="e9d84abd-c556-440e-a3a8-5e9fda99d206"/>
    <xsd:import namespace="5aa984e9-081c-452f-aae7-e7db3e740b7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d84abd-c556-440e-a3a8-5e9fda99d2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90760604-e602-40bf-9d02-07d5e0a5e9a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a984e9-081c-452f-aae7-e7db3e740b7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0754f8a-287e-4064-9589-de05c66bacf5}" ma:internalName="TaxCatchAll" ma:showField="CatchAllData" ma:web="5aa984e9-081c-452f-aae7-e7db3e740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7D53E-41DB-40B5-AC48-AE9FBE30DF9E}">
  <ds:schemaRefs>
    <ds:schemaRef ds:uri="5aa984e9-081c-452f-aae7-e7db3e740b7d"/>
    <ds:schemaRef ds:uri="http://purl.org/dc/dcmitype/"/>
    <ds:schemaRef ds:uri="http://www.w3.org/XML/1998/namespace"/>
    <ds:schemaRef ds:uri="http://schemas.microsoft.com/office/2006/documentManagement/types"/>
    <ds:schemaRef ds:uri="http://purl.org/dc/elements/1.1/"/>
    <ds:schemaRef ds:uri="e9d84abd-c556-440e-a3a8-5e9fda99d206"/>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AC02323-90E8-4CAD-8AA0-CC0D4BA88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d84abd-c556-440e-a3a8-5e9fda99d206"/>
    <ds:schemaRef ds:uri="5aa984e9-081c-452f-aae7-e7db3e740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EDFD0C-C76C-4B97-A82D-A90D862E5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Instrucciones</vt:lpstr>
      <vt:lpstr>1T</vt:lpstr>
      <vt:lpstr>2T</vt:lpstr>
      <vt:lpstr>I Semestre</vt:lpstr>
      <vt:lpstr>3T</vt:lpstr>
      <vt:lpstr>III T Acumulado</vt:lpstr>
      <vt:lpstr>4T</vt:lpstr>
      <vt:lpstr>Anual</vt:lpstr>
      <vt:lpstr>Ingresos Anuales</vt:lpstr>
      <vt:lpstr>Egresos Anuales</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2024-02-06T19:29:25Z</cp:lastPrinted>
  <dcterms:created xsi:type="dcterms:W3CDTF">2011-10-26T20:29:12Z</dcterms:created>
  <dcterms:modified xsi:type="dcterms:W3CDTF">2025-12-31T03:52:52Z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