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checkCompatibility="1" defaultThemeVersion="124226"/>
  <mc:AlternateContent xmlns:mc="http://schemas.openxmlformats.org/markup-compatibility/2006">
    <mc:Choice Requires="x15">
      <x15ac:absPath xmlns:x15ac="http://schemas.microsoft.com/office/spreadsheetml/2010/11/ac" url="C:\Users\207180055\Desktop\ACTUALIZACIÓN PW 2025\2023\Reportes de Ejecución\"/>
    </mc:Choice>
  </mc:AlternateContent>
  <xr:revisionPtr revIDLastSave="0" documentId="13_ncr:1_{DDC11A39-A62A-491A-B4A8-A57A5EF88797}" xr6:coauthVersionLast="47" xr6:coauthVersionMax="47" xr10:uidLastSave="{00000000-0000-0000-0000-000000000000}"/>
  <bookViews>
    <workbookView xWindow="-108" yWindow="-108" windowWidth="23256" windowHeight="13896" xr2:uid="{00000000-000D-0000-FFFF-FFFF00000000}"/>
  </bookViews>
  <sheets>
    <sheet name="Instrucciones" sheetId="25" r:id="rId1"/>
    <sheet name="1T" sheetId="1" r:id="rId2"/>
    <sheet name="2T" sheetId="17" r:id="rId3"/>
    <sheet name="I Semestre" sheetId="22" r:id="rId4"/>
    <sheet name="3T" sheetId="19" r:id="rId5"/>
    <sheet name="III T Acumulado" sheetId="23" r:id="rId6"/>
    <sheet name="4T" sheetId="20" r:id="rId7"/>
    <sheet name="Anual" sheetId="24" r:id="rId8"/>
  </sheets>
  <definedNames>
    <definedName name="_xlnm.Print_Area" localSheetId="1">'1T'!$A$1:$F$147</definedName>
    <definedName name="_xlnm.Print_Area" localSheetId="2">'2T'!$A$1:$F$148</definedName>
    <definedName name="_xlnm.Print_Area" localSheetId="4">'3T'!$A$1:$F$146</definedName>
    <definedName name="_xlnm.Print_Area" localSheetId="6">'4T'!$A$1:$F$181</definedName>
    <definedName name="_xlnm.Print_Area" localSheetId="7">Anual!$A$1:$G$109</definedName>
    <definedName name="_xlnm.Print_Area" localSheetId="3">'I Semestre'!$A$78:$E$96</definedName>
    <definedName name="_xlnm.Print_Area" localSheetId="5">'III T Acumulado'!$A$1:$F$96</definedName>
    <definedName name="_xlnm.Print_Area" localSheetId="0">Instrucciones!$A$1:$D$74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67" i="24" l="1"/>
  <c r="D67" i="24"/>
  <c r="E67" i="24"/>
  <c r="D68" i="24"/>
  <c r="E112" i="20" l="1"/>
  <c r="E105" i="20" s="1"/>
  <c r="D142" i="20" s="1"/>
  <c r="E119" i="20"/>
  <c r="F113" i="20"/>
  <c r="F68" i="24" s="1"/>
  <c r="F111" i="20"/>
  <c r="F66" i="24" s="1"/>
  <c r="D105" i="20"/>
  <c r="C142" i="20" s="1"/>
  <c r="C105" i="20"/>
  <c r="B142" i="20" s="1"/>
  <c r="F112" i="20" l="1"/>
  <c r="F67" i="24" s="1"/>
  <c r="G67" i="24" s="1"/>
  <c r="F31" i="19"/>
  <c r="E131" i="19"/>
  <c r="C16" i="20"/>
  <c r="D16" i="20"/>
  <c r="E16" i="20"/>
  <c r="D105" i="19"/>
  <c r="C137" i="19" s="1"/>
  <c r="C135" i="19" s="1"/>
  <c r="E105" i="19"/>
  <c r="D137" i="19" s="1"/>
  <c r="C105" i="19"/>
  <c r="B137" i="19" s="1"/>
  <c r="E137" i="19" s="1"/>
  <c r="D91" i="23" s="1"/>
  <c r="F111" i="19"/>
  <c r="E66" i="24" s="1"/>
  <c r="F110" i="19"/>
  <c r="F109" i="19"/>
  <c r="F108" i="19"/>
  <c r="F107" i="19"/>
  <c r="F106" i="19"/>
  <c r="F105" i="19" s="1"/>
  <c r="C88" i="19"/>
  <c r="B135" i="19" l="1"/>
  <c r="D105" i="17"/>
  <c r="C138" i="17" s="1"/>
  <c r="E105" i="17"/>
  <c r="D138" i="17" s="1"/>
  <c r="C105" i="17"/>
  <c r="B138" i="17" s="1"/>
  <c r="F111" i="17"/>
  <c r="D66" i="24" s="1"/>
  <c r="F110" i="17"/>
  <c r="F109" i="17"/>
  <c r="F108" i="17"/>
  <c r="F107" i="17"/>
  <c r="F106" i="17"/>
  <c r="D66" i="22" l="1"/>
  <c r="D66" i="23"/>
  <c r="F105" i="17"/>
  <c r="D106" i="1" l="1"/>
  <c r="C138" i="1" s="1"/>
  <c r="E106" i="1"/>
  <c r="D138" i="1" l="1"/>
  <c r="F112" i="1" l="1"/>
  <c r="C66" i="24" s="1"/>
  <c r="G66" i="24" s="1"/>
  <c r="C66" i="23" l="1"/>
  <c r="F66" i="23" s="1"/>
  <c r="C66" i="22"/>
  <c r="E66" i="22" s="1"/>
  <c r="B29" i="23"/>
  <c r="B28" i="22"/>
  <c r="F31" i="20"/>
  <c r="E29" i="24" s="1"/>
  <c r="F30" i="20"/>
  <c r="E28" i="24" s="1"/>
  <c r="F29" i="20"/>
  <c r="E27" i="24" s="1"/>
  <c r="E26" i="20"/>
  <c r="D26" i="20"/>
  <c r="C26" i="20"/>
  <c r="F18" i="20"/>
  <c r="F16" i="20" s="1"/>
  <c r="D29" i="24"/>
  <c r="F30" i="19"/>
  <c r="D28" i="23" s="1"/>
  <c r="F29" i="19"/>
  <c r="E26" i="19"/>
  <c r="D26" i="19"/>
  <c r="C26" i="19"/>
  <c r="F18" i="19"/>
  <c r="F16" i="19" s="1"/>
  <c r="E16" i="19"/>
  <c r="D16" i="19"/>
  <c r="C16" i="19"/>
  <c r="F31" i="17"/>
  <c r="C29" i="23" s="1"/>
  <c r="F30" i="17"/>
  <c r="C28" i="24" s="1"/>
  <c r="F29" i="17"/>
  <c r="E26" i="17"/>
  <c r="D26" i="17"/>
  <c r="C26" i="17"/>
  <c r="F18" i="17"/>
  <c r="F16" i="17" s="1"/>
  <c r="F30" i="1"/>
  <c r="B28" i="24" s="1"/>
  <c r="F31" i="1"/>
  <c r="B29" i="24" s="1"/>
  <c r="F29" i="1"/>
  <c r="B27" i="23" s="1"/>
  <c r="D26" i="1"/>
  <c r="E26" i="1"/>
  <c r="C26" i="1"/>
  <c r="B28" i="23" l="1"/>
  <c r="B24" i="23" s="1"/>
  <c r="E24" i="24"/>
  <c r="F26" i="20"/>
  <c r="B29" i="22"/>
  <c r="F16" i="24"/>
  <c r="F14" i="24" s="1"/>
  <c r="E16" i="24"/>
  <c r="E14" i="24" s="1"/>
  <c r="E16" i="23"/>
  <c r="E14" i="23" s="1"/>
  <c r="D29" i="23"/>
  <c r="E29" i="23" s="1"/>
  <c r="F26" i="19"/>
  <c r="D28" i="24"/>
  <c r="F28" i="24" s="1"/>
  <c r="D27" i="24"/>
  <c r="D27" i="23"/>
  <c r="D16" i="22"/>
  <c r="D14" i="22" s="1"/>
  <c r="D16" i="24"/>
  <c r="D14" i="24" s="1"/>
  <c r="D16" i="23"/>
  <c r="D14" i="23" s="1"/>
  <c r="C28" i="22"/>
  <c r="D28" i="22" s="1"/>
  <c r="C28" i="23"/>
  <c r="C29" i="22"/>
  <c r="D29" i="22" s="1"/>
  <c r="C29" i="24"/>
  <c r="F29" i="24" s="1"/>
  <c r="F26" i="17"/>
  <c r="C27" i="23"/>
  <c r="C27" i="22"/>
  <c r="C27" i="24"/>
  <c r="B27" i="24"/>
  <c r="B27" i="22"/>
  <c r="F26" i="1"/>
  <c r="E28" i="23" l="1"/>
  <c r="E27" i="23"/>
  <c r="D24" i="24"/>
  <c r="D24" i="23"/>
  <c r="C24" i="23"/>
  <c r="C24" i="24"/>
  <c r="C24" i="22"/>
  <c r="D27" i="22"/>
  <c r="D24" i="22" s="1"/>
  <c r="B24" i="22"/>
  <c r="B24" i="24"/>
  <c r="F27" i="24"/>
  <c r="F24" i="24" s="1"/>
  <c r="F18" i="1"/>
  <c r="E24" i="23" l="1"/>
  <c r="C16" i="23"/>
  <c r="C16" i="24"/>
  <c r="F16" i="1"/>
  <c r="C16" i="22"/>
  <c r="E16" i="22" l="1"/>
  <c r="E14" i="22" s="1"/>
  <c r="C14" i="22"/>
  <c r="G16" i="24"/>
  <c r="G14" i="24" s="1"/>
  <c r="C14" i="24"/>
  <c r="C14" i="23"/>
  <c r="F16" i="23"/>
  <c r="F14" i="23" s="1"/>
  <c r="B71" i="20"/>
  <c r="B71" i="19"/>
  <c r="B71" i="17"/>
  <c r="B72" i="1"/>
  <c r="C77" i="20" l="1"/>
  <c r="C74" i="20"/>
  <c r="C76" i="20"/>
  <c r="C75" i="20"/>
  <c r="C73" i="20"/>
  <c r="C77" i="19"/>
  <c r="C76" i="19"/>
  <c r="C75" i="19"/>
  <c r="C74" i="19"/>
  <c r="C73" i="19"/>
  <c r="C76" i="17"/>
  <c r="C73" i="17"/>
  <c r="C77" i="1"/>
  <c r="C74" i="1"/>
  <c r="C78" i="1"/>
  <c r="C77" i="17"/>
  <c r="C76" i="1"/>
  <c r="C75" i="1"/>
  <c r="C72" i="1" l="1"/>
  <c r="F122" i="20"/>
  <c r="F119" i="20"/>
  <c r="F107" i="20"/>
  <c r="F106" i="20"/>
  <c r="F114" i="19"/>
  <c r="F93" i="19"/>
  <c r="F90" i="19"/>
  <c r="F89" i="19"/>
  <c r="F89" i="17"/>
  <c r="D44" i="24" s="1"/>
  <c r="D44" i="23" l="1"/>
  <c r="D44" i="22"/>
  <c r="C89" i="1" l="1"/>
  <c r="B132" i="1" s="1"/>
  <c r="E142" i="20"/>
  <c r="E93" i="24" s="1"/>
  <c r="E141" i="20"/>
  <c r="E92" i="24" s="1"/>
  <c r="D140" i="20"/>
  <c r="C140" i="20"/>
  <c r="F74" i="24"/>
  <c r="E121" i="20"/>
  <c r="D121" i="20"/>
  <c r="C121" i="20"/>
  <c r="F71" i="24"/>
  <c r="E118" i="20"/>
  <c r="D141" i="20" s="1"/>
  <c r="D118" i="20"/>
  <c r="C141" i="20" s="1"/>
  <c r="C118" i="20"/>
  <c r="B141" i="20" s="1"/>
  <c r="B140" i="20" s="1"/>
  <c r="F110" i="20"/>
  <c r="F65" i="24" s="1"/>
  <c r="F109" i="20"/>
  <c r="F64" i="24" s="1"/>
  <c r="F108" i="20"/>
  <c r="F62" i="24"/>
  <c r="F61" i="24"/>
  <c r="F94" i="20"/>
  <c r="F49" i="24" s="1"/>
  <c r="F93" i="20"/>
  <c r="F48" i="24" s="1"/>
  <c r="E92" i="20"/>
  <c r="D92" i="20"/>
  <c r="C92" i="20"/>
  <c r="F90" i="20"/>
  <c r="F45" i="24" s="1"/>
  <c r="F89" i="20"/>
  <c r="F44" i="24" s="1"/>
  <c r="E88" i="20"/>
  <c r="D136" i="20" s="1"/>
  <c r="D88" i="20"/>
  <c r="C136" i="20" s="1"/>
  <c r="C88" i="20"/>
  <c r="B136" i="20" s="1"/>
  <c r="E136" i="20" s="1"/>
  <c r="D87" i="24"/>
  <c r="D90" i="24" s="1"/>
  <c r="F117" i="19"/>
  <c r="E116" i="19"/>
  <c r="D116" i="19"/>
  <c r="C116" i="19"/>
  <c r="E113" i="19"/>
  <c r="D136" i="19" s="1"/>
  <c r="D113" i="19"/>
  <c r="C113" i="19"/>
  <c r="F94" i="19"/>
  <c r="F92" i="19" s="1"/>
  <c r="E92" i="19"/>
  <c r="D92" i="19"/>
  <c r="C92" i="19"/>
  <c r="E88" i="19"/>
  <c r="D88" i="19"/>
  <c r="F118" i="17"/>
  <c r="D72" i="23" s="1"/>
  <c r="E117" i="17"/>
  <c r="D117" i="17"/>
  <c r="C117" i="17"/>
  <c r="F115" i="17"/>
  <c r="D69" i="23" s="1"/>
  <c r="E114" i="17"/>
  <c r="D137" i="17" s="1"/>
  <c r="D136" i="17" s="1"/>
  <c r="D114" i="17"/>
  <c r="C137" i="17" s="1"/>
  <c r="C136" i="17" s="1"/>
  <c r="C114" i="17"/>
  <c r="B137" i="17" s="1"/>
  <c r="D65" i="23"/>
  <c r="D64" i="23"/>
  <c r="D63" i="23"/>
  <c r="D62" i="23"/>
  <c r="F94" i="17"/>
  <c r="D49" i="23" s="1"/>
  <c r="F93" i="17"/>
  <c r="D48" i="23" s="1"/>
  <c r="E92" i="17"/>
  <c r="D92" i="17"/>
  <c r="C92" i="17"/>
  <c r="F90" i="17"/>
  <c r="D45" i="23" s="1"/>
  <c r="E88" i="17"/>
  <c r="D132" i="17" s="1"/>
  <c r="D88" i="17"/>
  <c r="C132" i="17" s="1"/>
  <c r="C88" i="17"/>
  <c r="B132" i="17" s="1"/>
  <c r="E132" i="17" s="1"/>
  <c r="C75" i="17"/>
  <c r="F90" i="1"/>
  <c r="F94" i="1"/>
  <c r="F95" i="1"/>
  <c r="C49" i="23" s="1"/>
  <c r="E93" i="1"/>
  <c r="D93" i="1"/>
  <c r="C93" i="1"/>
  <c r="B130" i="1" s="1"/>
  <c r="F91" i="1"/>
  <c r="C45" i="23" s="1"/>
  <c r="E89" i="1"/>
  <c r="D132" i="1" s="1"/>
  <c r="D89" i="1"/>
  <c r="C132" i="1" s="1"/>
  <c r="F115" i="1"/>
  <c r="C69" i="23" s="1"/>
  <c r="F118" i="1"/>
  <c r="F108" i="1"/>
  <c r="F109" i="1"/>
  <c r="F110" i="1"/>
  <c r="F111" i="1"/>
  <c r="F107" i="1"/>
  <c r="F106" i="1" s="1"/>
  <c r="D117" i="1"/>
  <c r="E117" i="1"/>
  <c r="C117" i="1"/>
  <c r="D114" i="1"/>
  <c r="E114" i="1"/>
  <c r="D137" i="1" s="1"/>
  <c r="D136" i="1" s="1"/>
  <c r="C114" i="1"/>
  <c r="B137" i="1" s="1"/>
  <c r="B136" i="1" s="1"/>
  <c r="C106" i="1"/>
  <c r="B138" i="1" s="1"/>
  <c r="E138" i="1" s="1"/>
  <c r="B93" i="24" s="1"/>
  <c r="F63" i="24" l="1"/>
  <c r="F60" i="24" s="1"/>
  <c r="F105" i="20"/>
  <c r="E130" i="1"/>
  <c r="B85" i="24" s="1"/>
  <c r="B89" i="24" s="1"/>
  <c r="B134" i="1"/>
  <c r="B129" i="1"/>
  <c r="E129" i="1" s="1"/>
  <c r="B136" i="17"/>
  <c r="E137" i="17"/>
  <c r="C91" i="22" s="1"/>
  <c r="C137" i="1"/>
  <c r="C136" i="1" s="1"/>
  <c r="E132" i="1"/>
  <c r="E135" i="1" s="1"/>
  <c r="B135" i="1"/>
  <c r="B141" i="1" s="1"/>
  <c r="C131" i="1" s="1"/>
  <c r="C135" i="1" s="1"/>
  <c r="C141" i="1" s="1"/>
  <c r="D131" i="1" s="1"/>
  <c r="D135" i="1" s="1"/>
  <c r="D141" i="1" s="1"/>
  <c r="E131" i="1" s="1"/>
  <c r="E136" i="19"/>
  <c r="D135" i="19"/>
  <c r="E138" i="17"/>
  <c r="C93" i="24" s="1"/>
  <c r="E91" i="24"/>
  <c r="D61" i="23"/>
  <c r="D61" i="24"/>
  <c r="D60" i="24" s="1"/>
  <c r="D47" i="23"/>
  <c r="C44" i="23"/>
  <c r="C44" i="22"/>
  <c r="D86" i="17"/>
  <c r="D71" i="23"/>
  <c r="E86" i="17"/>
  <c r="D70" i="22"/>
  <c r="D93" i="24"/>
  <c r="D96" i="24" s="1"/>
  <c r="C87" i="24"/>
  <c r="C90" i="24" s="1"/>
  <c r="C85" i="23"/>
  <c r="C86" i="22"/>
  <c r="C61" i="22"/>
  <c r="C61" i="24"/>
  <c r="C61" i="23"/>
  <c r="C74" i="24"/>
  <c r="C72" i="23"/>
  <c r="B84" i="22"/>
  <c r="D84" i="22" s="1"/>
  <c r="D88" i="22" s="1"/>
  <c r="B83" i="23"/>
  <c r="C63" i="22"/>
  <c r="C63" i="24"/>
  <c r="C63" i="23"/>
  <c r="C62" i="22"/>
  <c r="C62" i="23"/>
  <c r="C62" i="24"/>
  <c r="B91" i="23"/>
  <c r="B92" i="22"/>
  <c r="C65" i="23"/>
  <c r="C65" i="24"/>
  <c r="C64" i="24"/>
  <c r="C64" i="23"/>
  <c r="C71" i="24"/>
  <c r="B85" i="23"/>
  <c r="B86" i="22"/>
  <c r="D86" i="22" s="1"/>
  <c r="C48" i="24"/>
  <c r="C48" i="23"/>
  <c r="C47" i="23" s="1"/>
  <c r="E72" i="23"/>
  <c r="E74" i="24"/>
  <c r="E103" i="19"/>
  <c r="E69" i="23"/>
  <c r="E71" i="24"/>
  <c r="E65" i="23"/>
  <c r="E65" i="24"/>
  <c r="E64" i="23"/>
  <c r="E64" i="24"/>
  <c r="E63" i="23"/>
  <c r="E63" i="24"/>
  <c r="E62" i="23"/>
  <c r="E62" i="24"/>
  <c r="E61" i="23"/>
  <c r="E61" i="24"/>
  <c r="E60" i="24" s="1"/>
  <c r="E49" i="23"/>
  <c r="F49" i="23" s="1"/>
  <c r="E49" i="24"/>
  <c r="C86" i="19"/>
  <c r="E48" i="23"/>
  <c r="E48" i="24"/>
  <c r="E45" i="23"/>
  <c r="F45" i="23" s="1"/>
  <c r="E45" i="24"/>
  <c r="E44" i="23"/>
  <c r="E44" i="24"/>
  <c r="D74" i="24"/>
  <c r="D73" i="22"/>
  <c r="E103" i="17"/>
  <c r="D71" i="24"/>
  <c r="D65" i="22"/>
  <c r="D65" i="24"/>
  <c r="D64" i="22"/>
  <c r="D64" i="24"/>
  <c r="D63" i="24"/>
  <c r="D63" i="22"/>
  <c r="D62" i="24"/>
  <c r="D62" i="22"/>
  <c r="D61" i="22"/>
  <c r="D49" i="24"/>
  <c r="D49" i="22"/>
  <c r="D48" i="24"/>
  <c r="D48" i="22"/>
  <c r="C86" i="17"/>
  <c r="D45" i="24"/>
  <c r="D43" i="24" s="1"/>
  <c r="D45" i="22"/>
  <c r="D43" i="22" s="1"/>
  <c r="C49" i="22"/>
  <c r="C49" i="24"/>
  <c r="C45" i="22"/>
  <c r="C45" i="24"/>
  <c r="C44" i="24"/>
  <c r="C86" i="20"/>
  <c r="E87" i="24"/>
  <c r="F43" i="24"/>
  <c r="F70" i="24"/>
  <c r="F73" i="24"/>
  <c r="F47" i="24"/>
  <c r="E103" i="20"/>
  <c r="F121" i="20"/>
  <c r="F92" i="20"/>
  <c r="F88" i="20"/>
  <c r="D103" i="20"/>
  <c r="E86" i="20"/>
  <c r="C64" i="22"/>
  <c r="C48" i="22"/>
  <c r="C70" i="22"/>
  <c r="C65" i="22"/>
  <c r="C73" i="22"/>
  <c r="E134" i="1"/>
  <c r="D86" i="20"/>
  <c r="F118" i="20"/>
  <c r="C71" i="20"/>
  <c r="C103" i="20"/>
  <c r="E140" i="20"/>
  <c r="D85" i="23"/>
  <c r="F88" i="19"/>
  <c r="F116" i="19"/>
  <c r="D86" i="19"/>
  <c r="E86" i="19"/>
  <c r="C71" i="19"/>
  <c r="F113" i="19"/>
  <c r="D103" i="19"/>
  <c r="C103" i="19"/>
  <c r="F88" i="17"/>
  <c r="D103" i="17"/>
  <c r="F117" i="17"/>
  <c r="E87" i="1"/>
  <c r="C87" i="1"/>
  <c r="D87" i="1"/>
  <c r="E104" i="1"/>
  <c r="D104" i="1"/>
  <c r="C104" i="1"/>
  <c r="C103" i="17"/>
  <c r="C74" i="17"/>
  <c r="C71" i="17" s="1"/>
  <c r="F92" i="17"/>
  <c r="F114" i="17"/>
  <c r="F103" i="17" s="1"/>
  <c r="F89" i="1"/>
  <c r="F93" i="1"/>
  <c r="F117" i="1"/>
  <c r="F114" i="1"/>
  <c r="C68" i="24" s="1"/>
  <c r="G68" i="24" s="1"/>
  <c r="B84" i="23" l="1"/>
  <c r="B86" i="24"/>
  <c r="F86" i="24" s="1"/>
  <c r="C60" i="23"/>
  <c r="C60" i="24"/>
  <c r="C92" i="22"/>
  <c r="C90" i="22" s="1"/>
  <c r="E137" i="1"/>
  <c r="C90" i="23"/>
  <c r="B85" i="22"/>
  <c r="B87" i="24"/>
  <c r="B90" i="24" s="1"/>
  <c r="B96" i="24" s="1"/>
  <c r="D89" i="22"/>
  <c r="D85" i="22"/>
  <c r="C92" i="24"/>
  <c r="C91" i="24" s="1"/>
  <c r="E133" i="1"/>
  <c r="B87" i="23"/>
  <c r="E83" i="23"/>
  <c r="B82" i="23"/>
  <c r="B133" i="1"/>
  <c r="B139" i="1" s="1"/>
  <c r="B140" i="1"/>
  <c r="C130" i="1" s="1"/>
  <c r="C134" i="1" s="1"/>
  <c r="B88" i="23"/>
  <c r="B86" i="23" s="1"/>
  <c r="E85" i="23"/>
  <c r="E88" i="23" s="1"/>
  <c r="D90" i="23"/>
  <c r="D89" i="23" s="1"/>
  <c r="D92" i="24"/>
  <c r="D91" i="24" s="1"/>
  <c r="E135" i="19"/>
  <c r="C91" i="23"/>
  <c r="E91" i="23" s="1"/>
  <c r="E136" i="17"/>
  <c r="D60" i="22"/>
  <c r="C60" i="22"/>
  <c r="E136" i="1"/>
  <c r="C47" i="22"/>
  <c r="C96" i="24"/>
  <c r="E44" i="22"/>
  <c r="C43" i="22"/>
  <c r="E62" i="22"/>
  <c r="E73" i="24"/>
  <c r="E61" i="22"/>
  <c r="F86" i="20"/>
  <c r="E64" i="22"/>
  <c r="F93" i="24"/>
  <c r="F86" i="17"/>
  <c r="F63" i="23"/>
  <c r="F72" i="23"/>
  <c r="F61" i="23"/>
  <c r="B88" i="22"/>
  <c r="E63" i="22"/>
  <c r="C71" i="23"/>
  <c r="C70" i="24"/>
  <c r="F69" i="23"/>
  <c r="C73" i="24"/>
  <c r="C47" i="24"/>
  <c r="B89" i="22"/>
  <c r="G65" i="24"/>
  <c r="E43" i="24"/>
  <c r="G63" i="24"/>
  <c r="E45" i="22"/>
  <c r="E65" i="22"/>
  <c r="G62" i="24"/>
  <c r="E47" i="24"/>
  <c r="E90" i="24"/>
  <c r="E43" i="23"/>
  <c r="F44" i="23"/>
  <c r="F43" i="23" s="1"/>
  <c r="F48" i="23"/>
  <c r="F47" i="23" s="1"/>
  <c r="D72" i="22"/>
  <c r="D47" i="22"/>
  <c r="D41" i="22" s="1"/>
  <c r="E48" i="22"/>
  <c r="E71" i="23"/>
  <c r="E70" i="24"/>
  <c r="E68" i="23"/>
  <c r="G64" i="24"/>
  <c r="G60" i="24" s="1"/>
  <c r="G58" i="24" s="1"/>
  <c r="E60" i="23"/>
  <c r="E47" i="23"/>
  <c r="F86" i="19"/>
  <c r="D68" i="23"/>
  <c r="D73" i="24"/>
  <c r="G74" i="24"/>
  <c r="G73" i="24" s="1"/>
  <c r="F65" i="23"/>
  <c r="D69" i="22"/>
  <c r="F64" i="23"/>
  <c r="G71" i="24"/>
  <c r="G70" i="24" s="1"/>
  <c r="D70" i="24"/>
  <c r="F62" i="23"/>
  <c r="D60" i="23"/>
  <c r="G61" i="24"/>
  <c r="D47" i="24"/>
  <c r="D41" i="24" s="1"/>
  <c r="G49" i="24"/>
  <c r="D43" i="23"/>
  <c r="D41" i="23" s="1"/>
  <c r="G48" i="24"/>
  <c r="E49" i="22"/>
  <c r="G45" i="24"/>
  <c r="G44" i="24"/>
  <c r="C43" i="24"/>
  <c r="F41" i="24"/>
  <c r="F58" i="24"/>
  <c r="F103" i="20"/>
  <c r="E70" i="22"/>
  <c r="C69" i="22"/>
  <c r="B83" i="22"/>
  <c r="D83" i="22" s="1"/>
  <c r="D87" i="22" s="1"/>
  <c r="C68" i="23"/>
  <c r="C72" i="22"/>
  <c r="E73" i="22"/>
  <c r="E141" i="1"/>
  <c r="C43" i="23"/>
  <c r="C41" i="23" s="1"/>
  <c r="F103" i="19"/>
  <c r="F87" i="1"/>
  <c r="F104" i="1"/>
  <c r="B87" i="22" l="1"/>
  <c r="F60" i="23"/>
  <c r="D92" i="22"/>
  <c r="D95" i="22" s="1"/>
  <c r="F87" i="24"/>
  <c r="E139" i="1"/>
  <c r="C58" i="24"/>
  <c r="B131" i="17"/>
  <c r="B91" i="22"/>
  <c r="B92" i="24"/>
  <c r="B90" i="23"/>
  <c r="E140" i="1"/>
  <c r="B130" i="17" s="1"/>
  <c r="C140" i="1"/>
  <c r="D130" i="1" s="1"/>
  <c r="D134" i="1" s="1"/>
  <c r="D140" i="1" s="1"/>
  <c r="C133" i="1"/>
  <c r="C139" i="1" s="1"/>
  <c r="E82" i="23"/>
  <c r="E87" i="23"/>
  <c r="E94" i="23"/>
  <c r="C89" i="23"/>
  <c r="E41" i="23"/>
  <c r="E60" i="22"/>
  <c r="D133" i="1"/>
  <c r="D139" i="1" s="1"/>
  <c r="C41" i="22"/>
  <c r="B94" i="22"/>
  <c r="C84" i="22" s="1"/>
  <c r="C88" i="22" s="1"/>
  <c r="C94" i="22" s="1"/>
  <c r="E43" i="22"/>
  <c r="F71" i="23"/>
  <c r="E72" i="22"/>
  <c r="B95" i="22"/>
  <c r="C85" i="22" s="1"/>
  <c r="C89" i="22" s="1"/>
  <c r="C95" i="22" s="1"/>
  <c r="B84" i="24"/>
  <c r="F84" i="24" s="1"/>
  <c r="B95" i="24"/>
  <c r="C41" i="24"/>
  <c r="E41" i="24"/>
  <c r="E58" i="24"/>
  <c r="E58" i="23"/>
  <c r="E96" i="24"/>
  <c r="F90" i="24"/>
  <c r="F96" i="24" s="1"/>
  <c r="F41" i="23"/>
  <c r="D58" i="22"/>
  <c r="C58" i="22"/>
  <c r="E69" i="22"/>
  <c r="D58" i="23"/>
  <c r="C58" i="23"/>
  <c r="F68" i="23"/>
  <c r="G47" i="24"/>
  <c r="G43" i="24"/>
  <c r="D58" i="24"/>
  <c r="E47" i="22"/>
  <c r="B94" i="23"/>
  <c r="F88" i="24" l="1"/>
  <c r="B134" i="17"/>
  <c r="B129" i="17"/>
  <c r="E90" i="23"/>
  <c r="E93" i="23" s="1"/>
  <c r="B89" i="23"/>
  <c r="E89" i="23" s="1"/>
  <c r="B93" i="23"/>
  <c r="B135" i="17"/>
  <c r="B141" i="17" s="1"/>
  <c r="C131" i="17" s="1"/>
  <c r="C135" i="17" s="1"/>
  <c r="C141" i="17" s="1"/>
  <c r="D131" i="17" s="1"/>
  <c r="D135" i="17" s="1"/>
  <c r="D141" i="17" s="1"/>
  <c r="E131" i="17"/>
  <c r="B91" i="24"/>
  <c r="F91" i="24" s="1"/>
  <c r="F92" i="24"/>
  <c r="D91" i="22"/>
  <c r="B90" i="22"/>
  <c r="E86" i="23"/>
  <c r="E41" i="22"/>
  <c r="E58" i="22"/>
  <c r="B88" i="24"/>
  <c r="B94" i="24" s="1"/>
  <c r="C84" i="24" s="1"/>
  <c r="F58" i="23"/>
  <c r="B93" i="22"/>
  <c r="C83" i="22" s="1"/>
  <c r="G41" i="24"/>
  <c r="F94" i="24" l="1"/>
  <c r="E92" i="23"/>
  <c r="B92" i="23"/>
  <c r="C82" i="23" s="1"/>
  <c r="D94" i="22"/>
  <c r="D90" i="22"/>
  <c r="D93" i="22" s="1"/>
  <c r="E135" i="17"/>
  <c r="E141" i="17" s="1"/>
  <c r="B130" i="19" s="1"/>
  <c r="C86" i="24"/>
  <c r="C84" i="23"/>
  <c r="C88" i="23" s="1"/>
  <c r="C94" i="23" s="1"/>
  <c r="B140" i="17"/>
  <c r="C130" i="17" s="1"/>
  <c r="C134" i="17" s="1"/>
  <c r="B133" i="17"/>
  <c r="B139" i="17" s="1"/>
  <c r="C129" i="17" s="1"/>
  <c r="D129" i="1"/>
  <c r="C129" i="1"/>
  <c r="C140" i="17" l="1"/>
  <c r="D130" i="17" s="1"/>
  <c r="D134" i="17" s="1"/>
  <c r="C133" i="17"/>
  <c r="C139" i="17" s="1"/>
  <c r="D129" i="17" s="1"/>
  <c r="B134" i="19"/>
  <c r="B140" i="19" s="1"/>
  <c r="C130" i="19" s="1"/>
  <c r="C134" i="19" s="1"/>
  <c r="C140" i="19" s="1"/>
  <c r="D130" i="19" s="1"/>
  <c r="D134" i="19" s="1"/>
  <c r="D140" i="19" s="1"/>
  <c r="E130" i="19"/>
  <c r="C87" i="22"/>
  <c r="C93" i="22" s="1"/>
  <c r="D133" i="17" l="1"/>
  <c r="D139" i="17" s="1"/>
  <c r="D140" i="17"/>
  <c r="E130" i="17" s="1"/>
  <c r="D86" i="24"/>
  <c r="E134" i="19"/>
  <c r="E140" i="19" s="1"/>
  <c r="B135" i="20" s="1"/>
  <c r="D84" i="23"/>
  <c r="D88" i="23" s="1"/>
  <c r="D94" i="23" s="1"/>
  <c r="E135" i="20" l="1"/>
  <c r="B139" i="20"/>
  <c r="B145" i="20" s="1"/>
  <c r="C135" i="20" s="1"/>
  <c r="E129" i="17"/>
  <c r="C83" i="23"/>
  <c r="C87" i="23" s="1"/>
  <c r="E134" i="17"/>
  <c r="C85" i="24"/>
  <c r="C89" i="24" s="1"/>
  <c r="C139" i="20" l="1"/>
  <c r="C145" i="20" s="1"/>
  <c r="D135" i="20" s="1"/>
  <c r="D139" i="20" s="1"/>
  <c r="D145" i="20" s="1"/>
  <c r="E86" i="24"/>
  <c r="E139" i="20"/>
  <c r="E145" i="20" s="1"/>
  <c r="C88" i="24"/>
  <c r="C94" i="24" s="1"/>
  <c r="D84" i="24" s="1"/>
  <c r="C95" i="24"/>
  <c r="E133" i="17"/>
  <c r="E139" i="17" s="1"/>
  <c r="E140" i="17"/>
  <c r="B129" i="19"/>
  <c r="C93" i="23"/>
  <c r="C86" i="23"/>
  <c r="C92" i="23" s="1"/>
  <c r="D82" i="23" s="1"/>
  <c r="B128" i="19" l="1"/>
  <c r="E128" i="19" s="1"/>
  <c r="B133" i="19"/>
  <c r="E129" i="19"/>
  <c r="E133" i="19" l="1"/>
  <c r="D83" i="23"/>
  <c r="D87" i="23" s="1"/>
  <c r="D85" i="24"/>
  <c r="D89" i="24" s="1"/>
  <c r="B139" i="19"/>
  <c r="C129" i="19" s="1"/>
  <c r="C133" i="19" s="1"/>
  <c r="B132" i="19"/>
  <c r="B138" i="19" s="1"/>
  <c r="C128" i="19" s="1"/>
  <c r="C139" i="19" l="1"/>
  <c r="D129" i="19" s="1"/>
  <c r="D133" i="19" s="1"/>
  <c r="C132" i="19"/>
  <c r="C138" i="19" s="1"/>
  <c r="D128" i="19" s="1"/>
  <c r="D88" i="24"/>
  <c r="D94" i="24" s="1"/>
  <c r="E84" i="24" s="1"/>
  <c r="D95" i="24"/>
  <c r="D93" i="23"/>
  <c r="D86" i="23"/>
  <c r="D92" i="23" s="1"/>
  <c r="E139" i="19"/>
  <c r="B134" i="20" s="1"/>
  <c r="B138" i="20" s="1"/>
  <c r="E132" i="19"/>
  <c r="E138" i="19" s="1"/>
  <c r="B133" i="20" l="1"/>
  <c r="E133" i="20" s="1"/>
  <c r="E134" i="20"/>
  <c r="D139" i="19"/>
  <c r="D132" i="19"/>
  <c r="D138" i="19" s="1"/>
  <c r="E138" i="20" l="1"/>
  <c r="E85" i="24"/>
  <c r="B137" i="20"/>
  <c r="B143" i="20" s="1"/>
  <c r="C133" i="20" s="1"/>
  <c r="B144" i="20"/>
  <c r="C134" i="20" s="1"/>
  <c r="C138" i="20" s="1"/>
  <c r="C137" i="20" l="1"/>
  <c r="C143" i="20" s="1"/>
  <c r="D133" i="20" s="1"/>
  <c r="C144" i="20"/>
  <c r="D134" i="20" s="1"/>
  <c r="D138" i="20" s="1"/>
  <c r="E89" i="24"/>
  <c r="F85" i="24"/>
  <c r="E144" i="20"/>
  <c r="E137" i="20"/>
  <c r="E143" i="20" s="1"/>
  <c r="F89" i="24" l="1"/>
  <c r="F95" i="24" s="1"/>
  <c r="E95" i="24"/>
  <c r="E88" i="24"/>
  <c r="E94" i="24" s="1"/>
  <c r="D137" i="20"/>
  <c r="D143" i="20" s="1"/>
  <c r="D144" i="2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Stephanie Tatiana Salas Soto</author>
  </authors>
  <commentList>
    <comment ref="A63" authorId="0" shapeId="0" xr:uid="{00000000-0006-0000-0100-000001000000}">
      <text>
        <r>
          <rPr>
            <sz val="9"/>
            <color indexed="81"/>
            <rFont val="Tahoma"/>
            <family val="2"/>
          </rPr>
          <t xml:space="preserve">Lo relacionado a la ejecución programática debe ser completado por el encargado de Planificación o su homólogo.
</t>
        </r>
      </text>
    </comment>
    <comment ref="F106" authorId="1" shapeId="0" xr:uid="{00000000-0006-0000-0100-000002000000}">
      <text>
        <r>
          <rPr>
            <sz val="9"/>
            <color indexed="81"/>
            <rFont val="Tahoma"/>
            <family val="2"/>
          </rPr>
          <t xml:space="preserve">
Se corrigió la fórmula, esto debido a que no se estaba sumando el dato de los 38 987 015,56
</t>
        </r>
      </text>
    </comment>
    <comment ref="A147" authorId="0" shapeId="0" xr:uid="{00000000-0006-0000-0100-000003000000}">
      <text>
        <r>
          <rPr>
            <sz val="9"/>
            <color indexed="81"/>
            <rFont val="Tahoma"/>
            <family val="2"/>
          </rPr>
          <t xml:space="preserve">Lo relacionado a la ejecución presupuestaria debe ser completado por el encargado de Presupuesto/Financiero o su homólogo.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Stephanie Tatiana Salas Soto</author>
  </authors>
  <commentList>
    <comment ref="C60" authorId="0" shapeId="0" xr:uid="{00000000-0006-0000-0500-000001000000}">
      <text>
        <r>
          <rPr>
            <sz val="9"/>
            <color indexed="81"/>
            <rFont val="Tahoma"/>
            <family val="2"/>
          </rPr>
          <t>Se corrigió la fórmula, esto debido a que no se estaba sumando el dato de los 38 987 015,56</t>
        </r>
      </text>
    </comment>
    <comment ref="F60" authorId="0" shapeId="0" xr:uid="{00000000-0006-0000-0500-000002000000}">
      <text>
        <r>
          <rPr>
            <sz val="9"/>
            <color indexed="81"/>
            <rFont val="Tahoma"/>
            <family val="2"/>
          </rPr>
          <t xml:space="preserve">Se corrigió la fórmula, esto debido a que no se estaba sumando el dato de los 147 942 175,78
</t>
        </r>
      </text>
    </comment>
  </commentList>
</comments>
</file>

<file path=xl/sharedStrings.xml><?xml version="1.0" encoding="utf-8"?>
<sst xmlns="http://schemas.openxmlformats.org/spreadsheetml/2006/main" count="1123" uniqueCount="224">
  <si>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</si>
  <si>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</si>
  <si>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</si>
  <si>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</si>
  <si>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</si>
  <si>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</si>
  <si>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</si>
  <si>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</si>
  <si>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</si>
  <si>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</si>
  <si>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</si>
  <si>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</si>
  <si>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</si>
  <si>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</si>
  <si>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</si>
  <si>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</si>
  <si>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</si>
  <si>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</si>
  <si>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</si>
  <si>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</si>
  <si>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</si>
  <si>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</si>
  <si>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</si>
  <si>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</si>
  <si>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</si>
  <si>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</si>
  <si>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</si>
  <si>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</si>
  <si>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</si>
  <si>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</si>
  <si>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</si>
  <si>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</si>
  <si>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</si>
  <si>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</si>
  <si>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</si>
  <si>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</si>
  <si>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</si>
  <si>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</si>
  <si>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Reporte de ejecución programática y presupuestaria de programas sociales financiados con recursos del   Fondo de Desarrollo Social y Asignaciones Familiares (Fodesaf)</t>
  </si>
  <si>
    <t>Tabla 3</t>
  </si>
  <si>
    <t xml:space="preserve">Control y seguimiento del uso y aplicación del Sistema Nacional de Información y Registro Único de Beneficiarios del Estado (Sinirube) </t>
  </si>
  <si>
    <t>Sí</t>
  </si>
  <si>
    <t>No</t>
  </si>
  <si>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</si>
  <si>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</si>
  <si>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</si>
  <si>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</si>
  <si>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</si>
  <si>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</si>
  <si>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</si>
  <si>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</si>
  <si>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</si>
  <si>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Reporte de gastos efectivos financiados por Fodesaf por partida presupuestaria del clasificador por objeto del gasto del sector público</t>
  </si>
  <si>
    <t>Código</t>
  </si>
  <si>
    <t>Partida presupuestaria</t>
  </si>
  <si>
    <r>
      <t xml:space="preserve">Observaciones: 
</t>
    </r>
    <r>
      <rPr>
        <sz val="11"/>
        <color theme="1"/>
        <rFont val="Palatino Linotype"/>
        <family val="1"/>
      </rPr>
      <t>En este espacio se establecen las observaciones y/o justificaciones relacionadas con la incorporación de los activos en el Sibinet</t>
    </r>
  </si>
  <si>
    <t>Gastos financiados con recursos del periodo</t>
  </si>
  <si>
    <t>Gastos financiados con recursos de vigencias anteriores</t>
  </si>
  <si>
    <r>
      <t>Reintegros</t>
    </r>
    <r>
      <rPr>
        <b/>
        <vertAlign val="superscript"/>
        <sz val="10"/>
        <rFont val="Palatino Linotype"/>
        <family val="1"/>
      </rPr>
      <t>1/</t>
    </r>
  </si>
  <si>
    <t>1/ Adjuntar el comprobante del reintegro e indicar en este espacio la fecha y el número de comprobante del o los reintegros.</t>
  </si>
  <si>
    <t>Detalle del presupuesto modificado del programa</t>
  </si>
  <si>
    <t>Documento presupuestario</t>
  </si>
  <si>
    <t>Presupuesto ordinario</t>
  </si>
  <si>
    <t>Presupuesto extraordinario 1-2023</t>
  </si>
  <si>
    <t>Presupuesto extraordinario 2-2023</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</si>
  <si>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</si>
  <si>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</si>
  <si>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</si>
  <si>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</si>
  <si>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</si>
  <si>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</si>
  <si>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</si>
  <si>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</si>
  <si>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Ingresos de vigencias anteriores</t>
  </si>
  <si>
    <t>Tabla 7</t>
  </si>
  <si>
    <t xml:space="preserve">Tipo de movimiento </t>
  </si>
  <si>
    <t>Tabla 8</t>
  </si>
  <si>
    <t xml:space="preserve">Resumen del periodo de los recursos provenientes de Fodesaf </t>
  </si>
  <si>
    <t xml:space="preserve">  Recursos del periodo</t>
  </si>
  <si>
    <t>1) Saldo en caja inicial (*)</t>
  </si>
  <si>
    <t xml:space="preserve">  Recursos de vigencias anteriores</t>
  </si>
  <si>
    <t>4) Egresos efectivos pagados</t>
  </si>
  <si>
    <t>2) Ingresos efectivos recibidos del periodo</t>
  </si>
  <si>
    <t>Nombre del funcionario que reporta la ejecución presupuestaria</t>
  </si>
  <si>
    <t>NA (justificar abajo)</t>
  </si>
  <si>
    <r>
      <t xml:space="preserve">Observaciones: 
</t>
    </r>
    <r>
      <rPr>
        <sz val="11"/>
        <color theme="1"/>
        <rFont val="Palatino Linotype"/>
        <family val="1"/>
      </rPr>
      <t>En este espacio se establecen las observaciones y/o justificaciones relacionadas con el uso del Sinirube.</t>
    </r>
  </si>
  <si>
    <t xml:space="preserve">Agosto </t>
  </si>
  <si>
    <t>Septiembre</t>
  </si>
  <si>
    <t>Diciembre</t>
  </si>
  <si>
    <t>IV Trimestre 20XX</t>
  </si>
  <si>
    <r>
      <t xml:space="preserve">Observaciones: 
</t>
    </r>
    <r>
      <rPr>
        <sz val="11"/>
        <color theme="1"/>
        <rFont val="Palatino Linotype"/>
        <family val="1"/>
      </rPr>
      <t>En este espacio se establecen las observaciones y/o justificaciones relacionadas con el cuadro anterior.</t>
    </r>
  </si>
  <si>
    <t>N/A</t>
  </si>
  <si>
    <t>Reporte de ejecución programática y presupuestaria de programas sociales financiados con recursos del Fondo de Desarrollo Social y Asignaciones Familiares (Fodesaf)</t>
  </si>
  <si>
    <t>I trimestre</t>
  </si>
  <si>
    <t>II trimestre</t>
  </si>
  <si>
    <t>Reporte ejecución presupuestaria (III Trimestre Acumulado)</t>
  </si>
  <si>
    <t>III trimestre</t>
  </si>
  <si>
    <t>III trimestre acumulado</t>
  </si>
  <si>
    <t>VI trimestre</t>
  </si>
  <si>
    <t>IV trimestre</t>
  </si>
  <si>
    <r>
      <rPr>
        <b/>
        <sz val="11"/>
        <color theme="1"/>
        <rFont val="Palatino Linotype"/>
        <family val="1"/>
      </rPr>
      <t xml:space="preserve">1. </t>
    </r>
    <r>
      <rPr>
        <sz val="11"/>
        <color theme="1"/>
        <rFont val="Palatino Linotype"/>
        <family val="1"/>
      </rPr>
      <t xml:space="preserve"> Identificar el año, el programa, la institución y la unidad ejecutora.</t>
    </r>
  </si>
  <si>
    <r>
      <rPr>
        <b/>
        <sz val="11"/>
        <color theme="1"/>
        <rFont val="Palatino Linotype"/>
        <family val="1"/>
      </rPr>
      <t xml:space="preserve">2. </t>
    </r>
    <r>
      <rPr>
        <sz val="11"/>
        <color theme="1"/>
        <rFont val="Palatino Linotype"/>
        <family val="1"/>
      </rPr>
      <t xml:space="preserve"> Completar los reportes con la información correspondiente:
</t>
    </r>
  </si>
  <si>
    <t xml:space="preserve">     </t>
  </si>
  <si>
    <t xml:space="preserve">     La Columna del total del trimestre se genera automáticamente.</t>
  </si>
  <si>
    <t xml:space="preserve">     La Fila "Fuente" es para detallar el origen de la información.</t>
  </si>
  <si>
    <t xml:space="preserve">       Se debe completar la información que se consulta de acuerdo a los presupuestos aprobados para ese trimestre.</t>
  </si>
  <si>
    <t xml:space="preserve">       Se debe completar la información que se consulta (ingresos) de acuerdo al código y cuenta presupuestaria.</t>
  </si>
  <si>
    <t xml:space="preserve">       Se debe completar la información que se consulta (gastos) de acuerdo al código y cuenta presupuestaria.</t>
  </si>
  <si>
    <t xml:space="preserve">       Se debe completar la información que se consulta en términos de ingresos y gastos reales del trimestre.</t>
  </si>
  <si>
    <t xml:space="preserve">       La fila "Observaciones" es para establecer las observaciones y/o justificaciones relacionadas con la tabla 8.</t>
  </si>
  <si>
    <r>
      <rPr>
        <b/>
        <sz val="11"/>
        <color theme="1"/>
        <rFont val="Palatino Linotype"/>
        <family val="1"/>
      </rPr>
      <t xml:space="preserve">* </t>
    </r>
    <r>
      <rPr>
        <sz val="11"/>
        <color theme="1"/>
        <rFont val="Palatino Linotype"/>
        <family val="1"/>
      </rPr>
      <t xml:space="preserve">Las hojas </t>
    </r>
    <r>
      <rPr>
        <b/>
        <sz val="11"/>
        <color theme="1"/>
        <rFont val="Palatino Linotype"/>
        <family val="1"/>
      </rPr>
      <t xml:space="preserve">"1T, 2T, 3T y 4T" </t>
    </r>
    <r>
      <rPr>
        <sz val="11"/>
        <color theme="1"/>
        <rFont val="Palatino Linotype"/>
        <family val="1"/>
      </rPr>
      <t xml:space="preserve">corresponden a la ejecución de cada uno de los trimestres del período en ejecución, estas serán completadas al finalizar cada trimestre y </t>
    </r>
    <r>
      <rPr>
        <b/>
        <sz val="11"/>
        <color theme="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color theme="1"/>
        <rFont val="Palatino Linotype"/>
        <family val="1"/>
      </rPr>
      <t xml:space="preserve">
</t>
    </r>
    <r>
      <rPr>
        <b/>
        <sz val="11"/>
        <color theme="1"/>
        <rFont val="Palatino Linotype"/>
        <family val="1"/>
      </rPr>
      <t>*</t>
    </r>
    <r>
      <rPr>
        <sz val="11"/>
        <color theme="1"/>
        <rFont val="Palatino Linotype"/>
        <family val="1"/>
      </rPr>
      <t xml:space="preserve"> La hoja denominada "</t>
    </r>
    <r>
      <rPr>
        <b/>
        <sz val="11"/>
        <color theme="1"/>
        <rFont val="Palatino Linotype"/>
        <family val="1"/>
      </rPr>
      <t>I Semestre"</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y IIT.
</t>
    </r>
    <r>
      <rPr>
        <b/>
        <sz val="11"/>
        <color theme="1"/>
        <rFont val="Palatino Linotype"/>
        <family val="1"/>
      </rPr>
      <t xml:space="preserve">* </t>
    </r>
    <r>
      <rPr>
        <sz val="11"/>
        <color theme="1"/>
        <rFont val="Palatino Linotype"/>
        <family val="1"/>
      </rPr>
      <t>La hoja denominada</t>
    </r>
    <r>
      <rPr>
        <b/>
        <sz val="11"/>
        <color theme="1"/>
        <rFont val="Palatino Linotype"/>
        <family val="1"/>
      </rPr>
      <t xml:space="preserve"> "III T Acumulado" </t>
    </r>
    <r>
      <rPr>
        <sz val="11"/>
        <color theme="1"/>
        <rFont val="Palatino Linotype"/>
        <family val="1"/>
      </rPr>
      <t xml:space="preserve">se genera </t>
    </r>
    <r>
      <rPr>
        <i/>
        <sz val="11"/>
        <color theme="1"/>
        <rFont val="Palatino Linotype"/>
        <family val="1"/>
      </rPr>
      <t>automáticamente</t>
    </r>
    <r>
      <rPr>
        <sz val="11"/>
        <color theme="1"/>
        <rFont val="Palatino Linotype"/>
        <family val="1"/>
      </rPr>
      <t xml:space="preserve"> una vez completadas las hojas IT, IIT y IIIT. 
</t>
    </r>
    <r>
      <rPr>
        <b/>
        <sz val="11"/>
        <color theme="1"/>
        <rFont val="Palatino Linotype"/>
        <family val="1"/>
      </rPr>
      <t>*</t>
    </r>
    <r>
      <rPr>
        <sz val="11"/>
        <color theme="1"/>
        <rFont val="Palatino Linotype"/>
        <family val="1"/>
      </rPr>
      <t xml:space="preserve"> La hoja denominada </t>
    </r>
    <r>
      <rPr>
        <b/>
        <sz val="11"/>
        <color theme="1"/>
        <rFont val="Palatino Linotype"/>
        <family val="1"/>
      </rPr>
      <t>"Anual"</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IIT, IIIT y IVT. </t>
    </r>
  </si>
  <si>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</si>
  <si>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</si>
  <si>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</si>
  <si>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</si>
  <si>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t>Beneficiarios efectivos por producto financiados por el Fodesaf (Tabla 1)</t>
  </si>
  <si>
    <t>Gasto efectivo por producto financiado por Fodesaf (Tabla 2)</t>
  </si>
  <si>
    <t>Control y seguimiento del uso y aplicación del Sistema Nacional de Información y Registro Único de Beneficiarios del Estado (Sinirube) (Tabla 3)</t>
  </si>
  <si>
    <t>Control y seguimiento de la incorporación de los activos en el Sibinet (Tabla 4)</t>
  </si>
  <si>
    <t>Detalle del presupuesto modificado del programa (Tabla 5)</t>
  </si>
  <si>
    <t>Ingresos efectivos provenientes de recursos Fodesaf por partida presupuestaria del clasificador de los ingresos del sector público (Tabla 6)</t>
  </si>
  <si>
    <t>Reporte de gastos efectivos financiados por Fodesaf por partida presupuestaria del clasificador por objeto del gasto del sector público (Tabla 7)</t>
  </si>
  <si>
    <t>Resumen del periodo de los recursos provenientes de Fodesaf (Tabla 8)</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</si>
  <si>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</si>
  <si>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</si>
  <si>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</si>
  <si>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</si>
  <si>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t>dalia.rojas@mtss.go.cr</t>
  </si>
  <si>
    <t xml:space="preserve">Jefatura Depto. de Presupuesto, Desaf: </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</si>
  <si>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</si>
  <si>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r>
      <rPr>
        <b/>
        <sz val="11"/>
        <color theme="1"/>
        <rFont val="Palatino Linotype"/>
        <family val="1"/>
      </rPr>
      <t xml:space="preserve">1. </t>
    </r>
    <r>
      <rPr>
        <sz val="11"/>
        <color theme="1"/>
        <rFont val="Palatino Linotype"/>
        <family val="1"/>
      </rPr>
      <t xml:space="preserve">Al remitir cada informe trimestral, como se indicó, se deberá enviar en formato PDF y Excel debidamente completado y firmado por la persona encargada de suministrar la información (encargado del departamento/unidad de Planificación / Presupuesto según corresponda), además, cada informe se debe remitir mediante </t>
    </r>
    <r>
      <rPr>
        <b/>
        <sz val="11"/>
        <color theme="1"/>
        <rFont val="Palatino Linotype"/>
        <family val="1"/>
      </rPr>
      <t>oficio formal</t>
    </r>
    <r>
      <rPr>
        <sz val="11"/>
        <color theme="1"/>
        <rFont val="Palatino Linotype"/>
        <family val="1"/>
      </rPr>
      <t xml:space="preserve"> firmado por el superior jerarca o encargado oficial del programa, a más tardar la primera quincena del mes siguiente a cada trimestre.</t>
    </r>
  </si>
  <si>
    <t xml:space="preserve">      Se debe completar la información que se consulta según la situación del programa respecto al tema. </t>
  </si>
  <si>
    <t xml:space="preserve">       Se debe completar la información que se consulta según la situación del programa respecto al tema. </t>
  </si>
  <si>
    <t xml:space="preserve">       La fila "Observaciones" es para brindar observaciones y/o justificaciones relacionadas con el presupuesto modificado.</t>
  </si>
  <si>
    <t xml:space="preserve">       La fila "Observaciones" es para brindar observaciones y/o justificaciones relacionadas con los ingresos efectivos del periodo.</t>
  </si>
  <si>
    <t xml:space="preserve">       La fila "Observaciones" es para establecer las observaciones y/o justificaciones relacionadas con la ejecución de los recursos, con el objetivo de contextualizar la sub o sobre ejecución de los recursos con respecto a lo programado.</t>
  </si>
  <si>
    <t>I semestre</t>
  </si>
  <si>
    <t>Reporte ejecución programática (I semestre)</t>
  </si>
  <si>
    <t>Reporte ejecución presupuestaria (I semestre)</t>
  </si>
  <si>
    <r>
      <rPr>
        <b/>
        <sz val="12"/>
        <color rgb="FF002060"/>
        <rFont val="Palatino Linotype"/>
        <family val="1"/>
      </rPr>
      <t xml:space="preserve">      2.1.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</si>
  <si>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r>
      <rPr>
        <b/>
        <sz val="12"/>
        <color rgb="FF002060"/>
        <rFont val="Palatino Linotype"/>
        <family val="1"/>
      </rPr>
      <t xml:space="preserve">      2.2.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</si>
  <si>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 xml:space="preserve">3. </t>
    </r>
    <r>
      <rPr>
        <sz val="11"/>
        <color theme="1"/>
        <rFont val="Palatino Linotype"/>
        <family val="1"/>
      </rPr>
      <t>Cronograma de entrega de reportes trimestrales comunicado a la unidades ejecutoras en la circular MTSS-DESAF-OF-1-2023</t>
    </r>
  </si>
  <si>
    <t>Informe II trimestre: Lunes 17 de julio de 2023</t>
  </si>
  <si>
    <t>Informe III trimestre: Lunes 16 de octubre de 2023</t>
  </si>
  <si>
    <t>Informe IV trimestre: Lunes 15 de enero de 2024</t>
  </si>
  <si>
    <t>3) Recursos disponibles ( 1+2 )</t>
  </si>
  <si>
    <t>5) Saldo en caja final ( 3-4 )</t>
  </si>
  <si>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MTSS-DESAF-OF-1-2023 transcrito al final de esta sección), el cual, debe ser enviado a Desaf en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dalia.rojas@mtss.go.cr; stephanie.salas@mtss.go.cr.                                                                                           </t>
  </si>
  <si>
    <t>stephanie.salas@mtss.go.cr</t>
  </si>
  <si>
    <t>Analista del SI, Unidad Control y Seguimiento, Desaf:</t>
  </si>
  <si>
    <r>
      <t xml:space="preserve">Observaciones: 
</t>
    </r>
    <r>
      <rPr>
        <sz val="11"/>
        <color theme="1"/>
        <rFont val="Palatino Linotype"/>
        <family val="1"/>
      </rPr>
      <t>En este espacio se ofrece para brindar observaciones y/o justificaciones relacionadas con los ingresos efectivos del periodo.</t>
    </r>
  </si>
  <si>
    <t>Reporte ejecución programática (III trimestre Acumulado)</t>
  </si>
  <si>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</si>
  <si>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t>Reporte ejecución programática (Anual)</t>
  </si>
  <si>
    <t>Reporte ejecución presupuestaria (Anual)</t>
  </si>
  <si>
    <r>
      <t xml:space="preserve">Observaciones: 
</t>
    </r>
    <r>
      <rPr>
        <sz val="11"/>
        <color theme="1"/>
        <rFont val="Palatino Linotype"/>
        <family val="1"/>
      </rPr>
      <t>En este espacio se ofrece para brindar observaciones y/o justificaciones relacionadas con los ingresos efectivos anuales.</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</si>
  <si>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</si>
  <si>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</si>
  <si>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</si>
  <si>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</si>
  <si>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que se establezcan las observaciones y/o justificaciones relacionadas con la incorporación de los activos en el Sibinet</t>
  </si>
  <si>
    <t xml:space="preserve">      La Fila "Observaciones" es para que se establezcan las observaciones y/o justificaciones relacionadas con el uso del Sinirube. </t>
  </si>
  <si>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</si>
  <si>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 xml:space="preserve"> Modificación 1-2023</t>
  </si>
  <si>
    <t xml:space="preserve"> Modificación 2-2023</t>
  </si>
  <si>
    <t xml:space="preserve">Personas </t>
  </si>
  <si>
    <t>Subsidio para atención integral de jóvenes internos</t>
  </si>
  <si>
    <t xml:space="preserve">     Subsidio atención directa</t>
  </si>
  <si>
    <t xml:space="preserve">     Equipamiento</t>
  </si>
  <si>
    <t xml:space="preserve">     Construcciones</t>
  </si>
  <si>
    <t>Informe I trimestre: Martes 25 de abril de 2023</t>
  </si>
  <si>
    <t>I Trimestre 2023</t>
  </si>
  <si>
    <t>CIUDAD DE LOS NIÑOS</t>
  </si>
  <si>
    <t>ATENCIÓN INTEGRAL A JOVENES EN RIESGO SOCIAL</t>
  </si>
  <si>
    <t>X</t>
  </si>
  <si>
    <t>Fuente: Financiero Contable - Administración - Ciudad de los niños</t>
  </si>
  <si>
    <t>Observaciones: 
La Ciudad de los Niños solicito autorización para el uso del sistema SINIRUBE  y no fue autorizado por el SINIRUBE para utilizar el sistema.</t>
  </si>
  <si>
    <t>MTSS-DESAF-0F-203-2023</t>
  </si>
  <si>
    <t>MTSS-DMT-OF-616-2022</t>
  </si>
  <si>
    <t xml:space="preserve">Observaciones: 
</t>
  </si>
  <si>
    <t>Observaciones: 
El día 31 de enero 2023, con oficio CDN-2023-016 se presento el presupuesto extraordinario N.1, el cual a la fecha del 31 de marzo del 2023 no ha sido aprobado por la DESAF. El presupuesto es sobre un superavit comprometido 2022 por un monto de 723,039,446,99</t>
  </si>
  <si>
    <t>Fuente: Area de Convivencia y Acompañamiento Integral  -  Ciudad de los Niños</t>
  </si>
  <si>
    <t>1,04,01</t>
  </si>
  <si>
    <t>Servicios médicos y de laboratorio</t>
  </si>
  <si>
    <t>2,01,01</t>
  </si>
  <si>
    <t>Combustibles y lubricantes</t>
  </si>
  <si>
    <t>2,02,03</t>
  </si>
  <si>
    <t>Alimentos y bebidas</t>
  </si>
  <si>
    <t>2,99,05</t>
  </si>
  <si>
    <t>Utiles y materiales de limpieza</t>
  </si>
  <si>
    <t>5,01,01</t>
  </si>
  <si>
    <t>Maquinaria y equipo para la produccion</t>
  </si>
  <si>
    <t>5,02,01</t>
  </si>
  <si>
    <t>Edificios</t>
  </si>
  <si>
    <t xml:space="preserve">1,4,1,2,00,00,0,0,000 </t>
  </si>
  <si>
    <t>Transferencias corrientes de órganos desconcentrados</t>
  </si>
  <si>
    <t xml:space="preserve">Superavit libre </t>
  </si>
  <si>
    <t>Superavit específico</t>
  </si>
  <si>
    <t xml:space="preserve">3.3.1.0.00.00.0.0.000  </t>
  </si>
  <si>
    <t>3,3,2,0,00,00,0,0,000</t>
  </si>
  <si>
    <t>6,01,02</t>
  </si>
  <si>
    <t>Transferencias corrientes a Oganos Desconcetrados FODESAF</t>
  </si>
  <si>
    <t>Leonardo Valverde Granados</t>
  </si>
  <si>
    <t>Administrador</t>
  </si>
  <si>
    <t>Administración</t>
  </si>
  <si>
    <t>Maureen Arias Ramírez</t>
  </si>
  <si>
    <t>Encargada Financiero/Contable</t>
  </si>
  <si>
    <r>
      <t xml:space="preserve">Observaciones: 
</t>
    </r>
    <r>
      <rPr>
        <sz val="11"/>
        <color theme="1"/>
        <rFont val="Palatino Linotype"/>
        <family val="1"/>
      </rPr>
      <t xml:space="preserve">El día 31/03/2023 se procede a reintegrar el superávit libre Comprobante No.1008474 por </t>
    </r>
    <r>
      <rPr>
        <sz val="11"/>
        <color theme="1"/>
        <rFont val="Calibri"/>
        <family val="2"/>
      </rPr>
      <t>¢</t>
    </r>
    <r>
      <rPr>
        <sz val="11"/>
        <color theme="1"/>
        <rFont val="Palatino Linotype"/>
        <family val="1"/>
      </rPr>
      <t>3,092,0507.21</t>
    </r>
  </si>
  <si>
    <r>
      <t xml:space="preserve">Observaciones: </t>
    </r>
    <r>
      <rPr>
        <sz val="11"/>
        <color theme="1"/>
        <rFont val="Arial Narrow"/>
        <family val="2"/>
      </rPr>
      <t xml:space="preserve">Los recursos reintegrados en marzo, correspondientes al superávit libre 2022, se contemplaron en los egresos efectivos pagados en la casilla de Recursos de vigencias anteriores, esto para que el saldo en caja final concuerde con los saldos de bancos. </t>
    </r>
  </si>
  <si>
    <t>I Semestre 2023</t>
  </si>
  <si>
    <t>II Trimestre 2023</t>
  </si>
  <si>
    <t>ATENCION INTEGRAL A JOVENES EN RIESGO SOCIAL</t>
  </si>
  <si>
    <t>DECS-UCS-MEMO-070-2023</t>
  </si>
  <si>
    <r>
      <t xml:space="preserve">Observaciones: 
</t>
    </r>
    <r>
      <rPr>
        <sz val="11"/>
        <color theme="1"/>
        <rFont val="Palatino Linotype"/>
        <family val="1"/>
      </rPr>
      <t>La disminución en la cantidad de beneficiarios se da por deserción de la población atendida, porque no se adaptan al sistema, por decisión propia, entre otros factores</t>
    </r>
  </si>
  <si>
    <r>
      <t xml:space="preserve">Observaciones: 
</t>
    </r>
    <r>
      <rPr>
        <sz val="11"/>
        <color theme="1"/>
        <rFont val="Palatino Linotype"/>
        <family val="1"/>
      </rPr>
      <t/>
    </r>
  </si>
  <si>
    <t>Contadora</t>
  </si>
  <si>
    <t>Financiero - Contable</t>
  </si>
  <si>
    <t>III Trimestre 2023</t>
  </si>
  <si>
    <t>III Trimestre Acumulado 2023</t>
  </si>
  <si>
    <t>5,02,99</t>
  </si>
  <si>
    <t>Otras Construcciones, adiciones y mejoras</t>
  </si>
  <si>
    <t>5,01,03</t>
  </si>
  <si>
    <t>Equipo de comunicación</t>
  </si>
  <si>
    <t>Anual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</si>
</sst>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36" x14ac:knownFonts="1">
    <font>
      <sz val="11"/>
      <color theme="1"/>
      <name val="Calibri"/>
      <family val="2"/>
      <scheme val="minor"/>
    </font>
    <font>
      <sz val="11"/>
      <color theme="1"/>
      <name val="Calibri"/>
      <family val="2"/>
      <scheme val="min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4"/>
      <color theme="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name val="Palatino Linotype"/>
      <family val="1"/>
    </font>
    <font>
      <sz val="11"/>
      <color theme="5" tint="-0.499984740745262"/>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sz val="11"/>
      <color theme="1"/>
      <name val="Calibri"/>
      <family val="2"/>
    </font>
    <font>
      <sz val="11"/>
      <color theme="1"/>
      <name val="Arial Narrow"/>
      <family val="2"/>
    </font>
  </fonts>
  <fills count="8">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56">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top style="thin">
        <color theme="1"/>
      </top>
      <bottom style="thin">
        <color theme="0"/>
      </bottom>
      <diagonal/>
    </border>
    <border>
      <left style="thin">
        <color indexed="64"/>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0"/>
      </top>
      <bottom style="thin">
        <color theme="0"/>
      </bottom>
      <diagonal/>
    </border>
    <border>
      <left/>
      <right style="thin">
        <color theme="1"/>
      </right>
      <top style="thin">
        <color indexed="64"/>
      </top>
      <bottom style="thin">
        <color indexed="64"/>
      </bottom>
      <diagonal/>
    </border>
    <border>
      <left style="thin">
        <color theme="1"/>
      </left>
      <right/>
      <top style="thin">
        <color theme="0"/>
      </top>
      <bottom style="thin">
        <color theme="1"/>
      </bottom>
      <diagonal/>
    </border>
    <border>
      <left style="thin">
        <color indexed="64"/>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style="thin">
        <color indexed="64"/>
      </top>
      <bottom style="thin">
        <color indexed="64"/>
      </bottom>
      <diagonal/>
    </border>
    <border>
      <left style="thin">
        <color theme="0"/>
      </left>
      <right/>
      <top/>
      <bottom/>
      <diagonal/>
    </border>
  </borders>
  <cellStyleXfs count="5">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7" fillId="0" borderId="0" applyNumberFormat="0" applyFill="0" applyBorder="0" applyAlignment="0" applyProtection="0"/>
  </cellStyleXfs>
  <cellXfs count="241">
    <xf numFmtId="0" fontId="0" fillId="0" borderId="0" xfId="0"/>
    <xf numFmtId="0" fontId="2" fillId="0" borderId="0" xfId="0" applyFont="1" applyAlignment="1"/>
    <xf numFmtId="0" fontId="4" fillId="3" borderId="12" xfId="0" applyFont="1" applyFill="1" applyBorder="1" applyAlignment="1">
      <alignment horizontal="left" vertical="center" wrapText="1"/>
    </xf>
    <xf numFmtId="0" fontId="5" fillId="0" borderId="0" xfId="0" applyFont="1" applyAlignment="1">
      <alignment vertical="center" wrapText="1"/>
    </xf>
    <xf numFmtId="165" fontId="6" fillId="0" borderId="9" xfId="1" applyNumberFormat="1" applyFont="1" applyFill="1" applyBorder="1" applyAlignment="1">
      <alignment horizontal="left" vertical="center" wrapText="1"/>
    </xf>
    <xf numFmtId="165" fontId="6" fillId="0" borderId="0" xfId="1" applyNumberFormat="1" applyFont="1" applyFill="1" applyBorder="1" applyAlignment="1">
      <alignment horizontal="center" wrapText="1"/>
    </xf>
    <xf numFmtId="0" fontId="2" fillId="0" borderId="0" xfId="0" applyFont="1"/>
    <xf numFmtId="165" fontId="6" fillId="0" borderId="0" xfId="1" applyNumberFormat="1" applyFont="1" applyFill="1" applyBorder="1" applyAlignment="1">
      <alignment horizontal="left" vertical="center" wrapText="1"/>
    </xf>
    <xf numFmtId="165" fontId="4" fillId="2" borderId="14" xfId="1" applyNumberFormat="1" applyFont="1" applyFill="1" applyBorder="1" applyAlignment="1">
      <alignment horizontal="center" vertical="center" wrapText="1"/>
    </xf>
    <xf numFmtId="165" fontId="8" fillId="5" borderId="0" xfId="1" applyNumberFormat="1" applyFont="1" applyFill="1" applyBorder="1" applyAlignment="1">
      <alignment horizontal="center" vertical="center" wrapText="1"/>
    </xf>
    <xf numFmtId="0" fontId="2" fillId="0" borderId="0" xfId="0" applyFont="1" applyBorder="1"/>
    <xf numFmtId="165" fontId="10" fillId="2" borderId="14" xfId="1" applyNumberFormat="1" applyFont="1" applyFill="1" applyBorder="1" applyAlignment="1">
      <alignment horizontal="center" vertical="center" wrapText="1"/>
    </xf>
    <xf numFmtId="165" fontId="10" fillId="2" borderId="15" xfId="1" applyNumberFormat="1" applyFont="1" applyFill="1" applyBorder="1" applyAlignment="1">
      <alignment horizontal="center" vertical="center" wrapText="1"/>
    </xf>
    <xf numFmtId="165" fontId="11" fillId="4" borderId="0" xfId="1" applyNumberFormat="1" applyFont="1" applyFill="1" applyBorder="1" applyAlignment="1">
      <alignment horizontal="center" vertical="center" wrapText="1"/>
    </xf>
    <xf numFmtId="4" fontId="11" fillId="4" borderId="0" xfId="1" applyNumberFormat="1" applyFont="1" applyFill="1" applyBorder="1" applyAlignment="1">
      <alignment horizontal="right" vertical="center" wrapText="1"/>
    </xf>
    <xf numFmtId="165" fontId="11" fillId="0" borderId="0" xfId="1" applyNumberFormat="1" applyFont="1" applyFill="1" applyBorder="1" applyAlignment="1">
      <alignment horizontal="left"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0" fontId="12" fillId="0" borderId="0" xfId="0" applyFont="1" applyFill="1" applyAlignment="1">
      <alignment horizontal="left" vertical="center" wrapText="1"/>
    </xf>
    <xf numFmtId="4" fontId="12" fillId="0" borderId="1" xfId="1" applyNumberFormat="1" applyFont="1" applyFill="1" applyBorder="1" applyAlignment="1">
      <alignment horizontal="right" vertical="center" wrapText="1"/>
    </xf>
    <xf numFmtId="0" fontId="12" fillId="5" borderId="19" xfId="0" applyFont="1" applyFill="1" applyBorder="1" applyAlignment="1">
      <alignment horizontal="center" vertical="center"/>
    </xf>
    <xf numFmtId="0" fontId="12" fillId="5" borderId="18" xfId="0" applyFont="1" applyFill="1" applyBorder="1" applyAlignment="1">
      <alignment vertical="center"/>
    </xf>
    <xf numFmtId="0" fontId="12" fillId="5" borderId="20" xfId="0" applyFont="1" applyFill="1" applyBorder="1" applyAlignment="1">
      <alignment vertical="center"/>
    </xf>
    <xf numFmtId="0" fontId="12" fillId="5" borderId="1" xfId="0" applyFont="1" applyFill="1" applyBorder="1" applyAlignment="1">
      <alignment vertical="center"/>
    </xf>
    <xf numFmtId="0" fontId="12" fillId="5" borderId="22" xfId="0" applyFont="1" applyFill="1" applyBorder="1" applyAlignment="1">
      <alignment horizontal="center" vertical="center"/>
    </xf>
    <xf numFmtId="165" fontId="4" fillId="2" borderId="21" xfId="1" applyNumberFormat="1" applyFont="1" applyFill="1" applyBorder="1" applyAlignment="1">
      <alignment horizontal="center" vertical="center" wrapText="1"/>
    </xf>
    <xf numFmtId="165" fontId="10" fillId="2" borderId="21" xfId="1" applyNumberFormat="1" applyFont="1" applyFill="1" applyBorder="1" applyAlignment="1">
      <alignment horizontal="center" vertical="center" wrapText="1"/>
    </xf>
    <xf numFmtId="165" fontId="10"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left" vertical="center" wrapText="1"/>
    </xf>
    <xf numFmtId="4" fontId="13" fillId="5" borderId="0" xfId="1" applyNumberFormat="1" applyFont="1" applyFill="1" applyBorder="1" applyAlignment="1">
      <alignment horizontal="right" vertical="center" wrapText="1"/>
    </xf>
    <xf numFmtId="165" fontId="13" fillId="5" borderId="1" xfId="1" applyNumberFormat="1"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12" fillId="5" borderId="18"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5" xfId="0" applyFont="1" applyFill="1" applyBorder="1" applyAlignment="1">
      <alignment horizontal="center" vertical="center"/>
    </xf>
    <xf numFmtId="164" fontId="13" fillId="5" borderId="0" xfId="1" applyFont="1" applyFill="1" applyBorder="1" applyAlignment="1">
      <alignment horizontal="right" vertical="center" wrapText="1"/>
    </xf>
    <xf numFmtId="2" fontId="13" fillId="5" borderId="0" xfId="1" applyNumberFormat="1" applyFont="1" applyFill="1" applyBorder="1" applyAlignment="1">
      <alignment horizontal="center" vertical="center" wrapText="1"/>
    </xf>
    <xf numFmtId="4" fontId="6" fillId="4" borderId="0" xfId="1" applyNumberFormat="1" applyFont="1" applyFill="1" applyBorder="1" applyAlignment="1">
      <alignment horizontal="right" vertical="center" wrapText="1"/>
    </xf>
    <xf numFmtId="0" fontId="2" fillId="0" borderId="0" xfId="0" applyFont="1" applyAlignment="1">
      <alignment vertical="center"/>
    </xf>
    <xf numFmtId="165" fontId="2" fillId="0" borderId="0" xfId="1" applyNumberFormat="1" applyFont="1" applyFill="1" applyAlignment="1">
      <alignment horizontal="left" vertical="center" wrapText="1"/>
    </xf>
    <xf numFmtId="165" fontId="2" fillId="0" borderId="0" xfId="1" applyNumberFormat="1" applyFont="1" applyFill="1" applyAlignment="1">
      <alignment horizontal="left" vertical="center"/>
    </xf>
    <xf numFmtId="165" fontId="2" fillId="0" borderId="0" xfId="1" applyNumberFormat="1" applyFont="1" applyFill="1" applyAlignment="1">
      <alignment vertical="center"/>
    </xf>
    <xf numFmtId="4" fontId="2" fillId="0" borderId="0" xfId="0" applyNumberFormat="1" applyFont="1" applyFill="1" applyAlignment="1">
      <alignment vertical="center"/>
    </xf>
    <xf numFmtId="4" fontId="6" fillId="0" borderId="0" xfId="0" applyNumberFormat="1" applyFont="1" applyBorder="1" applyAlignment="1">
      <alignment vertical="center"/>
    </xf>
    <xf numFmtId="0" fontId="2" fillId="0" borderId="0" xfId="0" applyFont="1" applyBorder="1" applyAlignment="1">
      <alignment vertical="center"/>
    </xf>
    <xf numFmtId="0" fontId="5" fillId="0" borderId="0" xfId="0" applyFont="1" applyAlignment="1">
      <alignment vertical="center"/>
    </xf>
    <xf numFmtId="0" fontId="18" fillId="0" borderId="24" xfId="0" applyFont="1" applyBorder="1" applyAlignment="1">
      <alignment vertical="center"/>
    </xf>
    <xf numFmtId="0" fontId="18" fillId="0" borderId="28" xfId="0" applyFont="1" applyBorder="1" applyAlignment="1">
      <alignment vertical="center"/>
    </xf>
    <xf numFmtId="0" fontId="2" fillId="0" borderId="16" xfId="0" applyFont="1" applyBorder="1" applyAlignment="1">
      <alignment vertical="center"/>
    </xf>
    <xf numFmtId="2" fontId="11" fillId="4" borderId="0" xfId="1" applyNumberFormat="1" applyFont="1" applyFill="1" applyBorder="1" applyAlignment="1">
      <alignment horizontal="center" vertical="center" wrapText="1"/>
    </xf>
    <xf numFmtId="0" fontId="12" fillId="0" borderId="1" xfId="0" applyFont="1" applyBorder="1" applyAlignment="1">
      <alignment vertical="center"/>
    </xf>
    <xf numFmtId="4" fontId="2" fillId="0" borderId="0" xfId="0" applyNumberFormat="1" applyFont="1" applyBorder="1" applyAlignment="1">
      <alignment horizontal="right" vertical="center"/>
    </xf>
    <xf numFmtId="0" fontId="12" fillId="4" borderId="0" xfId="0" applyFont="1" applyFill="1" applyAlignment="1">
      <alignment vertical="center"/>
    </xf>
    <xf numFmtId="0" fontId="12" fillId="0" borderId="0" xfId="0" applyFont="1" applyAlignment="1">
      <alignment vertical="center"/>
    </xf>
    <xf numFmtId="4" fontId="6" fillId="0" borderId="0" xfId="1" applyNumberFormat="1" applyFont="1" applyFill="1" applyBorder="1" applyAlignment="1">
      <alignment horizontal="right" vertical="center" wrapText="1"/>
    </xf>
    <xf numFmtId="4" fontId="11" fillId="6" borderId="0" xfId="1" applyNumberFormat="1" applyFont="1" applyFill="1" applyBorder="1" applyAlignment="1">
      <alignment horizontal="right" vertical="center" wrapText="1"/>
    </xf>
    <xf numFmtId="4" fontId="6" fillId="6"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2" fillId="5" borderId="0" xfId="1" applyNumberFormat="1" applyFont="1" applyFill="1" applyBorder="1" applyAlignment="1">
      <alignment horizontal="right" vertical="center"/>
    </xf>
    <xf numFmtId="4" fontId="12" fillId="0" borderId="0" xfId="1" applyNumberFormat="1" applyFont="1" applyAlignment="1">
      <alignment vertical="center"/>
    </xf>
    <xf numFmtId="2" fontId="2" fillId="0" borderId="0" xfId="0" applyNumberFormat="1" applyFont="1" applyAlignment="1">
      <alignment vertical="center"/>
    </xf>
    <xf numFmtId="4" fontId="12" fillId="0" borderId="0" xfId="1" applyNumberFormat="1" applyFont="1" applyFill="1" applyBorder="1" applyAlignment="1">
      <alignment horizontal="right" vertical="center"/>
    </xf>
    <xf numFmtId="4" fontId="2" fillId="0" borderId="0" xfId="0" applyNumberFormat="1" applyFont="1" applyAlignment="1">
      <alignment vertical="center"/>
    </xf>
    <xf numFmtId="4" fontId="12" fillId="0" borderId="1" xfId="1" applyNumberFormat="1" applyFont="1" applyBorder="1" applyAlignment="1">
      <alignment vertical="center"/>
    </xf>
    <xf numFmtId="4" fontId="2" fillId="0" borderId="1" xfId="0" applyNumberFormat="1" applyFont="1" applyBorder="1" applyAlignment="1">
      <alignment vertical="center"/>
    </xf>
    <xf numFmtId="4" fontId="5" fillId="6" borderId="0" xfId="0" applyNumberFormat="1" applyFont="1" applyFill="1" applyAlignment="1">
      <alignment horizontal="right" vertical="center"/>
    </xf>
    <xf numFmtId="4" fontId="2" fillId="0" borderId="0" xfId="0" applyNumberFormat="1" applyFont="1" applyAlignment="1">
      <alignment horizontal="right" vertical="center"/>
    </xf>
    <xf numFmtId="4" fontId="2" fillId="0" borderId="1" xfId="0" applyNumberFormat="1" applyFont="1" applyBorder="1" applyAlignment="1">
      <alignment horizontal="right" vertical="center"/>
    </xf>
    <xf numFmtId="0" fontId="5" fillId="0" borderId="0" xfId="1" applyNumberFormat="1" applyFont="1" applyFill="1" applyBorder="1" applyAlignment="1">
      <alignment vertical="center" wrapText="1"/>
    </xf>
    <xf numFmtId="0" fontId="5" fillId="0" borderId="16" xfId="1" applyNumberFormat="1" applyFont="1" applyFill="1" applyBorder="1" applyAlignment="1">
      <alignment horizontal="left" vertical="center" wrapText="1"/>
    </xf>
    <xf numFmtId="4" fontId="21" fillId="5" borderId="0" xfId="1" applyNumberFormat="1" applyFont="1" applyFill="1" applyBorder="1" applyAlignment="1">
      <alignment horizontal="right" vertical="center" wrapText="1"/>
    </xf>
    <xf numFmtId="4" fontId="13" fillId="5" borderId="0" xfId="1" applyNumberFormat="1" applyFont="1" applyFill="1" applyBorder="1" applyAlignment="1">
      <alignment horizontal="center" vertical="center" wrapText="1"/>
    </xf>
    <xf numFmtId="0" fontId="5" fillId="0" borderId="0" xfId="0" applyFont="1" applyBorder="1" applyAlignment="1">
      <alignment horizontal="center" vertical="center"/>
    </xf>
    <xf numFmtId="165" fontId="4" fillId="2" borderId="11" xfId="1" applyNumberFormat="1" applyFont="1" applyFill="1" applyBorder="1" applyAlignment="1">
      <alignment horizontal="center" vertical="center" wrapText="1"/>
    </xf>
    <xf numFmtId="165" fontId="10" fillId="2" borderId="11" xfId="1" applyNumberFormat="1" applyFont="1" applyFill="1" applyBorder="1" applyAlignment="1">
      <alignment horizontal="center" vertical="center" wrapText="1"/>
    </xf>
    <xf numFmtId="0" fontId="4" fillId="0" borderId="12" xfId="0" applyFont="1" applyFill="1" applyBorder="1" applyAlignment="1">
      <alignment horizontal="left" vertical="center"/>
    </xf>
    <xf numFmtId="0" fontId="4" fillId="0" borderId="12" xfId="0" applyFont="1" applyFill="1" applyBorder="1" applyAlignment="1">
      <alignment horizontal="left" vertical="center" wrapText="1"/>
    </xf>
    <xf numFmtId="0" fontId="4" fillId="3" borderId="32" xfId="0" applyFont="1" applyFill="1" applyBorder="1" applyAlignment="1">
      <alignment horizontal="left" vertical="center"/>
    </xf>
    <xf numFmtId="0" fontId="4" fillId="3" borderId="33" xfId="0" applyFont="1" applyFill="1" applyBorder="1" applyAlignment="1">
      <alignment horizontal="left" vertical="center" wrapText="1"/>
    </xf>
    <xf numFmtId="0" fontId="4" fillId="3" borderId="34" xfId="0" applyFont="1" applyFill="1" applyBorder="1" applyAlignment="1">
      <alignment horizontal="left" vertical="center" wrapText="1"/>
    </xf>
    <xf numFmtId="0" fontId="12" fillId="0" borderId="0" xfId="1" applyNumberFormat="1" applyFont="1" applyFill="1" applyBorder="1" applyAlignment="1">
      <alignment horizontal="left" vertical="center" wrapText="1"/>
    </xf>
    <xf numFmtId="0" fontId="2" fillId="0" borderId="1" xfId="0" applyFont="1" applyBorder="1" applyAlignment="1">
      <alignment vertical="center"/>
    </xf>
    <xf numFmtId="4" fontId="12" fillId="0" borderId="1" xfId="0" applyNumberFormat="1" applyFont="1" applyBorder="1" applyAlignment="1">
      <alignment horizontal="right" vertical="center"/>
    </xf>
    <xf numFmtId="4" fontId="6" fillId="4" borderId="0" xfId="1" applyNumberFormat="1" applyFont="1" applyFill="1" applyBorder="1" applyAlignment="1">
      <alignment horizontal="center" vertical="center" wrapText="1"/>
    </xf>
    <xf numFmtId="0" fontId="4" fillId="3" borderId="35" xfId="0" applyFont="1" applyFill="1" applyBorder="1" applyAlignment="1">
      <alignment horizontal="left" vertical="center" wrapText="1"/>
    </xf>
    <xf numFmtId="0" fontId="4" fillId="3" borderId="38" xfId="0" applyFont="1" applyFill="1" applyBorder="1" applyAlignment="1">
      <alignment horizontal="left" vertical="center" wrapText="1"/>
    </xf>
    <xf numFmtId="0" fontId="4" fillId="3" borderId="40" xfId="0" applyFont="1" applyFill="1" applyBorder="1" applyAlignment="1">
      <alignment horizontal="left" vertical="center" wrapText="1"/>
    </xf>
    <xf numFmtId="4" fontId="12" fillId="0" borderId="0" xfId="0" applyNumberFormat="1" applyFont="1" applyAlignment="1">
      <alignment horizontal="right" vertical="center"/>
    </xf>
    <xf numFmtId="0" fontId="3" fillId="0" borderId="0" xfId="0" applyFont="1" applyAlignment="1">
      <alignment vertical="center"/>
    </xf>
    <xf numFmtId="0" fontId="5" fillId="0" borderId="0" xfId="0" applyFont="1" applyAlignment="1">
      <alignment horizontal="left" vertical="center" wrapText="1"/>
    </xf>
    <xf numFmtId="165" fontId="6" fillId="0" borderId="0" xfId="1" applyNumberFormat="1" applyFont="1" applyFill="1" applyBorder="1" applyAlignment="1">
      <alignment vertical="center" wrapText="1"/>
    </xf>
    <xf numFmtId="0" fontId="2" fillId="0" borderId="0" xfId="0" applyFont="1" applyFill="1" applyAlignment="1">
      <alignment vertical="center"/>
    </xf>
    <xf numFmtId="0" fontId="2" fillId="0" borderId="0" xfId="0" applyFont="1" applyFill="1" applyAlignment="1">
      <alignment vertical="center" wrapText="1"/>
    </xf>
    <xf numFmtId="4" fontId="2" fillId="0" borderId="0" xfId="0" applyNumberFormat="1" applyFont="1" applyFill="1" applyBorder="1" applyAlignment="1">
      <alignment vertical="center"/>
    </xf>
    <xf numFmtId="0" fontId="2" fillId="0" borderId="0" xfId="0" applyFont="1" applyAlignment="1">
      <alignment horizontal="left" vertical="center"/>
    </xf>
    <xf numFmtId="0" fontId="2" fillId="5" borderId="0" xfId="0" applyFont="1" applyFill="1" applyAlignment="1">
      <alignment vertical="center"/>
    </xf>
    <xf numFmtId="165" fontId="22" fillId="0" borderId="0" xfId="1" applyNumberFormat="1" applyFont="1" applyFill="1" applyAlignment="1">
      <alignment horizontal="left" vertical="center" wrapText="1"/>
    </xf>
    <xf numFmtId="165" fontId="22" fillId="0" borderId="0" xfId="1" applyNumberFormat="1" applyFont="1" applyFill="1" applyAlignment="1">
      <alignment horizontal="center" vertical="center" wrapText="1"/>
    </xf>
    <xf numFmtId="165" fontId="2" fillId="0" borderId="0" xfId="1" applyNumberFormat="1" applyFont="1" applyFill="1" applyAlignment="1">
      <alignment horizontal="center" vertical="center"/>
    </xf>
    <xf numFmtId="0" fontId="4" fillId="3" borderId="32" xfId="0" applyFont="1" applyFill="1" applyBorder="1" applyAlignment="1">
      <alignment horizontal="left" vertical="center" wrapText="1"/>
    </xf>
    <xf numFmtId="4" fontId="2" fillId="0" borderId="0" xfId="1" applyNumberFormat="1" applyFont="1" applyFill="1" applyBorder="1" applyAlignment="1">
      <alignment horizontal="right" vertical="center" wrapText="1"/>
    </xf>
    <xf numFmtId="4" fontId="2" fillId="0" borderId="0" xfId="1" applyNumberFormat="1" applyFont="1" applyAlignment="1">
      <alignment vertical="center"/>
    </xf>
    <xf numFmtId="4" fontId="12" fillId="0" borderId="52" xfId="1" applyNumberFormat="1" applyFont="1" applyBorder="1" applyAlignment="1">
      <alignment vertical="center"/>
    </xf>
    <xf numFmtId="4" fontId="2" fillId="0" borderId="52" xfId="1" applyNumberFormat="1" applyFont="1" applyBorder="1" applyAlignment="1">
      <alignment vertical="center"/>
    </xf>
    <xf numFmtId="4" fontId="2" fillId="0" borderId="0" xfId="1" applyNumberFormat="1" applyFont="1" applyBorder="1" applyAlignment="1">
      <alignment vertical="center"/>
    </xf>
    <xf numFmtId="0" fontId="2" fillId="0" borderId="0" xfId="0" applyFont="1" applyAlignment="1">
      <alignment vertical="center" wrapText="1"/>
    </xf>
    <xf numFmtId="0" fontId="25" fillId="0" borderId="0" xfId="0" applyFont="1" applyAlignment="1">
      <alignment vertical="center"/>
    </xf>
    <xf numFmtId="0" fontId="20" fillId="0" borderId="0" xfId="0" applyFont="1" applyFill="1" applyAlignment="1">
      <alignment horizontal="center" vertical="center" wrapText="1"/>
    </xf>
    <xf numFmtId="0" fontId="5" fillId="0" borderId="0" xfId="0" applyFont="1" applyFill="1" applyAlignment="1">
      <alignment vertical="center"/>
    </xf>
    <xf numFmtId="0" fontId="26" fillId="0" borderId="0" xfId="0" applyFont="1" applyFill="1" applyAlignment="1">
      <alignment horizontal="left" vertical="center" wrapText="1"/>
    </xf>
    <xf numFmtId="0" fontId="28" fillId="0" borderId="0" xfId="4" applyFont="1" applyAlignment="1">
      <alignment vertical="center"/>
    </xf>
    <xf numFmtId="0" fontId="29" fillId="0" borderId="0" xfId="0" applyFont="1" applyAlignment="1">
      <alignment vertical="center"/>
    </xf>
    <xf numFmtId="165" fontId="4" fillId="0" borderId="0" xfId="1" applyNumberFormat="1" applyFont="1" applyFill="1" applyBorder="1" applyAlignment="1">
      <alignment horizontal="center" vertical="center" wrapText="1"/>
    </xf>
    <xf numFmtId="0" fontId="7" fillId="0" borderId="0" xfId="0" applyFont="1" applyAlignment="1">
      <alignment vertical="center" wrapText="1"/>
    </xf>
    <xf numFmtId="165" fontId="6" fillId="4" borderId="0" xfId="1" applyNumberFormat="1" applyFont="1" applyFill="1" applyBorder="1" applyAlignment="1">
      <alignment horizontal="left" vertical="center" wrapText="1"/>
    </xf>
    <xf numFmtId="165" fontId="4" fillId="2" borderId="13" xfId="1" applyNumberFormat="1" applyFont="1" applyFill="1" applyBorder="1" applyAlignment="1">
      <alignment horizontal="center" vertical="center" wrapText="1"/>
    </xf>
    <xf numFmtId="0" fontId="11" fillId="6" borderId="0" xfId="0" applyFont="1" applyFill="1" applyAlignment="1">
      <alignment vertical="center"/>
    </xf>
    <xf numFmtId="0" fontId="13" fillId="0" borderId="0" xfId="0" applyFont="1" applyAlignment="1">
      <alignment vertical="center"/>
    </xf>
    <xf numFmtId="0" fontId="13" fillId="0" borderId="1" xfId="0" applyFont="1" applyBorder="1" applyAlignment="1">
      <alignment vertical="center"/>
    </xf>
    <xf numFmtId="4" fontId="6" fillId="6" borderId="0" xfId="0" applyNumberFormat="1" applyFont="1" applyFill="1" applyAlignment="1">
      <alignment horizontal="right" vertical="center"/>
    </xf>
    <xf numFmtId="165" fontId="4" fillId="2" borderId="55" xfId="1" applyNumberFormat="1" applyFont="1" applyFill="1" applyBorder="1" applyAlignment="1">
      <alignment horizontal="center" vertical="center" wrapText="1"/>
    </xf>
    <xf numFmtId="165" fontId="12" fillId="0" borderId="0" xfId="1" applyNumberFormat="1" applyFont="1" applyFill="1" applyBorder="1" applyAlignment="1">
      <alignment horizontal="center" vertical="center"/>
    </xf>
    <xf numFmtId="3" fontId="12" fillId="0" borderId="0" xfId="1" applyNumberFormat="1" applyFont="1" applyFill="1" applyBorder="1" applyAlignment="1">
      <alignment horizontal="right" vertical="center" wrapText="1"/>
    </xf>
    <xf numFmtId="165" fontId="2" fillId="0" borderId="0" xfId="1" applyNumberFormat="1" applyFont="1" applyFill="1" applyBorder="1" applyAlignment="1">
      <alignment horizontal="left" vertical="center" wrapText="1"/>
    </xf>
    <xf numFmtId="3" fontId="11" fillId="4" borderId="0" xfId="1" applyNumberFormat="1" applyFont="1" applyFill="1" applyBorder="1" applyAlignment="1">
      <alignment horizontal="right" vertical="center" wrapText="1"/>
    </xf>
    <xf numFmtId="165" fontId="5" fillId="0" borderId="0" xfId="1" applyNumberFormat="1" applyFont="1" applyFill="1" applyBorder="1" applyAlignment="1">
      <alignment horizontal="left" vertical="center" wrapText="1"/>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2" fillId="0" borderId="0" xfId="0" applyFont="1" applyBorder="1" applyAlignment="1">
      <alignment horizontal="center" vertical="center"/>
    </xf>
    <xf numFmtId="0" fontId="5" fillId="0" borderId="0" xfId="0" applyFont="1" applyAlignment="1">
      <alignment horizontal="center" vertical="center"/>
    </xf>
    <xf numFmtId="165" fontId="10" fillId="2"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165" fontId="6" fillId="0" borderId="0" xfId="1" applyNumberFormat="1" applyFont="1" applyFill="1" applyBorder="1" applyAlignment="1">
      <alignment horizontal="center" vertical="center" wrapText="1"/>
    </xf>
    <xf numFmtId="165" fontId="13" fillId="0" borderId="0" xfId="1" applyNumberFormat="1" applyFont="1" applyFill="1" applyBorder="1" applyAlignment="1">
      <alignment horizontal="left" vertical="center" wrapText="1"/>
    </xf>
    <xf numFmtId="165" fontId="4" fillId="2" borderId="0" xfId="1" applyNumberFormat="1" applyFont="1" applyFill="1" applyBorder="1" applyAlignment="1">
      <alignment horizontal="center" vertical="center" wrapText="1"/>
    </xf>
    <xf numFmtId="0" fontId="3" fillId="0" borderId="0" xfId="0" applyFont="1" applyAlignment="1">
      <alignment horizontal="center" vertical="center"/>
    </xf>
    <xf numFmtId="0" fontId="5" fillId="0" borderId="0" xfId="1" applyNumberFormat="1" applyFont="1" applyFill="1" applyBorder="1" applyAlignment="1">
      <alignment horizontal="left" vertical="center" wrapText="1"/>
    </xf>
    <xf numFmtId="4" fontId="13" fillId="0" borderId="0" xfId="1" applyNumberFormat="1" applyFont="1" applyFill="1" applyBorder="1" applyAlignment="1">
      <alignment horizontal="right" vertical="center" wrapText="1"/>
    </xf>
    <xf numFmtId="4" fontId="13" fillId="0" borderId="1" xfId="1" applyNumberFormat="1" applyFont="1" applyFill="1" applyBorder="1" applyAlignment="1">
      <alignment horizontal="right" vertical="center" wrapText="1"/>
    </xf>
    <xf numFmtId="165" fontId="5" fillId="4" borderId="0" xfId="1" applyNumberFormat="1" applyFont="1" applyFill="1" applyBorder="1" applyAlignment="1">
      <alignment horizontal="left" vertical="center" wrapText="1"/>
    </xf>
    <xf numFmtId="165" fontId="5" fillId="6" borderId="0" xfId="1" applyNumberFormat="1" applyFont="1" applyFill="1" applyBorder="1" applyAlignment="1">
      <alignment horizontal="left" vertical="center" wrapText="1"/>
    </xf>
    <xf numFmtId="165" fontId="4" fillId="6" borderId="0" xfId="1" applyNumberFormat="1" applyFont="1" applyFill="1" applyBorder="1" applyAlignment="1">
      <alignment horizontal="center" vertical="center" wrapText="1"/>
    </xf>
    <xf numFmtId="2" fontId="13" fillId="0" borderId="0" xfId="1" applyNumberFormat="1" applyFont="1" applyFill="1" applyBorder="1" applyAlignment="1">
      <alignment horizontal="right" vertical="center" wrapText="1"/>
    </xf>
    <xf numFmtId="2" fontId="4" fillId="0" borderId="0" xfId="1" applyNumberFormat="1" applyFont="1" applyFill="1" applyBorder="1" applyAlignment="1">
      <alignment horizontal="right" vertical="center" wrapText="1"/>
    </xf>
    <xf numFmtId="2" fontId="4" fillId="6" borderId="0" xfId="1" applyNumberFormat="1" applyFont="1" applyFill="1" applyBorder="1" applyAlignment="1">
      <alignment horizontal="right" vertical="center" wrapText="1"/>
    </xf>
    <xf numFmtId="2" fontId="13" fillId="0" borderId="1" xfId="1" applyNumberFormat="1" applyFont="1" applyFill="1" applyBorder="1" applyAlignment="1">
      <alignment horizontal="right" vertical="center" wrapText="1"/>
    </xf>
    <xf numFmtId="4" fontId="12" fillId="0" borderId="1" xfId="0" applyNumberFormat="1" applyFont="1" applyFill="1" applyBorder="1" applyAlignment="1">
      <alignment horizontal="right" vertical="center"/>
    </xf>
    <xf numFmtId="4" fontId="5" fillId="4" borderId="0" xfId="1" applyNumberFormat="1" applyFont="1" applyFill="1" applyBorder="1" applyAlignment="1">
      <alignment horizontal="right" vertical="center" wrapText="1"/>
    </xf>
    <xf numFmtId="0" fontId="2" fillId="5" borderId="0" xfId="0" applyFont="1" applyFill="1"/>
    <xf numFmtId="165" fontId="6" fillId="0" borderId="0" xfId="1" applyNumberFormat="1" applyFont="1" applyFill="1" applyBorder="1" applyAlignment="1">
      <alignment horizontal="center" vertical="center" wrapText="1"/>
    </xf>
    <xf numFmtId="4" fontId="14" fillId="0" borderId="16" xfId="0" applyNumberFormat="1" applyFont="1" applyBorder="1" applyAlignment="1">
      <alignment vertical="center"/>
    </xf>
    <xf numFmtId="0" fontId="4" fillId="3" borderId="35" xfId="0" applyFont="1" applyFill="1" applyBorder="1" applyAlignment="1">
      <alignment horizontal="left" vertical="center"/>
    </xf>
    <xf numFmtId="165" fontId="12" fillId="0" borderId="1" xfId="1" applyNumberFormat="1" applyFont="1" applyFill="1" applyBorder="1" applyAlignment="1">
      <alignment horizontal="left" vertical="center" wrapText="1"/>
    </xf>
    <xf numFmtId="4" fontId="2" fillId="0" borderId="1" xfId="1" applyNumberFormat="1" applyFont="1" applyBorder="1" applyAlignment="1">
      <alignment vertical="center"/>
    </xf>
    <xf numFmtId="3" fontId="11" fillId="4" borderId="0" xfId="1" applyNumberFormat="1" applyFont="1" applyFill="1" applyBorder="1" applyAlignment="1">
      <alignment horizontal="center" vertical="center" wrapText="1"/>
    </xf>
    <xf numFmtId="3" fontId="12" fillId="0" borderId="0" xfId="1" applyNumberFormat="1" applyFont="1" applyFill="1" applyBorder="1" applyAlignment="1">
      <alignment horizontal="center" vertical="center" wrapText="1"/>
    </xf>
    <xf numFmtId="4" fontId="13" fillId="0" borderId="0" xfId="1" applyNumberFormat="1" applyFont="1" applyFill="1" applyBorder="1" applyAlignment="1">
      <alignment horizontal="center" vertical="center" wrapText="1"/>
    </xf>
    <xf numFmtId="4" fontId="12" fillId="0" borderId="0" xfId="0" applyNumberFormat="1" applyFont="1" applyFill="1" applyAlignment="1">
      <alignment horizontal="right" vertical="center"/>
    </xf>
    <xf numFmtId="4" fontId="2" fillId="0" borderId="0" xfId="0" applyNumberFormat="1" applyFont="1" applyBorder="1" applyAlignment="1">
      <alignment vertical="center"/>
    </xf>
    <xf numFmtId="165" fontId="2" fillId="0" borderId="0" xfId="1" applyNumberFormat="1" applyFont="1" applyFill="1" applyBorder="1" applyAlignment="1">
      <alignment vertical="center"/>
    </xf>
    <xf numFmtId="4" fontId="4" fillId="0" borderId="0" xfId="1" applyNumberFormat="1" applyFont="1" applyFill="1" applyBorder="1" applyAlignment="1">
      <alignment horizontal="right" vertical="center" wrapText="1"/>
    </xf>
    <xf numFmtId="4" fontId="4" fillId="6" borderId="0" xfId="1" applyNumberFormat="1" applyFont="1" applyFill="1" applyBorder="1" applyAlignment="1">
      <alignment horizontal="right" vertical="center" wrapText="1"/>
    </xf>
    <xf numFmtId="165" fontId="13" fillId="7" borderId="0" xfId="1" applyNumberFormat="1" applyFont="1" applyFill="1" applyBorder="1" applyAlignment="1">
      <alignment horizontal="left" vertical="center" wrapText="1"/>
    </xf>
    <xf numFmtId="165" fontId="13" fillId="7" borderId="1" xfId="1" applyNumberFormat="1" applyFont="1" applyFill="1" applyBorder="1" applyAlignment="1">
      <alignment horizontal="left" vertical="center" wrapText="1"/>
    </xf>
    <xf numFmtId="0" fontId="20" fillId="3" borderId="0" xfId="0" applyFont="1" applyFill="1" applyAlignment="1">
      <alignment horizontal="center" vertical="center" wrapText="1"/>
    </xf>
    <xf numFmtId="0" fontId="2" fillId="0" borderId="0" xfId="0" applyFont="1" applyFill="1" applyAlignment="1">
      <alignment horizontal="left" vertical="center" wrapText="1"/>
    </xf>
    <xf numFmtId="0" fontId="2" fillId="0" borderId="0" xfId="0" applyFont="1" applyAlignment="1">
      <alignment horizontal="left" vertical="center" wrapText="1"/>
    </xf>
    <xf numFmtId="0" fontId="24" fillId="0" borderId="0" xfId="0" applyFont="1" applyFill="1" applyAlignment="1">
      <alignment horizontal="left" vertical="top" wrapText="1"/>
    </xf>
    <xf numFmtId="0" fontId="2" fillId="0" borderId="0" xfId="0" applyFont="1" applyFill="1" applyAlignment="1">
      <alignment horizontal="left" vertical="top" wrapText="1"/>
    </xf>
    <xf numFmtId="0" fontId="31" fillId="0" borderId="0" xfId="1" applyNumberFormat="1" applyFont="1" applyFill="1" applyBorder="1" applyAlignment="1">
      <alignment horizontal="left" vertical="center" wrapText="1"/>
    </xf>
    <xf numFmtId="0" fontId="26" fillId="4" borderId="0" xfId="0" applyFont="1" applyFill="1" applyAlignment="1">
      <alignment horizontal="left" vertical="center" wrapText="1"/>
    </xf>
    <xf numFmtId="0" fontId="26" fillId="4" borderId="0" xfId="0" applyFont="1" applyFill="1" applyAlignment="1">
      <alignment horizontal="left" vertical="center"/>
    </xf>
    <xf numFmtId="4" fontId="14" fillId="0" borderId="17" xfId="0" applyNumberFormat="1" applyFont="1" applyBorder="1" applyAlignment="1">
      <alignment horizontal="left" vertical="center"/>
    </xf>
    <xf numFmtId="0" fontId="5" fillId="0" borderId="3" xfId="1" applyNumberFormat="1" applyFont="1" applyFill="1" applyBorder="1" applyAlignment="1">
      <alignment horizontal="left" vertical="center" wrapText="1"/>
    </xf>
    <xf numFmtId="0" fontId="5" fillId="0" borderId="17" xfId="1" applyNumberFormat="1" applyFont="1" applyFill="1" applyBorder="1" applyAlignment="1">
      <alignment horizontal="left" vertical="center" wrapText="1"/>
    </xf>
    <xf numFmtId="0" fontId="5" fillId="0" borderId="4" xfId="1" applyNumberFormat="1" applyFont="1" applyFill="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2" fillId="0" borderId="16" xfId="0" applyFont="1" applyBorder="1" applyAlignment="1">
      <alignment horizontal="center" vertical="center"/>
    </xf>
    <xf numFmtId="0" fontId="2" fillId="0" borderId="2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5" fillId="0" borderId="0" xfId="0" applyFont="1" applyAlignment="1">
      <alignment horizontal="center" vertical="center"/>
    </xf>
    <xf numFmtId="165" fontId="11" fillId="6" borderId="0" xfId="1" applyNumberFormat="1" applyFont="1" applyFill="1" applyBorder="1" applyAlignment="1">
      <alignment horizontal="left" vertical="center" wrapText="1"/>
    </xf>
    <xf numFmtId="165" fontId="19" fillId="0" borderId="0" xfId="1" applyNumberFormat="1" applyFont="1" applyFill="1" applyBorder="1" applyAlignment="1">
      <alignment horizontal="left" vertical="center" wrapText="1"/>
    </xf>
    <xf numFmtId="165" fontId="19" fillId="0" borderId="16" xfId="1" applyNumberFormat="1" applyFont="1" applyFill="1" applyBorder="1" applyAlignment="1">
      <alignment horizontal="left" vertical="center" wrapText="1"/>
    </xf>
    <xf numFmtId="0" fontId="5" fillId="0" borderId="2" xfId="1" applyNumberFormat="1" applyFont="1" applyFill="1" applyBorder="1" applyAlignment="1">
      <alignment horizontal="left" vertical="center" wrapText="1"/>
    </xf>
    <xf numFmtId="165" fontId="20" fillId="3" borderId="0" xfId="1" applyNumberFormat="1" applyFont="1" applyFill="1" applyBorder="1" applyAlignment="1">
      <alignment horizontal="center" vertical="center" wrapText="1"/>
    </xf>
    <xf numFmtId="0" fontId="5" fillId="0" borderId="0" xfId="0" applyFont="1" applyAlignment="1">
      <alignment horizontal="center" vertical="center" wrapText="1"/>
    </xf>
    <xf numFmtId="165" fontId="10" fillId="2" borderId="0" xfId="1" applyNumberFormat="1" applyFont="1" applyFill="1" applyBorder="1" applyAlignment="1">
      <alignment horizontal="center" vertical="center" wrapText="1"/>
    </xf>
    <xf numFmtId="0" fontId="12" fillId="5" borderId="18" xfId="0" applyFont="1" applyFill="1" applyBorder="1" applyAlignment="1">
      <alignment horizontal="left" vertical="center"/>
    </xf>
    <xf numFmtId="0" fontId="15" fillId="5" borderId="0" xfId="0" applyFont="1" applyFill="1" applyBorder="1" applyAlignment="1">
      <alignment horizontal="left" vertical="center" wrapText="1"/>
    </xf>
    <xf numFmtId="4" fontId="14" fillId="0" borderId="16" xfId="0" applyNumberFormat="1" applyFont="1" applyBorder="1" applyAlignment="1">
      <alignment horizontal="left" vertical="center"/>
    </xf>
    <xf numFmtId="165" fontId="11" fillId="4" borderId="0" xfId="1" applyNumberFormat="1" applyFont="1" applyFill="1" applyBorder="1" applyAlignment="1">
      <alignment horizontal="left" vertical="center" wrapText="1"/>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0" fontId="7" fillId="0" borderId="0" xfId="0" applyFont="1" applyAlignment="1">
      <alignment horizontal="center" wrapText="1"/>
    </xf>
    <xf numFmtId="165" fontId="10" fillId="2" borderId="13" xfId="1" applyNumberFormat="1" applyFont="1" applyFill="1" applyBorder="1" applyAlignment="1">
      <alignment horizontal="center" vertical="center" wrapText="1"/>
    </xf>
    <xf numFmtId="165" fontId="6" fillId="0" borderId="0" xfId="1" applyNumberFormat="1" applyFont="1" applyFill="1" applyBorder="1" applyAlignment="1">
      <alignment horizontal="center" vertical="center" wrapText="1"/>
    </xf>
    <xf numFmtId="165" fontId="13" fillId="0" borderId="0" xfId="1" applyNumberFormat="1" applyFont="1" applyFill="1" applyBorder="1" applyAlignment="1">
      <alignment horizontal="left" vertical="center" wrapText="1"/>
    </xf>
    <xf numFmtId="0" fontId="2" fillId="0" borderId="0" xfId="0" applyFont="1" applyAlignment="1">
      <alignment horizontal="left"/>
    </xf>
    <xf numFmtId="0" fontId="3" fillId="0" borderId="0" xfId="0" applyFont="1" applyAlignment="1">
      <alignment horizontal="center"/>
    </xf>
    <xf numFmtId="165" fontId="4" fillId="2" borderId="0" xfId="1" applyNumberFormat="1" applyFont="1" applyFill="1" applyBorder="1" applyAlignment="1">
      <alignment horizontal="center" vertical="center" wrapText="1"/>
    </xf>
    <xf numFmtId="0" fontId="12" fillId="5" borderId="18"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5" fillId="5" borderId="18" xfId="0" applyFont="1" applyFill="1" applyBorder="1" applyAlignment="1">
      <alignment horizontal="left" vertical="center"/>
    </xf>
    <xf numFmtId="0" fontId="15" fillId="5" borderId="1" xfId="0" applyFont="1" applyFill="1" applyBorder="1" applyAlignment="1">
      <alignment horizontal="left" vertical="center" wrapText="1"/>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6" xfId="0" applyFont="1" applyBorder="1" applyAlignment="1">
      <alignment horizontal="center" vertical="center"/>
    </xf>
    <xf numFmtId="0" fontId="5" fillId="0" borderId="39" xfId="0" applyFont="1" applyBorder="1" applyAlignment="1">
      <alignment horizontal="center" vertical="center"/>
    </xf>
    <xf numFmtId="0" fontId="5" fillId="0" borderId="41" xfId="0" applyFont="1" applyBorder="1" applyAlignment="1">
      <alignment horizontal="center" vertical="center"/>
    </xf>
    <xf numFmtId="0" fontId="5" fillId="0" borderId="42" xfId="0" applyFont="1" applyBorder="1" applyAlignment="1">
      <alignment horizontal="center" vertical="center"/>
    </xf>
    <xf numFmtId="0" fontId="7" fillId="0" borderId="0" xfId="0" applyFont="1" applyAlignment="1">
      <alignment horizontal="center" vertical="center" wrapText="1"/>
    </xf>
    <xf numFmtId="0" fontId="3" fillId="0" borderId="0" xfId="0" applyFont="1" applyAlignment="1">
      <alignment horizontal="center" vertical="center"/>
    </xf>
    <xf numFmtId="0" fontId="5" fillId="0" borderId="54" xfId="0" applyFont="1" applyBorder="1" applyAlignment="1">
      <alignment horizontal="center" vertical="center" wrapText="1"/>
    </xf>
    <xf numFmtId="0" fontId="5" fillId="0" borderId="4" xfId="0" applyFont="1" applyBorder="1" applyAlignment="1">
      <alignment horizontal="center" vertical="center" wrapText="1"/>
    </xf>
    <xf numFmtId="4" fontId="14" fillId="0" borderId="0" xfId="0" applyNumberFormat="1" applyFont="1" applyBorder="1" applyAlignment="1">
      <alignment horizontal="left" vertical="center"/>
    </xf>
    <xf numFmtId="165" fontId="19" fillId="0" borderId="17" xfId="1" applyNumberFormat="1" applyFont="1" applyFill="1" applyBorder="1" applyAlignment="1">
      <alignment vertical="center" wrapText="1"/>
    </xf>
    <xf numFmtId="0" fontId="5" fillId="0" borderId="49" xfId="1" applyNumberFormat="1" applyFont="1" applyFill="1" applyBorder="1" applyAlignment="1">
      <alignment horizontal="left" vertical="center" wrapText="1"/>
    </xf>
    <xf numFmtId="0" fontId="5" fillId="0" borderId="50" xfId="1" applyNumberFormat="1" applyFont="1" applyFill="1" applyBorder="1" applyAlignment="1">
      <alignment horizontal="left" vertical="center" wrapText="1"/>
    </xf>
    <xf numFmtId="0" fontId="5" fillId="0" borderId="51" xfId="1" applyNumberFormat="1" applyFont="1" applyFill="1" applyBorder="1" applyAlignment="1">
      <alignment horizontal="left" vertical="center" wrapText="1"/>
    </xf>
    <xf numFmtId="0" fontId="5" fillId="0" borderId="17" xfId="0" applyFont="1" applyBorder="1" applyAlignment="1">
      <alignment horizontal="center" vertical="center"/>
    </xf>
    <xf numFmtId="0" fontId="5" fillId="0" borderId="44" xfId="0" applyFont="1" applyBorder="1" applyAlignment="1">
      <alignment horizontal="center" vertical="center"/>
    </xf>
    <xf numFmtId="0" fontId="2" fillId="0" borderId="53"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52" xfId="0" applyFont="1" applyBorder="1" applyAlignment="1">
      <alignment horizontal="center" vertical="center"/>
    </xf>
    <xf numFmtId="0" fontId="2" fillId="0" borderId="48" xfId="0" applyFont="1" applyBorder="1" applyAlignment="1">
      <alignment horizontal="center" vertical="center"/>
    </xf>
    <xf numFmtId="0" fontId="5" fillId="0" borderId="43" xfId="1" applyNumberFormat="1" applyFont="1" applyFill="1" applyBorder="1" applyAlignment="1">
      <alignment horizontal="left" vertical="center" wrapText="1"/>
    </xf>
    <xf numFmtId="0" fontId="5" fillId="0" borderId="0" xfId="1" applyNumberFormat="1" applyFont="1" applyFill="1" applyBorder="1" applyAlignment="1">
      <alignment horizontal="left" vertical="center" wrapText="1"/>
    </xf>
  </cellXfs>
  <cellStyles count="5">
    <cellStyle name="Hipervínculo" xfId="4" builtinId="8"/>
    <cellStyle name="Millares" xfId="1" builtinId="3"/>
    <cellStyle name="Millares 2" xfId="2" xr:uid="{00000000-0005-0000-0000-000002000000}"/>
    <cellStyle name="Millares 3" xfId="3" xr:uid="{00000000-0005-0000-0000-000003000000}"/>
    <cellStyle name="Normal" xfId="0" builtinId="0"/>
  </cellStyles>
  <dxfs count="0"/>
  <tableStyles count="0" defaultTableStyle="TableStyleMedium9" defaultPivotStyle="PivotStyleLight16"/>
  <colors>
    <mruColors>
      <color rgb="FF97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440690</xdr:colOff>
      <xdr:row>0</xdr:row>
      <xdr:rowOff>72391</xdr:rowOff>
    </xdr:from>
    <xdr:to>
      <xdr:col>0</xdr:col>
      <xdr:colOff>1386840</xdr:colOff>
      <xdr:row>3</xdr:row>
      <xdr:rowOff>91441</xdr:rowOff>
    </xdr:to>
    <xdr:pic>
      <xdr:nvPicPr>
        <xdr:cNvPr id="2" name="Imagen 1">
          <a:extLst>
            <a:ext uri="{FF2B5EF4-FFF2-40B4-BE49-F238E27FC236}">
              <a16:creationId xmlns:a16="http://schemas.microsoft.com/office/drawing/2014/main" id="{293B6D6A-DC00-47E0-A111-0FB52D5D00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690" y="72391"/>
          <a:ext cx="946150" cy="647700"/>
        </a:xfrm>
        <a:prstGeom prst="rect">
          <a:avLst/>
        </a:prstGeom>
      </xdr:spPr>
    </xdr:pic>
    <xdr:clientData/>
  </xdr:twoCellAnchor>
  <xdr:twoCellAnchor editAs="oneCell">
    <xdr:from>
      <xdr:col>3</xdr:col>
      <xdr:colOff>967740</xdr:colOff>
      <xdr:row>0</xdr:row>
      <xdr:rowOff>87630</xdr:rowOff>
    </xdr:from>
    <xdr:to>
      <xdr:col>3</xdr:col>
      <xdr:colOff>1740853</xdr:colOff>
      <xdr:row>3</xdr:row>
      <xdr:rowOff>80010</xdr:rowOff>
    </xdr:to>
    <xdr:pic>
      <xdr:nvPicPr>
        <xdr:cNvPr id="3" name="Imagen 2">
          <a:extLst>
            <a:ext uri="{FF2B5EF4-FFF2-40B4-BE49-F238E27FC236}">
              <a16:creationId xmlns:a16="http://schemas.microsoft.com/office/drawing/2014/main" id="{69CA11DD-0050-4525-AD2A-9B7A6825AB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68515" y="87630"/>
          <a:ext cx="773113" cy="621030"/>
        </a:xfrm>
        <a:prstGeom prst="rect">
          <a:avLst/>
        </a:prstGeom>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 name="Imagen 3">
          <a:extLst>
            <a:ext uri="{FF2B5EF4-FFF2-40B4-BE49-F238E27FC236}">
              <a16:creationId xmlns:a16="http://schemas.microsoft.com/office/drawing/2014/main" id="{1776DBA2-2A41-4372-97F1-7CEA28112A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6925" y="21707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ephanie.salas@mtss.go.c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Q74"/>
  <sheetViews>
    <sheetView showGridLines="0" tabSelected="1" zoomScale="80" zoomScaleNormal="80" workbookViewId="0">
      <selection activeCell="A5" sqref="A5:D5"/>
    </sheetView>
  </sheetViews>
  <sheetFormatPr baseColWidth="10" defaultColWidth="10.88671875" defaultRowHeight="15.6" x14ac:dyDescent="0.3"/>
  <cols>
    <col min="1" max="6" width="31" style="41" customWidth="1"/>
    <col min="7" max="16384" width="10.88671875" style="41"/>
  </cols>
  <sheetData>
    <row r="4" spans="1:6" ht="18" customHeight="1" x14ac:dyDescent="0.3"/>
    <row r="5" spans="1:6" ht="42.6" customHeight="1" x14ac:dyDescent="0.3">
      <c r="A5" s="167" t="s">
        <v>92</v>
      </c>
      <c r="B5" s="167"/>
      <c r="C5" s="167"/>
      <c r="D5" s="167"/>
      <c r="E5" s="48"/>
      <c r="F5" s="48"/>
    </row>
    <row r="6" spans="1:6" s="94" customFormat="1" ht="16.2" customHeight="1" x14ac:dyDescent="0.3">
      <c r="A6" s="110"/>
      <c r="B6" s="110"/>
      <c r="C6" s="110"/>
      <c r="D6" s="110"/>
      <c r="E6" s="111"/>
      <c r="F6" s="111"/>
    </row>
    <row r="7" spans="1:6" s="94" customFormat="1" ht="16.2" customHeight="1" x14ac:dyDescent="0.3">
      <c r="A7" s="112" t="s">
        <v>113</v>
      </c>
      <c r="B7" s="110"/>
      <c r="C7" s="110"/>
      <c r="D7" s="110"/>
      <c r="E7" s="111"/>
      <c r="F7" s="111"/>
    </row>
    <row r="8" spans="1:6" x14ac:dyDescent="0.3">
      <c r="A8" s="129"/>
      <c r="B8" s="129"/>
      <c r="C8" s="129"/>
      <c r="D8" s="129"/>
      <c r="E8" s="95"/>
      <c r="F8" s="95"/>
    </row>
    <row r="9" spans="1:6" ht="66.75" customHeight="1" x14ac:dyDescent="0.3">
      <c r="A9" s="168" t="s">
        <v>123</v>
      </c>
      <c r="B9" s="168"/>
      <c r="C9" s="168"/>
      <c r="D9" s="168"/>
      <c r="E9" s="95"/>
      <c r="F9" s="95"/>
    </row>
    <row r="10" spans="1:6" ht="92.4" customHeight="1" x14ac:dyDescent="0.3">
      <c r="A10" s="170" t="s">
        <v>112</v>
      </c>
      <c r="B10" s="170"/>
      <c r="C10" s="170"/>
      <c r="D10" s="170"/>
      <c r="E10" s="95"/>
      <c r="F10" s="95"/>
    </row>
    <row r="11" spans="1:6" ht="114.75" customHeight="1" x14ac:dyDescent="0.3">
      <c r="A11" s="171" t="s">
        <v>147</v>
      </c>
      <c r="B11" s="171"/>
      <c r="C11" s="171"/>
      <c r="D11" s="171"/>
      <c r="E11" s="95"/>
      <c r="F11" s="95"/>
    </row>
    <row r="12" spans="1:6" ht="81" customHeight="1" x14ac:dyDescent="0.3">
      <c r="A12" s="168" t="s">
        <v>162</v>
      </c>
      <c r="B12" s="168"/>
      <c r="C12" s="168"/>
      <c r="D12" s="168"/>
      <c r="E12" s="95"/>
      <c r="F12" s="95"/>
    </row>
    <row r="13" spans="1:6" ht="20.399999999999999" customHeight="1" x14ac:dyDescent="0.3">
      <c r="A13" s="129"/>
      <c r="B13" s="129"/>
      <c r="C13" s="129"/>
      <c r="D13" s="129"/>
      <c r="E13" s="95"/>
      <c r="F13" s="95"/>
    </row>
    <row r="14" spans="1:6" ht="20.399999999999999" customHeight="1" x14ac:dyDescent="0.3">
      <c r="A14" s="167" t="s">
        <v>114</v>
      </c>
      <c r="B14" s="167"/>
      <c r="C14" s="167"/>
      <c r="D14" s="167"/>
      <c r="E14" s="95"/>
      <c r="F14" s="95"/>
    </row>
    <row r="15" spans="1:6" ht="20.100000000000001" customHeight="1" x14ac:dyDescent="0.3">
      <c r="A15" s="91" t="s">
        <v>26</v>
      </c>
    </row>
    <row r="16" spans="1:6" ht="168.75" customHeight="1" x14ac:dyDescent="0.3">
      <c r="A16" s="169" t="s">
        <v>110</v>
      </c>
      <c r="B16" s="169"/>
      <c r="C16" s="169"/>
      <c r="D16" s="169"/>
      <c r="E16" s="108"/>
      <c r="F16" s="108"/>
    </row>
    <row r="17" spans="1:17" ht="9.9" customHeight="1" x14ac:dyDescent="0.3"/>
    <row r="18" spans="1:17" ht="20.100000000000001" customHeight="1" x14ac:dyDescent="0.3">
      <c r="A18" s="91" t="s">
        <v>111</v>
      </c>
    </row>
    <row r="20" spans="1:17" ht="15" customHeight="1" x14ac:dyDescent="0.3">
      <c r="A20" s="41" t="s">
        <v>100</v>
      </c>
    </row>
    <row r="21" spans="1:17" ht="15" customHeight="1" x14ac:dyDescent="0.3"/>
    <row r="22" spans="1:17" ht="15" customHeight="1" x14ac:dyDescent="0.3">
      <c r="A22" s="169" t="s">
        <v>101</v>
      </c>
      <c r="B22" s="169"/>
      <c r="C22" s="169"/>
      <c r="D22" s="169"/>
      <c r="E22" s="108"/>
      <c r="F22" s="108"/>
      <c r="G22" s="108"/>
      <c r="H22" s="108"/>
      <c r="I22" s="108"/>
      <c r="J22" s="108"/>
      <c r="K22" s="108"/>
      <c r="L22" s="108"/>
      <c r="M22" s="108"/>
      <c r="N22" s="108"/>
      <c r="O22" s="108"/>
      <c r="P22" s="108"/>
      <c r="Q22" s="108"/>
    </row>
    <row r="23" spans="1:17" ht="15" customHeight="1" x14ac:dyDescent="0.3">
      <c r="A23" s="130"/>
      <c r="B23" s="130"/>
      <c r="C23" s="130"/>
      <c r="D23" s="130"/>
      <c r="E23" s="108"/>
      <c r="F23" s="108"/>
      <c r="G23" s="108"/>
      <c r="H23" s="108"/>
      <c r="I23" s="108"/>
      <c r="J23" s="108"/>
      <c r="K23" s="108"/>
      <c r="L23" s="108"/>
      <c r="M23" s="108"/>
      <c r="N23" s="108"/>
      <c r="O23" s="108"/>
      <c r="P23" s="108"/>
      <c r="Q23" s="108"/>
    </row>
    <row r="24" spans="1:17" ht="33" customHeight="1" x14ac:dyDescent="0.3">
      <c r="A24" s="172" t="s">
        <v>139</v>
      </c>
      <c r="B24" s="172"/>
      <c r="C24" s="172"/>
      <c r="D24" s="172"/>
      <c r="E24" s="108"/>
      <c r="F24" s="108"/>
      <c r="G24" s="108"/>
      <c r="H24" s="108"/>
      <c r="I24" s="108"/>
      <c r="J24" s="108"/>
      <c r="K24" s="108"/>
      <c r="L24" s="108"/>
      <c r="M24" s="108"/>
      <c r="N24" s="108"/>
      <c r="O24" s="108"/>
      <c r="P24" s="108"/>
      <c r="Q24" s="108"/>
    </row>
    <row r="25" spans="1:17" ht="15" customHeight="1" x14ac:dyDescent="0.3">
      <c r="A25" s="130"/>
      <c r="B25" s="130"/>
      <c r="C25" s="130"/>
      <c r="D25" s="130"/>
      <c r="E25" s="108"/>
      <c r="F25" s="108"/>
      <c r="G25" s="108"/>
      <c r="H25" s="108"/>
      <c r="I25" s="108"/>
      <c r="J25" s="108"/>
      <c r="K25" s="108"/>
      <c r="L25" s="108"/>
      <c r="M25" s="108"/>
      <c r="N25" s="108"/>
      <c r="O25" s="108"/>
      <c r="P25" s="108"/>
      <c r="Q25" s="108"/>
    </row>
    <row r="26" spans="1:17" ht="20.100000000000001" customHeight="1" x14ac:dyDescent="0.3">
      <c r="A26" s="174" t="s">
        <v>115</v>
      </c>
      <c r="B26" s="174"/>
      <c r="C26" s="174"/>
      <c r="D26" s="174"/>
    </row>
    <row r="27" spans="1:17" ht="15" customHeight="1" x14ac:dyDescent="0.3">
      <c r="A27" s="41" t="s">
        <v>103</v>
      </c>
    </row>
    <row r="28" spans="1:17" ht="15" customHeight="1" x14ac:dyDescent="0.3">
      <c r="A28" s="41" t="s">
        <v>104</v>
      </c>
    </row>
    <row r="29" spans="1:17" ht="32.1" customHeight="1" x14ac:dyDescent="0.3">
      <c r="A29" s="169" t="s">
        <v>159</v>
      </c>
      <c r="B29" s="169"/>
      <c r="C29" s="169"/>
      <c r="D29" s="169"/>
    </row>
    <row r="30" spans="1:17" ht="15" customHeight="1" x14ac:dyDescent="0.3"/>
    <row r="31" spans="1:17" ht="20.100000000000001" customHeight="1" x14ac:dyDescent="0.3">
      <c r="A31" s="174" t="s">
        <v>116</v>
      </c>
      <c r="B31" s="174"/>
      <c r="C31" s="174"/>
      <c r="D31" s="174"/>
    </row>
    <row r="32" spans="1:17" ht="15" customHeight="1" x14ac:dyDescent="0.3">
      <c r="A32" s="41" t="s">
        <v>103</v>
      </c>
    </row>
    <row r="33" spans="1:6" ht="15" customHeight="1" x14ac:dyDescent="0.3">
      <c r="A33" s="41" t="s">
        <v>104</v>
      </c>
    </row>
    <row r="34" spans="1:6" ht="32.1" customHeight="1" x14ac:dyDescent="0.3">
      <c r="A34" s="169" t="s">
        <v>158</v>
      </c>
      <c r="B34" s="169"/>
      <c r="C34" s="169"/>
      <c r="D34" s="169"/>
    </row>
    <row r="35" spans="1:6" ht="15" customHeight="1" x14ac:dyDescent="0.3"/>
    <row r="36" spans="1:6" ht="35.1" customHeight="1" x14ac:dyDescent="0.3">
      <c r="A36" s="173" t="s">
        <v>117</v>
      </c>
      <c r="B36" s="173"/>
      <c r="C36" s="173"/>
      <c r="D36" s="173"/>
    </row>
    <row r="37" spans="1:6" ht="15" customHeight="1" x14ac:dyDescent="0.3">
      <c r="A37" s="41" t="s">
        <v>131</v>
      </c>
    </row>
    <row r="38" spans="1:6" x14ac:dyDescent="0.3">
      <c r="A38" s="169" t="s">
        <v>161</v>
      </c>
      <c r="B38" s="169"/>
      <c r="C38" s="169"/>
      <c r="D38" s="169"/>
    </row>
    <row r="39" spans="1:6" ht="15" customHeight="1" x14ac:dyDescent="0.3">
      <c r="A39" s="41" t="s">
        <v>102</v>
      </c>
    </row>
    <row r="40" spans="1:6" ht="20.100000000000001" customHeight="1" x14ac:dyDescent="0.3">
      <c r="A40" s="173" t="s">
        <v>118</v>
      </c>
      <c r="B40" s="173"/>
      <c r="C40" s="173"/>
      <c r="D40" s="173"/>
    </row>
    <row r="41" spans="1:6" ht="15" customHeight="1" x14ac:dyDescent="0.3">
      <c r="A41" s="41" t="s">
        <v>132</v>
      </c>
    </row>
    <row r="42" spans="1:6" ht="32.1" customHeight="1" x14ac:dyDescent="0.3">
      <c r="A42" s="169" t="s">
        <v>160</v>
      </c>
      <c r="B42" s="169"/>
      <c r="C42" s="169"/>
      <c r="D42" s="169"/>
    </row>
    <row r="43" spans="1:6" ht="14.25" customHeight="1" x14ac:dyDescent="0.3"/>
    <row r="44" spans="1:6" ht="33" customHeight="1" x14ac:dyDescent="0.3">
      <c r="A44" s="172" t="s">
        <v>140</v>
      </c>
      <c r="B44" s="172"/>
      <c r="C44" s="172"/>
      <c r="D44" s="172"/>
    </row>
    <row r="46" spans="1:6" ht="20.100000000000001" customHeight="1" x14ac:dyDescent="0.3">
      <c r="A46" s="173" t="s">
        <v>119</v>
      </c>
      <c r="B46" s="173"/>
      <c r="C46" s="173"/>
      <c r="D46" s="173"/>
      <c r="E46" s="48"/>
      <c r="F46" s="48"/>
    </row>
    <row r="47" spans="1:6" x14ac:dyDescent="0.3">
      <c r="A47" s="41" t="s">
        <v>105</v>
      </c>
    </row>
    <row r="48" spans="1:6" x14ac:dyDescent="0.3">
      <c r="A48" s="41" t="s">
        <v>133</v>
      </c>
    </row>
    <row r="50" spans="1:6" ht="35.1" customHeight="1" x14ac:dyDescent="0.3">
      <c r="A50" s="173" t="s">
        <v>120</v>
      </c>
      <c r="B50" s="173"/>
      <c r="C50" s="173"/>
      <c r="D50" s="173"/>
    </row>
    <row r="51" spans="1:6" x14ac:dyDescent="0.3">
      <c r="A51" s="41" t="s">
        <v>106</v>
      </c>
    </row>
    <row r="52" spans="1:6" x14ac:dyDescent="0.3">
      <c r="A52" s="41" t="s">
        <v>134</v>
      </c>
    </row>
    <row r="54" spans="1:6" ht="35.1" customHeight="1" x14ac:dyDescent="0.3">
      <c r="A54" s="173" t="s">
        <v>121</v>
      </c>
      <c r="B54" s="173"/>
      <c r="C54" s="173"/>
      <c r="D54" s="173"/>
      <c r="E54" s="3"/>
      <c r="F54" s="3"/>
    </row>
    <row r="55" spans="1:6" x14ac:dyDescent="0.3">
      <c r="A55" s="41" t="s">
        <v>107</v>
      </c>
    </row>
    <row r="56" spans="1:6" ht="32.1" customHeight="1" x14ac:dyDescent="0.3">
      <c r="A56" s="169" t="s">
        <v>135</v>
      </c>
      <c r="B56" s="169"/>
      <c r="C56" s="169"/>
      <c r="D56" s="169"/>
    </row>
    <row r="58" spans="1:6" ht="20.100000000000001" customHeight="1" x14ac:dyDescent="0.3">
      <c r="A58" s="173" t="s">
        <v>122</v>
      </c>
      <c r="B58" s="173"/>
      <c r="C58" s="173"/>
      <c r="D58" s="173"/>
      <c r="E58" s="48"/>
      <c r="F58" s="48"/>
    </row>
    <row r="59" spans="1:6" x14ac:dyDescent="0.3">
      <c r="A59" s="41" t="s">
        <v>108</v>
      </c>
    </row>
    <row r="60" spans="1:6" x14ac:dyDescent="0.3">
      <c r="A60" s="41" t="s">
        <v>109</v>
      </c>
    </row>
    <row r="62" spans="1:6" ht="9.9" customHeight="1" x14ac:dyDescent="0.3"/>
    <row r="63" spans="1:6" ht="19.8" x14ac:dyDescent="0.3">
      <c r="A63" s="109" t="s">
        <v>124</v>
      </c>
    </row>
    <row r="64" spans="1:6" ht="69" customHeight="1" x14ac:dyDescent="0.3">
      <c r="A64" s="169" t="s">
        <v>130</v>
      </c>
      <c r="B64" s="169"/>
      <c r="C64" s="169"/>
      <c r="D64" s="169"/>
    </row>
    <row r="65" spans="1:4" ht="32.1" customHeight="1" x14ac:dyDescent="0.3">
      <c r="A65" s="169" t="s">
        <v>129</v>
      </c>
      <c r="B65" s="169"/>
      <c r="C65" s="169"/>
      <c r="D65" s="169"/>
    </row>
    <row r="66" spans="1:4" ht="17.399999999999999" x14ac:dyDescent="0.3">
      <c r="A66" s="48" t="s">
        <v>125</v>
      </c>
      <c r="C66" s="113" t="s">
        <v>126</v>
      </c>
      <c r="D66" s="114"/>
    </row>
    <row r="67" spans="1:4" ht="17.399999999999999" x14ac:dyDescent="0.3">
      <c r="A67" s="48" t="s">
        <v>149</v>
      </c>
      <c r="C67" s="113" t="s">
        <v>148</v>
      </c>
      <c r="D67" s="114"/>
    </row>
    <row r="68" spans="1:4" x14ac:dyDescent="0.3">
      <c r="A68" s="48" t="s">
        <v>128</v>
      </c>
      <c r="C68" s="113" t="s">
        <v>127</v>
      </c>
    </row>
    <row r="70" spans="1:4" x14ac:dyDescent="0.3">
      <c r="A70" s="94" t="s">
        <v>141</v>
      </c>
    </row>
    <row r="71" spans="1:4" x14ac:dyDescent="0.3">
      <c r="A71" s="41" t="s">
        <v>170</v>
      </c>
    </row>
    <row r="72" spans="1:4" x14ac:dyDescent="0.3">
      <c r="A72" s="41" t="s">
        <v>142</v>
      </c>
    </row>
    <row r="73" spans="1:4" x14ac:dyDescent="0.3">
      <c r="A73" s="41" t="s">
        <v>143</v>
      </c>
    </row>
    <row r="74" spans="1:4" x14ac:dyDescent="0.3">
      <c r="A74" s="41" t="s">
        <v>144</v>
      </c>
    </row>
  </sheetData>
  <mergeCells count="25">
    <mergeCell ref="A58:D58"/>
    <mergeCell ref="A64:D64"/>
    <mergeCell ref="A65:D65"/>
    <mergeCell ref="A26:D26"/>
    <mergeCell ref="A31:D31"/>
    <mergeCell ref="A40:D40"/>
    <mergeCell ref="A46:D46"/>
    <mergeCell ref="A36:D36"/>
    <mergeCell ref="A38:D38"/>
    <mergeCell ref="A42:D42"/>
    <mergeCell ref="A50:D50"/>
    <mergeCell ref="A54:D54"/>
    <mergeCell ref="A56:D56"/>
    <mergeCell ref="A34:D34"/>
    <mergeCell ref="A44:D44"/>
    <mergeCell ref="A5:D5"/>
    <mergeCell ref="A12:D12"/>
    <mergeCell ref="A16:D16"/>
    <mergeCell ref="A22:D22"/>
    <mergeCell ref="A29:D29"/>
    <mergeCell ref="A9:D9"/>
    <mergeCell ref="A10:D10"/>
    <mergeCell ref="A11:D11"/>
    <mergeCell ref="A14:D14"/>
    <mergeCell ref="A24:D24"/>
  </mergeCells>
  <phoneticPr fontId="9" type="noConversion"/>
  <hyperlinks>
    <hyperlink ref="C67" r:id="rId1" xr:uid="{00000000-0004-0000-0000-000000000000}"/>
  </hyperlinks>
  <printOptions horizontalCentered="1"/>
  <pageMargins left="0.31496062992125984" right="0.31496062992125984" top="0.15748031496062992" bottom="0.15748031496062992" header="0.11811023622047245" footer="0.11811023622047245"/>
  <pageSetup scale="65"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47"/>
  <sheetViews>
    <sheetView showGridLines="0" zoomScale="80" zoomScaleNormal="80" workbookViewId="0">
      <selection sqref="A1:F2"/>
    </sheetView>
  </sheetViews>
  <sheetFormatPr baseColWidth="10" defaultColWidth="11.44140625" defaultRowHeight="15.6" x14ac:dyDescent="0.3"/>
  <cols>
    <col min="1" max="1" width="52.44140625" style="47" customWidth="1"/>
    <col min="2" max="2" width="32.109375" style="47" customWidth="1"/>
    <col min="3" max="3" width="16.44140625" style="47" customWidth="1"/>
    <col min="4" max="4" width="20.6640625" style="47" customWidth="1"/>
    <col min="5" max="6" width="16.44140625" style="47" customWidth="1"/>
    <col min="7" max="7" width="11.44140625" style="47"/>
    <col min="8" max="16384" width="11.44140625" style="41"/>
  </cols>
  <sheetData>
    <row r="1" spans="1:7" ht="21.9" customHeight="1" x14ac:dyDescent="0.3">
      <c r="A1" s="204" t="s">
        <v>92</v>
      </c>
      <c r="B1" s="204"/>
      <c r="C1" s="204"/>
      <c r="D1" s="204"/>
      <c r="E1" s="204"/>
      <c r="F1" s="204"/>
      <c r="G1" s="41"/>
    </row>
    <row r="2" spans="1:7" ht="21.9" customHeight="1" x14ac:dyDescent="0.3">
      <c r="A2" s="204"/>
      <c r="B2" s="204"/>
      <c r="C2" s="204"/>
      <c r="D2" s="204"/>
      <c r="E2" s="204"/>
      <c r="F2" s="204"/>
      <c r="G2" s="41"/>
    </row>
    <row r="3" spans="1:7" ht="17.399999999999999" x14ac:dyDescent="0.4">
      <c r="A3" s="209" t="s">
        <v>171</v>
      </c>
      <c r="B3" s="209"/>
      <c r="C3" s="209"/>
      <c r="D3" s="209"/>
      <c r="E3" s="209"/>
      <c r="F3" s="209"/>
      <c r="G3" s="41"/>
    </row>
    <row r="4" spans="1:7" ht="15" customHeight="1" x14ac:dyDescent="0.3">
      <c r="A4" s="138"/>
      <c r="B4" s="138"/>
      <c r="C4" s="138"/>
      <c r="D4" s="138"/>
      <c r="E4" s="138"/>
      <c r="F4" s="138"/>
      <c r="G4" s="41"/>
    </row>
    <row r="5" spans="1:7" ht="18" customHeight="1" x14ac:dyDescent="0.3">
      <c r="A5" s="78"/>
      <c r="B5" s="154" t="s">
        <v>22</v>
      </c>
      <c r="C5" s="202" t="s">
        <v>173</v>
      </c>
      <c r="D5" s="202"/>
      <c r="E5" s="202"/>
      <c r="F5" s="202"/>
      <c r="G5" s="41"/>
    </row>
    <row r="6" spans="1:7" ht="18" customHeight="1" x14ac:dyDescent="0.3">
      <c r="A6" s="79"/>
      <c r="B6" s="88" t="s">
        <v>33</v>
      </c>
      <c r="C6" s="203" t="s">
        <v>172</v>
      </c>
      <c r="D6" s="203"/>
      <c r="E6" s="203"/>
      <c r="F6" s="203"/>
      <c r="G6" s="41"/>
    </row>
    <row r="7" spans="1:7" ht="18" customHeight="1" x14ac:dyDescent="0.3">
      <c r="A7" s="79"/>
      <c r="B7" s="89" t="s">
        <v>34</v>
      </c>
      <c r="C7" s="203" t="s">
        <v>172</v>
      </c>
      <c r="D7" s="203"/>
      <c r="E7" s="203"/>
      <c r="F7" s="203"/>
      <c r="G7" s="41"/>
    </row>
    <row r="8" spans="1:7" s="6" customFormat="1" ht="18" customHeight="1" x14ac:dyDescent="0.35"/>
    <row r="9" spans="1:7" ht="15" customHeight="1" x14ac:dyDescent="0.3">
      <c r="A9" s="4"/>
      <c r="B9" s="135"/>
      <c r="C9" s="135"/>
      <c r="D9" s="135"/>
      <c r="E9" s="135"/>
      <c r="F9" s="135"/>
      <c r="G9" s="41"/>
    </row>
    <row r="10" spans="1:7" ht="21.9" customHeight="1" x14ac:dyDescent="0.3">
      <c r="A10" s="195" t="s">
        <v>35</v>
      </c>
      <c r="B10" s="195"/>
      <c r="C10" s="195"/>
      <c r="D10" s="195"/>
      <c r="E10" s="195"/>
      <c r="F10" s="195"/>
      <c r="G10" s="41"/>
    </row>
    <row r="11" spans="1:7" ht="15" customHeight="1" x14ac:dyDescent="0.3">
      <c r="A11" s="9"/>
      <c r="B11" s="9"/>
      <c r="C11" s="9"/>
      <c r="D11" s="9"/>
      <c r="E11" s="9"/>
      <c r="F11" s="9"/>
      <c r="G11" s="41"/>
    </row>
    <row r="12" spans="1:7" x14ac:dyDescent="0.3">
      <c r="A12" s="206" t="s">
        <v>36</v>
      </c>
      <c r="B12" s="206"/>
      <c r="C12" s="206"/>
      <c r="D12" s="206"/>
      <c r="E12" s="206"/>
      <c r="F12" s="206"/>
      <c r="G12" s="41"/>
    </row>
    <row r="13" spans="1:7" ht="15" customHeight="1" x14ac:dyDescent="0.3">
      <c r="A13" s="206" t="s">
        <v>19</v>
      </c>
      <c r="B13" s="206"/>
      <c r="C13" s="206"/>
      <c r="D13" s="206"/>
      <c r="E13" s="206"/>
      <c r="F13" s="206"/>
      <c r="G13" s="41"/>
    </row>
    <row r="14" spans="1:7" ht="15" customHeight="1" x14ac:dyDescent="0.3">
      <c r="A14" s="135"/>
      <c r="B14" s="135"/>
      <c r="C14" s="135"/>
      <c r="D14" s="135"/>
      <c r="E14" s="135"/>
      <c r="F14" s="135"/>
      <c r="G14" s="41"/>
    </row>
    <row r="15" spans="1:7" ht="16.95" customHeight="1" x14ac:dyDescent="0.3">
      <c r="A15" s="133" t="s">
        <v>17</v>
      </c>
      <c r="B15" s="11" t="s">
        <v>18</v>
      </c>
      <c r="C15" s="12" t="s">
        <v>0</v>
      </c>
      <c r="D15" s="11" t="s">
        <v>2</v>
      </c>
      <c r="E15" s="11" t="s">
        <v>1</v>
      </c>
      <c r="F15" s="133" t="s">
        <v>4</v>
      </c>
      <c r="G15" s="41"/>
    </row>
    <row r="16" spans="1:7" ht="16.95" customHeight="1" x14ac:dyDescent="0.3">
      <c r="A16" s="201" t="s">
        <v>16</v>
      </c>
      <c r="B16" s="201"/>
      <c r="C16" s="127"/>
      <c r="D16" s="127"/>
      <c r="E16" s="127"/>
      <c r="F16" s="127">
        <f>+F18</f>
        <v>482.66666666666669</v>
      </c>
      <c r="G16" s="41"/>
    </row>
    <row r="17" spans="1:7" s="94" customFormat="1" ht="16.95" customHeight="1" x14ac:dyDescent="0.3">
      <c r="A17" s="18"/>
      <c r="B17" s="124"/>
      <c r="C17" s="125"/>
      <c r="D17" s="125"/>
      <c r="E17" s="125"/>
      <c r="F17" s="125"/>
    </row>
    <row r="18" spans="1:7" s="94" customFormat="1" ht="16.95" customHeight="1" x14ac:dyDescent="0.3">
      <c r="A18" s="18" t="s">
        <v>166</v>
      </c>
      <c r="B18" s="124" t="s">
        <v>165</v>
      </c>
      <c r="C18" s="125">
        <v>485</v>
      </c>
      <c r="D18" s="125">
        <v>481</v>
      </c>
      <c r="E18" s="125">
        <v>482</v>
      </c>
      <c r="F18" s="125">
        <f>+AVERAGE(C18:E18)</f>
        <v>482.66666666666669</v>
      </c>
    </row>
    <row r="19" spans="1:7" x14ac:dyDescent="0.3">
      <c r="A19" s="200" t="s">
        <v>181</v>
      </c>
      <c r="B19" s="200"/>
      <c r="C19" s="200"/>
      <c r="D19" s="200"/>
      <c r="E19" s="200"/>
      <c r="F19" s="200"/>
      <c r="G19" s="41"/>
    </row>
    <row r="20" spans="1:7" ht="38.25" customHeight="1" x14ac:dyDescent="0.3">
      <c r="A20" s="176" t="s">
        <v>179</v>
      </c>
      <c r="B20" s="177"/>
      <c r="C20" s="177"/>
      <c r="D20" s="177"/>
      <c r="E20" s="177"/>
      <c r="F20" s="178"/>
      <c r="G20" s="41"/>
    </row>
    <row r="21" spans="1:7" x14ac:dyDescent="0.3">
      <c r="A21" s="42"/>
      <c r="B21" s="42"/>
      <c r="C21" s="42"/>
      <c r="D21" s="43"/>
      <c r="E21" s="43"/>
      <c r="F21" s="44"/>
      <c r="G21" s="41"/>
    </row>
    <row r="22" spans="1:7" x14ac:dyDescent="0.3">
      <c r="A22" s="206" t="s">
        <v>37</v>
      </c>
      <c r="B22" s="206"/>
      <c r="C22" s="206"/>
      <c r="D22" s="206"/>
      <c r="E22" s="206"/>
      <c r="F22" s="206"/>
      <c r="G22" s="41"/>
    </row>
    <row r="23" spans="1:7" ht="15" customHeight="1" x14ac:dyDescent="0.3">
      <c r="A23" s="206" t="s">
        <v>20</v>
      </c>
      <c r="B23" s="206"/>
      <c r="C23" s="206"/>
      <c r="D23" s="206"/>
      <c r="E23" s="206"/>
      <c r="F23" s="206"/>
      <c r="G23" s="41"/>
    </row>
    <row r="24" spans="1:7" x14ac:dyDescent="0.3">
      <c r="A24" s="42"/>
      <c r="B24" s="42"/>
      <c r="C24" s="43"/>
      <c r="D24" s="43"/>
      <c r="E24" s="43"/>
      <c r="F24" s="45"/>
      <c r="G24" s="41"/>
    </row>
    <row r="25" spans="1:7" ht="16.95" customHeight="1" x14ac:dyDescent="0.3">
      <c r="A25" s="197" t="s">
        <v>17</v>
      </c>
      <c r="B25" s="205"/>
      <c r="C25" s="12" t="s">
        <v>0</v>
      </c>
      <c r="D25" s="11" t="s">
        <v>2</v>
      </c>
      <c r="E25" s="11" t="s">
        <v>1</v>
      </c>
      <c r="F25" s="133" t="s">
        <v>4</v>
      </c>
      <c r="G25" s="41"/>
    </row>
    <row r="26" spans="1:7" ht="16.95" customHeight="1" x14ac:dyDescent="0.3">
      <c r="A26" s="201" t="s">
        <v>16</v>
      </c>
      <c r="B26" s="201"/>
      <c r="C26" s="14">
        <f>+SUM(C29:C31)</f>
        <v>0</v>
      </c>
      <c r="D26" s="14">
        <f t="shared" ref="D26:F26" si="0">+SUM(D29:D31)</f>
        <v>24417794.16</v>
      </c>
      <c r="E26" s="14">
        <f t="shared" si="0"/>
        <v>61834176.760000005</v>
      </c>
      <c r="F26" s="14">
        <f t="shared" si="0"/>
        <v>86251970.920000002</v>
      </c>
      <c r="G26" s="41"/>
    </row>
    <row r="27" spans="1:7" ht="16.95" customHeight="1" x14ac:dyDescent="0.3">
      <c r="A27" s="207"/>
      <c r="B27" s="207"/>
      <c r="C27" s="16"/>
      <c r="D27" s="16"/>
      <c r="E27" s="16"/>
      <c r="F27" s="16"/>
      <c r="G27" s="41"/>
    </row>
    <row r="28" spans="1:7" ht="16.95" customHeight="1" x14ac:dyDescent="0.3">
      <c r="A28" s="191" t="s">
        <v>166</v>
      </c>
      <c r="B28" s="191"/>
      <c r="C28" s="58"/>
      <c r="D28" s="58"/>
      <c r="E28" s="58"/>
      <c r="F28" s="58"/>
      <c r="G28" s="41"/>
    </row>
    <row r="29" spans="1:7" ht="16.95" customHeight="1" x14ac:dyDescent="0.35">
      <c r="A29" s="208" t="s">
        <v>167</v>
      </c>
      <c r="B29" s="208"/>
      <c r="C29" s="140">
        <v>0</v>
      </c>
      <c r="D29" s="140">
        <v>24078794.16</v>
      </c>
      <c r="E29" s="140">
        <v>23186161.199999999</v>
      </c>
      <c r="F29" s="140">
        <f>+C29+D29+E29</f>
        <v>47264955.359999999</v>
      </c>
      <c r="G29" s="41"/>
    </row>
    <row r="30" spans="1:7" ht="16.95" customHeight="1" x14ac:dyDescent="0.35">
      <c r="A30" s="208" t="s">
        <v>168</v>
      </c>
      <c r="B30" s="208"/>
      <c r="C30" s="140">
        <v>0</v>
      </c>
      <c r="D30" s="140">
        <v>0</v>
      </c>
      <c r="E30" s="140">
        <v>0</v>
      </c>
      <c r="F30" s="140">
        <f t="shared" ref="F30:F31" si="1">+C30+D30+E30</f>
        <v>0</v>
      </c>
      <c r="G30" s="41"/>
    </row>
    <row r="31" spans="1:7" ht="16.95" customHeight="1" x14ac:dyDescent="0.35">
      <c r="A31" s="208" t="s">
        <v>169</v>
      </c>
      <c r="B31" s="208"/>
      <c r="C31" s="140">
        <v>0</v>
      </c>
      <c r="D31" s="140">
        <v>339000</v>
      </c>
      <c r="E31" s="140">
        <v>38648015.560000002</v>
      </c>
      <c r="F31" s="141">
        <f t="shared" si="1"/>
        <v>38987015.560000002</v>
      </c>
      <c r="G31" s="41"/>
    </row>
    <row r="32" spans="1:7" ht="15" customHeight="1" x14ac:dyDescent="0.3">
      <c r="A32" s="200" t="s">
        <v>175</v>
      </c>
      <c r="B32" s="200"/>
      <c r="C32" s="200"/>
      <c r="D32" s="200"/>
      <c r="E32" s="200"/>
      <c r="F32" s="46"/>
      <c r="G32" s="41"/>
    </row>
    <row r="33" spans="1:7" ht="67.2" customHeight="1" x14ac:dyDescent="0.3">
      <c r="A33" s="176" t="s">
        <v>156</v>
      </c>
      <c r="B33" s="177"/>
      <c r="C33" s="177"/>
      <c r="D33" s="177"/>
      <c r="E33" s="177"/>
      <c r="F33" s="178"/>
      <c r="G33" s="41"/>
    </row>
    <row r="34" spans="1:7" x14ac:dyDescent="0.3">
      <c r="A34" s="41"/>
      <c r="B34" s="41"/>
      <c r="C34" s="41"/>
      <c r="D34" s="41"/>
      <c r="E34" s="41"/>
      <c r="G34" s="41"/>
    </row>
    <row r="35" spans="1:7" x14ac:dyDescent="0.3">
      <c r="A35" s="190" t="s">
        <v>39</v>
      </c>
      <c r="B35" s="190"/>
      <c r="C35" s="190"/>
      <c r="D35" s="190"/>
      <c r="E35" s="190"/>
      <c r="F35" s="190"/>
      <c r="G35" s="41"/>
    </row>
    <row r="36" spans="1:7" ht="31.5" customHeight="1" x14ac:dyDescent="0.3">
      <c r="A36" s="196" t="s">
        <v>40</v>
      </c>
      <c r="B36" s="196"/>
      <c r="C36" s="196"/>
      <c r="D36" s="196"/>
      <c r="E36" s="196"/>
      <c r="F36" s="196"/>
      <c r="G36" s="41"/>
    </row>
    <row r="37" spans="1:7" x14ac:dyDescent="0.3">
      <c r="A37" s="41"/>
      <c r="B37" s="41"/>
      <c r="C37" s="41"/>
      <c r="D37" s="41"/>
      <c r="E37" s="41"/>
      <c r="F37" s="41"/>
      <c r="G37" s="41"/>
    </row>
    <row r="38" spans="1:7" ht="35.4" customHeight="1" x14ac:dyDescent="0.3">
      <c r="A38" s="210" t="s">
        <v>23</v>
      </c>
      <c r="B38" s="210"/>
      <c r="C38" s="8" t="s">
        <v>41</v>
      </c>
      <c r="D38" s="137" t="s">
        <v>42</v>
      </c>
      <c r="E38" s="25" t="s">
        <v>43</v>
      </c>
      <c r="F38" s="137" t="s">
        <v>24</v>
      </c>
      <c r="G38" s="41"/>
    </row>
    <row r="39" spans="1:7" ht="27.9" customHeight="1" x14ac:dyDescent="0.3">
      <c r="A39" s="211" t="s">
        <v>28</v>
      </c>
      <c r="B39" s="212"/>
      <c r="C39" s="20"/>
      <c r="D39" s="20" t="s">
        <v>174</v>
      </c>
      <c r="E39" s="20" t="s">
        <v>174</v>
      </c>
      <c r="F39" s="21"/>
      <c r="G39" s="41"/>
    </row>
    <row r="40" spans="1:7" ht="27.9" customHeight="1" x14ac:dyDescent="0.3">
      <c r="A40" s="211" t="s">
        <v>29</v>
      </c>
      <c r="B40" s="211"/>
      <c r="C40" s="20"/>
      <c r="D40" s="20" t="s">
        <v>174</v>
      </c>
      <c r="E40" s="20" t="s">
        <v>174</v>
      </c>
      <c r="F40" s="22"/>
      <c r="G40" s="41"/>
    </row>
    <row r="41" spans="1:7" ht="27.9" customHeight="1" x14ac:dyDescent="0.3">
      <c r="A41" s="213" t="s">
        <v>27</v>
      </c>
      <c r="B41" s="213"/>
      <c r="C41" s="20"/>
      <c r="D41" s="20" t="s">
        <v>174</v>
      </c>
      <c r="E41" s="20" t="s">
        <v>174</v>
      </c>
      <c r="F41" s="22"/>
      <c r="G41" s="41"/>
    </row>
    <row r="42" spans="1:7" ht="27.9" customHeight="1" x14ac:dyDescent="0.3">
      <c r="A42" s="214" t="s">
        <v>30</v>
      </c>
      <c r="B42" s="214"/>
      <c r="C42" s="20"/>
      <c r="D42" s="20" t="s">
        <v>174</v>
      </c>
      <c r="E42" s="20" t="s">
        <v>174</v>
      </c>
      <c r="F42" s="23"/>
      <c r="G42" s="41"/>
    </row>
    <row r="43" spans="1:7" ht="16.95" customHeight="1" x14ac:dyDescent="0.3">
      <c r="A43" s="200" t="s">
        <v>181</v>
      </c>
      <c r="B43" s="200"/>
      <c r="C43" s="200"/>
      <c r="D43" s="200"/>
      <c r="E43" s="200"/>
      <c r="F43" s="200"/>
      <c r="G43" s="41"/>
    </row>
    <row r="44" spans="1:7" ht="54.9" customHeight="1" x14ac:dyDescent="0.3">
      <c r="A44" s="194" t="s">
        <v>176</v>
      </c>
      <c r="B44" s="194"/>
      <c r="C44" s="194"/>
      <c r="D44" s="194"/>
      <c r="E44" s="194"/>
      <c r="F44" s="194"/>
      <c r="G44" s="41"/>
    </row>
    <row r="45" spans="1:7" ht="15" customHeight="1" x14ac:dyDescent="0.3">
      <c r="A45" s="139"/>
      <c r="B45" s="139"/>
      <c r="C45" s="139"/>
      <c r="D45" s="139"/>
      <c r="E45" s="139"/>
      <c r="F45" s="139"/>
      <c r="G45" s="41"/>
    </row>
    <row r="46" spans="1:7" ht="15" customHeight="1" x14ac:dyDescent="0.3">
      <c r="A46" s="139"/>
      <c r="B46" s="139"/>
      <c r="C46" s="139"/>
      <c r="D46" s="139"/>
      <c r="E46" s="139"/>
      <c r="F46" s="139"/>
      <c r="G46" s="41"/>
    </row>
    <row r="47" spans="1:7" ht="15" customHeight="1" x14ac:dyDescent="0.3">
      <c r="A47" s="139"/>
      <c r="B47" s="139"/>
      <c r="C47" s="139"/>
      <c r="D47" s="139"/>
      <c r="E47" s="139"/>
      <c r="F47" s="139"/>
      <c r="G47" s="41"/>
    </row>
    <row r="48" spans="1:7" ht="15" customHeight="1" x14ac:dyDescent="0.3">
      <c r="A48" s="139"/>
      <c r="B48" s="139"/>
      <c r="C48" s="139"/>
      <c r="D48" s="139"/>
      <c r="E48" s="139"/>
      <c r="F48" s="139"/>
      <c r="G48" s="41"/>
    </row>
    <row r="49" spans="1:7" ht="15" customHeight="1" x14ac:dyDescent="0.3">
      <c r="A49" s="139"/>
      <c r="B49" s="139"/>
      <c r="C49" s="139"/>
      <c r="D49" s="139"/>
      <c r="E49" s="139"/>
      <c r="F49" s="139"/>
      <c r="G49" s="41"/>
    </row>
    <row r="50" spans="1:7" ht="15" customHeight="1" x14ac:dyDescent="0.3">
      <c r="A50" s="139"/>
      <c r="B50" s="139"/>
      <c r="C50" s="139"/>
      <c r="D50" s="139"/>
      <c r="E50" s="139"/>
      <c r="F50" s="139"/>
      <c r="G50" s="41"/>
    </row>
    <row r="51" spans="1:7" ht="15" customHeight="1" x14ac:dyDescent="0.3">
      <c r="A51" s="139"/>
      <c r="B51" s="139"/>
      <c r="C51" s="139"/>
      <c r="D51" s="139"/>
      <c r="E51" s="139"/>
      <c r="F51" s="139"/>
      <c r="G51" s="41"/>
    </row>
    <row r="52" spans="1:7" x14ac:dyDescent="0.3">
      <c r="A52" s="190" t="s">
        <v>44</v>
      </c>
      <c r="B52" s="190"/>
      <c r="C52" s="190"/>
      <c r="D52" s="190"/>
      <c r="E52" s="190"/>
      <c r="F52" s="190"/>
      <c r="G52" s="41"/>
    </row>
    <row r="53" spans="1:7" x14ac:dyDescent="0.3">
      <c r="A53" s="190" t="s">
        <v>25</v>
      </c>
      <c r="B53" s="190"/>
      <c r="C53" s="190"/>
      <c r="D53" s="190"/>
      <c r="E53" s="190"/>
      <c r="F53" s="190"/>
      <c r="G53" s="41"/>
    </row>
    <row r="54" spans="1:7" x14ac:dyDescent="0.3">
      <c r="A54" s="41"/>
      <c r="B54" s="41"/>
      <c r="C54" s="41"/>
      <c r="D54" s="41"/>
      <c r="E54" s="41"/>
      <c r="F54" s="41"/>
      <c r="G54" s="41"/>
    </row>
    <row r="55" spans="1:7" ht="32.4" customHeight="1" x14ac:dyDescent="0.3">
      <c r="A55" s="197" t="s">
        <v>23</v>
      </c>
      <c r="B55" s="197"/>
      <c r="C55" s="11" t="s">
        <v>41</v>
      </c>
      <c r="D55" s="133" t="s">
        <v>42</v>
      </c>
      <c r="E55" s="26" t="s">
        <v>84</v>
      </c>
      <c r="F55" s="133" t="s">
        <v>24</v>
      </c>
      <c r="G55" s="41"/>
    </row>
    <row r="56" spans="1:7" s="97" customFormat="1" ht="22.95" customHeight="1" x14ac:dyDescent="0.3">
      <c r="A56" s="198" t="s">
        <v>31</v>
      </c>
      <c r="B56" s="198"/>
      <c r="C56" s="24"/>
      <c r="D56" s="24" t="s">
        <v>174</v>
      </c>
      <c r="E56" s="35"/>
      <c r="F56" s="49"/>
    </row>
    <row r="57" spans="1:7" s="97" customFormat="1" ht="31.95" customHeight="1" x14ac:dyDescent="0.3">
      <c r="A57" s="199" t="s">
        <v>32</v>
      </c>
      <c r="B57" s="199"/>
      <c r="C57" s="36" t="s">
        <v>174</v>
      </c>
      <c r="D57" s="36"/>
      <c r="E57" s="37"/>
      <c r="F57" s="50"/>
    </row>
    <row r="58" spans="1:7" x14ac:dyDescent="0.3">
      <c r="A58" s="175" t="s">
        <v>175</v>
      </c>
      <c r="B58" s="175"/>
      <c r="C58" s="175"/>
      <c r="D58" s="175"/>
      <c r="E58" s="175"/>
      <c r="F58" s="175"/>
      <c r="G58" s="41"/>
    </row>
    <row r="59" spans="1:7" ht="67.2" customHeight="1" x14ac:dyDescent="0.3">
      <c r="A59" s="194" t="s">
        <v>55</v>
      </c>
      <c r="B59" s="194"/>
      <c r="C59" s="194"/>
      <c r="D59" s="194"/>
      <c r="E59" s="194"/>
      <c r="F59" s="194"/>
      <c r="G59" s="41"/>
    </row>
    <row r="60" spans="1:7" x14ac:dyDescent="0.3">
      <c r="A60" s="41"/>
      <c r="B60" s="41"/>
      <c r="C60" s="41"/>
      <c r="D60" s="41"/>
      <c r="E60" s="51"/>
      <c r="F60" s="41"/>
      <c r="G60" s="41"/>
    </row>
    <row r="61" spans="1:7" ht="31.2" customHeight="1" x14ac:dyDescent="0.3">
      <c r="A61" s="2" t="s">
        <v>45</v>
      </c>
      <c r="B61" s="179" t="s">
        <v>202</v>
      </c>
      <c r="C61" s="180"/>
      <c r="D61" s="181"/>
      <c r="E61" s="182"/>
      <c r="F61" s="183"/>
      <c r="G61" s="41"/>
    </row>
    <row r="62" spans="1:7" x14ac:dyDescent="0.3">
      <c r="A62" s="2" t="s">
        <v>46</v>
      </c>
      <c r="B62" s="179" t="s">
        <v>203</v>
      </c>
      <c r="C62" s="180"/>
      <c r="D62" s="184"/>
      <c r="E62" s="185"/>
      <c r="F62" s="186"/>
      <c r="G62" s="41"/>
    </row>
    <row r="63" spans="1:7" x14ac:dyDescent="0.3">
      <c r="A63" s="2" t="s">
        <v>47</v>
      </c>
      <c r="B63" s="179" t="s">
        <v>204</v>
      </c>
      <c r="C63" s="180"/>
      <c r="D63" s="187"/>
      <c r="E63" s="188"/>
      <c r="F63" s="189"/>
      <c r="G63" s="41"/>
    </row>
    <row r="64" spans="1:7" x14ac:dyDescent="0.35">
      <c r="A64" s="6"/>
      <c r="B64" s="75"/>
      <c r="C64" s="75"/>
      <c r="D64" s="131"/>
      <c r="E64" s="131"/>
      <c r="F64" s="131"/>
      <c r="G64" s="41"/>
    </row>
    <row r="65" spans="1:7" ht="21.9" customHeight="1" x14ac:dyDescent="0.3">
      <c r="A65" s="195" t="s">
        <v>49</v>
      </c>
      <c r="B65" s="195"/>
      <c r="C65" s="195"/>
      <c r="D65" s="195"/>
      <c r="E65" s="195"/>
      <c r="F65" s="195"/>
      <c r="G65" s="41"/>
    </row>
    <row r="66" spans="1:7" ht="9.9" customHeight="1" x14ac:dyDescent="0.3">
      <c r="A66" s="41"/>
      <c r="B66" s="41"/>
      <c r="C66" s="41"/>
      <c r="D66" s="41"/>
      <c r="E66" s="41"/>
      <c r="F66" s="41"/>
      <c r="G66" s="41"/>
    </row>
    <row r="67" spans="1:7" x14ac:dyDescent="0.3">
      <c r="A67" s="190" t="s">
        <v>50</v>
      </c>
      <c r="B67" s="190"/>
      <c r="C67" s="190"/>
      <c r="D67" s="190"/>
      <c r="E67" s="190"/>
      <c r="F67" s="190"/>
      <c r="G67" s="41"/>
    </row>
    <row r="68" spans="1:7" x14ac:dyDescent="0.3">
      <c r="A68" s="190" t="s">
        <v>60</v>
      </c>
      <c r="B68" s="190"/>
      <c r="C68" s="190"/>
      <c r="D68" s="190"/>
      <c r="E68" s="190"/>
      <c r="F68" s="190"/>
      <c r="G68" s="41"/>
    </row>
    <row r="69" spans="1:7" x14ac:dyDescent="0.3">
      <c r="A69" s="190" t="s">
        <v>51</v>
      </c>
      <c r="B69" s="190"/>
      <c r="C69" s="190"/>
      <c r="D69" s="190"/>
      <c r="E69" s="190"/>
      <c r="F69" s="190"/>
      <c r="G69" s="41"/>
    </row>
    <row r="70" spans="1:7" ht="9.9" customHeight="1" x14ac:dyDescent="0.3">
      <c r="A70" s="41"/>
      <c r="B70" s="41"/>
      <c r="C70" s="41"/>
      <c r="D70" s="41"/>
      <c r="E70" s="41"/>
      <c r="F70" s="41"/>
      <c r="G70" s="41"/>
    </row>
    <row r="71" spans="1:7" ht="44.25" customHeight="1" x14ac:dyDescent="0.3">
      <c r="A71" s="77" t="s">
        <v>61</v>
      </c>
      <c r="B71" s="77" t="s">
        <v>65</v>
      </c>
      <c r="C71" s="77" t="s">
        <v>69</v>
      </c>
      <c r="D71" s="77" t="s">
        <v>66</v>
      </c>
      <c r="E71" s="77" t="s">
        <v>67</v>
      </c>
      <c r="F71" s="77" t="s">
        <v>68</v>
      </c>
      <c r="G71" s="41"/>
    </row>
    <row r="72" spans="1:7" ht="15" customHeight="1" x14ac:dyDescent="0.3">
      <c r="A72" s="134" t="s">
        <v>16</v>
      </c>
      <c r="B72" s="40">
        <f>+SUM(B74:B78)</f>
        <v>844688000</v>
      </c>
      <c r="C72" s="52">
        <f>+SUM(C74:C78)</f>
        <v>100</v>
      </c>
      <c r="D72" s="13"/>
      <c r="E72" s="13"/>
      <c r="F72" s="13"/>
      <c r="G72" s="41"/>
    </row>
    <row r="73" spans="1:7" ht="9.9" customHeight="1" x14ac:dyDescent="0.3">
      <c r="A73" s="29"/>
      <c r="B73" s="38"/>
      <c r="C73" s="39"/>
      <c r="D73" s="28"/>
      <c r="E73" s="28"/>
      <c r="F73" s="28"/>
      <c r="G73" s="41"/>
    </row>
    <row r="74" spans="1:7" s="98" customFormat="1" ht="15" customHeight="1" x14ac:dyDescent="0.3">
      <c r="A74" s="29" t="s">
        <v>62</v>
      </c>
      <c r="B74" s="30">
        <v>844688000</v>
      </c>
      <c r="C74" s="39">
        <f>+B74/$B$72*100</f>
        <v>100</v>
      </c>
      <c r="D74" s="28" t="s">
        <v>178</v>
      </c>
      <c r="E74" s="28" t="s">
        <v>177</v>
      </c>
      <c r="F74" s="28" t="s">
        <v>91</v>
      </c>
    </row>
    <row r="75" spans="1:7" s="98" customFormat="1" ht="15" customHeight="1" x14ac:dyDescent="0.3">
      <c r="A75" s="29" t="s">
        <v>63</v>
      </c>
      <c r="B75" s="30">
        <v>0</v>
      </c>
      <c r="C75" s="39">
        <f t="shared" ref="C75:C76" si="2">+B75/$B$72*100</f>
        <v>0</v>
      </c>
      <c r="D75" s="29"/>
      <c r="E75" s="29"/>
      <c r="F75" s="28" t="s">
        <v>91</v>
      </c>
    </row>
    <row r="76" spans="1:7" s="98" customFormat="1" ht="15" customHeight="1" x14ac:dyDescent="0.3">
      <c r="A76" s="29" t="s">
        <v>64</v>
      </c>
      <c r="B76" s="30">
        <v>0</v>
      </c>
      <c r="C76" s="39">
        <f t="shared" si="2"/>
        <v>0</v>
      </c>
      <c r="D76" s="29"/>
      <c r="E76" s="29"/>
      <c r="F76" s="29"/>
    </row>
    <row r="77" spans="1:7" s="98" customFormat="1" ht="15" customHeight="1" x14ac:dyDescent="0.3">
      <c r="A77" s="29" t="s">
        <v>163</v>
      </c>
      <c r="B77" s="30">
        <v>0</v>
      </c>
      <c r="C77" s="39">
        <f t="shared" ref="C77:C78" si="3">+B77/$B$72*100</f>
        <v>0</v>
      </c>
      <c r="D77" s="29"/>
      <c r="E77" s="29"/>
      <c r="F77" s="29"/>
    </row>
    <row r="78" spans="1:7" ht="15" customHeight="1" x14ac:dyDescent="0.3">
      <c r="A78" s="31" t="s">
        <v>164</v>
      </c>
      <c r="B78" s="30">
        <v>0</v>
      </c>
      <c r="C78" s="39">
        <f t="shared" si="3"/>
        <v>0</v>
      </c>
      <c r="D78" s="53"/>
      <c r="E78" s="53"/>
      <c r="F78" s="53"/>
      <c r="G78" s="41"/>
    </row>
    <row r="79" spans="1:7" ht="15" customHeight="1" x14ac:dyDescent="0.3">
      <c r="A79" s="175" t="s">
        <v>175</v>
      </c>
      <c r="B79" s="175"/>
      <c r="C79" s="175"/>
      <c r="D79" s="175"/>
      <c r="E79" s="175"/>
      <c r="F79" s="175"/>
      <c r="G79" s="41"/>
    </row>
    <row r="80" spans="1:7" ht="57" customHeight="1" x14ac:dyDescent="0.3">
      <c r="A80" s="176" t="s">
        <v>180</v>
      </c>
      <c r="B80" s="177"/>
      <c r="C80" s="177"/>
      <c r="D80" s="177"/>
      <c r="E80" s="177"/>
      <c r="F80" s="178"/>
      <c r="G80" s="41"/>
    </row>
    <row r="81" spans="1:7" ht="15" customHeight="1" x14ac:dyDescent="0.3">
      <c r="A81" s="29"/>
      <c r="B81" s="54"/>
      <c r="C81" s="28"/>
      <c r="G81" s="41"/>
    </row>
    <row r="82" spans="1:7" x14ac:dyDescent="0.3">
      <c r="A82" s="190" t="s">
        <v>70</v>
      </c>
      <c r="B82" s="190"/>
      <c r="C82" s="190"/>
      <c r="D82" s="190"/>
      <c r="E82" s="190"/>
      <c r="F82" s="190"/>
      <c r="G82" s="41"/>
    </row>
    <row r="83" spans="1:7" x14ac:dyDescent="0.3">
      <c r="A83" s="190" t="s">
        <v>71</v>
      </c>
      <c r="B83" s="190"/>
      <c r="C83" s="190"/>
      <c r="D83" s="190"/>
      <c r="E83" s="190"/>
      <c r="F83" s="190"/>
      <c r="G83" s="41"/>
    </row>
    <row r="84" spans="1:7" x14ac:dyDescent="0.3">
      <c r="A84" s="190" t="s">
        <v>51</v>
      </c>
      <c r="B84" s="190"/>
      <c r="C84" s="190"/>
      <c r="D84" s="190"/>
      <c r="E84" s="190"/>
      <c r="F84" s="190"/>
      <c r="G84" s="41"/>
    </row>
    <row r="85" spans="1:7" ht="9.9" customHeight="1" x14ac:dyDescent="0.3">
      <c r="A85" s="41"/>
      <c r="B85" s="41"/>
      <c r="C85" s="41"/>
      <c r="D85" s="41"/>
      <c r="E85" s="41"/>
      <c r="F85" s="41"/>
      <c r="G85" s="41"/>
    </row>
    <row r="86" spans="1:7" x14ac:dyDescent="0.3">
      <c r="A86" s="76" t="s">
        <v>53</v>
      </c>
      <c r="B86" s="76" t="s">
        <v>54</v>
      </c>
      <c r="C86" s="76" t="s">
        <v>0</v>
      </c>
      <c r="D86" s="76" t="s">
        <v>2</v>
      </c>
      <c r="E86" s="76" t="s">
        <v>3</v>
      </c>
      <c r="F86" s="76" t="s">
        <v>4</v>
      </c>
      <c r="G86" s="41"/>
    </row>
    <row r="87" spans="1:7" x14ac:dyDescent="0.3">
      <c r="A87" s="134" t="s">
        <v>16</v>
      </c>
      <c r="B87" s="55"/>
      <c r="C87" s="14">
        <f>+C89+C93</f>
        <v>796522620.86000001</v>
      </c>
      <c r="D87" s="14">
        <f t="shared" ref="D87:E87" si="4">+D89+D93</f>
        <v>70390666.659999996</v>
      </c>
      <c r="E87" s="14">
        <f t="shared" si="4"/>
        <v>70390666.659999996</v>
      </c>
      <c r="F87" s="40">
        <f>+F89+F93</f>
        <v>937303954.18000007</v>
      </c>
      <c r="G87" s="41"/>
    </row>
    <row r="88" spans="1:7" ht="9.9" customHeight="1" x14ac:dyDescent="0.3">
      <c r="A88" s="15"/>
      <c r="B88" s="56"/>
      <c r="C88" s="16"/>
      <c r="D88" s="16"/>
      <c r="E88" s="16"/>
      <c r="F88" s="57"/>
      <c r="G88" s="41"/>
    </row>
    <row r="89" spans="1:7" x14ac:dyDescent="0.3">
      <c r="A89" s="191" t="s">
        <v>72</v>
      </c>
      <c r="B89" s="191"/>
      <c r="C89" s="58">
        <f>+SUM(C90:C91)</f>
        <v>70390666.659999996</v>
      </c>
      <c r="D89" s="58">
        <f>+SUM(D90:D91)</f>
        <v>70390666.659999996</v>
      </c>
      <c r="E89" s="58">
        <f>+SUM(E90:E91)</f>
        <v>70390666.659999996</v>
      </c>
      <c r="F89" s="59">
        <f>+SUM(F90:F91)</f>
        <v>211171999.98000002</v>
      </c>
      <c r="G89" s="41"/>
    </row>
    <row r="90" spans="1:7" x14ac:dyDescent="0.3">
      <c r="A90" s="60" t="s">
        <v>194</v>
      </c>
      <c r="B90" s="56" t="s">
        <v>195</v>
      </c>
      <c r="C90" s="17">
        <v>22333333.329999998</v>
      </c>
      <c r="D90" s="17">
        <v>22333333.329999998</v>
      </c>
      <c r="E90" s="17">
        <v>22333333.329999998</v>
      </c>
      <c r="F90" s="61">
        <f>+C90+D90+E90</f>
        <v>66999999.989999995</v>
      </c>
      <c r="G90" s="41"/>
    </row>
    <row r="91" spans="1:7" x14ac:dyDescent="0.3">
      <c r="A91" s="60" t="s">
        <v>194</v>
      </c>
      <c r="B91" s="56" t="s">
        <v>195</v>
      </c>
      <c r="C91" s="17">
        <v>48057333.329999998</v>
      </c>
      <c r="D91" s="17">
        <v>48057333.329999998</v>
      </c>
      <c r="E91" s="17">
        <v>48057333.329999998</v>
      </c>
      <c r="F91" s="61">
        <f t="shared" ref="F91" si="5">+C91+D91+E91</f>
        <v>144171999.99000001</v>
      </c>
      <c r="G91" s="41"/>
    </row>
    <row r="92" spans="1:7" x14ac:dyDescent="0.3">
      <c r="A92" s="136"/>
      <c r="B92" s="56"/>
      <c r="C92" s="17"/>
      <c r="D92" s="17"/>
      <c r="E92" s="17"/>
      <c r="F92" s="61"/>
      <c r="G92" s="41"/>
    </row>
    <row r="93" spans="1:7" x14ac:dyDescent="0.3">
      <c r="A93" s="191" t="s">
        <v>73</v>
      </c>
      <c r="B93" s="191"/>
      <c r="C93" s="58">
        <f>+SUM(C94:C95)</f>
        <v>726131954.20000005</v>
      </c>
      <c r="D93" s="58">
        <f>+SUM(D94:D95)</f>
        <v>0</v>
      </c>
      <c r="E93" s="58">
        <f>+SUM(E94:E95)</f>
        <v>0</v>
      </c>
      <c r="F93" s="59">
        <f>+SUM(F94:F95)</f>
        <v>726131954.20000005</v>
      </c>
      <c r="G93" s="41"/>
    </row>
    <row r="94" spans="1:7" x14ac:dyDescent="0.3">
      <c r="A94" s="60" t="s">
        <v>198</v>
      </c>
      <c r="B94" s="56" t="s">
        <v>196</v>
      </c>
      <c r="C94" s="62">
        <v>3092507.21</v>
      </c>
      <c r="D94" s="62">
        <v>0</v>
      </c>
      <c r="E94" s="62">
        <v>0</v>
      </c>
      <c r="F94" s="63">
        <f t="shared" ref="F94:F95" si="6">+C94+D94+E94</f>
        <v>3092507.21</v>
      </c>
      <c r="G94" s="41"/>
    </row>
    <row r="95" spans="1:7" x14ac:dyDescent="0.3">
      <c r="A95" s="60" t="s">
        <v>199</v>
      </c>
      <c r="B95" s="56" t="s">
        <v>197</v>
      </c>
      <c r="C95" s="62">
        <v>723039446.99000001</v>
      </c>
      <c r="D95" s="62">
        <v>0</v>
      </c>
      <c r="E95" s="62">
        <v>0</v>
      </c>
      <c r="F95" s="63">
        <f t="shared" si="6"/>
        <v>723039446.99000001</v>
      </c>
      <c r="G95" s="41"/>
    </row>
    <row r="96" spans="1:7" x14ac:dyDescent="0.3">
      <c r="A96" s="175" t="s">
        <v>175</v>
      </c>
      <c r="B96" s="175"/>
      <c r="C96" s="175"/>
      <c r="D96" s="175"/>
      <c r="E96" s="175"/>
      <c r="F96" s="175"/>
      <c r="G96" s="41"/>
    </row>
    <row r="97" spans="1:7" ht="50.1" customHeight="1" x14ac:dyDescent="0.3">
      <c r="A97" s="194" t="s">
        <v>150</v>
      </c>
      <c r="B97" s="194"/>
      <c r="C97" s="194"/>
      <c r="D97" s="194"/>
      <c r="E97" s="194"/>
      <c r="F97" s="194"/>
      <c r="G97" s="41"/>
    </row>
    <row r="98" spans="1:7" ht="9.9" customHeight="1" x14ac:dyDescent="0.3">
      <c r="A98" s="29"/>
      <c r="B98" s="54"/>
      <c r="C98" s="28"/>
      <c r="G98" s="41"/>
    </row>
    <row r="99" spans="1:7" x14ac:dyDescent="0.3">
      <c r="A99" s="190" t="s">
        <v>74</v>
      </c>
      <c r="B99" s="190"/>
      <c r="C99" s="190"/>
      <c r="D99" s="190"/>
      <c r="E99" s="190"/>
      <c r="F99" s="190"/>
      <c r="G99" s="41"/>
    </row>
    <row r="100" spans="1:7" ht="30.75" customHeight="1" x14ac:dyDescent="0.3">
      <c r="A100" s="196" t="s">
        <v>52</v>
      </c>
      <c r="B100" s="196"/>
      <c r="C100" s="196"/>
      <c r="D100" s="196"/>
      <c r="E100" s="196"/>
      <c r="F100" s="196"/>
      <c r="G100" s="41"/>
    </row>
    <row r="101" spans="1:7" x14ac:dyDescent="0.3">
      <c r="A101" s="190" t="s">
        <v>51</v>
      </c>
      <c r="B101" s="190"/>
      <c r="C101" s="190"/>
      <c r="D101" s="190"/>
      <c r="E101" s="190"/>
      <c r="F101" s="190"/>
      <c r="G101" s="41"/>
    </row>
    <row r="102" spans="1:7" ht="9.9" customHeight="1" x14ac:dyDescent="0.3">
      <c r="A102" s="99"/>
      <c r="B102" s="100"/>
      <c r="C102" s="100"/>
      <c r="D102" s="100"/>
      <c r="E102" s="100"/>
      <c r="F102" s="101"/>
      <c r="G102" s="41"/>
    </row>
    <row r="103" spans="1:7" x14ac:dyDescent="0.3">
      <c r="A103" s="76" t="s">
        <v>53</v>
      </c>
      <c r="B103" s="76" t="s">
        <v>54</v>
      </c>
      <c r="C103" s="76" t="s">
        <v>0</v>
      </c>
      <c r="D103" s="76" t="s">
        <v>2</v>
      </c>
      <c r="E103" s="76" t="s">
        <v>3</v>
      </c>
      <c r="F103" s="76" t="s">
        <v>4</v>
      </c>
      <c r="G103" s="41"/>
    </row>
    <row r="104" spans="1:7" x14ac:dyDescent="0.3">
      <c r="A104" s="134" t="s">
        <v>16</v>
      </c>
      <c r="B104" s="55"/>
      <c r="C104" s="40">
        <f>+C106+C114+C117</f>
        <v>0</v>
      </c>
      <c r="D104" s="40">
        <f>+D106+D114+D117</f>
        <v>24417794.16</v>
      </c>
      <c r="E104" s="40">
        <f>+E106+E114+E117</f>
        <v>64926683.970000006</v>
      </c>
      <c r="F104" s="40">
        <f>+F106+F114+F117</f>
        <v>89344478.129999995</v>
      </c>
      <c r="G104" s="41"/>
    </row>
    <row r="105" spans="1:7" ht="9.9" customHeight="1" x14ac:dyDescent="0.3">
      <c r="A105" s="15"/>
      <c r="B105" s="56"/>
      <c r="C105" s="16"/>
      <c r="D105" s="16"/>
      <c r="E105" s="16"/>
      <c r="F105" s="57"/>
      <c r="G105" s="41"/>
    </row>
    <row r="106" spans="1:7" x14ac:dyDescent="0.3">
      <c r="A106" s="191" t="s">
        <v>56</v>
      </c>
      <c r="B106" s="191"/>
      <c r="C106" s="59">
        <f>+SUM(C107:C111)</f>
        <v>0</v>
      </c>
      <c r="D106" s="59">
        <f>+SUM(D107:D112)</f>
        <v>24417794.16</v>
      </c>
      <c r="E106" s="59">
        <f>+SUM(E107:E112)</f>
        <v>61834176.760000005</v>
      </c>
      <c r="F106" s="59">
        <f>+SUM(F107:F112)</f>
        <v>86251970.920000002</v>
      </c>
      <c r="G106" s="41"/>
    </row>
    <row r="107" spans="1:7" ht="15" customHeight="1" x14ac:dyDescent="0.3">
      <c r="A107" s="60" t="s">
        <v>182</v>
      </c>
      <c r="B107" s="56" t="s">
        <v>183</v>
      </c>
      <c r="C107" s="17">
        <v>0</v>
      </c>
      <c r="D107" s="17">
        <v>1189760</v>
      </c>
      <c r="E107" s="17">
        <v>1189760</v>
      </c>
      <c r="F107" s="61">
        <f>+C107+D107+E107</f>
        <v>2379520</v>
      </c>
      <c r="G107" s="41"/>
    </row>
    <row r="108" spans="1:7" ht="15" customHeight="1" x14ac:dyDescent="0.3">
      <c r="A108" s="60" t="s">
        <v>184</v>
      </c>
      <c r="B108" s="56" t="s">
        <v>185</v>
      </c>
      <c r="C108" s="17">
        <v>0</v>
      </c>
      <c r="D108" s="64">
        <v>702933.03</v>
      </c>
      <c r="E108" s="64">
        <v>1616711.96</v>
      </c>
      <c r="F108" s="61">
        <f t="shared" ref="F108:F112" si="7">+C108+D108+E108</f>
        <v>2319644.9900000002</v>
      </c>
      <c r="G108" s="41"/>
    </row>
    <row r="109" spans="1:7" ht="15" customHeight="1" x14ac:dyDescent="0.3">
      <c r="A109" s="60" t="s">
        <v>186</v>
      </c>
      <c r="B109" s="56" t="s">
        <v>187</v>
      </c>
      <c r="C109" s="17">
        <v>0</v>
      </c>
      <c r="D109" s="17">
        <v>21127506.129999999</v>
      </c>
      <c r="E109" s="17">
        <v>19820564.239999998</v>
      </c>
      <c r="F109" s="61">
        <f t="shared" si="7"/>
        <v>40948070.369999997</v>
      </c>
      <c r="G109" s="41"/>
    </row>
    <row r="110" spans="1:7" ht="15" customHeight="1" x14ac:dyDescent="0.3">
      <c r="A110" s="60" t="s">
        <v>188</v>
      </c>
      <c r="B110" s="56" t="s">
        <v>189</v>
      </c>
      <c r="C110" s="17">
        <v>0</v>
      </c>
      <c r="D110" s="17">
        <v>1058595</v>
      </c>
      <c r="E110" s="17">
        <v>559125</v>
      </c>
      <c r="F110" s="61">
        <f t="shared" si="7"/>
        <v>1617720</v>
      </c>
      <c r="G110" s="41"/>
    </row>
    <row r="111" spans="1:7" ht="15" customHeight="1" x14ac:dyDescent="0.3">
      <c r="A111" s="60" t="s">
        <v>190</v>
      </c>
      <c r="B111" s="56" t="s">
        <v>191</v>
      </c>
      <c r="C111" s="17">
        <v>0</v>
      </c>
      <c r="D111" s="17">
        <v>0</v>
      </c>
      <c r="E111" s="17">
        <v>0</v>
      </c>
      <c r="F111" s="61">
        <f t="shared" si="7"/>
        <v>0</v>
      </c>
      <c r="G111" s="41"/>
    </row>
    <row r="112" spans="1:7" ht="15" customHeight="1" x14ac:dyDescent="0.3">
      <c r="A112" s="60" t="s">
        <v>192</v>
      </c>
      <c r="B112" s="56" t="s">
        <v>193</v>
      </c>
      <c r="C112" s="17">
        <v>0</v>
      </c>
      <c r="D112" s="17">
        <v>339000</v>
      </c>
      <c r="E112" s="17">
        <v>38648015.560000002</v>
      </c>
      <c r="F112" s="61">
        <f t="shared" si="7"/>
        <v>38987015.560000002</v>
      </c>
      <c r="G112" s="41"/>
    </row>
    <row r="113" spans="1:7" ht="15" customHeight="1" x14ac:dyDescent="0.3">
      <c r="A113" s="136"/>
      <c r="B113" s="56"/>
      <c r="C113" s="17"/>
      <c r="D113" s="17"/>
      <c r="E113" s="17"/>
      <c r="F113" s="61"/>
      <c r="G113" s="41"/>
    </row>
    <row r="114" spans="1:7" x14ac:dyDescent="0.3">
      <c r="A114" s="191" t="s">
        <v>57</v>
      </c>
      <c r="B114" s="191"/>
      <c r="C114" s="59">
        <f>+SUM(C115:C115)</f>
        <v>0</v>
      </c>
      <c r="D114" s="59">
        <f>+SUM(D115:D115)</f>
        <v>0</v>
      </c>
      <c r="E114" s="59">
        <f>+SUM(E115:E115)</f>
        <v>0</v>
      </c>
      <c r="F114" s="59">
        <f>+SUM(F115:F115)</f>
        <v>0</v>
      </c>
      <c r="G114" s="41"/>
    </row>
    <row r="115" spans="1:7" ht="15" customHeight="1" x14ac:dyDescent="0.3">
      <c r="A115" s="60" t="s">
        <v>192</v>
      </c>
      <c r="B115" s="56" t="s">
        <v>193</v>
      </c>
      <c r="C115" s="62">
        <v>0</v>
      </c>
      <c r="D115" s="62">
        <v>0</v>
      </c>
      <c r="E115" s="62">
        <v>0</v>
      </c>
      <c r="F115" s="65">
        <f>+C115+D115+E115</f>
        <v>0</v>
      </c>
      <c r="G115" s="41"/>
    </row>
    <row r="116" spans="1:7" ht="15" customHeight="1" x14ac:dyDescent="0.3">
      <c r="A116" s="41"/>
      <c r="B116" s="41"/>
      <c r="C116" s="65"/>
      <c r="D116" s="65"/>
      <c r="E116" s="65"/>
      <c r="F116" s="65"/>
      <c r="G116" s="41"/>
    </row>
    <row r="117" spans="1:7" x14ac:dyDescent="0.3">
      <c r="A117" s="191" t="s">
        <v>58</v>
      </c>
      <c r="B117" s="191"/>
      <c r="C117" s="59">
        <f>+SUM(C118:C119)</f>
        <v>0</v>
      </c>
      <c r="D117" s="59">
        <f t="shared" ref="D117:F117" si="8">+SUM(D118:D119)</f>
        <v>0</v>
      </c>
      <c r="E117" s="59">
        <f t="shared" si="8"/>
        <v>3092507.21</v>
      </c>
      <c r="F117" s="59">
        <f t="shared" si="8"/>
        <v>3092507.21</v>
      </c>
      <c r="G117" s="41"/>
    </row>
    <row r="118" spans="1:7" ht="15" customHeight="1" x14ac:dyDescent="0.3">
      <c r="A118" s="83" t="s">
        <v>200</v>
      </c>
      <c r="B118" s="56" t="s">
        <v>201</v>
      </c>
      <c r="C118" s="62">
        <v>0</v>
      </c>
      <c r="D118" s="62">
        <v>0</v>
      </c>
      <c r="E118" s="62">
        <v>3092507.21</v>
      </c>
      <c r="F118" s="65">
        <f>+C118+D118+E118</f>
        <v>3092507.21</v>
      </c>
      <c r="G118" s="41"/>
    </row>
    <row r="119" spans="1:7" ht="15" customHeight="1" x14ac:dyDescent="0.3">
      <c r="A119" s="53"/>
      <c r="B119" s="53"/>
      <c r="C119" s="66"/>
      <c r="D119" s="66"/>
      <c r="E119" s="66"/>
      <c r="F119" s="67"/>
      <c r="G119" s="41"/>
    </row>
    <row r="120" spans="1:7" ht="15" customHeight="1" x14ac:dyDescent="0.3">
      <c r="A120" s="192" t="s">
        <v>59</v>
      </c>
      <c r="B120" s="193"/>
      <c r="C120" s="193"/>
      <c r="D120" s="193"/>
      <c r="E120" s="193"/>
      <c r="F120" s="193"/>
      <c r="G120" s="41"/>
    </row>
    <row r="121" spans="1:7" ht="15" customHeight="1" x14ac:dyDescent="0.3">
      <c r="A121" s="175" t="s">
        <v>175</v>
      </c>
      <c r="B121" s="175"/>
      <c r="C121" s="175"/>
      <c r="D121" s="175"/>
      <c r="E121" s="175"/>
      <c r="F121" s="175"/>
      <c r="G121" s="41"/>
    </row>
    <row r="122" spans="1:7" ht="50.1" customHeight="1" x14ac:dyDescent="0.3">
      <c r="A122" s="194" t="s">
        <v>207</v>
      </c>
      <c r="B122" s="194"/>
      <c r="C122" s="194"/>
      <c r="D122" s="194"/>
      <c r="E122" s="194"/>
      <c r="F122" s="194"/>
      <c r="G122" s="41"/>
    </row>
    <row r="123" spans="1:7" x14ac:dyDescent="0.3">
      <c r="A123" s="60"/>
      <c r="B123" s="56"/>
      <c r="C123" s="41"/>
      <c r="D123" s="41"/>
      <c r="E123" s="41"/>
      <c r="F123" s="41"/>
      <c r="G123" s="41"/>
    </row>
    <row r="124" spans="1:7" x14ac:dyDescent="0.3">
      <c r="A124" s="190" t="s">
        <v>76</v>
      </c>
      <c r="B124" s="190"/>
      <c r="C124" s="190"/>
      <c r="D124" s="190"/>
      <c r="E124" s="190"/>
      <c r="F124" s="190"/>
      <c r="G124" s="41"/>
    </row>
    <row r="125" spans="1:7" ht="14.4" customHeight="1" x14ac:dyDescent="0.3">
      <c r="A125" s="190" t="s">
        <v>77</v>
      </c>
      <c r="B125" s="190"/>
      <c r="C125" s="190"/>
      <c r="D125" s="190"/>
      <c r="E125" s="190"/>
      <c r="F125" s="190"/>
      <c r="G125" s="41"/>
    </row>
    <row r="126" spans="1:7" x14ac:dyDescent="0.3">
      <c r="A126" s="190" t="s">
        <v>51</v>
      </c>
      <c r="B126" s="190"/>
      <c r="C126" s="190"/>
      <c r="D126" s="190"/>
      <c r="E126" s="190"/>
      <c r="F126" s="190"/>
      <c r="G126" s="41"/>
    </row>
    <row r="127" spans="1:7" x14ac:dyDescent="0.3">
      <c r="A127" s="99"/>
      <c r="B127" s="100"/>
      <c r="C127" s="100"/>
      <c r="D127" s="100"/>
      <c r="E127" s="100"/>
      <c r="F127" s="101"/>
      <c r="G127" s="41"/>
    </row>
    <row r="128" spans="1:7" x14ac:dyDescent="0.3">
      <c r="A128" s="76" t="s">
        <v>75</v>
      </c>
      <c r="B128" s="76" t="s">
        <v>0</v>
      </c>
      <c r="C128" s="76" t="s">
        <v>2</v>
      </c>
      <c r="D128" s="76" t="s">
        <v>3</v>
      </c>
      <c r="E128" s="76" t="s">
        <v>4</v>
      </c>
      <c r="F128" s="27"/>
      <c r="G128" s="41"/>
    </row>
    <row r="129" spans="1:7" x14ac:dyDescent="0.3">
      <c r="A129" s="119" t="s">
        <v>79</v>
      </c>
      <c r="B129" s="68">
        <f>+B130</f>
        <v>726131954.20000005</v>
      </c>
      <c r="C129" s="68">
        <f t="shared" ref="C129:D129" si="9">+B139</f>
        <v>796522620.86000001</v>
      </c>
      <c r="D129" s="68">
        <f t="shared" si="9"/>
        <v>842495493.36000001</v>
      </c>
      <c r="E129" s="122">
        <f>+B129</f>
        <v>726131954.20000005</v>
      </c>
      <c r="F129" s="101"/>
      <c r="G129" s="41"/>
    </row>
    <row r="130" spans="1:7" x14ac:dyDescent="0.3">
      <c r="A130" s="120" t="s">
        <v>80</v>
      </c>
      <c r="B130" s="30">
        <f>C93</f>
        <v>726131954.20000005</v>
      </c>
      <c r="C130" s="30">
        <f>+B140</f>
        <v>726131954.20000005</v>
      </c>
      <c r="D130" s="30">
        <f>+C140</f>
        <v>726131954.20000005</v>
      </c>
      <c r="E130" s="73">
        <f>+B130</f>
        <v>726131954.20000005</v>
      </c>
      <c r="F130" s="27"/>
      <c r="G130" s="41"/>
    </row>
    <row r="131" spans="1:7" x14ac:dyDescent="0.3">
      <c r="A131" s="120" t="s">
        <v>78</v>
      </c>
      <c r="B131" s="30">
        <v>0</v>
      </c>
      <c r="C131" s="30">
        <f>+B141</f>
        <v>70390666.659999996</v>
      </c>
      <c r="D131" s="30">
        <f>+C141</f>
        <v>116363539.16</v>
      </c>
      <c r="E131" s="73">
        <f>D141</f>
        <v>124920029.05999999</v>
      </c>
      <c r="F131" s="27"/>
      <c r="G131" s="41"/>
    </row>
    <row r="132" spans="1:7" x14ac:dyDescent="0.3">
      <c r="A132" s="119" t="s">
        <v>82</v>
      </c>
      <c r="B132" s="68">
        <f>C89</f>
        <v>70390666.659999996</v>
      </c>
      <c r="C132" s="68">
        <f>D89</f>
        <v>70390666.659999996</v>
      </c>
      <c r="D132" s="68">
        <f>E89</f>
        <v>70390666.659999996</v>
      </c>
      <c r="E132" s="68">
        <f>+B132+C132+D132</f>
        <v>211171999.97999999</v>
      </c>
      <c r="F132" s="101"/>
      <c r="G132" s="41"/>
    </row>
    <row r="133" spans="1:7" x14ac:dyDescent="0.3">
      <c r="A133" s="119" t="s">
        <v>145</v>
      </c>
      <c r="B133" s="68">
        <f>+B134+B135</f>
        <v>796522620.86000001</v>
      </c>
      <c r="C133" s="68">
        <f>+C134+C135</f>
        <v>866913287.51999998</v>
      </c>
      <c r="D133" s="68">
        <f>+D134+D135</f>
        <v>912886160.01999998</v>
      </c>
      <c r="E133" s="68">
        <f>+E134+E135</f>
        <v>937303954.18000007</v>
      </c>
      <c r="F133" s="101"/>
      <c r="G133" s="41"/>
    </row>
    <row r="134" spans="1:7" x14ac:dyDescent="0.3">
      <c r="A134" s="120" t="s">
        <v>80</v>
      </c>
      <c r="B134" s="30">
        <f>+B130</f>
        <v>726131954.20000005</v>
      </c>
      <c r="C134" s="30">
        <f>+C130</f>
        <v>726131954.20000005</v>
      </c>
      <c r="D134" s="30">
        <f>+D130</f>
        <v>726131954.20000005</v>
      </c>
      <c r="E134" s="73">
        <f>+E130</f>
        <v>726131954.20000005</v>
      </c>
      <c r="F134" s="27"/>
      <c r="G134" s="41"/>
    </row>
    <row r="135" spans="1:7" x14ac:dyDescent="0.3">
      <c r="A135" s="120" t="s">
        <v>78</v>
      </c>
      <c r="B135" s="30">
        <f>+B132</f>
        <v>70390666.659999996</v>
      </c>
      <c r="C135" s="30">
        <f>+C132+C131</f>
        <v>140781333.31999999</v>
      </c>
      <c r="D135" s="30">
        <f>+D132+D131</f>
        <v>186754205.81999999</v>
      </c>
      <c r="E135" s="73">
        <f>+E132</f>
        <v>211171999.97999999</v>
      </c>
      <c r="F135" s="27"/>
      <c r="G135" s="41"/>
    </row>
    <row r="136" spans="1:7" x14ac:dyDescent="0.3">
      <c r="A136" s="119" t="s">
        <v>81</v>
      </c>
      <c r="B136" s="68">
        <f>+B137+B138</f>
        <v>0</v>
      </c>
      <c r="C136" s="68">
        <f>+C137+C138</f>
        <v>24417794.16</v>
      </c>
      <c r="D136" s="68">
        <f>+D137+D138</f>
        <v>64926683.970000006</v>
      </c>
      <c r="E136" s="68">
        <f>+B136+C136+D136</f>
        <v>89344478.13000001</v>
      </c>
      <c r="F136" s="101"/>
      <c r="G136" s="41"/>
    </row>
    <row r="137" spans="1:7" x14ac:dyDescent="0.3">
      <c r="A137" s="120" t="s">
        <v>80</v>
      </c>
      <c r="B137" s="90">
        <f>C114</f>
        <v>0</v>
      </c>
      <c r="C137" s="90">
        <f>D114</f>
        <v>0</v>
      </c>
      <c r="D137" s="90">
        <f>E114+E117</f>
        <v>3092507.21</v>
      </c>
      <c r="E137" s="69">
        <f>+B137+C137+D137</f>
        <v>3092507.21</v>
      </c>
      <c r="F137" s="101"/>
      <c r="G137" s="41"/>
    </row>
    <row r="138" spans="1:7" x14ac:dyDescent="0.3">
      <c r="A138" s="120" t="s">
        <v>78</v>
      </c>
      <c r="B138" s="90">
        <f>C106</f>
        <v>0</v>
      </c>
      <c r="C138" s="90">
        <f>D106</f>
        <v>24417794.16</v>
      </c>
      <c r="D138" s="90">
        <f>E106</f>
        <v>61834176.760000005</v>
      </c>
      <c r="E138" s="69">
        <f>+B138+C138+D138</f>
        <v>86251970.920000002</v>
      </c>
      <c r="F138" s="101"/>
      <c r="G138" s="41"/>
    </row>
    <row r="139" spans="1:7" x14ac:dyDescent="0.3">
      <c r="A139" s="119" t="s">
        <v>146</v>
      </c>
      <c r="B139" s="68">
        <f t="shared" ref="B139:E141" si="10">+B133-B136</f>
        <v>796522620.86000001</v>
      </c>
      <c r="C139" s="68">
        <f>+C133-C136</f>
        <v>842495493.36000001</v>
      </c>
      <c r="D139" s="68">
        <f t="shared" si="10"/>
        <v>847959476.04999995</v>
      </c>
      <c r="E139" s="68">
        <f t="shared" si="10"/>
        <v>847959476.05000007</v>
      </c>
      <c r="F139" s="101"/>
      <c r="G139" s="41"/>
    </row>
    <row r="140" spans="1:7" x14ac:dyDescent="0.3">
      <c r="A140" s="120" t="s">
        <v>80</v>
      </c>
      <c r="B140" s="90">
        <f t="shared" si="10"/>
        <v>726131954.20000005</v>
      </c>
      <c r="C140" s="90">
        <f>+C134-C137</f>
        <v>726131954.20000005</v>
      </c>
      <c r="D140" s="90">
        <f>+D134-D137</f>
        <v>723039446.99000001</v>
      </c>
      <c r="E140" s="69">
        <f t="shared" si="10"/>
        <v>723039446.99000001</v>
      </c>
      <c r="F140" s="41"/>
      <c r="G140" s="41"/>
    </row>
    <row r="141" spans="1:7" x14ac:dyDescent="0.3">
      <c r="A141" s="121" t="s">
        <v>78</v>
      </c>
      <c r="B141" s="85">
        <f t="shared" si="10"/>
        <v>70390666.659999996</v>
      </c>
      <c r="C141" s="85">
        <f>+C135-C138</f>
        <v>116363539.16</v>
      </c>
      <c r="D141" s="85">
        <f>+D135-D138</f>
        <v>124920029.05999999</v>
      </c>
      <c r="E141" s="70">
        <f t="shared" si="10"/>
        <v>124920029.05999999</v>
      </c>
      <c r="G141" s="41"/>
    </row>
    <row r="142" spans="1:7" x14ac:dyDescent="0.3">
      <c r="A142" s="175" t="s">
        <v>175</v>
      </c>
      <c r="B142" s="175"/>
      <c r="C142" s="175"/>
      <c r="D142" s="175"/>
      <c r="E142" s="175"/>
      <c r="F142" s="46"/>
      <c r="G142" s="41"/>
    </row>
    <row r="143" spans="1:7" ht="60" customHeight="1" x14ac:dyDescent="0.3">
      <c r="A143" s="176" t="s">
        <v>208</v>
      </c>
      <c r="B143" s="177"/>
      <c r="C143" s="177"/>
      <c r="D143" s="177"/>
      <c r="E143" s="178"/>
      <c r="F143" s="71"/>
      <c r="G143" s="41"/>
    </row>
    <row r="144" spans="1:7" ht="26.4" customHeight="1" x14ac:dyDescent="0.3">
      <c r="A144" s="139"/>
      <c r="B144" s="72"/>
      <c r="C144" s="72"/>
      <c r="D144" s="72"/>
      <c r="E144" s="72"/>
      <c r="F144" s="71"/>
      <c r="G144" s="41"/>
    </row>
    <row r="145" spans="1:7" ht="31.2" x14ac:dyDescent="0.3">
      <c r="A145" s="32" t="s">
        <v>83</v>
      </c>
      <c r="B145" s="179" t="s">
        <v>205</v>
      </c>
      <c r="C145" s="180"/>
      <c r="D145" s="181"/>
      <c r="E145" s="182"/>
      <c r="F145" s="183"/>
      <c r="G145" s="41"/>
    </row>
    <row r="146" spans="1:7" x14ac:dyDescent="0.3">
      <c r="A146" s="33" t="s">
        <v>46</v>
      </c>
      <c r="B146" s="179" t="s">
        <v>206</v>
      </c>
      <c r="C146" s="180"/>
      <c r="D146" s="184"/>
      <c r="E146" s="185"/>
      <c r="F146" s="186"/>
      <c r="G146" s="41"/>
    </row>
    <row r="147" spans="1:7" x14ac:dyDescent="0.3">
      <c r="A147" s="34" t="s">
        <v>47</v>
      </c>
      <c r="B147" s="179" t="s">
        <v>204</v>
      </c>
      <c r="C147" s="180"/>
      <c r="D147" s="187"/>
      <c r="E147" s="188"/>
      <c r="F147" s="189"/>
      <c r="G147" s="41"/>
    </row>
  </sheetData>
  <mergeCells count="73">
    <mergeCell ref="A43:F43"/>
    <mergeCell ref="A44:F44"/>
    <mergeCell ref="A35:F35"/>
    <mergeCell ref="A52:F52"/>
    <mergeCell ref="A53:F53"/>
    <mergeCell ref="A36:F36"/>
    <mergeCell ref="A38:B38"/>
    <mergeCell ref="A39:B39"/>
    <mergeCell ref="A40:B40"/>
    <mergeCell ref="A41:B41"/>
    <mergeCell ref="A42:B42"/>
    <mergeCell ref="A1:F2"/>
    <mergeCell ref="A33:F33"/>
    <mergeCell ref="A25:B25"/>
    <mergeCell ref="A12:F12"/>
    <mergeCell ref="A13:F13"/>
    <mergeCell ref="A19:F19"/>
    <mergeCell ref="A20:F20"/>
    <mergeCell ref="A26:B26"/>
    <mergeCell ref="A27:B27"/>
    <mergeCell ref="A29:B29"/>
    <mergeCell ref="A22:F22"/>
    <mergeCell ref="A23:F23"/>
    <mergeCell ref="A3:F3"/>
    <mergeCell ref="A28:B28"/>
    <mergeCell ref="A30:B30"/>
    <mergeCell ref="A31:B31"/>
    <mergeCell ref="A32:E32"/>
    <mergeCell ref="A10:F10"/>
    <mergeCell ref="A16:B16"/>
    <mergeCell ref="C5:F5"/>
    <mergeCell ref="C6:F6"/>
    <mergeCell ref="C7:F7"/>
    <mergeCell ref="B61:C61"/>
    <mergeCell ref="B62:C62"/>
    <mergeCell ref="B63:C63"/>
    <mergeCell ref="D61:F63"/>
    <mergeCell ref="A55:B55"/>
    <mergeCell ref="A56:B56"/>
    <mergeCell ref="A57:B57"/>
    <mergeCell ref="A58:F58"/>
    <mergeCell ref="A59:F59"/>
    <mergeCell ref="A65:F65"/>
    <mergeCell ref="A99:F99"/>
    <mergeCell ref="A100:F100"/>
    <mergeCell ref="A101:F101"/>
    <mergeCell ref="A67:F67"/>
    <mergeCell ref="A68:F68"/>
    <mergeCell ref="A69:F69"/>
    <mergeCell ref="A80:F80"/>
    <mergeCell ref="A79:F79"/>
    <mergeCell ref="A82:F82"/>
    <mergeCell ref="A83:F83"/>
    <mergeCell ref="A84:F84"/>
    <mergeCell ref="A96:F96"/>
    <mergeCell ref="A97:F97"/>
    <mergeCell ref="A89:B89"/>
    <mergeCell ref="A93:B93"/>
    <mergeCell ref="A124:F124"/>
    <mergeCell ref="A125:F125"/>
    <mergeCell ref="A126:F126"/>
    <mergeCell ref="A106:B106"/>
    <mergeCell ref="A114:B114"/>
    <mergeCell ref="A117:B117"/>
    <mergeCell ref="A120:F120"/>
    <mergeCell ref="A122:F122"/>
    <mergeCell ref="A121:F121"/>
    <mergeCell ref="A142:E142"/>
    <mergeCell ref="A143:E143"/>
    <mergeCell ref="B145:C145"/>
    <mergeCell ref="D145:F147"/>
    <mergeCell ref="B146:C146"/>
    <mergeCell ref="B147:C147"/>
  </mergeCells>
  <phoneticPr fontId="9" type="noConversion"/>
  <printOptions horizontalCentered="1"/>
  <pageMargins left="0.70866141732283472" right="0.70866141732283472" top="0.94488188976377963" bottom="0.74803149606299213" header="0.19685039370078741" footer="0.31496062992125984"/>
  <pageSetup scale="56"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5" max="5" man="1"/>
    <brk id="63" max="16383" man="1"/>
    <brk id="122" max="5" man="1"/>
  </rowBreaks>
  <ignoredErrors>
    <ignoredError sqref="F16:F18" evalError="1"/>
  </ignoredErrors>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47"/>
  <sheetViews>
    <sheetView showGridLines="0" zoomScale="80" zoomScaleNormal="80" workbookViewId="0">
      <selection sqref="A1:F2"/>
    </sheetView>
  </sheetViews>
  <sheetFormatPr baseColWidth="10" defaultColWidth="11.44140625" defaultRowHeight="15.6" x14ac:dyDescent="0.3"/>
  <cols>
    <col min="1" max="1" width="67.88671875" style="47" customWidth="1"/>
    <col min="2" max="2" width="28.109375" style="47" customWidth="1"/>
    <col min="3" max="4" width="16.44140625" style="47" customWidth="1"/>
    <col min="5" max="5" width="17.109375" style="47" bestFit="1" customWidth="1"/>
    <col min="6" max="6" width="16.44140625" style="47" customWidth="1"/>
    <col min="7" max="7" width="11.44140625" style="47"/>
    <col min="8" max="16384" width="11.44140625" style="41"/>
  </cols>
  <sheetData>
    <row r="1" spans="1:7" ht="21.9" customHeight="1" x14ac:dyDescent="0.3">
      <c r="A1" s="204" t="s">
        <v>38</v>
      </c>
      <c r="B1" s="204"/>
      <c r="C1" s="204"/>
      <c r="D1" s="204"/>
      <c r="E1" s="204"/>
      <c r="F1" s="204"/>
      <c r="G1" s="41"/>
    </row>
    <row r="2" spans="1:7" ht="21.9" customHeight="1" x14ac:dyDescent="0.3">
      <c r="A2" s="204"/>
      <c r="B2" s="204"/>
      <c r="C2" s="204"/>
      <c r="D2" s="204"/>
      <c r="E2" s="204"/>
      <c r="F2" s="204"/>
      <c r="G2" s="41"/>
    </row>
    <row r="3" spans="1:7" ht="17.399999999999999" x14ac:dyDescent="0.4">
      <c r="A3" s="209" t="s">
        <v>210</v>
      </c>
      <c r="B3" s="209"/>
      <c r="C3" s="209"/>
      <c r="D3" s="209"/>
      <c r="E3" s="209"/>
      <c r="F3" s="209"/>
      <c r="G3" s="41"/>
    </row>
    <row r="4" spans="1:7" ht="17.399999999999999" x14ac:dyDescent="0.3">
      <c r="A4" s="138"/>
      <c r="B4" s="138"/>
      <c r="C4" s="138"/>
      <c r="D4" s="138"/>
      <c r="E4" s="138"/>
      <c r="F4" s="138"/>
      <c r="G4" s="41"/>
    </row>
    <row r="5" spans="1:7" ht="18" customHeight="1" x14ac:dyDescent="0.3">
      <c r="A5" s="78"/>
      <c r="B5" s="80" t="s">
        <v>22</v>
      </c>
      <c r="C5" s="202" t="s">
        <v>173</v>
      </c>
      <c r="D5" s="202"/>
      <c r="E5" s="202"/>
      <c r="F5" s="202"/>
      <c r="G5" s="41"/>
    </row>
    <row r="6" spans="1:7" ht="18" customHeight="1" x14ac:dyDescent="0.3">
      <c r="A6" s="79"/>
      <c r="B6" s="81" t="s">
        <v>33</v>
      </c>
      <c r="C6" s="203" t="s">
        <v>172</v>
      </c>
      <c r="D6" s="203"/>
      <c r="E6" s="203"/>
      <c r="F6" s="203"/>
      <c r="G6" s="41"/>
    </row>
    <row r="7" spans="1:7" ht="18" customHeight="1" x14ac:dyDescent="0.3">
      <c r="A7" s="79"/>
      <c r="B7" s="82" t="s">
        <v>34</v>
      </c>
      <c r="C7" s="203" t="s">
        <v>172</v>
      </c>
      <c r="D7" s="203"/>
      <c r="E7" s="203"/>
      <c r="F7" s="203"/>
      <c r="G7" s="41"/>
    </row>
    <row r="8" spans="1:7" s="6" customFormat="1" x14ac:dyDescent="0.35"/>
    <row r="9" spans="1:7" ht="15" customHeight="1" x14ac:dyDescent="0.3">
      <c r="A9" s="4"/>
      <c r="B9" s="135"/>
      <c r="C9" s="135"/>
      <c r="D9" s="135"/>
      <c r="E9" s="135"/>
      <c r="F9" s="135"/>
      <c r="G9" s="41"/>
    </row>
    <row r="10" spans="1:7" ht="21.9" customHeight="1" x14ac:dyDescent="0.3">
      <c r="A10" s="195" t="s">
        <v>35</v>
      </c>
      <c r="B10" s="195"/>
      <c r="C10" s="195"/>
      <c r="D10" s="195"/>
      <c r="E10" s="195"/>
      <c r="F10" s="195"/>
      <c r="G10" s="41"/>
    </row>
    <row r="11" spans="1:7" s="94" customFormat="1" ht="15" customHeight="1" x14ac:dyDescent="0.3">
      <c r="A11" s="9"/>
      <c r="B11" s="9"/>
      <c r="C11" s="9"/>
      <c r="D11" s="9"/>
      <c r="E11" s="9"/>
      <c r="F11" s="9"/>
      <c r="G11" s="41"/>
    </row>
    <row r="12" spans="1:7" s="94" customFormat="1" ht="16.95" customHeight="1" x14ac:dyDescent="0.3">
      <c r="A12" s="206" t="s">
        <v>36</v>
      </c>
      <c r="B12" s="206"/>
      <c r="C12" s="206"/>
      <c r="D12" s="206"/>
      <c r="E12" s="206"/>
      <c r="F12" s="206"/>
      <c r="G12" s="41"/>
    </row>
    <row r="13" spans="1:7" s="94" customFormat="1" ht="16.95" customHeight="1" x14ac:dyDescent="0.3">
      <c r="A13" s="206" t="s">
        <v>19</v>
      </c>
      <c r="B13" s="206"/>
      <c r="C13" s="206"/>
      <c r="D13" s="206"/>
      <c r="E13" s="206"/>
      <c r="F13" s="206"/>
      <c r="G13" s="41"/>
    </row>
    <row r="14" spans="1:7" s="94" customFormat="1" ht="15" customHeight="1" x14ac:dyDescent="0.3">
      <c r="A14" s="135"/>
      <c r="B14" s="135"/>
      <c r="C14" s="135"/>
      <c r="D14" s="135"/>
      <c r="E14" s="135"/>
      <c r="F14" s="135"/>
      <c r="G14" s="41"/>
    </row>
    <row r="15" spans="1:7" ht="18.600000000000001" customHeight="1" x14ac:dyDescent="0.3">
      <c r="A15" s="133" t="s">
        <v>17</v>
      </c>
      <c r="B15" s="11" t="s">
        <v>18</v>
      </c>
      <c r="C15" s="12" t="s">
        <v>5</v>
      </c>
      <c r="D15" s="11" t="s">
        <v>6</v>
      </c>
      <c r="E15" s="11" t="s">
        <v>7</v>
      </c>
      <c r="F15" s="133" t="s">
        <v>8</v>
      </c>
      <c r="G15" s="41"/>
    </row>
    <row r="16" spans="1:7" ht="16.95" customHeight="1" x14ac:dyDescent="0.3">
      <c r="A16" s="201" t="s">
        <v>16</v>
      </c>
      <c r="B16" s="201"/>
      <c r="C16" s="157">
        <v>472</v>
      </c>
      <c r="D16" s="157">
        <v>461</v>
      </c>
      <c r="E16" s="157">
        <v>454</v>
      </c>
      <c r="F16" s="127">
        <f>+F18</f>
        <v>462.33333333333331</v>
      </c>
      <c r="G16" s="41"/>
    </row>
    <row r="17" spans="1:7" s="94" customFormat="1" ht="16.95" customHeight="1" x14ac:dyDescent="0.3">
      <c r="A17" s="18"/>
      <c r="B17" s="124"/>
      <c r="C17" s="125"/>
      <c r="D17" s="125"/>
      <c r="E17" s="125"/>
      <c r="F17" s="125"/>
    </row>
    <row r="18" spans="1:7" s="94" customFormat="1" ht="16.95" customHeight="1" x14ac:dyDescent="0.3">
      <c r="A18" s="18" t="s">
        <v>166</v>
      </c>
      <c r="B18" s="124" t="s">
        <v>165</v>
      </c>
      <c r="C18" s="158">
        <v>472</v>
      </c>
      <c r="D18" s="158">
        <v>461</v>
      </c>
      <c r="E18" s="158">
        <v>454</v>
      </c>
      <c r="F18" s="125">
        <f>+AVERAGE(C18:E18)</f>
        <v>462.33333333333331</v>
      </c>
    </row>
    <row r="19" spans="1:7" ht="16.95" customHeight="1" x14ac:dyDescent="0.3">
      <c r="A19" s="200" t="s">
        <v>181</v>
      </c>
      <c r="B19" s="200"/>
      <c r="C19" s="200"/>
      <c r="D19" s="200"/>
      <c r="E19" s="200"/>
      <c r="F19" s="200"/>
      <c r="G19" s="41"/>
    </row>
    <row r="20" spans="1:7" ht="67.95" customHeight="1" x14ac:dyDescent="0.3">
      <c r="A20" s="176" t="s">
        <v>213</v>
      </c>
      <c r="B20" s="177"/>
      <c r="C20" s="177"/>
      <c r="D20" s="177"/>
      <c r="E20" s="177"/>
      <c r="F20" s="178"/>
      <c r="G20" s="41"/>
    </row>
    <row r="21" spans="1:7" ht="16.95" customHeight="1" x14ac:dyDescent="0.3">
      <c r="A21" s="42"/>
      <c r="B21" s="42"/>
      <c r="C21" s="42"/>
      <c r="D21" s="43"/>
      <c r="E21" s="43"/>
      <c r="F21" s="44"/>
      <c r="G21" s="41"/>
    </row>
    <row r="22" spans="1:7" ht="16.95" customHeight="1" x14ac:dyDescent="0.3">
      <c r="A22" s="206" t="s">
        <v>37</v>
      </c>
      <c r="B22" s="206"/>
      <c r="C22" s="206"/>
      <c r="D22" s="206"/>
      <c r="E22" s="206"/>
      <c r="F22" s="206"/>
      <c r="G22" s="41"/>
    </row>
    <row r="23" spans="1:7" ht="16.95" customHeight="1" x14ac:dyDescent="0.3">
      <c r="A23" s="206" t="s">
        <v>20</v>
      </c>
      <c r="B23" s="206"/>
      <c r="C23" s="206"/>
      <c r="D23" s="206"/>
      <c r="E23" s="206"/>
      <c r="F23" s="206"/>
      <c r="G23" s="41"/>
    </row>
    <row r="24" spans="1:7" x14ac:dyDescent="0.3">
      <c r="A24" s="42"/>
      <c r="B24" s="42"/>
      <c r="C24" s="43"/>
      <c r="D24" s="43"/>
      <c r="E24" s="43"/>
      <c r="F24" s="45"/>
      <c r="G24" s="41"/>
    </row>
    <row r="25" spans="1:7" ht="15" customHeight="1" x14ac:dyDescent="0.3">
      <c r="A25" s="197" t="s">
        <v>17</v>
      </c>
      <c r="B25" s="205"/>
      <c r="C25" s="11" t="s">
        <v>5</v>
      </c>
      <c r="D25" s="11" t="s">
        <v>6</v>
      </c>
      <c r="E25" s="11" t="s">
        <v>7</v>
      </c>
      <c r="F25" s="133" t="s">
        <v>8</v>
      </c>
      <c r="G25" s="41"/>
    </row>
    <row r="26" spans="1:7" ht="16.95" customHeight="1" x14ac:dyDescent="0.3">
      <c r="A26" s="201" t="s">
        <v>16</v>
      </c>
      <c r="B26" s="201"/>
      <c r="C26" s="14">
        <f>+SUM(C29:C31)</f>
        <v>40202921.300000004</v>
      </c>
      <c r="D26" s="14">
        <f t="shared" ref="D26:F26" si="0">+SUM(D29:D31)</f>
        <v>93705856.390000001</v>
      </c>
      <c r="E26" s="14">
        <f t="shared" si="0"/>
        <v>97837019.859999999</v>
      </c>
      <c r="F26" s="14">
        <f t="shared" si="0"/>
        <v>231745797.55000001</v>
      </c>
      <c r="G26" s="41"/>
    </row>
    <row r="27" spans="1:7" ht="16.95" customHeight="1" x14ac:dyDescent="0.3">
      <c r="A27" s="207"/>
      <c r="B27" s="207"/>
      <c r="C27" s="16"/>
      <c r="D27" s="16"/>
      <c r="E27" s="16"/>
      <c r="F27" s="16"/>
      <c r="G27" s="41"/>
    </row>
    <row r="28" spans="1:7" ht="16.95" customHeight="1" x14ac:dyDescent="0.3">
      <c r="A28" s="191" t="s">
        <v>166</v>
      </c>
      <c r="B28" s="191"/>
      <c r="C28" s="58"/>
      <c r="D28" s="58"/>
      <c r="E28" s="58"/>
      <c r="F28" s="58"/>
      <c r="G28" s="41"/>
    </row>
    <row r="29" spans="1:7" ht="16.95" customHeight="1" x14ac:dyDescent="0.35">
      <c r="A29" s="208" t="s">
        <v>167</v>
      </c>
      <c r="B29" s="208"/>
      <c r="C29" s="140">
        <v>36847909.850000001</v>
      </c>
      <c r="D29" s="140">
        <v>41255038.359999999</v>
      </c>
      <c r="E29" s="140">
        <v>40837943.670000002</v>
      </c>
      <c r="F29" s="140">
        <f>+C29+D29+E29</f>
        <v>118940891.88000001</v>
      </c>
      <c r="G29" s="41"/>
    </row>
    <row r="30" spans="1:7" ht="16.95" customHeight="1" x14ac:dyDescent="0.35">
      <c r="A30" s="208" t="s">
        <v>168</v>
      </c>
      <c r="B30" s="208"/>
      <c r="C30" s="140">
        <v>2600745.4500000002</v>
      </c>
      <c r="D30" s="140">
        <v>0</v>
      </c>
      <c r="E30" s="140">
        <v>1249000</v>
      </c>
      <c r="F30" s="140">
        <f t="shared" ref="F30:F31" si="1">+C30+D30+E30</f>
        <v>3849745.45</v>
      </c>
      <c r="G30" s="41"/>
    </row>
    <row r="31" spans="1:7" ht="16.95" customHeight="1" x14ac:dyDescent="0.35">
      <c r="A31" s="208" t="s">
        <v>169</v>
      </c>
      <c r="B31" s="208"/>
      <c r="C31" s="140">
        <v>754266</v>
      </c>
      <c r="D31" s="140">
        <v>52450818.030000001</v>
      </c>
      <c r="E31" s="140">
        <v>55750076.189999998</v>
      </c>
      <c r="F31" s="141">
        <f t="shared" si="1"/>
        <v>108955160.22</v>
      </c>
      <c r="G31" s="41"/>
    </row>
    <row r="32" spans="1:7" ht="16.95" customHeight="1" x14ac:dyDescent="0.3">
      <c r="A32" s="200" t="s">
        <v>175</v>
      </c>
      <c r="B32" s="200"/>
      <c r="C32" s="200"/>
      <c r="D32" s="200"/>
      <c r="E32" s="200"/>
      <c r="F32" s="46"/>
      <c r="G32" s="41"/>
    </row>
    <row r="33" spans="1:7" ht="72" customHeight="1" x14ac:dyDescent="0.3">
      <c r="A33" s="176" t="s">
        <v>156</v>
      </c>
      <c r="B33" s="177"/>
      <c r="C33" s="177"/>
      <c r="D33" s="177"/>
      <c r="E33" s="177"/>
      <c r="F33" s="178"/>
      <c r="G33" s="41"/>
    </row>
    <row r="34" spans="1:7" ht="15" customHeight="1" x14ac:dyDescent="0.3">
      <c r="A34" s="41"/>
      <c r="B34" s="41"/>
      <c r="C34" s="41"/>
      <c r="D34" s="41"/>
      <c r="E34" s="41"/>
      <c r="G34" s="41"/>
    </row>
    <row r="35" spans="1:7" ht="16.95" customHeight="1" x14ac:dyDescent="0.3">
      <c r="A35" s="190" t="s">
        <v>39</v>
      </c>
      <c r="B35" s="190"/>
      <c r="C35" s="190"/>
      <c r="D35" s="190"/>
      <c r="E35" s="190"/>
      <c r="F35" s="190"/>
      <c r="G35" s="41"/>
    </row>
    <row r="36" spans="1:7" ht="30" customHeight="1" x14ac:dyDescent="0.3">
      <c r="A36" s="196" t="s">
        <v>40</v>
      </c>
      <c r="B36" s="196"/>
      <c r="C36" s="196"/>
      <c r="D36" s="196"/>
      <c r="E36" s="196"/>
      <c r="F36" s="196"/>
      <c r="G36" s="41"/>
    </row>
    <row r="37" spans="1:7" ht="15" customHeight="1" x14ac:dyDescent="0.3">
      <c r="A37" s="41"/>
      <c r="B37" s="41"/>
      <c r="C37" s="41"/>
      <c r="D37" s="41"/>
      <c r="E37" s="41"/>
      <c r="F37" s="41"/>
      <c r="G37" s="41"/>
    </row>
    <row r="38" spans="1:7" ht="31.2" x14ac:dyDescent="0.3">
      <c r="A38" s="210" t="s">
        <v>23</v>
      </c>
      <c r="B38" s="210"/>
      <c r="C38" s="8" t="s">
        <v>41</v>
      </c>
      <c r="D38" s="137" t="s">
        <v>42</v>
      </c>
      <c r="E38" s="8" t="s">
        <v>43</v>
      </c>
      <c r="F38" s="137" t="s">
        <v>24</v>
      </c>
      <c r="G38" s="41"/>
    </row>
    <row r="39" spans="1:7" ht="27.9" customHeight="1" x14ac:dyDescent="0.3">
      <c r="A39" s="211" t="s">
        <v>28</v>
      </c>
      <c r="B39" s="212"/>
      <c r="C39" s="20"/>
      <c r="D39" s="20" t="s">
        <v>174</v>
      </c>
      <c r="E39" s="24" t="s">
        <v>174</v>
      </c>
      <c r="F39" s="21"/>
      <c r="G39" s="41"/>
    </row>
    <row r="40" spans="1:7" ht="27.9" customHeight="1" x14ac:dyDescent="0.3">
      <c r="A40" s="211" t="s">
        <v>29</v>
      </c>
      <c r="B40" s="211"/>
      <c r="C40" s="20"/>
      <c r="D40" s="20" t="s">
        <v>174</v>
      </c>
      <c r="E40" s="20" t="s">
        <v>174</v>
      </c>
      <c r="F40" s="22"/>
      <c r="G40" s="41"/>
    </row>
    <row r="41" spans="1:7" ht="27.9" customHeight="1" x14ac:dyDescent="0.3">
      <c r="A41" s="213" t="s">
        <v>27</v>
      </c>
      <c r="B41" s="213"/>
      <c r="C41" s="20"/>
      <c r="D41" s="20" t="s">
        <v>174</v>
      </c>
      <c r="E41" s="20" t="s">
        <v>174</v>
      </c>
      <c r="F41" s="22"/>
      <c r="G41" s="41"/>
    </row>
    <row r="42" spans="1:7" ht="27.9" customHeight="1" x14ac:dyDescent="0.3">
      <c r="A42" s="214" t="s">
        <v>30</v>
      </c>
      <c r="B42" s="214"/>
      <c r="C42" s="20"/>
      <c r="D42" s="20" t="s">
        <v>174</v>
      </c>
      <c r="E42" s="20" t="s">
        <v>174</v>
      </c>
      <c r="F42" s="23"/>
      <c r="G42" s="41"/>
    </row>
    <row r="43" spans="1:7" s="97" customFormat="1" x14ac:dyDescent="0.3">
      <c r="A43" s="200" t="s">
        <v>181</v>
      </c>
      <c r="B43" s="200"/>
      <c r="C43" s="200"/>
      <c r="D43" s="200"/>
      <c r="E43" s="200"/>
      <c r="F43" s="200"/>
      <c r="G43" s="41"/>
    </row>
    <row r="44" spans="1:7" s="97" customFormat="1" ht="54.9" customHeight="1" x14ac:dyDescent="0.3">
      <c r="A44" s="194" t="s">
        <v>176</v>
      </c>
      <c r="B44" s="194"/>
      <c r="C44" s="194"/>
      <c r="D44" s="194"/>
      <c r="E44" s="194"/>
      <c r="F44" s="194"/>
      <c r="G44" s="41"/>
    </row>
    <row r="45" spans="1:7" s="97" customFormat="1" ht="15" customHeight="1" x14ac:dyDescent="0.3">
      <c r="A45" s="139"/>
      <c r="B45" s="139"/>
      <c r="C45" s="139"/>
      <c r="D45" s="139"/>
      <c r="E45" s="139"/>
      <c r="F45" s="139"/>
      <c r="G45" s="41"/>
    </row>
    <row r="46" spans="1:7" s="97" customFormat="1" ht="15" customHeight="1" x14ac:dyDescent="0.3">
      <c r="A46" s="139"/>
      <c r="B46" s="139"/>
      <c r="C46" s="139"/>
      <c r="D46" s="139"/>
      <c r="E46" s="139"/>
      <c r="F46" s="139"/>
      <c r="G46" s="41"/>
    </row>
    <row r="47" spans="1:7" s="97" customFormat="1" ht="15" customHeight="1" x14ac:dyDescent="0.3">
      <c r="A47" s="139"/>
      <c r="B47" s="139"/>
      <c r="C47" s="139"/>
      <c r="D47" s="139"/>
      <c r="E47" s="139"/>
      <c r="F47" s="139"/>
      <c r="G47" s="41"/>
    </row>
    <row r="48" spans="1:7" s="97" customFormat="1" ht="15" customHeight="1" x14ac:dyDescent="0.3">
      <c r="A48" s="139"/>
      <c r="B48" s="139"/>
      <c r="C48" s="139"/>
      <c r="D48" s="139"/>
      <c r="E48" s="139"/>
      <c r="F48" s="139"/>
      <c r="G48" s="41"/>
    </row>
    <row r="49" spans="1:8" s="97" customFormat="1" ht="15" customHeight="1" x14ac:dyDescent="0.3">
      <c r="A49" s="139"/>
      <c r="B49" s="139"/>
      <c r="C49" s="139"/>
      <c r="D49" s="139"/>
      <c r="E49" s="139"/>
      <c r="F49" s="139"/>
      <c r="G49" s="41"/>
    </row>
    <row r="50" spans="1:8" x14ac:dyDescent="0.3">
      <c r="A50" s="190" t="s">
        <v>44</v>
      </c>
      <c r="B50" s="190"/>
      <c r="C50" s="190"/>
      <c r="D50" s="190"/>
      <c r="E50" s="190"/>
      <c r="F50" s="190"/>
      <c r="G50" s="41"/>
    </row>
    <row r="51" spans="1:8" x14ac:dyDescent="0.3">
      <c r="A51" s="190" t="s">
        <v>25</v>
      </c>
      <c r="B51" s="190"/>
      <c r="C51" s="190"/>
      <c r="D51" s="190"/>
      <c r="E51" s="190"/>
      <c r="F51" s="190"/>
      <c r="G51" s="41"/>
    </row>
    <row r="52" spans="1:8" x14ac:dyDescent="0.3">
      <c r="A52" s="41"/>
      <c r="B52" s="41"/>
      <c r="C52" s="41"/>
      <c r="D52" s="41"/>
      <c r="E52" s="41"/>
      <c r="F52" s="41"/>
      <c r="G52" s="41"/>
    </row>
    <row r="53" spans="1:8" ht="30" x14ac:dyDescent="0.3">
      <c r="A53" s="197" t="s">
        <v>23</v>
      </c>
      <c r="B53" s="197"/>
      <c r="C53" s="11" t="s">
        <v>41</v>
      </c>
      <c r="D53" s="133" t="s">
        <v>42</v>
      </c>
      <c r="E53" s="11" t="s">
        <v>84</v>
      </c>
      <c r="F53" s="133" t="s">
        <v>24</v>
      </c>
      <c r="G53" s="41"/>
    </row>
    <row r="54" spans="1:8" ht="17.399999999999999" customHeight="1" x14ac:dyDescent="0.3">
      <c r="A54" s="198" t="s">
        <v>31</v>
      </c>
      <c r="B54" s="198"/>
      <c r="C54" s="24"/>
      <c r="D54" s="24" t="s">
        <v>174</v>
      </c>
      <c r="E54" s="35"/>
      <c r="F54" s="49"/>
      <c r="G54" s="97"/>
    </row>
    <row r="55" spans="1:8" ht="28.2" customHeight="1" x14ac:dyDescent="0.3">
      <c r="A55" s="199" t="s">
        <v>32</v>
      </c>
      <c r="B55" s="199"/>
      <c r="C55" s="36" t="s">
        <v>174</v>
      </c>
      <c r="D55" s="36"/>
      <c r="E55" s="37"/>
      <c r="F55" s="50"/>
      <c r="G55" s="97"/>
    </row>
    <row r="56" spans="1:8" x14ac:dyDescent="0.3">
      <c r="A56" s="175" t="s">
        <v>175</v>
      </c>
      <c r="B56" s="175"/>
      <c r="C56" s="175"/>
      <c r="D56" s="175"/>
      <c r="E56" s="175"/>
      <c r="F56" s="175"/>
      <c r="G56" s="41"/>
    </row>
    <row r="57" spans="1:8" ht="50.1" customHeight="1" x14ac:dyDescent="0.3">
      <c r="A57" s="194" t="s">
        <v>55</v>
      </c>
      <c r="B57" s="194"/>
      <c r="C57" s="194"/>
      <c r="D57" s="194"/>
      <c r="E57" s="194"/>
      <c r="F57" s="194"/>
      <c r="G57" s="41"/>
    </row>
    <row r="58" spans="1:8" x14ac:dyDescent="0.3">
      <c r="A58" s="41"/>
      <c r="B58" s="41"/>
      <c r="C58" s="41"/>
      <c r="D58" s="41"/>
      <c r="E58" s="51"/>
      <c r="F58" s="41"/>
    </row>
    <row r="59" spans="1:8" x14ac:dyDescent="0.35">
      <c r="A59" s="2" t="s">
        <v>45</v>
      </c>
      <c r="B59" s="179" t="s">
        <v>202</v>
      </c>
      <c r="C59" s="180"/>
      <c r="D59" s="181" t="s">
        <v>48</v>
      </c>
      <c r="E59" s="182"/>
      <c r="F59" s="183"/>
      <c r="G59" s="6"/>
      <c r="H59" s="6"/>
    </row>
    <row r="60" spans="1:8" x14ac:dyDescent="0.35">
      <c r="A60" s="2" t="s">
        <v>46</v>
      </c>
      <c r="B60" s="179" t="s">
        <v>203</v>
      </c>
      <c r="C60" s="180"/>
      <c r="D60" s="184"/>
      <c r="E60" s="185"/>
      <c r="F60" s="186"/>
      <c r="G60" s="6"/>
      <c r="H60" s="6"/>
    </row>
    <row r="61" spans="1:8" x14ac:dyDescent="0.35">
      <c r="A61" s="2" t="s">
        <v>47</v>
      </c>
      <c r="B61" s="179" t="s">
        <v>204</v>
      </c>
      <c r="C61" s="180"/>
      <c r="D61" s="187"/>
      <c r="E61" s="188"/>
      <c r="F61" s="189"/>
      <c r="G61" s="6"/>
      <c r="H61" s="6"/>
    </row>
    <row r="62" spans="1:8" x14ac:dyDescent="0.35">
      <c r="A62" s="6"/>
      <c r="B62" s="6"/>
      <c r="C62" s="6"/>
      <c r="D62" s="6"/>
      <c r="E62" s="6"/>
      <c r="F62" s="6"/>
      <c r="G62" s="6"/>
      <c r="H62" s="6"/>
    </row>
    <row r="63" spans="1:8" x14ac:dyDescent="0.3">
      <c r="A63" s="41"/>
      <c r="B63" s="41"/>
      <c r="C63" s="41"/>
      <c r="D63" s="41"/>
      <c r="F63" s="41"/>
      <c r="G63" s="41"/>
    </row>
    <row r="64" spans="1:8" ht="21.9" customHeight="1" x14ac:dyDescent="0.3">
      <c r="A64" s="195" t="s">
        <v>49</v>
      </c>
      <c r="B64" s="195"/>
      <c r="C64" s="195"/>
      <c r="D64" s="195"/>
      <c r="E64" s="195"/>
      <c r="F64" s="195"/>
      <c r="G64" s="41"/>
    </row>
    <row r="65" spans="1:7" ht="9.9" customHeight="1" x14ac:dyDescent="0.3">
      <c r="A65" s="41"/>
      <c r="B65" s="41"/>
      <c r="C65" s="41"/>
      <c r="D65" s="41"/>
      <c r="E65" s="41"/>
      <c r="F65" s="41"/>
      <c r="G65" s="41"/>
    </row>
    <row r="66" spans="1:7" x14ac:dyDescent="0.3">
      <c r="A66" s="190" t="s">
        <v>50</v>
      </c>
      <c r="B66" s="190"/>
      <c r="C66" s="190"/>
      <c r="D66" s="190"/>
      <c r="E66" s="190"/>
      <c r="F66" s="190"/>
      <c r="G66" s="41"/>
    </row>
    <row r="67" spans="1:7" x14ac:dyDescent="0.3">
      <c r="A67" s="190" t="s">
        <v>60</v>
      </c>
      <c r="B67" s="190"/>
      <c r="C67" s="190"/>
      <c r="D67" s="190"/>
      <c r="E67" s="190"/>
      <c r="F67" s="190"/>
      <c r="G67" s="41"/>
    </row>
    <row r="68" spans="1:7" x14ac:dyDescent="0.3">
      <c r="A68" s="190" t="s">
        <v>51</v>
      </c>
      <c r="B68" s="190"/>
      <c r="C68" s="190"/>
      <c r="D68" s="190"/>
      <c r="E68" s="190"/>
      <c r="F68" s="190"/>
      <c r="G68" s="41"/>
    </row>
    <row r="69" spans="1:7" ht="9.9" customHeight="1" x14ac:dyDescent="0.3">
      <c r="A69" s="41"/>
      <c r="B69" s="41"/>
      <c r="C69" s="41"/>
      <c r="D69" s="41"/>
      <c r="E69" s="41"/>
      <c r="F69" s="41"/>
      <c r="G69" s="41"/>
    </row>
    <row r="70" spans="1:7" ht="30" x14ac:dyDescent="0.3">
      <c r="A70" s="77" t="s">
        <v>61</v>
      </c>
      <c r="B70" s="77" t="s">
        <v>65</v>
      </c>
      <c r="C70" s="77" t="s">
        <v>69</v>
      </c>
      <c r="D70" s="77" t="s">
        <v>66</v>
      </c>
      <c r="E70" s="77" t="s">
        <v>67</v>
      </c>
      <c r="F70" s="77" t="s">
        <v>68</v>
      </c>
      <c r="G70" s="41"/>
    </row>
    <row r="71" spans="1:7" x14ac:dyDescent="0.3">
      <c r="A71" s="134" t="s">
        <v>16</v>
      </c>
      <c r="B71" s="40">
        <f>+SUM(B73:B77)</f>
        <v>1567727446</v>
      </c>
      <c r="C71" s="86">
        <f>+SUM(C73:C77)</f>
        <v>100</v>
      </c>
      <c r="D71" s="13"/>
      <c r="E71" s="13"/>
      <c r="F71" s="13"/>
      <c r="G71" s="41"/>
    </row>
    <row r="72" spans="1:7" ht="9.9" customHeight="1" x14ac:dyDescent="0.3">
      <c r="A72" s="29"/>
      <c r="B72" s="30"/>
      <c r="C72" s="74"/>
      <c r="D72" s="28"/>
      <c r="E72" s="28"/>
      <c r="F72" s="28"/>
      <c r="G72" s="41"/>
    </row>
    <row r="73" spans="1:7" ht="30" x14ac:dyDescent="0.3">
      <c r="A73" s="29" t="s">
        <v>62</v>
      </c>
      <c r="B73" s="30">
        <v>844688000</v>
      </c>
      <c r="C73" s="39">
        <f>+B73/$B$71*100</f>
        <v>53.879773691223619</v>
      </c>
      <c r="D73" s="28" t="s">
        <v>178</v>
      </c>
      <c r="E73" s="28" t="s">
        <v>177</v>
      </c>
      <c r="F73" s="28"/>
      <c r="G73" s="98"/>
    </row>
    <row r="74" spans="1:7" ht="30" x14ac:dyDescent="0.3">
      <c r="A74" s="29" t="s">
        <v>63</v>
      </c>
      <c r="B74" s="140">
        <v>723039446</v>
      </c>
      <c r="C74" s="159">
        <f t="shared" ref="C74" si="2">+B74/$B$71*100</f>
        <v>46.120226308776381</v>
      </c>
      <c r="D74" s="29"/>
      <c r="E74" s="28" t="s">
        <v>212</v>
      </c>
      <c r="F74" s="29"/>
      <c r="G74" s="98"/>
    </row>
    <row r="75" spans="1:7" x14ac:dyDescent="0.3">
      <c r="A75" s="29" t="s">
        <v>64</v>
      </c>
      <c r="B75" s="30">
        <v>0</v>
      </c>
      <c r="C75" s="74">
        <f>+B75/$B$71*100</f>
        <v>0</v>
      </c>
      <c r="D75" s="29"/>
      <c r="E75" s="29"/>
      <c r="F75" s="29"/>
      <c r="G75" s="98"/>
    </row>
    <row r="76" spans="1:7" x14ac:dyDescent="0.3">
      <c r="A76" s="29" t="s">
        <v>163</v>
      </c>
      <c r="B76" s="30">
        <v>0</v>
      </c>
      <c r="C76" s="74">
        <f t="shared" ref="C76:C77" si="3">+B76/$B$71*100</f>
        <v>0</v>
      </c>
      <c r="D76" s="28"/>
      <c r="E76" s="28"/>
      <c r="F76" s="28"/>
      <c r="G76" s="41"/>
    </row>
    <row r="77" spans="1:7" x14ac:dyDescent="0.3">
      <c r="A77" s="31" t="s">
        <v>164</v>
      </c>
      <c r="B77" s="30">
        <v>0</v>
      </c>
      <c r="C77" s="74">
        <f t="shared" si="3"/>
        <v>0</v>
      </c>
      <c r="D77" s="84"/>
      <c r="E77" s="84"/>
      <c r="F77" s="84"/>
      <c r="G77" s="41"/>
    </row>
    <row r="78" spans="1:7" x14ac:dyDescent="0.3">
      <c r="A78" s="175" t="s">
        <v>175</v>
      </c>
      <c r="B78" s="175"/>
      <c r="C78" s="175"/>
      <c r="D78" s="175"/>
      <c r="E78" s="175"/>
      <c r="F78" s="175"/>
      <c r="G78" s="41"/>
    </row>
    <row r="79" spans="1:7" ht="50.1" customHeight="1" x14ac:dyDescent="0.3">
      <c r="A79" s="194" t="s">
        <v>179</v>
      </c>
      <c r="B79" s="194"/>
      <c r="C79" s="194"/>
      <c r="D79" s="194"/>
      <c r="E79" s="194"/>
      <c r="F79" s="194"/>
      <c r="G79" s="41"/>
    </row>
    <row r="80" spans="1:7" ht="9.9" customHeight="1" x14ac:dyDescent="0.3">
      <c r="A80" s="29"/>
      <c r="B80" s="54"/>
      <c r="C80" s="28"/>
      <c r="G80" s="41"/>
    </row>
    <row r="81" spans="1:7" x14ac:dyDescent="0.3">
      <c r="A81" s="190" t="s">
        <v>70</v>
      </c>
      <c r="B81" s="190"/>
      <c r="C81" s="190"/>
      <c r="D81" s="190"/>
      <c r="E81" s="190"/>
      <c r="F81" s="190"/>
      <c r="G81" s="41"/>
    </row>
    <row r="82" spans="1:7" x14ac:dyDescent="0.3">
      <c r="A82" s="190" t="s">
        <v>71</v>
      </c>
      <c r="B82" s="190"/>
      <c r="C82" s="190"/>
      <c r="D82" s="190"/>
      <c r="E82" s="190"/>
      <c r="F82" s="190"/>
      <c r="G82" s="41"/>
    </row>
    <row r="83" spans="1:7" x14ac:dyDescent="0.3">
      <c r="A83" s="190" t="s">
        <v>51</v>
      </c>
      <c r="B83" s="190"/>
      <c r="C83" s="190"/>
      <c r="D83" s="190"/>
      <c r="E83" s="190"/>
      <c r="F83" s="190"/>
      <c r="G83" s="41"/>
    </row>
    <row r="84" spans="1:7" ht="9.9" customHeight="1" x14ac:dyDescent="0.3">
      <c r="A84" s="41"/>
      <c r="B84" s="41"/>
      <c r="C84" s="41"/>
      <c r="D84" s="41"/>
      <c r="E84" s="41"/>
      <c r="F84" s="41"/>
      <c r="G84" s="41"/>
    </row>
    <row r="85" spans="1:7" x14ac:dyDescent="0.3">
      <c r="A85" s="76" t="s">
        <v>53</v>
      </c>
      <c r="B85" s="76" t="s">
        <v>54</v>
      </c>
      <c r="C85" s="76" t="s">
        <v>5</v>
      </c>
      <c r="D85" s="76" t="s">
        <v>6</v>
      </c>
      <c r="E85" s="76" t="s">
        <v>7</v>
      </c>
      <c r="F85" s="76" t="s">
        <v>8</v>
      </c>
      <c r="G85" s="41"/>
    </row>
    <row r="86" spans="1:7" x14ac:dyDescent="0.3">
      <c r="A86" s="134" t="s">
        <v>16</v>
      </c>
      <c r="B86" s="55"/>
      <c r="C86" s="14">
        <f>+C88+C92</f>
        <v>70390666.659999996</v>
      </c>
      <c r="D86" s="14">
        <f t="shared" ref="D86:E86" si="4">+D88+D92</f>
        <v>70390666.659999996</v>
      </c>
      <c r="E86" s="14">
        <f t="shared" si="4"/>
        <v>70390666.659999996</v>
      </c>
      <c r="F86" s="40">
        <f>+F88+F92</f>
        <v>211171999.98000002</v>
      </c>
      <c r="G86" s="41"/>
    </row>
    <row r="87" spans="1:7" ht="9.9" customHeight="1" x14ac:dyDescent="0.3">
      <c r="A87" s="15"/>
      <c r="B87" s="56"/>
      <c r="C87" s="16"/>
      <c r="D87" s="16"/>
      <c r="E87" s="16"/>
      <c r="F87" s="57"/>
      <c r="G87" s="41"/>
    </row>
    <row r="88" spans="1:7" x14ac:dyDescent="0.3">
      <c r="A88" s="191" t="s">
        <v>72</v>
      </c>
      <c r="B88" s="191"/>
      <c r="C88" s="58">
        <f>+SUM(C89:C90)</f>
        <v>70390666.659999996</v>
      </c>
      <c r="D88" s="58">
        <f>+SUM(D89:D90)</f>
        <v>70390666.659999996</v>
      </c>
      <c r="E88" s="58">
        <f>+SUM(E89:E90)</f>
        <v>70390666.659999996</v>
      </c>
      <c r="F88" s="59">
        <f>+SUM(F89:F90)</f>
        <v>211171999.98000002</v>
      </c>
      <c r="G88" s="41"/>
    </row>
    <row r="89" spans="1:7" x14ac:dyDescent="0.3">
      <c r="A89" s="60" t="s">
        <v>194</v>
      </c>
      <c r="B89" s="56" t="s">
        <v>195</v>
      </c>
      <c r="C89" s="17">
        <v>22333333.329999998</v>
      </c>
      <c r="D89" s="17">
        <v>22333333.329999998</v>
      </c>
      <c r="E89" s="17">
        <v>22333333.329999998</v>
      </c>
      <c r="F89" s="61">
        <f>+C89+D89+E89</f>
        <v>66999999.989999995</v>
      </c>
      <c r="G89" s="41"/>
    </row>
    <row r="90" spans="1:7" x14ac:dyDescent="0.3">
      <c r="A90" s="60" t="s">
        <v>194</v>
      </c>
      <c r="B90" s="56" t="s">
        <v>195</v>
      </c>
      <c r="C90" s="17">
        <v>48057333.329999998</v>
      </c>
      <c r="D90" s="17">
        <v>48057333.329999998</v>
      </c>
      <c r="E90" s="17">
        <v>48057333.329999998</v>
      </c>
      <c r="F90" s="61">
        <f t="shared" ref="F90" si="5">+C90+D90+E90</f>
        <v>144171999.99000001</v>
      </c>
      <c r="G90" s="41"/>
    </row>
    <row r="91" spans="1:7" x14ac:dyDescent="0.3">
      <c r="A91" s="136"/>
      <c r="B91" s="56"/>
      <c r="C91" s="17"/>
      <c r="D91" s="17"/>
      <c r="E91" s="17"/>
      <c r="F91" s="61"/>
      <c r="G91" s="41"/>
    </row>
    <row r="92" spans="1:7" x14ac:dyDescent="0.3">
      <c r="A92" s="191" t="s">
        <v>73</v>
      </c>
      <c r="B92" s="191"/>
      <c r="C92" s="58">
        <f>+SUM(C93:C94)</f>
        <v>0</v>
      </c>
      <c r="D92" s="58">
        <f>+SUM(D93:D94)</f>
        <v>0</v>
      </c>
      <c r="E92" s="58">
        <f>+SUM(E93:E94)</f>
        <v>0</v>
      </c>
      <c r="F92" s="59">
        <f>+SUM(F93:F94)</f>
        <v>0</v>
      </c>
      <c r="G92" s="41"/>
    </row>
    <row r="93" spans="1:7" x14ac:dyDescent="0.3">
      <c r="A93" s="60" t="s">
        <v>198</v>
      </c>
      <c r="B93" s="56" t="s">
        <v>196</v>
      </c>
      <c r="C93" s="62">
        <v>0</v>
      </c>
      <c r="D93" s="62">
        <v>0</v>
      </c>
      <c r="E93" s="62">
        <v>0</v>
      </c>
      <c r="F93" s="63">
        <f t="shared" ref="F93:F94" si="6">+C93+D93+E93</f>
        <v>0</v>
      </c>
      <c r="G93" s="41"/>
    </row>
    <row r="94" spans="1:7" x14ac:dyDescent="0.3">
      <c r="A94" s="60" t="s">
        <v>199</v>
      </c>
      <c r="B94" s="56" t="s">
        <v>197</v>
      </c>
      <c r="C94" s="62">
        <v>0</v>
      </c>
      <c r="D94" s="62">
        <v>0</v>
      </c>
      <c r="E94" s="62">
        <v>0</v>
      </c>
      <c r="F94" s="63">
        <f t="shared" si="6"/>
        <v>0</v>
      </c>
      <c r="G94" s="41"/>
    </row>
    <row r="95" spans="1:7" x14ac:dyDescent="0.3">
      <c r="A95" s="175" t="s">
        <v>175</v>
      </c>
      <c r="B95" s="175"/>
      <c r="C95" s="175"/>
      <c r="D95" s="175"/>
      <c r="E95" s="175"/>
      <c r="F95" s="175"/>
      <c r="G95" s="41"/>
    </row>
    <row r="96" spans="1:7" ht="41.4" customHeight="1" x14ac:dyDescent="0.3">
      <c r="A96" s="194" t="s">
        <v>179</v>
      </c>
      <c r="B96" s="194"/>
      <c r="C96" s="194"/>
      <c r="D96" s="194"/>
      <c r="E96" s="194"/>
      <c r="F96" s="194"/>
      <c r="G96" s="41"/>
    </row>
    <row r="97" spans="1:7" ht="9.9" customHeight="1" x14ac:dyDescent="0.3">
      <c r="A97" s="29"/>
      <c r="B97" s="54"/>
      <c r="C97" s="28"/>
      <c r="G97" s="41"/>
    </row>
    <row r="98" spans="1:7" x14ac:dyDescent="0.3">
      <c r="A98" s="190" t="s">
        <v>74</v>
      </c>
      <c r="B98" s="190"/>
      <c r="C98" s="190"/>
      <c r="D98" s="190"/>
      <c r="E98" s="190"/>
      <c r="F98" s="190"/>
      <c r="G98" s="41"/>
    </row>
    <row r="99" spans="1:7" ht="32.25" customHeight="1" x14ac:dyDescent="0.3">
      <c r="A99" s="196" t="s">
        <v>52</v>
      </c>
      <c r="B99" s="196"/>
      <c r="C99" s="196"/>
      <c r="D99" s="196"/>
      <c r="E99" s="196"/>
      <c r="F99" s="196"/>
      <c r="G99" s="41"/>
    </row>
    <row r="100" spans="1:7" x14ac:dyDescent="0.3">
      <c r="A100" s="190" t="s">
        <v>51</v>
      </c>
      <c r="B100" s="190"/>
      <c r="C100" s="190"/>
      <c r="D100" s="190"/>
      <c r="E100" s="190"/>
      <c r="F100" s="190"/>
      <c r="G100" s="41"/>
    </row>
    <row r="101" spans="1:7" ht="9.9" customHeight="1" x14ac:dyDescent="0.3">
      <c r="A101" s="99"/>
      <c r="B101" s="100"/>
      <c r="C101" s="100"/>
      <c r="D101" s="100"/>
      <c r="E101" s="100"/>
      <c r="F101" s="101"/>
      <c r="G101" s="41"/>
    </row>
    <row r="102" spans="1:7" x14ac:dyDescent="0.3">
      <c r="A102" s="76" t="s">
        <v>53</v>
      </c>
      <c r="B102" s="76" t="s">
        <v>54</v>
      </c>
      <c r="C102" s="76" t="s">
        <v>5</v>
      </c>
      <c r="D102" s="76" t="s">
        <v>6</v>
      </c>
      <c r="E102" s="76" t="s">
        <v>7</v>
      </c>
      <c r="F102" s="76" t="s">
        <v>8</v>
      </c>
      <c r="G102" s="41"/>
    </row>
    <row r="103" spans="1:7" x14ac:dyDescent="0.3">
      <c r="A103" s="134" t="s">
        <v>16</v>
      </c>
      <c r="B103" s="55"/>
      <c r="C103" s="40">
        <f>+C105+C114+C117</f>
        <v>40202921.300000004</v>
      </c>
      <c r="D103" s="40">
        <f>+D105+D114+D117</f>
        <v>93705856.390000001</v>
      </c>
      <c r="E103" s="40">
        <f>+E105+E114+E117</f>
        <v>97837020.579999998</v>
      </c>
      <c r="F103" s="40">
        <f>+F105+F114+F117</f>
        <v>231745798.26999998</v>
      </c>
      <c r="G103" s="41"/>
    </row>
    <row r="104" spans="1:7" ht="9.9" customHeight="1" x14ac:dyDescent="0.3">
      <c r="A104" s="15"/>
      <c r="B104" s="56"/>
      <c r="C104" s="16"/>
      <c r="D104" s="16"/>
      <c r="E104" s="16"/>
      <c r="F104" s="57"/>
      <c r="G104" s="41"/>
    </row>
    <row r="105" spans="1:7" ht="15" customHeight="1" x14ac:dyDescent="0.3">
      <c r="A105" s="191" t="s">
        <v>56</v>
      </c>
      <c r="B105" s="191"/>
      <c r="C105" s="59">
        <f>+SUM(C106:C111)</f>
        <v>40202921.300000004</v>
      </c>
      <c r="D105" s="59">
        <f t="shared" ref="D105:F105" si="7">+SUM(D106:D111)</f>
        <v>93705856.390000001</v>
      </c>
      <c r="E105" s="59">
        <f t="shared" si="7"/>
        <v>97837020.579999998</v>
      </c>
      <c r="F105" s="59">
        <f t="shared" si="7"/>
        <v>231745798.26999998</v>
      </c>
      <c r="G105" s="41"/>
    </row>
    <row r="106" spans="1:7" x14ac:dyDescent="0.3">
      <c r="A106" s="60" t="s">
        <v>182</v>
      </c>
      <c r="B106" s="56" t="s">
        <v>183</v>
      </c>
      <c r="C106" s="17">
        <v>1189760</v>
      </c>
      <c r="D106" s="17">
        <v>1189760</v>
      </c>
      <c r="E106" s="17">
        <v>1190960</v>
      </c>
      <c r="F106" s="61">
        <f t="shared" ref="F106:F111" si="8">+C106+D106+E106</f>
        <v>3570480</v>
      </c>
      <c r="G106" s="41"/>
    </row>
    <row r="107" spans="1:7" x14ac:dyDescent="0.3">
      <c r="A107" s="60" t="s">
        <v>184</v>
      </c>
      <c r="B107" s="56" t="s">
        <v>185</v>
      </c>
      <c r="C107" s="17">
        <v>1256689.8799999999</v>
      </c>
      <c r="D107" s="64">
        <v>1075768.76</v>
      </c>
      <c r="E107" s="64">
        <v>989383.75</v>
      </c>
      <c r="F107" s="61">
        <f t="shared" si="8"/>
        <v>3321842.3899999997</v>
      </c>
      <c r="G107" s="41"/>
    </row>
    <row r="108" spans="1:7" x14ac:dyDescent="0.3">
      <c r="A108" s="60" t="s">
        <v>186</v>
      </c>
      <c r="B108" s="56" t="s">
        <v>187</v>
      </c>
      <c r="C108" s="17">
        <v>33743441.469999999</v>
      </c>
      <c r="D108" s="17">
        <v>37927282.600000001</v>
      </c>
      <c r="E108" s="17">
        <v>38121680.640000001</v>
      </c>
      <c r="F108" s="61">
        <f t="shared" si="8"/>
        <v>109792404.70999999</v>
      </c>
      <c r="G108" s="41"/>
    </row>
    <row r="109" spans="1:7" x14ac:dyDescent="0.3">
      <c r="A109" s="60" t="s">
        <v>188</v>
      </c>
      <c r="B109" s="56" t="s">
        <v>189</v>
      </c>
      <c r="C109" s="17">
        <v>658018.5</v>
      </c>
      <c r="D109" s="17">
        <v>1062227</v>
      </c>
      <c r="E109" s="17">
        <v>535920</v>
      </c>
      <c r="F109" s="61">
        <f t="shared" si="8"/>
        <v>2256165.5</v>
      </c>
      <c r="G109" s="41"/>
    </row>
    <row r="110" spans="1:7" x14ac:dyDescent="0.3">
      <c r="A110" s="60" t="s">
        <v>190</v>
      </c>
      <c r="B110" s="56" t="s">
        <v>191</v>
      </c>
      <c r="C110" s="17">
        <v>2600745.4500000002</v>
      </c>
      <c r="D110" s="17">
        <v>0</v>
      </c>
      <c r="E110" s="17">
        <v>1249000</v>
      </c>
      <c r="F110" s="61">
        <f t="shared" si="8"/>
        <v>3849745.45</v>
      </c>
      <c r="G110" s="41"/>
    </row>
    <row r="111" spans="1:7" x14ac:dyDescent="0.3">
      <c r="A111" s="60" t="s">
        <v>192</v>
      </c>
      <c r="B111" s="56" t="s">
        <v>193</v>
      </c>
      <c r="C111" s="17">
        <v>754266</v>
      </c>
      <c r="D111" s="17">
        <v>52450818.030000001</v>
      </c>
      <c r="E111" s="17">
        <v>55750076.189999998</v>
      </c>
      <c r="F111" s="61">
        <f t="shared" si="8"/>
        <v>108955160.22</v>
      </c>
      <c r="G111" s="41"/>
    </row>
    <row r="112" spans="1:7" x14ac:dyDescent="0.3">
      <c r="A112" s="60"/>
      <c r="B112" s="56"/>
      <c r="C112" s="17"/>
      <c r="D112" s="17"/>
      <c r="E112" s="17"/>
      <c r="F112" s="61"/>
      <c r="G112" s="41"/>
    </row>
    <row r="113" spans="1:7" x14ac:dyDescent="0.3">
      <c r="A113" s="136"/>
      <c r="B113" s="56"/>
      <c r="C113" s="17"/>
      <c r="D113" s="17"/>
      <c r="E113" s="17"/>
      <c r="F113" s="61"/>
      <c r="G113" s="41"/>
    </row>
    <row r="114" spans="1:7" ht="15" customHeight="1" x14ac:dyDescent="0.3">
      <c r="A114" s="191" t="s">
        <v>57</v>
      </c>
      <c r="B114" s="191"/>
      <c r="C114" s="59">
        <f>+SUM(C115:C115)</f>
        <v>0</v>
      </c>
      <c r="D114" s="59">
        <f>+SUM(D115:D115)</f>
        <v>0</v>
      </c>
      <c r="E114" s="59">
        <f>+SUM(E115:E115)</f>
        <v>0</v>
      </c>
      <c r="F114" s="59">
        <f>+SUM(F115:F115)</f>
        <v>0</v>
      </c>
      <c r="G114" s="41"/>
    </row>
    <row r="115" spans="1:7" x14ac:dyDescent="0.3">
      <c r="A115" s="60" t="s">
        <v>192</v>
      </c>
      <c r="B115" s="56" t="s">
        <v>193</v>
      </c>
      <c r="C115" s="62">
        <v>0</v>
      </c>
      <c r="D115" s="62">
        <v>0</v>
      </c>
      <c r="E115" s="62">
        <v>0</v>
      </c>
      <c r="F115" s="65">
        <f>+C115+D115+E115</f>
        <v>0</v>
      </c>
      <c r="G115" s="41"/>
    </row>
    <row r="116" spans="1:7" x14ac:dyDescent="0.3">
      <c r="A116" s="41"/>
      <c r="B116" s="41"/>
      <c r="C116" s="65"/>
      <c r="D116" s="65"/>
      <c r="E116" s="65"/>
      <c r="F116" s="65"/>
      <c r="G116" s="41"/>
    </row>
    <row r="117" spans="1:7" x14ac:dyDescent="0.3">
      <c r="A117" s="191" t="s">
        <v>58</v>
      </c>
      <c r="B117" s="191"/>
      <c r="C117" s="59">
        <f>+SUM(C118:C119)</f>
        <v>0</v>
      </c>
      <c r="D117" s="59">
        <f t="shared" ref="D117:F117" si="9">+SUM(D118:D119)</f>
        <v>0</v>
      </c>
      <c r="E117" s="59">
        <f t="shared" si="9"/>
        <v>0</v>
      </c>
      <c r="F117" s="59">
        <f t="shared" si="9"/>
        <v>0</v>
      </c>
      <c r="G117" s="41"/>
    </row>
    <row r="118" spans="1:7" x14ac:dyDescent="0.3">
      <c r="A118" s="83" t="s">
        <v>200</v>
      </c>
      <c r="B118" s="56" t="s">
        <v>201</v>
      </c>
      <c r="C118" s="62">
        <v>0</v>
      </c>
      <c r="D118" s="62">
        <v>0</v>
      </c>
      <c r="E118" s="62">
        <v>0</v>
      </c>
      <c r="F118" s="65">
        <f>+C118+D118+E118</f>
        <v>0</v>
      </c>
      <c r="G118" s="41"/>
    </row>
    <row r="119" spans="1:7" x14ac:dyDescent="0.3">
      <c r="A119" s="53"/>
      <c r="B119" s="53"/>
      <c r="C119" s="66"/>
      <c r="D119" s="66"/>
      <c r="E119" s="66"/>
      <c r="F119" s="67"/>
      <c r="G119" s="41"/>
    </row>
    <row r="120" spans="1:7" ht="15" customHeight="1" x14ac:dyDescent="0.3">
      <c r="A120" s="193" t="s">
        <v>59</v>
      </c>
      <c r="B120" s="193"/>
      <c r="C120" s="193"/>
      <c r="D120" s="193"/>
      <c r="E120" s="193"/>
      <c r="F120" s="193"/>
      <c r="G120" s="41"/>
    </row>
    <row r="121" spans="1:7" ht="15" customHeight="1" x14ac:dyDescent="0.3">
      <c r="A121" s="175" t="s">
        <v>175</v>
      </c>
      <c r="B121" s="175"/>
      <c r="C121" s="175"/>
      <c r="D121" s="175"/>
      <c r="E121" s="175"/>
      <c r="F121" s="175"/>
      <c r="G121" s="41"/>
    </row>
    <row r="122" spans="1:7" ht="50.1" customHeight="1" x14ac:dyDescent="0.3">
      <c r="A122" s="194" t="s">
        <v>179</v>
      </c>
      <c r="B122" s="194"/>
      <c r="C122" s="194"/>
      <c r="D122" s="194"/>
      <c r="E122" s="194"/>
      <c r="F122" s="194"/>
      <c r="G122" s="41"/>
    </row>
    <row r="123" spans="1:7" ht="15" customHeight="1" x14ac:dyDescent="0.3">
      <c r="A123" s="60"/>
      <c r="B123" s="56"/>
      <c r="C123" s="41"/>
      <c r="D123" s="41"/>
      <c r="E123" s="41"/>
      <c r="F123" s="41"/>
      <c r="G123" s="41"/>
    </row>
    <row r="124" spans="1:7" x14ac:dyDescent="0.3">
      <c r="A124" s="190" t="s">
        <v>76</v>
      </c>
      <c r="B124" s="190"/>
      <c r="C124" s="190"/>
      <c r="D124" s="190"/>
      <c r="E124" s="190"/>
      <c r="F124" s="190"/>
      <c r="G124" s="41"/>
    </row>
    <row r="125" spans="1:7" x14ac:dyDescent="0.3">
      <c r="A125" s="190" t="s">
        <v>77</v>
      </c>
      <c r="B125" s="190"/>
      <c r="C125" s="190"/>
      <c r="D125" s="190"/>
      <c r="E125" s="190"/>
      <c r="F125" s="190"/>
      <c r="G125" s="41"/>
    </row>
    <row r="126" spans="1:7" x14ac:dyDescent="0.3">
      <c r="A126" s="190" t="s">
        <v>51</v>
      </c>
      <c r="B126" s="190"/>
      <c r="C126" s="190"/>
      <c r="D126" s="190"/>
      <c r="E126" s="190"/>
      <c r="F126" s="190"/>
      <c r="G126" s="41"/>
    </row>
    <row r="127" spans="1:7" ht="15" customHeight="1" x14ac:dyDescent="0.3">
      <c r="A127" s="99"/>
      <c r="B127" s="100"/>
      <c r="C127" s="100"/>
      <c r="D127" s="100"/>
      <c r="E127" s="100"/>
      <c r="F127" s="101"/>
      <c r="G127" s="41"/>
    </row>
    <row r="128" spans="1:7" x14ac:dyDescent="0.3">
      <c r="A128" s="76" t="s">
        <v>75</v>
      </c>
      <c r="B128" s="76" t="s">
        <v>5</v>
      </c>
      <c r="C128" s="76" t="s">
        <v>6</v>
      </c>
      <c r="D128" s="76" t="s">
        <v>7</v>
      </c>
      <c r="E128" s="76" t="s">
        <v>8</v>
      </c>
      <c r="F128" s="27"/>
      <c r="G128" s="41"/>
    </row>
    <row r="129" spans="1:7" x14ac:dyDescent="0.3">
      <c r="A129" s="119" t="s">
        <v>79</v>
      </c>
      <c r="B129" s="68">
        <f>+B130+B131</f>
        <v>847959476.04999995</v>
      </c>
      <c r="C129" s="68">
        <f>+B139</f>
        <v>878147221.41000009</v>
      </c>
      <c r="D129" s="68">
        <f t="shared" ref="D129:D130" si="10">+C139</f>
        <v>854832031.67999995</v>
      </c>
      <c r="E129" s="68">
        <f>SUM(E130:E131)</f>
        <v>847959476.04999995</v>
      </c>
      <c r="F129" s="101"/>
      <c r="G129" s="41"/>
    </row>
    <row r="130" spans="1:7" x14ac:dyDescent="0.3">
      <c r="A130" s="120" t="s">
        <v>80</v>
      </c>
      <c r="B130" s="30">
        <f>'1T'!E140</f>
        <v>723039446.99000001</v>
      </c>
      <c r="C130" s="30">
        <f>+B140</f>
        <v>723039446.99000001</v>
      </c>
      <c r="D130" s="30">
        <f t="shared" si="10"/>
        <v>723039446.99000001</v>
      </c>
      <c r="E130" s="73">
        <f>D140</f>
        <v>723039446.99000001</v>
      </c>
      <c r="F130" s="27"/>
      <c r="G130" s="41"/>
    </row>
    <row r="131" spans="1:7" x14ac:dyDescent="0.3">
      <c r="A131" s="120" t="s">
        <v>78</v>
      </c>
      <c r="B131" s="30">
        <f>'1T'!E141</f>
        <v>124920029.05999999</v>
      </c>
      <c r="C131" s="30">
        <f>B141</f>
        <v>155107774.41999996</v>
      </c>
      <c r="D131" s="30">
        <f>+C141</f>
        <v>131792584.68999995</v>
      </c>
      <c r="E131" s="73">
        <f>B131</f>
        <v>124920029.05999999</v>
      </c>
      <c r="F131" s="27"/>
      <c r="G131" s="41"/>
    </row>
    <row r="132" spans="1:7" x14ac:dyDescent="0.3">
      <c r="A132" s="119" t="s">
        <v>82</v>
      </c>
      <c r="B132" s="68">
        <f>C88</f>
        <v>70390666.659999996</v>
      </c>
      <c r="C132" s="68">
        <f>D88</f>
        <v>70390666.659999996</v>
      </c>
      <c r="D132" s="68">
        <f t="shared" ref="D132" si="11">E88</f>
        <v>70390666.659999996</v>
      </c>
      <c r="E132" s="68">
        <f>+B132+C132+D132</f>
        <v>211171999.97999999</v>
      </c>
      <c r="F132" s="101"/>
      <c r="G132" s="41"/>
    </row>
    <row r="133" spans="1:7" x14ac:dyDescent="0.3">
      <c r="A133" s="119" t="s">
        <v>145</v>
      </c>
      <c r="B133" s="68">
        <f>+B134+B135</f>
        <v>918350142.71000004</v>
      </c>
      <c r="C133" s="68">
        <f>+C134+C135</f>
        <v>948537888.06999993</v>
      </c>
      <c r="D133" s="68">
        <f>+D134+D135</f>
        <v>925222698.33999991</v>
      </c>
      <c r="E133" s="68">
        <f>+E134+E135</f>
        <v>1059131476.03</v>
      </c>
      <c r="F133" s="101"/>
      <c r="G133" s="41"/>
    </row>
    <row r="134" spans="1:7" x14ac:dyDescent="0.3">
      <c r="A134" s="120" t="s">
        <v>80</v>
      </c>
      <c r="B134" s="30">
        <f>+B130</f>
        <v>723039446.99000001</v>
      </c>
      <c r="C134" s="30">
        <f>+C130</f>
        <v>723039446.99000001</v>
      </c>
      <c r="D134" s="30">
        <f>+D130</f>
        <v>723039446.99000001</v>
      </c>
      <c r="E134" s="73">
        <f>+E130</f>
        <v>723039446.99000001</v>
      </c>
      <c r="F134" s="27"/>
      <c r="G134" s="41"/>
    </row>
    <row r="135" spans="1:7" x14ac:dyDescent="0.3">
      <c r="A135" s="120" t="s">
        <v>78</v>
      </c>
      <c r="B135" s="30">
        <f>B131+B132</f>
        <v>195310695.71999997</v>
      </c>
      <c r="C135" s="30">
        <f>C131+C132</f>
        <v>225498441.07999995</v>
      </c>
      <c r="D135" s="30">
        <f>+D132+D131</f>
        <v>202183251.34999996</v>
      </c>
      <c r="E135" s="73">
        <f>E132+E131</f>
        <v>336092029.03999996</v>
      </c>
      <c r="F135" s="27"/>
      <c r="G135" s="41"/>
    </row>
    <row r="136" spans="1:7" x14ac:dyDescent="0.3">
      <c r="A136" s="119" t="s">
        <v>81</v>
      </c>
      <c r="B136" s="68">
        <f>+B137+B138</f>
        <v>40202921.300000004</v>
      </c>
      <c r="C136" s="68">
        <f>+C137+C138</f>
        <v>93705856.390000001</v>
      </c>
      <c r="D136" s="68">
        <f>+D137+D138</f>
        <v>97837020.579999998</v>
      </c>
      <c r="E136" s="68">
        <f>+B136+C136+D136</f>
        <v>231745798.26999998</v>
      </c>
      <c r="F136" s="101"/>
      <c r="G136" s="41"/>
    </row>
    <row r="137" spans="1:7" x14ac:dyDescent="0.3">
      <c r="A137" s="120" t="s">
        <v>80</v>
      </c>
      <c r="B137" s="160">
        <f>C114</f>
        <v>0</v>
      </c>
      <c r="C137" s="160">
        <f t="shared" ref="C137" si="12">D114</f>
        <v>0</v>
      </c>
      <c r="D137" s="160">
        <f>E114</f>
        <v>0</v>
      </c>
      <c r="E137" s="69">
        <f>+B137+C137+D137</f>
        <v>0</v>
      </c>
      <c r="F137" s="101"/>
      <c r="G137" s="41"/>
    </row>
    <row r="138" spans="1:7" x14ac:dyDescent="0.3">
      <c r="A138" s="120" t="s">
        <v>78</v>
      </c>
      <c r="B138" s="160">
        <f>C105</f>
        <v>40202921.300000004</v>
      </c>
      <c r="C138" s="160">
        <f t="shared" ref="C138" si="13">D105</f>
        <v>93705856.390000001</v>
      </c>
      <c r="D138" s="160">
        <f>E105</f>
        <v>97837020.579999998</v>
      </c>
      <c r="E138" s="69">
        <f>+B138+C138+D138</f>
        <v>231745798.26999998</v>
      </c>
      <c r="F138" s="101"/>
      <c r="G138" s="41"/>
    </row>
    <row r="139" spans="1:7" x14ac:dyDescent="0.3">
      <c r="A139" s="119" t="s">
        <v>146</v>
      </c>
      <c r="B139" s="68">
        <f t="shared" ref="B139:C139" si="14">+B133-B136</f>
        <v>878147221.41000009</v>
      </c>
      <c r="C139" s="68">
        <f t="shared" si="14"/>
        <v>854832031.67999995</v>
      </c>
      <c r="D139" s="68">
        <f t="shared" ref="D139" si="15">+D133-D136</f>
        <v>827385677.75999987</v>
      </c>
      <c r="E139" s="68">
        <f>+E133-E136</f>
        <v>827385677.75999999</v>
      </c>
      <c r="F139" s="101"/>
      <c r="G139" s="41"/>
    </row>
    <row r="140" spans="1:7" x14ac:dyDescent="0.3">
      <c r="A140" s="120" t="s">
        <v>80</v>
      </c>
      <c r="B140" s="90">
        <f t="shared" ref="B140:D141" si="16">+B134-B137</f>
        <v>723039446.99000001</v>
      </c>
      <c r="C140" s="90">
        <f t="shared" si="16"/>
        <v>723039446.99000001</v>
      </c>
      <c r="D140" s="90">
        <f t="shared" si="16"/>
        <v>723039446.99000001</v>
      </c>
      <c r="E140" s="69">
        <f>+E134-E137</f>
        <v>723039446.99000001</v>
      </c>
      <c r="F140" s="41"/>
      <c r="G140" s="41"/>
    </row>
    <row r="141" spans="1:7" x14ac:dyDescent="0.3">
      <c r="A141" s="121" t="s">
        <v>78</v>
      </c>
      <c r="B141" s="85">
        <f t="shared" si="16"/>
        <v>155107774.41999996</v>
      </c>
      <c r="C141" s="85">
        <f t="shared" si="16"/>
        <v>131792584.68999995</v>
      </c>
      <c r="D141" s="85">
        <f t="shared" si="16"/>
        <v>104346230.76999997</v>
      </c>
      <c r="E141" s="70">
        <f>+E135-E138</f>
        <v>104346230.76999998</v>
      </c>
      <c r="F141" s="161"/>
      <c r="G141" s="41"/>
    </row>
    <row r="142" spans="1:7" x14ac:dyDescent="0.3">
      <c r="A142" s="175" t="s">
        <v>175</v>
      </c>
      <c r="B142" s="175"/>
      <c r="C142" s="175"/>
      <c r="D142" s="175"/>
      <c r="E142" s="175"/>
      <c r="F142" s="46"/>
      <c r="G142" s="41"/>
    </row>
    <row r="143" spans="1:7" ht="50.1" customHeight="1" x14ac:dyDescent="0.3">
      <c r="A143" s="176" t="s">
        <v>179</v>
      </c>
      <c r="B143" s="177"/>
      <c r="C143" s="177"/>
      <c r="D143" s="177"/>
      <c r="E143" s="178"/>
      <c r="F143" s="71"/>
      <c r="G143" s="41"/>
    </row>
    <row r="144" spans="1:7" x14ac:dyDescent="0.3">
      <c r="A144" s="139"/>
      <c r="B144" s="72"/>
      <c r="C144" s="72"/>
      <c r="D144" s="72"/>
      <c r="E144" s="72"/>
      <c r="F144" s="71"/>
      <c r="G144" s="41"/>
    </row>
    <row r="145" spans="1:7" x14ac:dyDescent="0.3">
      <c r="A145" s="87" t="s">
        <v>83</v>
      </c>
      <c r="B145" s="215" t="s">
        <v>205</v>
      </c>
      <c r="C145" s="216"/>
      <c r="D145" s="217" t="s">
        <v>48</v>
      </c>
      <c r="E145" s="182"/>
      <c r="F145" s="183"/>
      <c r="G145" s="41"/>
    </row>
    <row r="146" spans="1:7" x14ac:dyDescent="0.3">
      <c r="A146" s="88" t="s">
        <v>46</v>
      </c>
      <c r="B146" s="179" t="s">
        <v>215</v>
      </c>
      <c r="C146" s="218"/>
      <c r="D146" s="185"/>
      <c r="E146" s="185"/>
      <c r="F146" s="186"/>
      <c r="G146" s="41"/>
    </row>
    <row r="147" spans="1:7" x14ac:dyDescent="0.3">
      <c r="A147" s="89" t="s">
        <v>47</v>
      </c>
      <c r="B147" s="219" t="s">
        <v>216</v>
      </c>
      <c r="C147" s="220"/>
      <c r="D147" s="188"/>
      <c r="E147" s="188"/>
      <c r="F147" s="189"/>
      <c r="G147" s="41"/>
    </row>
  </sheetData>
  <mergeCells count="73">
    <mergeCell ref="A1:F2"/>
    <mergeCell ref="A3:F3"/>
    <mergeCell ref="C5:F5"/>
    <mergeCell ref="C6:F6"/>
    <mergeCell ref="C7:F7"/>
    <mergeCell ref="A10:F10"/>
    <mergeCell ref="A12:F12"/>
    <mergeCell ref="A13:F13"/>
    <mergeCell ref="A19:F19"/>
    <mergeCell ref="A20:F20"/>
    <mergeCell ref="A16:B16"/>
    <mergeCell ref="A32:E32"/>
    <mergeCell ref="A22:F22"/>
    <mergeCell ref="A23:F23"/>
    <mergeCell ref="A25:B25"/>
    <mergeCell ref="A29:B29"/>
    <mergeCell ref="A26:B26"/>
    <mergeCell ref="A27:B27"/>
    <mergeCell ref="A28:B28"/>
    <mergeCell ref="A31:B31"/>
    <mergeCell ref="A30:B30"/>
    <mergeCell ref="A33:F33"/>
    <mergeCell ref="A35:F35"/>
    <mergeCell ref="A38:B38"/>
    <mergeCell ref="A39:B39"/>
    <mergeCell ref="A40:B40"/>
    <mergeCell ref="A36:F36"/>
    <mergeCell ref="A41:B41"/>
    <mergeCell ref="A42:B42"/>
    <mergeCell ref="A43:F43"/>
    <mergeCell ref="A44:F44"/>
    <mergeCell ref="A50:F50"/>
    <mergeCell ref="A51:F51"/>
    <mergeCell ref="A53:B53"/>
    <mergeCell ref="A54:B54"/>
    <mergeCell ref="A55:B55"/>
    <mergeCell ref="A56:F56"/>
    <mergeCell ref="A57:F57"/>
    <mergeCell ref="B59:C59"/>
    <mergeCell ref="D59:F61"/>
    <mergeCell ref="B60:C60"/>
    <mergeCell ref="B61:C61"/>
    <mergeCell ref="A64:F64"/>
    <mergeCell ref="A66:F66"/>
    <mergeCell ref="A67:F67"/>
    <mergeCell ref="A68:F68"/>
    <mergeCell ref="A78:F78"/>
    <mergeCell ref="A79:F79"/>
    <mergeCell ref="A81:F81"/>
    <mergeCell ref="A82:F82"/>
    <mergeCell ref="A83:F83"/>
    <mergeCell ref="A88:B88"/>
    <mergeCell ref="A117:B117"/>
    <mergeCell ref="A120:F120"/>
    <mergeCell ref="A92:B92"/>
    <mergeCell ref="A95:F95"/>
    <mergeCell ref="A96:F96"/>
    <mergeCell ref="A98:F98"/>
    <mergeCell ref="A99:F99"/>
    <mergeCell ref="A100:F100"/>
    <mergeCell ref="A105:B105"/>
    <mergeCell ref="A114:B114"/>
    <mergeCell ref="A142:E142"/>
    <mergeCell ref="A143:E143"/>
    <mergeCell ref="B145:C145"/>
    <mergeCell ref="D145:F147"/>
    <mergeCell ref="B146:C146"/>
    <mergeCell ref="B147:C147"/>
    <mergeCell ref="A121:F121"/>
    <mergeCell ref="A122:F122"/>
    <mergeCell ref="A124:F124"/>
    <mergeCell ref="A125:F125"/>
    <mergeCell ref="A126:F126"/>
  </mergeCells>
  <phoneticPr fontId="9" type="noConversion"/>
  <printOptions horizontalCentered="1"/>
  <pageMargins left="0.70866141732283472" right="0.70866141732283472" top="0.94488188976377963" bottom="0.74803149606299213" header="0.19685039370078741" footer="0.31496062992125984"/>
  <pageSetup scale="55"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4" max="5" man="1"/>
    <brk id="62" max="16383" man="1"/>
    <brk id="122" max="5" man="1"/>
  </rowBreaks>
  <ignoredErrors>
    <ignoredError sqref="F16:F18" evalError="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2"/>
  <sheetViews>
    <sheetView showGridLines="0" zoomScale="80" zoomScaleNormal="80" workbookViewId="0">
      <selection sqref="A1:E1"/>
    </sheetView>
  </sheetViews>
  <sheetFormatPr baseColWidth="10" defaultColWidth="11.44140625" defaultRowHeight="15.6" x14ac:dyDescent="0.3"/>
  <cols>
    <col min="1" max="1" width="68.109375" style="41" customWidth="1"/>
    <col min="2" max="2" width="27.44140625" style="41" customWidth="1"/>
    <col min="3" max="6" width="20.6640625" style="41" customWidth="1"/>
    <col min="7" max="16384" width="11.44140625" style="41"/>
  </cols>
  <sheetData>
    <row r="1" spans="1:6" ht="42" customHeight="1" x14ac:dyDescent="0.3">
      <c r="A1" s="221" t="s">
        <v>38</v>
      </c>
      <c r="B1" s="221"/>
      <c r="C1" s="221"/>
      <c r="D1" s="221"/>
      <c r="E1" s="221"/>
      <c r="F1" s="116"/>
    </row>
    <row r="2" spans="1:6" ht="20.100000000000001" customHeight="1" x14ac:dyDescent="0.3">
      <c r="A2" s="222" t="s">
        <v>209</v>
      </c>
      <c r="B2" s="222"/>
      <c r="C2" s="222"/>
      <c r="D2" s="222"/>
      <c r="E2" s="222"/>
      <c r="F2" s="91"/>
    </row>
    <row r="3" spans="1:6" ht="15" customHeight="1" x14ac:dyDescent="0.3"/>
    <row r="4" spans="1:6" ht="38.25" customHeight="1" x14ac:dyDescent="0.3">
      <c r="A4" s="92"/>
      <c r="B4" s="80" t="s">
        <v>22</v>
      </c>
      <c r="C4" s="223" t="s">
        <v>211</v>
      </c>
      <c r="D4" s="224"/>
      <c r="F4" s="3"/>
    </row>
    <row r="5" spans="1:6" ht="18" customHeight="1" x14ac:dyDescent="0.3">
      <c r="A5" s="92"/>
      <c r="B5" s="81" t="s">
        <v>33</v>
      </c>
      <c r="C5" s="223" t="s">
        <v>172</v>
      </c>
      <c r="D5" s="224"/>
      <c r="F5" s="3"/>
    </row>
    <row r="6" spans="1:6" ht="18" customHeight="1" x14ac:dyDescent="0.3">
      <c r="A6" s="92"/>
      <c r="B6" s="82" t="s">
        <v>34</v>
      </c>
      <c r="C6" s="223" t="s">
        <v>172</v>
      </c>
      <c r="D6" s="224"/>
      <c r="F6" s="3"/>
    </row>
    <row r="7" spans="1:6" ht="15" customHeight="1" x14ac:dyDescent="0.3">
      <c r="A7" s="92"/>
      <c r="B7" s="3"/>
      <c r="C7" s="3"/>
      <c r="D7" s="3"/>
      <c r="E7" s="3"/>
      <c r="F7" s="3"/>
    </row>
    <row r="8" spans="1:6" ht="21.9" customHeight="1" x14ac:dyDescent="0.3">
      <c r="A8" s="195" t="s">
        <v>137</v>
      </c>
      <c r="B8" s="195"/>
      <c r="C8" s="195"/>
      <c r="D8" s="195"/>
      <c r="E8" s="195"/>
    </row>
    <row r="9" spans="1:6" ht="15" customHeight="1" x14ac:dyDescent="0.3"/>
    <row r="10" spans="1:6" x14ac:dyDescent="0.3">
      <c r="A10" s="206" t="s">
        <v>36</v>
      </c>
      <c r="B10" s="206"/>
      <c r="C10" s="206"/>
      <c r="D10" s="206"/>
      <c r="E10" s="206"/>
      <c r="F10" s="93"/>
    </row>
    <row r="11" spans="1:6" ht="15" customHeight="1" x14ac:dyDescent="0.3">
      <c r="A11" s="206" t="s">
        <v>19</v>
      </c>
      <c r="B11" s="206"/>
      <c r="C11" s="206"/>
      <c r="D11" s="206"/>
      <c r="E11" s="206"/>
      <c r="F11" s="93"/>
    </row>
    <row r="12" spans="1:6" ht="15" customHeight="1" x14ac:dyDescent="0.3">
      <c r="A12" s="42"/>
      <c r="B12" s="42"/>
      <c r="C12" s="42"/>
      <c r="D12" s="43"/>
      <c r="E12" s="43"/>
      <c r="F12" s="44"/>
    </row>
    <row r="13" spans="1:6" x14ac:dyDescent="0.3">
      <c r="A13" s="137" t="s">
        <v>17</v>
      </c>
      <c r="B13" s="8" t="s">
        <v>18</v>
      </c>
      <c r="C13" s="137" t="s">
        <v>93</v>
      </c>
      <c r="D13" s="8" t="s">
        <v>94</v>
      </c>
      <c r="E13" s="8" t="s">
        <v>136</v>
      </c>
      <c r="F13" s="44"/>
    </row>
    <row r="14" spans="1:6" ht="16.95" customHeight="1" x14ac:dyDescent="0.3">
      <c r="A14" s="201" t="s">
        <v>16</v>
      </c>
      <c r="B14" s="201"/>
      <c r="C14" s="127">
        <f>+C16</f>
        <v>482.66666666666669</v>
      </c>
      <c r="D14" s="127">
        <f t="shared" ref="D14:E14" si="0">+D16</f>
        <v>462.33333333333331</v>
      </c>
      <c r="E14" s="127">
        <f t="shared" si="0"/>
        <v>472.5</v>
      </c>
      <c r="F14" s="44"/>
    </row>
    <row r="15" spans="1:6" s="94" customFormat="1" ht="16.95" customHeight="1" x14ac:dyDescent="0.3">
      <c r="A15" s="18"/>
      <c r="B15" s="124"/>
      <c r="C15" s="17"/>
      <c r="D15" s="17"/>
      <c r="E15" s="17"/>
      <c r="F15" s="44"/>
    </row>
    <row r="16" spans="1:6" s="94" customFormat="1" ht="16.95" customHeight="1" x14ac:dyDescent="0.3">
      <c r="A16" s="18" t="s">
        <v>166</v>
      </c>
      <c r="B16" s="124" t="s">
        <v>165</v>
      </c>
      <c r="C16" s="17">
        <f>+'1T'!F18</f>
        <v>482.66666666666669</v>
      </c>
      <c r="D16" s="17">
        <f>+'2T'!F18</f>
        <v>462.33333333333331</v>
      </c>
      <c r="E16" s="17">
        <f>+AVERAGE(C16:D16)</f>
        <v>472.5</v>
      </c>
      <c r="F16" s="162"/>
    </row>
    <row r="17" spans="1:6" ht="15" customHeight="1" x14ac:dyDescent="0.3">
      <c r="A17" s="200" t="s">
        <v>181</v>
      </c>
      <c r="B17" s="200"/>
      <c r="C17" s="200"/>
      <c r="D17" s="200"/>
      <c r="E17" s="200"/>
      <c r="F17" s="225"/>
    </row>
    <row r="18" spans="1:6" ht="60" customHeight="1" x14ac:dyDescent="0.3">
      <c r="A18" s="176" t="s">
        <v>179</v>
      </c>
      <c r="B18" s="177"/>
      <c r="C18" s="177"/>
      <c r="D18" s="177"/>
      <c r="E18" s="178"/>
    </row>
    <row r="19" spans="1:6" ht="15" customHeight="1" x14ac:dyDescent="0.3">
      <c r="A19" s="42"/>
      <c r="B19" s="42"/>
      <c r="C19" s="42"/>
      <c r="D19" s="43"/>
      <c r="E19" s="43"/>
      <c r="F19" s="44"/>
    </row>
    <row r="20" spans="1:6" x14ac:dyDescent="0.3">
      <c r="A20" s="206" t="s">
        <v>37</v>
      </c>
      <c r="B20" s="206"/>
      <c r="C20" s="206"/>
      <c r="D20" s="206"/>
      <c r="E20" s="93"/>
      <c r="F20" s="135"/>
    </row>
    <row r="21" spans="1:6" ht="15" customHeight="1" x14ac:dyDescent="0.3">
      <c r="A21" s="206" t="s">
        <v>20</v>
      </c>
      <c r="B21" s="206"/>
      <c r="C21" s="206"/>
      <c r="D21" s="206"/>
      <c r="E21" s="93"/>
      <c r="F21" s="135"/>
    </row>
    <row r="22" spans="1:6" ht="15" customHeight="1" x14ac:dyDescent="0.3">
      <c r="A22" s="42"/>
      <c r="B22" s="42"/>
      <c r="C22" s="43"/>
      <c r="D22" s="43"/>
      <c r="E22" s="43"/>
      <c r="F22" s="45"/>
    </row>
    <row r="23" spans="1:6" ht="16.95" customHeight="1" x14ac:dyDescent="0.3">
      <c r="A23" s="118" t="s">
        <v>21</v>
      </c>
      <c r="B23" s="8" t="s">
        <v>93</v>
      </c>
      <c r="C23" s="8" t="s">
        <v>94</v>
      </c>
      <c r="D23" s="137" t="s">
        <v>9</v>
      </c>
      <c r="E23" s="135"/>
      <c r="F23" s="45"/>
    </row>
    <row r="24" spans="1:6" ht="16.95" customHeight="1" x14ac:dyDescent="0.3">
      <c r="A24" s="142" t="s">
        <v>16</v>
      </c>
      <c r="B24" s="150">
        <f>+SUM(B27:B29)</f>
        <v>86251970.920000002</v>
      </c>
      <c r="C24" s="150">
        <f t="shared" ref="C24:D24" si="1">+SUM(C27:C29)</f>
        <v>231745797.55000001</v>
      </c>
      <c r="D24" s="150">
        <f t="shared" si="1"/>
        <v>317997768.47000003</v>
      </c>
      <c r="E24" s="135"/>
      <c r="F24" s="45"/>
    </row>
    <row r="25" spans="1:6" ht="16.95" customHeight="1" x14ac:dyDescent="0.3">
      <c r="A25" s="128"/>
      <c r="B25" s="163"/>
      <c r="C25" s="163"/>
      <c r="D25" s="163"/>
      <c r="E25" s="135"/>
      <c r="F25" s="45"/>
    </row>
    <row r="26" spans="1:6" ht="16.95" customHeight="1" x14ac:dyDescent="0.3">
      <c r="A26" s="143" t="s">
        <v>166</v>
      </c>
      <c r="B26" s="164"/>
      <c r="C26" s="164"/>
      <c r="D26" s="164"/>
      <c r="E26" s="135"/>
      <c r="F26" s="45"/>
    </row>
    <row r="27" spans="1:6" ht="16.95" customHeight="1" x14ac:dyDescent="0.3">
      <c r="A27" s="126" t="s">
        <v>167</v>
      </c>
      <c r="B27" s="140">
        <f>+'1T'!F29</f>
        <v>47264955.359999999</v>
      </c>
      <c r="C27" s="140">
        <f>+'2T'!F29</f>
        <v>118940891.88000001</v>
      </c>
      <c r="D27" s="140">
        <f>+B27+C27</f>
        <v>166205847.24000001</v>
      </c>
      <c r="F27" s="45"/>
    </row>
    <row r="28" spans="1:6" ht="15" customHeight="1" x14ac:dyDescent="0.3">
      <c r="A28" s="126" t="s">
        <v>168</v>
      </c>
      <c r="B28" s="140">
        <f>+'1T'!F30</f>
        <v>0</v>
      </c>
      <c r="C28" s="140">
        <f>+'2T'!F30</f>
        <v>3849745.45</v>
      </c>
      <c r="D28" s="140">
        <f t="shared" ref="D28:D29" si="2">+B28+C28</f>
        <v>3849745.45</v>
      </c>
      <c r="E28" s="135"/>
      <c r="F28" s="45"/>
    </row>
    <row r="29" spans="1:6" ht="15" customHeight="1" x14ac:dyDescent="0.3">
      <c r="A29" s="126" t="s">
        <v>169</v>
      </c>
      <c r="B29" s="140">
        <f>+'1T'!F31</f>
        <v>38987015.560000002</v>
      </c>
      <c r="C29" s="140">
        <f>+'2T'!F31</f>
        <v>108955160.22</v>
      </c>
      <c r="D29" s="140">
        <f t="shared" si="2"/>
        <v>147942175.78</v>
      </c>
      <c r="E29" s="135"/>
      <c r="F29" s="45"/>
    </row>
    <row r="30" spans="1:6" ht="15" customHeight="1" x14ac:dyDescent="0.3">
      <c r="A30" s="153" t="s">
        <v>175</v>
      </c>
      <c r="B30" s="153"/>
      <c r="C30" s="153"/>
      <c r="D30" s="153"/>
      <c r="E30" s="152"/>
      <c r="F30" s="46"/>
    </row>
    <row r="31" spans="1:6" ht="60" customHeight="1" x14ac:dyDescent="0.35">
      <c r="A31" s="176" t="s">
        <v>179</v>
      </c>
      <c r="B31" s="177"/>
      <c r="C31" s="177"/>
      <c r="D31" s="178"/>
      <c r="E31" s="6"/>
      <c r="F31" s="71"/>
    </row>
    <row r="32" spans="1:6" ht="15" customHeight="1" x14ac:dyDescent="0.3">
      <c r="A32" s="139"/>
      <c r="B32" s="139"/>
      <c r="C32" s="139"/>
      <c r="D32" s="139"/>
      <c r="E32" s="96"/>
      <c r="F32" s="71"/>
    </row>
    <row r="33" spans="1:6" ht="15" customHeight="1" x14ac:dyDescent="0.3"/>
    <row r="34" spans="1:6" ht="21.9" customHeight="1" x14ac:dyDescent="0.3">
      <c r="A34" s="195" t="s">
        <v>138</v>
      </c>
      <c r="B34" s="195"/>
      <c r="C34" s="195"/>
      <c r="D34" s="195"/>
      <c r="E34" s="195"/>
    </row>
    <row r="35" spans="1:6" ht="15" customHeight="1" x14ac:dyDescent="0.3"/>
    <row r="36" spans="1:6" x14ac:dyDescent="0.3">
      <c r="A36" s="190" t="s">
        <v>70</v>
      </c>
      <c r="B36" s="190"/>
      <c r="C36" s="190"/>
      <c r="D36" s="190"/>
      <c r="E36" s="190"/>
      <c r="F36" s="48"/>
    </row>
    <row r="37" spans="1:6" ht="31.5" customHeight="1" x14ac:dyDescent="0.3">
      <c r="A37" s="196" t="s">
        <v>71</v>
      </c>
      <c r="B37" s="196"/>
      <c r="C37" s="196"/>
      <c r="D37" s="196"/>
      <c r="E37" s="196"/>
      <c r="F37" s="48"/>
    </row>
    <row r="38" spans="1:6" x14ac:dyDescent="0.3">
      <c r="A38" s="190" t="s">
        <v>51</v>
      </c>
      <c r="B38" s="190"/>
      <c r="C38" s="190"/>
      <c r="D38" s="190"/>
      <c r="E38" s="190"/>
      <c r="F38" s="48"/>
    </row>
    <row r="39" spans="1:6" ht="15" customHeight="1" x14ac:dyDescent="0.3"/>
    <row r="40" spans="1:6" x14ac:dyDescent="0.3">
      <c r="A40" s="76" t="s">
        <v>53</v>
      </c>
      <c r="B40" s="76" t="s">
        <v>54</v>
      </c>
      <c r="C40" s="76" t="s">
        <v>93</v>
      </c>
      <c r="D40" s="76" t="s">
        <v>94</v>
      </c>
      <c r="E40" s="76" t="s">
        <v>9</v>
      </c>
    </row>
    <row r="41" spans="1:6" x14ac:dyDescent="0.3">
      <c r="A41" s="117" t="s">
        <v>16</v>
      </c>
      <c r="B41" s="55"/>
      <c r="C41" s="40">
        <f>+C43+C47</f>
        <v>937303954.18000007</v>
      </c>
      <c r="D41" s="40">
        <f>+D43+D47</f>
        <v>211171999.98000002</v>
      </c>
      <c r="E41" s="40">
        <f>+E43+E47</f>
        <v>1148475954.1600001</v>
      </c>
    </row>
    <row r="42" spans="1:6" ht="15" customHeight="1" x14ac:dyDescent="0.3">
      <c r="A42" s="15"/>
      <c r="B42" s="56"/>
      <c r="C42" s="16"/>
      <c r="D42" s="16"/>
      <c r="E42" s="16"/>
    </row>
    <row r="43" spans="1:6" x14ac:dyDescent="0.3">
      <c r="A43" s="191" t="s">
        <v>72</v>
      </c>
      <c r="B43" s="191"/>
      <c r="C43" s="59">
        <f>+SUM(C44:C45)</f>
        <v>211171999.98000002</v>
      </c>
      <c r="D43" s="59">
        <f>+SUM(D44:D45)</f>
        <v>211171999.98000002</v>
      </c>
      <c r="E43" s="59">
        <f>+SUM(E44:E45)</f>
        <v>422343999.96000004</v>
      </c>
    </row>
    <row r="44" spans="1:6" ht="16.5" customHeight="1" x14ac:dyDescent="0.3">
      <c r="A44" s="60" t="s">
        <v>194</v>
      </c>
      <c r="B44" s="56" t="s">
        <v>195</v>
      </c>
      <c r="C44" s="17">
        <f>+'1T'!F90</f>
        <v>66999999.989999995</v>
      </c>
      <c r="D44" s="17">
        <f>+'2T'!F89</f>
        <v>66999999.989999995</v>
      </c>
      <c r="E44" s="17">
        <f>+C44+D44</f>
        <v>133999999.97999999</v>
      </c>
    </row>
    <row r="45" spans="1:6" ht="16.5" customHeight="1" x14ac:dyDescent="0.3">
      <c r="A45" s="60" t="s">
        <v>194</v>
      </c>
      <c r="B45" s="56" t="s">
        <v>195</v>
      </c>
      <c r="C45" s="17">
        <f>+'1T'!F91</f>
        <v>144171999.99000001</v>
      </c>
      <c r="D45" s="17">
        <f>+'2T'!F90</f>
        <v>144171999.99000001</v>
      </c>
      <c r="E45" s="17">
        <f>+C45+D45</f>
        <v>288343999.98000002</v>
      </c>
    </row>
    <row r="46" spans="1:6" ht="16.5" customHeight="1" x14ac:dyDescent="0.3">
      <c r="A46" s="136"/>
      <c r="B46" s="56"/>
      <c r="C46" s="17"/>
      <c r="D46" s="17"/>
      <c r="E46" s="17"/>
    </row>
    <row r="47" spans="1:6" ht="16.5" customHeight="1" x14ac:dyDescent="0.3">
      <c r="A47" s="191" t="s">
        <v>73</v>
      </c>
      <c r="B47" s="191"/>
      <c r="C47" s="59">
        <f>+SUM(C48:C49)</f>
        <v>726131954.20000005</v>
      </c>
      <c r="D47" s="59">
        <f>+SUM(D48:D49)</f>
        <v>0</v>
      </c>
      <c r="E47" s="59">
        <f>+SUM(E48:E49)</f>
        <v>726131954.20000005</v>
      </c>
    </row>
    <row r="48" spans="1:6" ht="16.5" customHeight="1" x14ac:dyDescent="0.3">
      <c r="A48" s="60" t="s">
        <v>198</v>
      </c>
      <c r="B48" s="56" t="s">
        <v>196</v>
      </c>
      <c r="C48" s="62">
        <f>+'1T'!F94</f>
        <v>3092507.21</v>
      </c>
      <c r="D48" s="62">
        <f>+'2T'!F93</f>
        <v>0</v>
      </c>
      <c r="E48" s="62">
        <f>+C48+D48</f>
        <v>3092507.21</v>
      </c>
    </row>
    <row r="49" spans="1:6" ht="16.5" customHeight="1" x14ac:dyDescent="0.3">
      <c r="A49" s="60" t="s">
        <v>199</v>
      </c>
      <c r="B49" s="56" t="s">
        <v>197</v>
      </c>
      <c r="C49" s="62">
        <f>+'1T'!F95</f>
        <v>723039446.99000001</v>
      </c>
      <c r="D49" s="62">
        <f>+'2T'!F94</f>
        <v>0</v>
      </c>
      <c r="E49" s="62">
        <f>+C49+D49</f>
        <v>723039446.99000001</v>
      </c>
    </row>
    <row r="50" spans="1:6" x14ac:dyDescent="0.3">
      <c r="A50" s="200" t="s">
        <v>181</v>
      </c>
      <c r="B50" s="200"/>
      <c r="C50" s="200"/>
      <c r="D50" s="200"/>
      <c r="E50" s="200"/>
    </row>
    <row r="51" spans="1:6" ht="50.1" customHeight="1" x14ac:dyDescent="0.3">
      <c r="A51" s="227" t="s">
        <v>214</v>
      </c>
      <c r="B51" s="228"/>
      <c r="C51" s="228"/>
      <c r="D51" s="228"/>
      <c r="E51" s="229"/>
    </row>
    <row r="52" spans="1:6" x14ac:dyDescent="0.3">
      <c r="A52" s="29"/>
      <c r="B52" s="54"/>
      <c r="C52" s="28"/>
      <c r="D52" s="47"/>
      <c r="E52" s="47"/>
      <c r="F52" s="47"/>
    </row>
    <row r="53" spans="1:6" x14ac:dyDescent="0.3">
      <c r="A53" s="190" t="s">
        <v>74</v>
      </c>
      <c r="B53" s="190"/>
      <c r="C53" s="190"/>
      <c r="D53" s="190"/>
      <c r="E53" s="190"/>
      <c r="F53" s="48"/>
    </row>
    <row r="54" spans="1:6" ht="32.25" customHeight="1" x14ac:dyDescent="0.3">
      <c r="A54" s="196" t="s">
        <v>52</v>
      </c>
      <c r="B54" s="196"/>
      <c r="C54" s="196"/>
      <c r="D54" s="196"/>
      <c r="E54" s="196"/>
      <c r="F54" s="3"/>
    </row>
    <row r="55" spans="1:6" x14ac:dyDescent="0.3">
      <c r="A55" s="190" t="s">
        <v>51</v>
      </c>
      <c r="B55" s="190"/>
      <c r="C55" s="190"/>
      <c r="D55" s="190"/>
      <c r="E55" s="190"/>
      <c r="F55" s="48"/>
    </row>
    <row r="56" spans="1:6" x14ac:dyDescent="0.3">
      <c r="A56" s="99"/>
      <c r="B56" s="100"/>
      <c r="C56" s="100"/>
      <c r="D56" s="100"/>
      <c r="E56" s="100"/>
      <c r="F56" s="101"/>
    </row>
    <row r="57" spans="1:6" x14ac:dyDescent="0.3">
      <c r="A57" s="76" t="s">
        <v>53</v>
      </c>
      <c r="B57" s="76" t="s">
        <v>54</v>
      </c>
      <c r="C57" s="76" t="s">
        <v>93</v>
      </c>
      <c r="D57" s="76" t="s">
        <v>94</v>
      </c>
      <c r="E57" s="76" t="s">
        <v>9</v>
      </c>
    </row>
    <row r="58" spans="1:6" x14ac:dyDescent="0.3">
      <c r="A58" s="117" t="s">
        <v>16</v>
      </c>
      <c r="B58" s="55"/>
      <c r="C58" s="40">
        <f>+C60+C69+C72</f>
        <v>89344478.129999995</v>
      </c>
      <c r="D58" s="40">
        <f>+D60+D69+D72</f>
        <v>231745798.26999998</v>
      </c>
      <c r="E58" s="40">
        <f>+E60+E69+E72</f>
        <v>321090276.39999992</v>
      </c>
    </row>
    <row r="59" spans="1:6" x14ac:dyDescent="0.3">
      <c r="A59" s="15"/>
      <c r="B59" s="56"/>
      <c r="C59" s="16"/>
      <c r="D59" s="16"/>
      <c r="E59" s="57"/>
    </row>
    <row r="60" spans="1:6" x14ac:dyDescent="0.3">
      <c r="A60" s="191" t="s">
        <v>56</v>
      </c>
      <c r="B60" s="191"/>
      <c r="C60" s="59">
        <f>+SUM(C61:C66)</f>
        <v>86251970.920000002</v>
      </c>
      <c r="D60" s="59">
        <f>+SUM(D61:D66)</f>
        <v>231745798.26999998</v>
      </c>
      <c r="E60" s="59">
        <f>+SUM(E61:E66)</f>
        <v>317997769.18999994</v>
      </c>
    </row>
    <row r="61" spans="1:6" x14ac:dyDescent="0.3">
      <c r="A61" s="60" t="s">
        <v>182</v>
      </c>
      <c r="B61" s="56" t="s">
        <v>183</v>
      </c>
      <c r="C61" s="17">
        <f>+'1T'!F107</f>
        <v>2379520</v>
      </c>
      <c r="D61" s="17">
        <f>+'2T'!F106</f>
        <v>3570480</v>
      </c>
      <c r="E61" s="103">
        <f>+C61+D61</f>
        <v>5950000</v>
      </c>
    </row>
    <row r="62" spans="1:6" x14ac:dyDescent="0.3">
      <c r="A62" s="60" t="s">
        <v>184</v>
      </c>
      <c r="B62" s="56" t="s">
        <v>185</v>
      </c>
      <c r="C62" s="17">
        <f>+'1T'!F108</f>
        <v>2319644.9900000002</v>
      </c>
      <c r="D62" s="64">
        <f>+'2T'!F107</f>
        <v>3321842.3899999997</v>
      </c>
      <c r="E62" s="103">
        <f t="shared" ref="E62:E66" si="3">+C62+D62</f>
        <v>5641487.3799999999</v>
      </c>
    </row>
    <row r="63" spans="1:6" x14ac:dyDescent="0.3">
      <c r="A63" s="60" t="s">
        <v>186</v>
      </c>
      <c r="B63" s="56" t="s">
        <v>187</v>
      </c>
      <c r="C63" s="17">
        <f>+'1T'!F109</f>
        <v>40948070.369999997</v>
      </c>
      <c r="D63" s="17">
        <f>+'2T'!F108</f>
        <v>109792404.70999999</v>
      </c>
      <c r="E63" s="103">
        <f t="shared" si="3"/>
        <v>150740475.07999998</v>
      </c>
    </row>
    <row r="64" spans="1:6" x14ac:dyDescent="0.3">
      <c r="A64" s="60" t="s">
        <v>188</v>
      </c>
      <c r="B64" s="56" t="s">
        <v>189</v>
      </c>
      <c r="C64" s="17">
        <f>+'1T'!F110</f>
        <v>1617720</v>
      </c>
      <c r="D64" s="64">
        <f>+'2T'!F109</f>
        <v>2256165.5</v>
      </c>
      <c r="E64" s="103">
        <f t="shared" si="3"/>
        <v>3873885.5</v>
      </c>
    </row>
    <row r="65" spans="1:6" x14ac:dyDescent="0.3">
      <c r="A65" s="60" t="s">
        <v>190</v>
      </c>
      <c r="B65" s="56" t="s">
        <v>191</v>
      </c>
      <c r="C65" s="17">
        <f>+'1T'!F111</f>
        <v>0</v>
      </c>
      <c r="D65" s="17">
        <f>+'2T'!F110</f>
        <v>3849745.45</v>
      </c>
      <c r="E65" s="103">
        <f t="shared" si="3"/>
        <v>3849745.45</v>
      </c>
    </row>
    <row r="66" spans="1:6" x14ac:dyDescent="0.3">
      <c r="A66" s="60" t="s">
        <v>192</v>
      </c>
      <c r="B66" s="56" t="s">
        <v>193</v>
      </c>
      <c r="C66" s="17">
        <f>'1T'!F112</f>
        <v>38987015.560000002</v>
      </c>
      <c r="D66" s="17">
        <f>'2T'!F111</f>
        <v>108955160.22</v>
      </c>
      <c r="E66" s="103">
        <f t="shared" si="3"/>
        <v>147942175.78</v>
      </c>
    </row>
    <row r="67" spans="1:6" x14ac:dyDescent="0.3">
      <c r="A67" s="60"/>
      <c r="B67" s="56"/>
      <c r="C67" s="17"/>
      <c r="D67" s="17"/>
      <c r="E67" s="103"/>
    </row>
    <row r="68" spans="1:6" x14ac:dyDescent="0.3">
      <c r="A68" s="136"/>
      <c r="B68" s="56"/>
      <c r="C68" s="17"/>
      <c r="D68" s="17"/>
      <c r="E68" s="103"/>
    </row>
    <row r="69" spans="1:6" x14ac:dyDescent="0.3">
      <c r="A69" s="191" t="s">
        <v>57</v>
      </c>
      <c r="B69" s="191"/>
      <c r="C69" s="59">
        <f>+SUM(C70:C70)</f>
        <v>0</v>
      </c>
      <c r="D69" s="59">
        <f>+SUM(D70:D70)</f>
        <v>0</v>
      </c>
      <c r="E69" s="59">
        <f>+SUM(E70:E70)</f>
        <v>0</v>
      </c>
    </row>
    <row r="70" spans="1:6" x14ac:dyDescent="0.3">
      <c r="A70" s="60" t="s">
        <v>192</v>
      </c>
      <c r="B70" s="56" t="s">
        <v>193</v>
      </c>
      <c r="C70" s="62">
        <f>+'1T'!F115</f>
        <v>0</v>
      </c>
      <c r="D70" s="62">
        <f>+'2T'!F115</f>
        <v>0</v>
      </c>
      <c r="E70" s="104">
        <f>+C70+D70</f>
        <v>0</v>
      </c>
    </row>
    <row r="71" spans="1:6" x14ac:dyDescent="0.3">
      <c r="A71" s="60"/>
      <c r="B71" s="56"/>
      <c r="C71" s="62"/>
      <c r="D71" s="62"/>
      <c r="E71" s="104"/>
    </row>
    <row r="72" spans="1:6" x14ac:dyDescent="0.3">
      <c r="A72" s="191" t="s">
        <v>58</v>
      </c>
      <c r="B72" s="191"/>
      <c r="C72" s="59">
        <f>+SUM(C73:C74)</f>
        <v>3092507.21</v>
      </c>
      <c r="D72" s="59">
        <f t="shared" ref="D72:E72" si="4">+SUM(D73:D74)</f>
        <v>0</v>
      </c>
      <c r="E72" s="59">
        <f t="shared" si="4"/>
        <v>3092507.21</v>
      </c>
    </row>
    <row r="73" spans="1:6" x14ac:dyDescent="0.3">
      <c r="A73" s="83" t="s">
        <v>200</v>
      </c>
      <c r="B73" s="56" t="s">
        <v>201</v>
      </c>
      <c r="C73" s="62">
        <f>+'1T'!F118</f>
        <v>3092507.21</v>
      </c>
      <c r="D73" s="62">
        <f>+'2T'!F118</f>
        <v>0</v>
      </c>
      <c r="E73" s="62">
        <f>+C73+D73</f>
        <v>3092507.21</v>
      </c>
    </row>
    <row r="74" spans="1:6" x14ac:dyDescent="0.3">
      <c r="A74" s="53"/>
      <c r="B74" s="53"/>
      <c r="C74" s="66"/>
      <c r="D74" s="66"/>
      <c r="E74" s="66"/>
    </row>
    <row r="75" spans="1:6" ht="16.5" customHeight="1" x14ac:dyDescent="0.3">
      <c r="A75" s="226" t="s">
        <v>59</v>
      </c>
      <c r="B75" s="226"/>
      <c r="C75" s="226"/>
      <c r="D75" s="226"/>
      <c r="E75" s="226"/>
    </row>
    <row r="76" spans="1:6" x14ac:dyDescent="0.3">
      <c r="A76" s="200" t="s">
        <v>181</v>
      </c>
      <c r="B76" s="200"/>
      <c r="C76" s="200"/>
      <c r="D76" s="200"/>
      <c r="E76" s="200"/>
    </row>
    <row r="77" spans="1:6" x14ac:dyDescent="0.3">
      <c r="A77" s="60"/>
      <c r="B77" s="56"/>
    </row>
    <row r="78" spans="1:6" x14ac:dyDescent="0.3">
      <c r="A78" s="190" t="s">
        <v>76</v>
      </c>
      <c r="B78" s="190"/>
      <c r="C78" s="190"/>
      <c r="D78" s="190"/>
      <c r="E78" s="190"/>
    </row>
    <row r="79" spans="1:6" x14ac:dyDescent="0.3">
      <c r="A79" s="190" t="s">
        <v>77</v>
      </c>
      <c r="B79" s="190"/>
      <c r="C79" s="190"/>
      <c r="D79" s="190"/>
      <c r="E79" s="190"/>
    </row>
    <row r="80" spans="1:6" x14ac:dyDescent="0.3">
      <c r="A80" s="190" t="s">
        <v>51</v>
      </c>
      <c r="B80" s="190"/>
      <c r="C80" s="190"/>
      <c r="D80" s="190"/>
      <c r="E80" s="190"/>
      <c r="F80" s="132"/>
    </row>
    <row r="81" spans="1:6" x14ac:dyDescent="0.3">
      <c r="A81" s="99"/>
      <c r="B81" s="100"/>
      <c r="C81" s="100"/>
      <c r="D81" s="100"/>
      <c r="E81" s="100"/>
      <c r="F81" s="101"/>
    </row>
    <row r="82" spans="1:6" x14ac:dyDescent="0.3">
      <c r="A82" s="76" t="s">
        <v>75</v>
      </c>
      <c r="B82" s="76" t="s">
        <v>93</v>
      </c>
      <c r="C82" s="76" t="s">
        <v>94</v>
      </c>
      <c r="D82" s="76" t="s">
        <v>9</v>
      </c>
      <c r="F82" s="27"/>
    </row>
    <row r="83" spans="1:6" x14ac:dyDescent="0.3">
      <c r="A83" s="119" t="s">
        <v>79</v>
      </c>
      <c r="B83" s="68">
        <f>+B84</f>
        <v>726131954.20000005</v>
      </c>
      <c r="C83" s="68">
        <f t="shared" ref="C83" si="5">+B93</f>
        <v>847959476.05000007</v>
      </c>
      <c r="D83" s="68">
        <f>+B83</f>
        <v>726131954.20000005</v>
      </c>
      <c r="F83" s="101"/>
    </row>
    <row r="84" spans="1:6" x14ac:dyDescent="0.3">
      <c r="A84" s="120" t="s">
        <v>80</v>
      </c>
      <c r="B84" s="30">
        <f>+'1T'!E130</f>
        <v>726131954.20000005</v>
      </c>
      <c r="C84" s="30">
        <f>B94</f>
        <v>723039446.99000001</v>
      </c>
      <c r="D84" s="73">
        <f>B84</f>
        <v>726131954.20000005</v>
      </c>
      <c r="F84" s="27"/>
    </row>
    <row r="85" spans="1:6" x14ac:dyDescent="0.3">
      <c r="A85" s="120" t="s">
        <v>78</v>
      </c>
      <c r="B85" s="30">
        <f>'1T'!E132</f>
        <v>211171999.97999999</v>
      </c>
      <c r="C85" s="30">
        <f>B95</f>
        <v>124920029.05999999</v>
      </c>
      <c r="D85" s="73">
        <f>D86</f>
        <v>422343999.95999998</v>
      </c>
      <c r="F85" s="27"/>
    </row>
    <row r="86" spans="1:6" x14ac:dyDescent="0.3">
      <c r="A86" s="119" t="s">
        <v>82</v>
      </c>
      <c r="B86" s="68">
        <f>+'1T'!E132</f>
        <v>211171999.97999999</v>
      </c>
      <c r="C86" s="68">
        <f>+'2T'!E132</f>
        <v>211171999.97999999</v>
      </c>
      <c r="D86" s="68">
        <f>+B86+C86</f>
        <v>422343999.95999998</v>
      </c>
      <c r="F86" s="101"/>
    </row>
    <row r="87" spans="1:6" x14ac:dyDescent="0.3">
      <c r="A87" s="119" t="s">
        <v>145</v>
      </c>
      <c r="B87" s="68">
        <f>+B88+B89</f>
        <v>937303954.18000007</v>
      </c>
      <c r="C87" s="68">
        <f t="shared" ref="C87" si="6">+C88+C89</f>
        <v>1059131476.03</v>
      </c>
      <c r="D87" s="68">
        <f>+D83+D86</f>
        <v>1148475954.1600001</v>
      </c>
      <c r="F87" s="101"/>
    </row>
    <row r="88" spans="1:6" x14ac:dyDescent="0.3">
      <c r="A88" s="120" t="s">
        <v>80</v>
      </c>
      <c r="B88" s="30">
        <f>+B84</f>
        <v>726131954.20000005</v>
      </c>
      <c r="C88" s="30">
        <f>+C84</f>
        <v>723039446.99000001</v>
      </c>
      <c r="D88" s="73">
        <f>D84</f>
        <v>726131954.20000005</v>
      </c>
      <c r="F88" s="27"/>
    </row>
    <row r="89" spans="1:6" x14ac:dyDescent="0.3">
      <c r="A89" s="120" t="s">
        <v>78</v>
      </c>
      <c r="B89" s="30">
        <f>+B86</f>
        <v>211171999.97999999</v>
      </c>
      <c r="C89" s="30">
        <f>+C86+C85</f>
        <v>336092029.03999996</v>
      </c>
      <c r="D89" s="73">
        <f>D86</f>
        <v>422343999.95999998</v>
      </c>
      <c r="F89" s="27"/>
    </row>
    <row r="90" spans="1:6" x14ac:dyDescent="0.3">
      <c r="A90" s="119" t="s">
        <v>81</v>
      </c>
      <c r="B90" s="68">
        <f>+B91+B92</f>
        <v>89344478.129999995</v>
      </c>
      <c r="C90" s="68">
        <f>+C91+C92</f>
        <v>231745798.26999998</v>
      </c>
      <c r="D90" s="68">
        <f>+D91+D92</f>
        <v>321090276.39999998</v>
      </c>
      <c r="F90" s="101"/>
    </row>
    <row r="91" spans="1:6" x14ac:dyDescent="0.3">
      <c r="A91" s="120" t="s">
        <v>80</v>
      </c>
      <c r="B91" s="90">
        <f>+'1T'!E137</f>
        <v>3092507.21</v>
      </c>
      <c r="C91" s="90">
        <f>+'2T'!E137</f>
        <v>0</v>
      </c>
      <c r="D91" s="69">
        <f>+B91+C91</f>
        <v>3092507.21</v>
      </c>
      <c r="F91" s="101"/>
    </row>
    <row r="92" spans="1:6" x14ac:dyDescent="0.3">
      <c r="A92" s="120" t="s">
        <v>78</v>
      </c>
      <c r="B92" s="90">
        <f>+'1T'!E138</f>
        <v>86251970.920000002</v>
      </c>
      <c r="C92" s="90">
        <f>+'2T'!E138</f>
        <v>231745798.26999998</v>
      </c>
      <c r="D92" s="69">
        <f>+B92+C92</f>
        <v>317997769.19</v>
      </c>
      <c r="F92" s="101"/>
    </row>
    <row r="93" spans="1:6" x14ac:dyDescent="0.3">
      <c r="A93" s="119" t="s">
        <v>146</v>
      </c>
      <c r="B93" s="68">
        <f t="shared" ref="B93:C95" si="7">+B87-B90</f>
        <v>847959476.05000007</v>
      </c>
      <c r="C93" s="68">
        <f t="shared" si="7"/>
        <v>827385677.75999999</v>
      </c>
      <c r="D93" s="68">
        <f>+D87-D90</f>
        <v>827385677.76000011</v>
      </c>
      <c r="F93" s="101"/>
    </row>
    <row r="94" spans="1:6" x14ac:dyDescent="0.3">
      <c r="A94" s="120" t="s">
        <v>80</v>
      </c>
      <c r="B94" s="90">
        <f t="shared" si="7"/>
        <v>723039446.99000001</v>
      </c>
      <c r="C94" s="90">
        <f>+C88-C91</f>
        <v>723039446.99000001</v>
      </c>
      <c r="D94" s="69">
        <f>+D88-D91</f>
        <v>723039446.99000001</v>
      </c>
    </row>
    <row r="95" spans="1:6" x14ac:dyDescent="0.3">
      <c r="A95" s="121" t="s">
        <v>78</v>
      </c>
      <c r="B95" s="85">
        <f t="shared" si="7"/>
        <v>124920029.05999999</v>
      </c>
      <c r="C95" s="85">
        <f>+C89-C92</f>
        <v>104346230.76999998</v>
      </c>
      <c r="D95" s="70">
        <f>+D89-D92</f>
        <v>104346230.76999998</v>
      </c>
      <c r="F95" s="47"/>
    </row>
    <row r="96" spans="1:6" ht="18" customHeight="1" x14ac:dyDescent="0.3">
      <c r="A96" s="200" t="s">
        <v>181</v>
      </c>
      <c r="B96" s="200"/>
      <c r="C96" s="200"/>
      <c r="D96" s="200"/>
    </row>
    <row r="97" spans="1:6" x14ac:dyDescent="0.3">
      <c r="A97" s="139"/>
      <c r="B97" s="139"/>
      <c r="C97" s="139"/>
      <c r="D97" s="139"/>
      <c r="F97" s="47"/>
    </row>
    <row r="98" spans="1:6" x14ac:dyDescent="0.35">
      <c r="A98" s="6"/>
      <c r="B98" s="6"/>
      <c r="C98" s="6"/>
      <c r="D98" s="6"/>
      <c r="E98" s="6"/>
    </row>
    <row r="99" spans="1:6" x14ac:dyDescent="0.35">
      <c r="A99" s="6"/>
      <c r="B99" s="6"/>
      <c r="C99" s="6"/>
      <c r="D99" s="6"/>
      <c r="E99" s="6"/>
    </row>
    <row r="100" spans="1:6" x14ac:dyDescent="0.35">
      <c r="A100" s="6"/>
      <c r="B100" s="6"/>
      <c r="C100" s="6"/>
      <c r="D100" s="6"/>
      <c r="E100" s="6"/>
    </row>
    <row r="101" spans="1:6" x14ac:dyDescent="0.35">
      <c r="A101" s="6"/>
      <c r="B101" s="6"/>
      <c r="C101" s="6"/>
      <c r="D101" s="6"/>
      <c r="E101" s="6"/>
    </row>
    <row r="102" spans="1:6" x14ac:dyDescent="0.35">
      <c r="A102" s="6"/>
      <c r="B102" s="6"/>
      <c r="C102" s="6"/>
      <c r="D102" s="6"/>
      <c r="E102" s="6"/>
    </row>
  </sheetData>
  <mergeCells count="34">
    <mergeCell ref="A34:E34"/>
    <mergeCell ref="A50:E50"/>
    <mergeCell ref="A51:E51"/>
    <mergeCell ref="A37:E37"/>
    <mergeCell ref="A36:E36"/>
    <mergeCell ref="A38:E38"/>
    <mergeCell ref="A43:B43"/>
    <mergeCell ref="A47:B47"/>
    <mergeCell ref="A54:E54"/>
    <mergeCell ref="A53:E53"/>
    <mergeCell ref="A55:E55"/>
    <mergeCell ref="A96:D96"/>
    <mergeCell ref="A78:E78"/>
    <mergeCell ref="A79:E79"/>
    <mergeCell ref="A80:E80"/>
    <mergeCell ref="A60:B60"/>
    <mergeCell ref="A69:B69"/>
    <mergeCell ref="A72:B72"/>
    <mergeCell ref="A75:E75"/>
    <mergeCell ref="A76:E76"/>
    <mergeCell ref="A1:E1"/>
    <mergeCell ref="A2:E2"/>
    <mergeCell ref="A18:E18"/>
    <mergeCell ref="A31:D31"/>
    <mergeCell ref="A10:E10"/>
    <mergeCell ref="A11:E11"/>
    <mergeCell ref="A20:D20"/>
    <mergeCell ref="A21:D21"/>
    <mergeCell ref="A8:E8"/>
    <mergeCell ref="C4:D4"/>
    <mergeCell ref="C5:D5"/>
    <mergeCell ref="C6:D6"/>
    <mergeCell ref="A14:B14"/>
    <mergeCell ref="A17:F17"/>
  </mergeCells>
  <printOptions horizontalCentered="1"/>
  <pageMargins left="0.70866141732283472" right="0.70866141732283472" top="0.94488188976377963" bottom="0.74803149606299213" header="0.19685039370078741" footer="0.31496062992125984"/>
  <pageSetup scale="57" orientation="portrait" horizontalDpi="360" verticalDpi="360"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51" max="4" man="1"/>
  </rowBreaks>
  <ignoredErrors>
    <ignoredError sqref="C14:E16" evalError="1"/>
  </ignoredErrors>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146"/>
  <sheetViews>
    <sheetView showGridLines="0" zoomScale="80" zoomScaleNormal="80" workbookViewId="0">
      <selection sqref="A1:F2"/>
    </sheetView>
  </sheetViews>
  <sheetFormatPr baseColWidth="10" defaultColWidth="11.44140625" defaultRowHeight="15.6" x14ac:dyDescent="0.3"/>
  <cols>
    <col min="1" max="1" width="67.5546875" style="47" customWidth="1"/>
    <col min="2" max="2" width="28.109375" style="47" customWidth="1"/>
    <col min="3" max="3" width="16.44140625" style="47" customWidth="1"/>
    <col min="4" max="4" width="17.6640625" style="47" customWidth="1"/>
    <col min="5" max="5" width="19.109375" style="47" customWidth="1"/>
    <col min="6" max="6" width="16.44140625" style="47" customWidth="1"/>
    <col min="7" max="16384" width="11.44140625" style="41"/>
  </cols>
  <sheetData>
    <row r="1" spans="1:6" s="1" customFormat="1" ht="21.9" customHeight="1" x14ac:dyDescent="0.35">
      <c r="A1" s="204" t="s">
        <v>38</v>
      </c>
      <c r="B1" s="204"/>
      <c r="C1" s="204"/>
      <c r="D1" s="204"/>
      <c r="E1" s="204"/>
      <c r="F1" s="204"/>
    </row>
    <row r="2" spans="1:6" s="1" customFormat="1" ht="21.9" customHeight="1" x14ac:dyDescent="0.35">
      <c r="A2" s="204"/>
      <c r="B2" s="204"/>
      <c r="C2" s="204"/>
      <c r="D2" s="204"/>
      <c r="E2" s="204"/>
      <c r="F2" s="204"/>
    </row>
    <row r="3" spans="1:6" s="1" customFormat="1" ht="17.399999999999999" x14ac:dyDescent="0.4">
      <c r="A3" s="209" t="s">
        <v>217</v>
      </c>
      <c r="B3" s="209"/>
      <c r="C3" s="209"/>
      <c r="D3" s="209"/>
      <c r="E3" s="209"/>
      <c r="F3" s="209"/>
    </row>
    <row r="4" spans="1:6" ht="17.399999999999999" x14ac:dyDescent="0.3">
      <c r="A4" s="138"/>
      <c r="B4" s="138"/>
      <c r="C4" s="138"/>
      <c r="D4" s="138"/>
      <c r="E4" s="138"/>
      <c r="F4" s="138"/>
    </row>
    <row r="5" spans="1:6" ht="18" customHeight="1" x14ac:dyDescent="0.3">
      <c r="A5" s="78"/>
      <c r="B5" s="80" t="s">
        <v>22</v>
      </c>
      <c r="C5" s="202" t="s">
        <v>173</v>
      </c>
      <c r="D5" s="202"/>
      <c r="E5" s="202"/>
      <c r="F5" s="202"/>
    </row>
    <row r="6" spans="1:6" ht="18" customHeight="1" x14ac:dyDescent="0.3">
      <c r="A6" s="79"/>
      <c r="B6" s="81" t="s">
        <v>33</v>
      </c>
      <c r="C6" s="203" t="s">
        <v>172</v>
      </c>
      <c r="D6" s="203"/>
      <c r="E6" s="203"/>
      <c r="F6" s="203"/>
    </row>
    <row r="7" spans="1:6" ht="18" customHeight="1" x14ac:dyDescent="0.3">
      <c r="A7" s="79"/>
      <c r="B7" s="82" t="s">
        <v>34</v>
      </c>
      <c r="C7" s="203" t="s">
        <v>172</v>
      </c>
      <c r="D7" s="203"/>
      <c r="E7" s="203"/>
      <c r="F7" s="203"/>
    </row>
    <row r="8" spans="1:6" ht="15" customHeight="1" x14ac:dyDescent="0.3">
      <c r="A8" s="4"/>
      <c r="B8" s="135"/>
      <c r="C8" s="135"/>
      <c r="D8" s="135"/>
      <c r="E8" s="135"/>
      <c r="F8" s="135"/>
    </row>
    <row r="9" spans="1:6" x14ac:dyDescent="0.3">
      <c r="A9" s="7"/>
      <c r="B9" s="135"/>
      <c r="C9" s="135"/>
      <c r="D9" s="135"/>
      <c r="E9" s="135"/>
      <c r="F9" s="135"/>
    </row>
    <row r="10" spans="1:6" ht="21.9" customHeight="1" x14ac:dyDescent="0.3">
      <c r="A10" s="195" t="s">
        <v>35</v>
      </c>
      <c r="B10" s="195"/>
      <c r="C10" s="195"/>
      <c r="D10" s="195"/>
      <c r="E10" s="195"/>
      <c r="F10" s="195"/>
    </row>
    <row r="11" spans="1:6" s="94" customFormat="1" ht="16.95" customHeight="1" x14ac:dyDescent="0.3">
      <c r="A11" s="9"/>
      <c r="B11" s="9"/>
      <c r="C11" s="9"/>
      <c r="D11" s="9"/>
      <c r="E11" s="9"/>
      <c r="F11" s="9"/>
    </row>
    <row r="12" spans="1:6" s="94" customFormat="1" ht="16.95" customHeight="1" x14ac:dyDescent="0.3">
      <c r="A12" s="206" t="s">
        <v>36</v>
      </c>
      <c r="B12" s="206"/>
      <c r="C12" s="206"/>
      <c r="D12" s="206"/>
      <c r="E12" s="206"/>
      <c r="F12" s="206"/>
    </row>
    <row r="13" spans="1:6" s="94" customFormat="1" ht="16.95" customHeight="1" x14ac:dyDescent="0.3">
      <c r="A13" s="206" t="s">
        <v>19</v>
      </c>
      <c r="B13" s="206"/>
      <c r="C13" s="206"/>
      <c r="D13" s="206"/>
      <c r="E13" s="206"/>
      <c r="F13" s="206"/>
    </row>
    <row r="14" spans="1:6" s="94" customFormat="1" ht="16.95" customHeight="1" x14ac:dyDescent="0.3">
      <c r="A14" s="135"/>
      <c r="B14" s="135"/>
      <c r="C14" s="135"/>
      <c r="D14" s="135"/>
      <c r="E14" s="135"/>
      <c r="F14" s="135"/>
    </row>
    <row r="15" spans="1:6" ht="16.95" customHeight="1" x14ac:dyDescent="0.3">
      <c r="A15" s="133" t="s">
        <v>17</v>
      </c>
      <c r="B15" s="11" t="s">
        <v>18</v>
      </c>
      <c r="C15" s="12" t="s">
        <v>11</v>
      </c>
      <c r="D15" s="11" t="s">
        <v>86</v>
      </c>
      <c r="E15" s="11" t="s">
        <v>87</v>
      </c>
      <c r="F15" s="133" t="s">
        <v>10</v>
      </c>
    </row>
    <row r="16" spans="1:6" ht="16.95" customHeight="1" x14ac:dyDescent="0.3">
      <c r="A16" s="201" t="s">
        <v>16</v>
      </c>
      <c r="B16" s="201"/>
      <c r="C16" s="127">
        <f>+C18</f>
        <v>440</v>
      </c>
      <c r="D16" s="127">
        <f t="shared" ref="D16:E16" si="0">+D18</f>
        <v>433</v>
      </c>
      <c r="E16" s="127">
        <f t="shared" si="0"/>
        <v>429</v>
      </c>
      <c r="F16" s="127">
        <f>+F18</f>
        <v>434</v>
      </c>
    </row>
    <row r="17" spans="1:6" s="94" customFormat="1" ht="16.95" customHeight="1" x14ac:dyDescent="0.3">
      <c r="A17" s="18"/>
      <c r="B17" s="124"/>
      <c r="C17" s="125"/>
      <c r="D17" s="125"/>
      <c r="E17" s="125"/>
      <c r="F17" s="125"/>
    </row>
    <row r="18" spans="1:6" s="94" customFormat="1" ht="16.95" customHeight="1" x14ac:dyDescent="0.3">
      <c r="A18" s="18" t="s">
        <v>166</v>
      </c>
      <c r="B18" s="124" t="s">
        <v>165</v>
      </c>
      <c r="C18" s="125">
        <v>440</v>
      </c>
      <c r="D18" s="125">
        <v>433</v>
      </c>
      <c r="E18" s="125">
        <v>429</v>
      </c>
      <c r="F18" s="125">
        <f>+AVERAGE(C18:E18)</f>
        <v>434</v>
      </c>
    </row>
    <row r="19" spans="1:6" ht="16.95" customHeight="1" x14ac:dyDescent="0.3">
      <c r="A19" s="200" t="s">
        <v>181</v>
      </c>
      <c r="B19" s="200"/>
      <c r="C19" s="200"/>
      <c r="D19" s="200"/>
      <c r="E19" s="200"/>
      <c r="F19" s="200"/>
    </row>
    <row r="20" spans="1:6" ht="85.2" customHeight="1" x14ac:dyDescent="0.3">
      <c r="A20" s="176" t="s">
        <v>213</v>
      </c>
      <c r="B20" s="177"/>
      <c r="C20" s="177"/>
      <c r="D20" s="177"/>
      <c r="E20" s="177"/>
      <c r="F20" s="178"/>
    </row>
    <row r="21" spans="1:6" ht="16.95" customHeight="1" x14ac:dyDescent="0.3">
      <c r="A21" s="42"/>
      <c r="B21" s="42"/>
      <c r="C21" s="42"/>
      <c r="D21" s="43"/>
      <c r="E21" s="43"/>
      <c r="F21" s="44"/>
    </row>
    <row r="22" spans="1:6" ht="16.95" customHeight="1" x14ac:dyDescent="0.3">
      <c r="A22" s="206" t="s">
        <v>37</v>
      </c>
      <c r="B22" s="206"/>
      <c r="C22" s="206"/>
      <c r="D22" s="206"/>
      <c r="E22" s="206"/>
      <c r="F22" s="206"/>
    </row>
    <row r="23" spans="1:6" ht="16.95" customHeight="1" x14ac:dyDescent="0.3">
      <c r="A23" s="206" t="s">
        <v>20</v>
      </c>
      <c r="B23" s="206"/>
      <c r="C23" s="206"/>
      <c r="D23" s="206"/>
      <c r="E23" s="206"/>
      <c r="F23" s="206"/>
    </row>
    <row r="24" spans="1:6" x14ac:dyDescent="0.3">
      <c r="A24" s="42"/>
      <c r="B24" s="42"/>
      <c r="C24" s="43"/>
      <c r="D24" s="43"/>
      <c r="E24" s="43"/>
      <c r="F24" s="45"/>
    </row>
    <row r="25" spans="1:6" ht="15" customHeight="1" x14ac:dyDescent="0.3">
      <c r="A25" s="197" t="s">
        <v>17</v>
      </c>
      <c r="B25" s="205"/>
      <c r="C25" s="11" t="s">
        <v>11</v>
      </c>
      <c r="D25" s="11" t="s">
        <v>86</v>
      </c>
      <c r="E25" s="11" t="s">
        <v>87</v>
      </c>
      <c r="F25" s="133" t="s">
        <v>10</v>
      </c>
    </row>
    <row r="26" spans="1:6" ht="16.95" customHeight="1" x14ac:dyDescent="0.3">
      <c r="A26" s="201" t="s">
        <v>16</v>
      </c>
      <c r="B26" s="201"/>
      <c r="C26" s="14">
        <f>+SUM(C29:C31)</f>
        <v>111619844.31999999</v>
      </c>
      <c r="D26" s="14">
        <f t="shared" ref="D26:F26" si="1">+SUM(D29:D31)</f>
        <v>205180345.25</v>
      </c>
      <c r="E26" s="14">
        <f t="shared" si="1"/>
        <v>231120557.38700002</v>
      </c>
      <c r="F26" s="14">
        <f t="shared" si="1"/>
        <v>547920746.9569999</v>
      </c>
    </row>
    <row r="27" spans="1:6" ht="16.95" customHeight="1" x14ac:dyDescent="0.3">
      <c r="A27" s="207"/>
      <c r="B27" s="207"/>
      <c r="C27" s="16"/>
      <c r="D27" s="16"/>
      <c r="E27" s="16"/>
      <c r="F27" s="16"/>
    </row>
    <row r="28" spans="1:6" ht="16.95" customHeight="1" x14ac:dyDescent="0.3">
      <c r="A28" s="191" t="s">
        <v>166</v>
      </c>
      <c r="B28" s="191"/>
      <c r="C28" s="58"/>
      <c r="D28" s="58"/>
      <c r="E28" s="58"/>
      <c r="F28" s="58"/>
    </row>
    <row r="29" spans="1:6" ht="16.95" customHeight="1" x14ac:dyDescent="0.35">
      <c r="A29" s="208" t="s">
        <v>167</v>
      </c>
      <c r="B29" s="208"/>
      <c r="C29" s="140">
        <v>15519339.16</v>
      </c>
      <c r="D29" s="140">
        <v>10010845.25</v>
      </c>
      <c r="E29" s="140">
        <v>35403484.090000004</v>
      </c>
      <c r="F29" s="140">
        <f>+C29+D29+E29</f>
        <v>60933668.5</v>
      </c>
    </row>
    <row r="30" spans="1:6" ht="16.95" customHeight="1" x14ac:dyDescent="0.35">
      <c r="A30" s="208" t="s">
        <v>168</v>
      </c>
      <c r="B30" s="208"/>
      <c r="C30" s="140">
        <v>0</v>
      </c>
      <c r="D30" s="140">
        <v>0</v>
      </c>
      <c r="E30" s="140">
        <v>360173.647</v>
      </c>
      <c r="F30" s="140">
        <f t="shared" ref="F30" si="2">+C30+D30+E30</f>
        <v>360173.647</v>
      </c>
    </row>
    <row r="31" spans="1:6" ht="16.95" customHeight="1" x14ac:dyDescent="0.35">
      <c r="A31" s="208" t="s">
        <v>169</v>
      </c>
      <c r="B31" s="208"/>
      <c r="C31" s="140">
        <v>96100505.159999996</v>
      </c>
      <c r="D31" s="140">
        <v>195169500</v>
      </c>
      <c r="E31" s="140">
        <v>195356899.65000001</v>
      </c>
      <c r="F31" s="141">
        <f>+C31+D31+E31</f>
        <v>486626904.80999994</v>
      </c>
    </row>
    <row r="32" spans="1:6" ht="16.95" customHeight="1" x14ac:dyDescent="0.3">
      <c r="A32" s="200" t="s">
        <v>175</v>
      </c>
      <c r="B32" s="200"/>
      <c r="C32" s="200"/>
      <c r="D32" s="200"/>
      <c r="E32" s="200"/>
      <c r="F32" s="46"/>
    </row>
    <row r="33" spans="1:6" ht="73.2" customHeight="1" x14ac:dyDescent="0.3">
      <c r="A33" s="176" t="s">
        <v>157</v>
      </c>
      <c r="B33" s="177"/>
      <c r="C33" s="177"/>
      <c r="D33" s="177"/>
      <c r="E33" s="177"/>
      <c r="F33" s="178"/>
    </row>
    <row r="34" spans="1:6" ht="16.95" customHeight="1" x14ac:dyDescent="0.3">
      <c r="A34" s="41"/>
      <c r="B34" s="41"/>
      <c r="C34" s="41"/>
      <c r="D34" s="41"/>
      <c r="E34" s="41"/>
    </row>
    <row r="35" spans="1:6" ht="16.95" customHeight="1" x14ac:dyDescent="0.3">
      <c r="A35" s="190" t="s">
        <v>39</v>
      </c>
      <c r="B35" s="190"/>
      <c r="C35" s="190"/>
      <c r="D35" s="190"/>
      <c r="E35" s="190"/>
      <c r="F35" s="190"/>
    </row>
    <row r="36" spans="1:6" ht="35.25" customHeight="1" x14ac:dyDescent="0.3">
      <c r="A36" s="196" t="s">
        <v>40</v>
      </c>
      <c r="B36" s="196"/>
      <c r="C36" s="196"/>
      <c r="D36" s="196"/>
      <c r="E36" s="196"/>
      <c r="F36" s="196"/>
    </row>
    <row r="37" spans="1:6" x14ac:dyDescent="0.3">
      <c r="A37" s="41"/>
      <c r="B37" s="41"/>
      <c r="C37" s="41"/>
      <c r="D37" s="41"/>
      <c r="E37" s="41"/>
      <c r="F37" s="41"/>
    </row>
    <row r="38" spans="1:6" ht="31.2" x14ac:dyDescent="0.3">
      <c r="A38" s="210" t="s">
        <v>23</v>
      </c>
      <c r="B38" s="210"/>
      <c r="C38" s="8" t="s">
        <v>41</v>
      </c>
      <c r="D38" s="8" t="s">
        <v>42</v>
      </c>
      <c r="E38" s="8" t="s">
        <v>43</v>
      </c>
      <c r="F38" s="137" t="s">
        <v>24</v>
      </c>
    </row>
    <row r="39" spans="1:6" ht="27.9" customHeight="1" x14ac:dyDescent="0.3">
      <c r="A39" s="211" t="s">
        <v>28</v>
      </c>
      <c r="B39" s="212"/>
      <c r="C39" s="20"/>
      <c r="D39" s="20" t="s">
        <v>174</v>
      </c>
      <c r="E39" s="24" t="s">
        <v>174</v>
      </c>
      <c r="F39" s="21"/>
    </row>
    <row r="40" spans="1:6" ht="27.9" customHeight="1" x14ac:dyDescent="0.3">
      <c r="A40" s="211" t="s">
        <v>29</v>
      </c>
      <c r="B40" s="211"/>
      <c r="C40" s="20"/>
      <c r="D40" s="20" t="s">
        <v>174</v>
      </c>
      <c r="E40" s="20" t="s">
        <v>174</v>
      </c>
      <c r="F40" s="22"/>
    </row>
    <row r="41" spans="1:6" ht="27.9" customHeight="1" x14ac:dyDescent="0.3">
      <c r="A41" s="213" t="s">
        <v>27</v>
      </c>
      <c r="B41" s="213"/>
      <c r="C41" s="20"/>
      <c r="D41" s="20" t="s">
        <v>174</v>
      </c>
      <c r="E41" s="20" t="s">
        <v>174</v>
      </c>
      <c r="F41" s="22"/>
    </row>
    <row r="42" spans="1:6" ht="27.9" customHeight="1" x14ac:dyDescent="0.3">
      <c r="A42" s="214" t="s">
        <v>30</v>
      </c>
      <c r="B42" s="214"/>
      <c r="C42" s="20"/>
      <c r="D42" s="20" t="s">
        <v>174</v>
      </c>
      <c r="E42" s="20" t="s">
        <v>174</v>
      </c>
      <c r="F42" s="23"/>
    </row>
    <row r="43" spans="1:6" s="97" customFormat="1" x14ac:dyDescent="0.3">
      <c r="A43" s="200" t="s">
        <v>181</v>
      </c>
      <c r="B43" s="200"/>
      <c r="C43" s="200"/>
      <c r="D43" s="200"/>
      <c r="E43" s="200"/>
      <c r="F43" s="200"/>
    </row>
    <row r="44" spans="1:6" s="97" customFormat="1" ht="60.6" customHeight="1" x14ac:dyDescent="0.3">
      <c r="A44" s="194" t="s">
        <v>176</v>
      </c>
      <c r="B44" s="194"/>
      <c r="C44" s="194"/>
      <c r="D44" s="194"/>
      <c r="E44" s="194"/>
      <c r="F44" s="194"/>
    </row>
    <row r="45" spans="1:6" s="97" customFormat="1" ht="15" customHeight="1" x14ac:dyDescent="0.3">
      <c r="A45" s="139"/>
      <c r="B45" s="139"/>
      <c r="C45" s="139"/>
      <c r="D45" s="139"/>
      <c r="E45" s="139"/>
      <c r="F45" s="139"/>
    </row>
    <row r="46" spans="1:6" s="97" customFormat="1" ht="15" customHeight="1" x14ac:dyDescent="0.3">
      <c r="A46" s="139"/>
      <c r="B46" s="139"/>
      <c r="C46" s="139"/>
      <c r="D46" s="139"/>
      <c r="E46" s="139"/>
      <c r="F46" s="139"/>
    </row>
    <row r="47" spans="1:6" x14ac:dyDescent="0.3">
      <c r="A47" s="41"/>
      <c r="B47" s="41"/>
      <c r="C47" s="41"/>
      <c r="D47" s="41"/>
      <c r="E47" s="41"/>
      <c r="F47" s="41"/>
    </row>
    <row r="48" spans="1:6" x14ac:dyDescent="0.3">
      <c r="A48" s="190" t="s">
        <v>44</v>
      </c>
      <c r="B48" s="190"/>
      <c r="C48" s="190"/>
      <c r="D48" s="190"/>
      <c r="E48" s="190"/>
      <c r="F48" s="190"/>
    </row>
    <row r="49" spans="1:6" x14ac:dyDescent="0.3">
      <c r="A49" s="190" t="s">
        <v>25</v>
      </c>
      <c r="B49" s="190"/>
      <c r="C49" s="190"/>
      <c r="D49" s="190"/>
      <c r="E49" s="190"/>
      <c r="F49" s="190"/>
    </row>
    <row r="50" spans="1:6" x14ac:dyDescent="0.3">
      <c r="A50" s="41"/>
      <c r="B50" s="41"/>
      <c r="C50" s="41"/>
      <c r="D50" s="41"/>
      <c r="E50" s="41"/>
      <c r="F50" s="41"/>
    </row>
    <row r="51" spans="1:6" ht="30.75" customHeight="1" x14ac:dyDescent="0.3">
      <c r="A51" s="197" t="s">
        <v>23</v>
      </c>
      <c r="B51" s="197"/>
      <c r="C51" s="11" t="s">
        <v>41</v>
      </c>
      <c r="D51" s="11" t="s">
        <v>42</v>
      </c>
      <c r="E51" s="11" t="s">
        <v>84</v>
      </c>
      <c r="F51" s="133" t="s">
        <v>24</v>
      </c>
    </row>
    <row r="52" spans="1:6" ht="27.9" customHeight="1" x14ac:dyDescent="0.3">
      <c r="A52" s="198" t="s">
        <v>31</v>
      </c>
      <c r="B52" s="198"/>
      <c r="C52" s="24"/>
      <c r="D52" s="24" t="s">
        <v>174</v>
      </c>
      <c r="E52" s="35"/>
      <c r="F52" s="49"/>
    </row>
    <row r="53" spans="1:6" ht="27.9" customHeight="1" x14ac:dyDescent="0.3">
      <c r="A53" s="199" t="s">
        <v>32</v>
      </c>
      <c r="B53" s="199"/>
      <c r="C53" s="36" t="s">
        <v>174</v>
      </c>
      <c r="D53" s="36"/>
      <c r="E53" s="37"/>
      <c r="F53" s="50"/>
    </row>
    <row r="54" spans="1:6" x14ac:dyDescent="0.3">
      <c r="A54" s="175" t="s">
        <v>175</v>
      </c>
      <c r="B54" s="175"/>
      <c r="C54" s="175"/>
      <c r="D54" s="175"/>
      <c r="E54" s="175"/>
      <c r="F54" s="175"/>
    </row>
    <row r="55" spans="1:6" ht="45" customHeight="1" x14ac:dyDescent="0.3">
      <c r="A55" s="194" t="s">
        <v>179</v>
      </c>
      <c r="B55" s="194"/>
      <c r="C55" s="194"/>
      <c r="D55" s="194"/>
      <c r="E55" s="194"/>
      <c r="F55" s="194"/>
    </row>
    <row r="56" spans="1:6" x14ac:dyDescent="0.3">
      <c r="A56" s="41"/>
      <c r="B56" s="41"/>
      <c r="C56" s="41"/>
      <c r="D56" s="41"/>
      <c r="E56" s="51"/>
      <c r="F56" s="41"/>
    </row>
    <row r="57" spans="1:6" x14ac:dyDescent="0.3">
      <c r="A57" s="102" t="s">
        <v>45</v>
      </c>
      <c r="B57" s="230" t="s">
        <v>202</v>
      </c>
      <c r="C57" s="180"/>
      <c r="D57" s="181" t="s">
        <v>48</v>
      </c>
      <c r="E57" s="182"/>
      <c r="F57" s="183"/>
    </row>
    <row r="58" spans="1:6" x14ac:dyDescent="0.3">
      <c r="A58" s="81" t="s">
        <v>46</v>
      </c>
      <c r="B58" s="230" t="s">
        <v>203</v>
      </c>
      <c r="C58" s="180"/>
      <c r="D58" s="184"/>
      <c r="E58" s="185"/>
      <c r="F58" s="186"/>
    </row>
    <row r="59" spans="1:6" x14ac:dyDescent="0.3">
      <c r="A59" s="82" t="s">
        <v>47</v>
      </c>
      <c r="B59" s="179" t="s">
        <v>204</v>
      </c>
      <c r="C59" s="180"/>
      <c r="D59" s="187"/>
      <c r="E59" s="188"/>
      <c r="F59" s="189"/>
    </row>
    <row r="60" spans="1:6" x14ac:dyDescent="0.35">
      <c r="A60" s="6"/>
      <c r="B60" s="75"/>
      <c r="C60" s="75"/>
      <c r="D60" s="131"/>
      <c r="E60" s="131"/>
      <c r="F60" s="131"/>
    </row>
    <row r="61" spans="1:6" x14ac:dyDescent="0.35">
      <c r="A61" s="6"/>
      <c r="B61" s="75"/>
      <c r="C61" s="75"/>
      <c r="D61" s="131"/>
      <c r="E61" s="131"/>
      <c r="F61" s="131"/>
    </row>
    <row r="62" spans="1:6" x14ac:dyDescent="0.35">
      <c r="A62" s="6"/>
      <c r="B62" s="75"/>
      <c r="C62" s="75"/>
      <c r="D62" s="131"/>
      <c r="E62" s="131"/>
      <c r="F62" s="131"/>
    </row>
    <row r="63" spans="1:6" x14ac:dyDescent="0.3">
      <c r="A63" s="41"/>
      <c r="B63" s="41"/>
      <c r="C63" s="41"/>
      <c r="D63" s="41"/>
      <c r="F63" s="41"/>
    </row>
    <row r="64" spans="1:6" ht="21.9" customHeight="1" x14ac:dyDescent="0.3">
      <c r="A64" s="195" t="s">
        <v>49</v>
      </c>
      <c r="B64" s="195"/>
      <c r="C64" s="195"/>
      <c r="D64" s="195"/>
      <c r="E64" s="195"/>
      <c r="F64" s="195"/>
    </row>
    <row r="65" spans="1:6" ht="9.9" customHeight="1" x14ac:dyDescent="0.3">
      <c r="A65" s="41"/>
      <c r="B65" s="41"/>
      <c r="C65" s="41"/>
      <c r="D65" s="41"/>
      <c r="E65" s="41"/>
      <c r="F65" s="41"/>
    </row>
    <row r="66" spans="1:6" x14ac:dyDescent="0.3">
      <c r="A66" s="190" t="s">
        <v>50</v>
      </c>
      <c r="B66" s="190"/>
      <c r="C66" s="190"/>
      <c r="D66" s="190"/>
      <c r="E66" s="190"/>
      <c r="F66" s="190"/>
    </row>
    <row r="67" spans="1:6" x14ac:dyDescent="0.3">
      <c r="A67" s="190" t="s">
        <v>60</v>
      </c>
      <c r="B67" s="190"/>
      <c r="C67" s="190"/>
      <c r="D67" s="190"/>
      <c r="E67" s="190"/>
      <c r="F67" s="190"/>
    </row>
    <row r="68" spans="1:6" x14ac:dyDescent="0.3">
      <c r="A68" s="190" t="s">
        <v>51</v>
      </c>
      <c r="B68" s="190"/>
      <c r="C68" s="190"/>
      <c r="D68" s="190"/>
      <c r="E68" s="190"/>
      <c r="F68" s="190"/>
    </row>
    <row r="69" spans="1:6" ht="9.9" customHeight="1" x14ac:dyDescent="0.3">
      <c r="A69" s="41"/>
      <c r="B69" s="41"/>
      <c r="C69" s="41"/>
      <c r="D69" s="41"/>
      <c r="E69" s="41"/>
      <c r="F69" s="41"/>
    </row>
    <row r="70" spans="1:6" ht="30" x14ac:dyDescent="0.3">
      <c r="A70" s="77" t="s">
        <v>61</v>
      </c>
      <c r="B70" s="77" t="s">
        <v>65</v>
      </c>
      <c r="C70" s="77" t="s">
        <v>69</v>
      </c>
      <c r="D70" s="77" t="s">
        <v>66</v>
      </c>
      <c r="E70" s="77" t="s">
        <v>67</v>
      </c>
      <c r="F70" s="77" t="s">
        <v>68</v>
      </c>
    </row>
    <row r="71" spans="1:6" x14ac:dyDescent="0.3">
      <c r="A71" s="134" t="s">
        <v>16</v>
      </c>
      <c r="B71" s="40">
        <f>+SUM(B73:B77)</f>
        <v>1567727446</v>
      </c>
      <c r="C71" s="86">
        <f>+SUM(C73:C77)</f>
        <v>100</v>
      </c>
      <c r="D71" s="13"/>
      <c r="E71" s="13"/>
      <c r="F71" s="13"/>
    </row>
    <row r="72" spans="1:6" x14ac:dyDescent="0.3">
      <c r="A72" s="29"/>
      <c r="B72" s="30"/>
      <c r="C72" s="74"/>
      <c r="D72" s="28"/>
      <c r="E72" s="28"/>
      <c r="F72" s="28"/>
    </row>
    <row r="73" spans="1:6" ht="15" customHeight="1" x14ac:dyDescent="0.3">
      <c r="A73" s="29" t="s">
        <v>62</v>
      </c>
      <c r="B73" s="30">
        <v>844688000</v>
      </c>
      <c r="C73" s="39">
        <f>+B73/$B$71*100</f>
        <v>53.879773691223619</v>
      </c>
      <c r="D73" s="28" t="s">
        <v>178</v>
      </c>
      <c r="E73" s="28" t="s">
        <v>177</v>
      </c>
      <c r="F73" s="28"/>
    </row>
    <row r="74" spans="1:6" ht="15" customHeight="1" x14ac:dyDescent="0.3">
      <c r="A74" s="29" t="s">
        <v>63</v>
      </c>
      <c r="B74" s="140">
        <v>723039446</v>
      </c>
      <c r="C74" s="159">
        <f t="shared" ref="C74" si="3">+B74/$B$71*100</f>
        <v>46.120226308776381</v>
      </c>
      <c r="D74" s="29"/>
      <c r="E74" s="28" t="s">
        <v>212</v>
      </c>
      <c r="F74" s="29"/>
    </row>
    <row r="75" spans="1:6" ht="15" customHeight="1" x14ac:dyDescent="0.3">
      <c r="A75" s="29" t="s">
        <v>64</v>
      </c>
      <c r="B75" s="30">
        <v>0</v>
      </c>
      <c r="C75" s="74">
        <f>+B75/$B$71*100</f>
        <v>0</v>
      </c>
      <c r="D75" s="29"/>
      <c r="E75" s="29"/>
      <c r="F75" s="29"/>
    </row>
    <row r="76" spans="1:6" ht="15" customHeight="1" x14ac:dyDescent="0.3">
      <c r="A76" s="29" t="s">
        <v>163</v>
      </c>
      <c r="B76" s="30">
        <v>0</v>
      </c>
      <c r="C76" s="74">
        <f t="shared" ref="C76:C77" si="4">+B76/$B$71*100</f>
        <v>0</v>
      </c>
      <c r="D76" s="28"/>
      <c r="E76" s="28"/>
      <c r="F76" s="29"/>
    </row>
    <row r="77" spans="1:6" ht="15" customHeight="1" x14ac:dyDescent="0.3">
      <c r="A77" s="31" t="s">
        <v>164</v>
      </c>
      <c r="B77" s="30">
        <v>0</v>
      </c>
      <c r="C77" s="74">
        <f t="shared" si="4"/>
        <v>0</v>
      </c>
      <c r="D77" s="84"/>
      <c r="E77" s="84"/>
      <c r="F77" s="84"/>
    </row>
    <row r="78" spans="1:6" ht="15" customHeight="1" x14ac:dyDescent="0.3">
      <c r="A78" s="175" t="s">
        <v>175</v>
      </c>
      <c r="B78" s="175"/>
      <c r="C78" s="175"/>
      <c r="D78" s="175"/>
      <c r="E78" s="175"/>
      <c r="F78" s="175"/>
    </row>
    <row r="79" spans="1:6" ht="50.1" customHeight="1" x14ac:dyDescent="0.3">
      <c r="A79" s="194" t="s">
        <v>179</v>
      </c>
      <c r="B79" s="194"/>
      <c r="C79" s="194"/>
      <c r="D79" s="194"/>
      <c r="E79" s="194"/>
      <c r="F79" s="194"/>
    </row>
    <row r="80" spans="1:6" ht="9.9" customHeight="1" x14ac:dyDescent="0.3">
      <c r="A80" s="29"/>
      <c r="B80" s="54"/>
      <c r="C80" s="28"/>
    </row>
    <row r="81" spans="1:6" x14ac:dyDescent="0.3">
      <c r="A81" s="190" t="s">
        <v>70</v>
      </c>
      <c r="B81" s="190"/>
      <c r="C81" s="190"/>
      <c r="D81" s="190"/>
      <c r="E81" s="190"/>
      <c r="F81" s="190"/>
    </row>
    <row r="82" spans="1:6" x14ac:dyDescent="0.3">
      <c r="A82" s="190" t="s">
        <v>71</v>
      </c>
      <c r="B82" s="190"/>
      <c r="C82" s="190"/>
      <c r="D82" s="190"/>
      <c r="E82" s="190"/>
      <c r="F82" s="190"/>
    </row>
    <row r="83" spans="1:6" x14ac:dyDescent="0.3">
      <c r="A83" s="190" t="s">
        <v>51</v>
      </c>
      <c r="B83" s="190"/>
      <c r="C83" s="190"/>
      <c r="D83" s="190"/>
      <c r="E83" s="190"/>
      <c r="F83" s="190"/>
    </row>
    <row r="84" spans="1:6" ht="9.9" customHeight="1" x14ac:dyDescent="0.3">
      <c r="A84" s="41"/>
      <c r="B84" s="41"/>
      <c r="C84" s="41"/>
      <c r="D84" s="41"/>
      <c r="E84" s="41"/>
      <c r="F84" s="41"/>
    </row>
    <row r="85" spans="1:6" x14ac:dyDescent="0.3">
      <c r="A85" s="76" t="s">
        <v>53</v>
      </c>
      <c r="B85" s="76" t="s">
        <v>54</v>
      </c>
      <c r="C85" s="76" t="s">
        <v>11</v>
      </c>
      <c r="D85" s="76" t="s">
        <v>86</v>
      </c>
      <c r="E85" s="76" t="s">
        <v>87</v>
      </c>
      <c r="F85" s="76" t="s">
        <v>10</v>
      </c>
    </row>
    <row r="86" spans="1:6" x14ac:dyDescent="0.3">
      <c r="A86" s="134" t="s">
        <v>16</v>
      </c>
      <c r="B86" s="55"/>
      <c r="C86" s="40">
        <f>+C88+C92+C96</f>
        <v>70390666.659999996</v>
      </c>
      <c r="D86" s="40">
        <f>+D88+D92+D96</f>
        <v>70390666.659999996</v>
      </c>
      <c r="E86" s="40">
        <f>+E88+E92+E96</f>
        <v>70390666.659999996</v>
      </c>
      <c r="F86" s="40">
        <f>+F88+F92+F96</f>
        <v>211171999.98000002</v>
      </c>
    </row>
    <row r="87" spans="1:6" ht="9.9" customHeight="1" x14ac:dyDescent="0.3">
      <c r="A87" s="15"/>
      <c r="B87" s="56"/>
      <c r="C87" s="16"/>
      <c r="D87" s="16"/>
      <c r="E87" s="16"/>
      <c r="F87" s="57"/>
    </row>
    <row r="88" spans="1:6" x14ac:dyDescent="0.3">
      <c r="A88" s="191" t="s">
        <v>72</v>
      </c>
      <c r="B88" s="191"/>
      <c r="C88" s="59">
        <f>+SUM(C89:C90)</f>
        <v>70390666.659999996</v>
      </c>
      <c r="D88" s="59">
        <f>+SUM(D89:D90)</f>
        <v>70390666.659999996</v>
      </c>
      <c r="E88" s="59">
        <f>+SUM(E89:E90)</f>
        <v>70390666.659999996</v>
      </c>
      <c r="F88" s="59">
        <f>+SUM(F89:F90)</f>
        <v>211171999.98000002</v>
      </c>
    </row>
    <row r="89" spans="1:6" x14ac:dyDescent="0.3">
      <c r="A89" s="60" t="s">
        <v>194</v>
      </c>
      <c r="B89" s="56" t="s">
        <v>195</v>
      </c>
      <c r="C89" s="17">
        <v>22333333.329999998</v>
      </c>
      <c r="D89" s="17">
        <v>22333333.329999998</v>
      </c>
      <c r="E89" s="17">
        <v>22333333.329999998</v>
      </c>
      <c r="F89" s="61">
        <f>+C89+D89+E89</f>
        <v>66999999.989999995</v>
      </c>
    </row>
    <row r="90" spans="1:6" x14ac:dyDescent="0.3">
      <c r="A90" s="60" t="s">
        <v>194</v>
      </c>
      <c r="B90" s="56" t="s">
        <v>195</v>
      </c>
      <c r="C90" s="17">
        <v>48057333.329999998</v>
      </c>
      <c r="D90" s="17">
        <v>48057333.329999998</v>
      </c>
      <c r="E90" s="17">
        <v>48057333.329999998</v>
      </c>
      <c r="F90" s="61">
        <f>+C90+D90+E90</f>
        <v>144171999.99000001</v>
      </c>
    </row>
    <row r="91" spans="1:6" x14ac:dyDescent="0.3">
      <c r="A91" s="136"/>
      <c r="B91" s="56"/>
      <c r="C91" s="17"/>
      <c r="D91" s="17"/>
      <c r="E91" s="17"/>
      <c r="F91" s="61"/>
    </row>
    <row r="92" spans="1:6" x14ac:dyDescent="0.3">
      <c r="A92" s="191" t="s">
        <v>73</v>
      </c>
      <c r="B92" s="191"/>
      <c r="C92" s="59">
        <f>+SUM(C93:C94)</f>
        <v>0</v>
      </c>
      <c r="D92" s="59">
        <f>+SUM(D93:D94)</f>
        <v>0</v>
      </c>
      <c r="E92" s="59">
        <f>+SUM(E93:E94)</f>
        <v>0</v>
      </c>
      <c r="F92" s="59">
        <f>+SUM(F93:F94)</f>
        <v>0</v>
      </c>
    </row>
    <row r="93" spans="1:6" x14ac:dyDescent="0.3">
      <c r="A93" s="60" t="s">
        <v>198</v>
      </c>
      <c r="B93" s="56" t="s">
        <v>196</v>
      </c>
      <c r="C93" s="62">
        <v>0</v>
      </c>
      <c r="D93" s="62">
        <v>0</v>
      </c>
      <c r="E93" s="62">
        <v>0</v>
      </c>
      <c r="F93" s="63">
        <f>+C93+D93+E93</f>
        <v>0</v>
      </c>
    </row>
    <row r="94" spans="1:6" x14ac:dyDescent="0.3">
      <c r="A94" s="60" t="s">
        <v>199</v>
      </c>
      <c r="B94" s="56" t="s">
        <v>197</v>
      </c>
      <c r="C94" s="62">
        <v>0</v>
      </c>
      <c r="D94" s="62">
        <v>0</v>
      </c>
      <c r="E94" s="62">
        <v>0</v>
      </c>
      <c r="F94" s="63">
        <f t="shared" ref="F94" si="5">+C94+D94+E94</f>
        <v>0</v>
      </c>
    </row>
    <row r="95" spans="1:6" x14ac:dyDescent="0.3">
      <c r="A95" s="175" t="s">
        <v>175</v>
      </c>
      <c r="B95" s="175"/>
      <c r="C95" s="175"/>
      <c r="D95" s="175"/>
      <c r="E95" s="175"/>
      <c r="F95" s="175"/>
    </row>
    <row r="96" spans="1:6" ht="39" customHeight="1" x14ac:dyDescent="0.3">
      <c r="A96" s="194" t="s">
        <v>179</v>
      </c>
      <c r="B96" s="194"/>
      <c r="C96" s="194"/>
      <c r="D96" s="194"/>
      <c r="E96" s="194"/>
      <c r="F96" s="194"/>
    </row>
    <row r="97" spans="1:6" ht="9.9" customHeight="1" x14ac:dyDescent="0.3">
      <c r="A97" s="29"/>
      <c r="B97" s="54"/>
      <c r="C97" s="28"/>
    </row>
    <row r="98" spans="1:6" x14ac:dyDescent="0.3">
      <c r="A98" s="190" t="s">
        <v>74</v>
      </c>
      <c r="B98" s="190"/>
      <c r="C98" s="190"/>
      <c r="D98" s="190"/>
      <c r="E98" s="190"/>
      <c r="F98" s="190"/>
    </row>
    <row r="99" spans="1:6" ht="30.75" customHeight="1" x14ac:dyDescent="0.3">
      <c r="A99" s="196" t="s">
        <v>52</v>
      </c>
      <c r="B99" s="196"/>
      <c r="C99" s="196"/>
      <c r="D99" s="196"/>
      <c r="E99" s="196"/>
      <c r="F99" s="196"/>
    </row>
    <row r="100" spans="1:6" x14ac:dyDescent="0.3">
      <c r="A100" s="190" t="s">
        <v>51</v>
      </c>
      <c r="B100" s="190"/>
      <c r="C100" s="190"/>
      <c r="D100" s="190"/>
      <c r="E100" s="190"/>
      <c r="F100" s="190"/>
    </row>
    <row r="101" spans="1:6" ht="9.9" customHeight="1" x14ac:dyDescent="0.3">
      <c r="A101" s="99"/>
      <c r="B101" s="100"/>
      <c r="C101" s="100"/>
      <c r="D101" s="100"/>
      <c r="E101" s="100"/>
      <c r="F101" s="101"/>
    </row>
    <row r="102" spans="1:6" x14ac:dyDescent="0.3">
      <c r="A102" s="76" t="s">
        <v>53</v>
      </c>
      <c r="B102" s="76" t="s">
        <v>54</v>
      </c>
      <c r="C102" s="76" t="s">
        <v>11</v>
      </c>
      <c r="D102" s="76" t="s">
        <v>86</v>
      </c>
      <c r="E102" s="76" t="s">
        <v>87</v>
      </c>
      <c r="F102" s="76" t="s">
        <v>10</v>
      </c>
    </row>
    <row r="103" spans="1:6" x14ac:dyDescent="0.3">
      <c r="A103" s="134" t="s">
        <v>16</v>
      </c>
      <c r="B103" s="55"/>
      <c r="C103" s="40">
        <f>+C105+C113+C116</f>
        <v>111619844.31999999</v>
      </c>
      <c r="D103" s="40">
        <f>+D105+D113+D116</f>
        <v>205180345.25</v>
      </c>
      <c r="E103" s="40">
        <f>+E105+E113+E116</f>
        <v>231120557.38</v>
      </c>
      <c r="F103" s="40">
        <f>+F105+F113+F116</f>
        <v>547920746.94999993</v>
      </c>
    </row>
    <row r="104" spans="1:6" x14ac:dyDescent="0.3">
      <c r="A104" s="15"/>
      <c r="B104" s="56"/>
      <c r="C104" s="16"/>
      <c r="D104" s="16"/>
      <c r="E104" s="16"/>
      <c r="F104" s="57"/>
    </row>
    <row r="105" spans="1:6" ht="15" customHeight="1" x14ac:dyDescent="0.3">
      <c r="A105" s="191" t="s">
        <v>56</v>
      </c>
      <c r="B105" s="191"/>
      <c r="C105" s="59">
        <f>+SUM(C106:C111)</f>
        <v>15519339.16</v>
      </c>
      <c r="D105" s="59">
        <f>+SUM(D106:D111)</f>
        <v>10010845.25</v>
      </c>
      <c r="E105" s="59">
        <f t="shared" ref="E105" si="6">+SUM(E106:E111)</f>
        <v>35763657.730000004</v>
      </c>
      <c r="F105" s="59">
        <f>+SUM(F106:F111)</f>
        <v>61293842.140000001</v>
      </c>
    </row>
    <row r="106" spans="1:6" x14ac:dyDescent="0.3">
      <c r="A106" s="60" t="s">
        <v>182</v>
      </c>
      <c r="B106" s="56" t="s">
        <v>183</v>
      </c>
      <c r="C106" s="17">
        <v>1189760</v>
      </c>
      <c r="D106" s="17">
        <v>1189760</v>
      </c>
      <c r="E106" s="17">
        <v>1189760</v>
      </c>
      <c r="F106" s="61">
        <f t="shared" ref="F106:F111" si="7">+C106+D106+E106</f>
        <v>3569280</v>
      </c>
    </row>
    <row r="107" spans="1:6" x14ac:dyDescent="0.3">
      <c r="A107" s="60" t="s">
        <v>184</v>
      </c>
      <c r="B107" s="56" t="s">
        <v>185</v>
      </c>
      <c r="C107" s="17">
        <v>941628.99</v>
      </c>
      <c r="D107" s="64">
        <v>606351.41</v>
      </c>
      <c r="E107" s="64">
        <v>483406.56</v>
      </c>
      <c r="F107" s="61">
        <f t="shared" si="7"/>
        <v>2031386.96</v>
      </c>
    </row>
    <row r="108" spans="1:6" x14ac:dyDescent="0.3">
      <c r="A108" s="60" t="s">
        <v>186</v>
      </c>
      <c r="B108" s="56" t="s">
        <v>187</v>
      </c>
      <c r="C108" s="17">
        <v>12445748.17</v>
      </c>
      <c r="D108" s="17">
        <v>6220560.3399999999</v>
      </c>
      <c r="E108" s="17">
        <v>33730317.530000001</v>
      </c>
      <c r="F108" s="61">
        <f t="shared" si="7"/>
        <v>52396626.039999999</v>
      </c>
    </row>
    <row r="109" spans="1:6" x14ac:dyDescent="0.3">
      <c r="A109" s="60" t="s">
        <v>188</v>
      </c>
      <c r="B109" s="56" t="s">
        <v>189</v>
      </c>
      <c r="C109" s="17">
        <v>942202</v>
      </c>
      <c r="D109" s="17">
        <v>1994173.5</v>
      </c>
      <c r="E109" s="17">
        <v>0</v>
      </c>
      <c r="F109" s="61">
        <f t="shared" si="7"/>
        <v>2936375.5</v>
      </c>
    </row>
    <row r="110" spans="1:6" x14ac:dyDescent="0.3">
      <c r="A110" s="60" t="s">
        <v>190</v>
      </c>
      <c r="B110" s="56" t="s">
        <v>191</v>
      </c>
      <c r="C110" s="17">
        <v>0</v>
      </c>
      <c r="D110" s="17">
        <v>0</v>
      </c>
      <c r="E110" s="17">
        <v>360173.64</v>
      </c>
      <c r="F110" s="61">
        <f t="shared" si="7"/>
        <v>360173.64</v>
      </c>
    </row>
    <row r="111" spans="1:6" x14ac:dyDescent="0.3">
      <c r="A111" s="60" t="s">
        <v>192</v>
      </c>
      <c r="B111" s="56" t="s">
        <v>193</v>
      </c>
      <c r="C111" s="17">
        <v>0</v>
      </c>
      <c r="D111" s="17">
        <v>0</v>
      </c>
      <c r="E111" s="17">
        <v>0</v>
      </c>
      <c r="F111" s="61">
        <f t="shared" si="7"/>
        <v>0</v>
      </c>
    </row>
    <row r="112" spans="1:6" x14ac:dyDescent="0.3">
      <c r="A112" s="136"/>
      <c r="B112" s="56"/>
      <c r="C112" s="17"/>
      <c r="D112" s="17"/>
      <c r="E112" s="17"/>
      <c r="F112" s="61"/>
    </row>
    <row r="113" spans="1:6" ht="15" customHeight="1" x14ac:dyDescent="0.3">
      <c r="A113" s="191" t="s">
        <v>57</v>
      </c>
      <c r="B113" s="191"/>
      <c r="C113" s="59">
        <f>+SUM(C114:C114)</f>
        <v>96100505.159999996</v>
      </c>
      <c r="D113" s="59">
        <f>+SUM(D114:D114)</f>
        <v>195169500</v>
      </c>
      <c r="E113" s="59">
        <f>+SUM(E114:E114)</f>
        <v>195356899.65000001</v>
      </c>
      <c r="F113" s="59">
        <f>+SUM(F114:F114)</f>
        <v>486626904.80999994</v>
      </c>
    </row>
    <row r="114" spans="1:6" x14ac:dyDescent="0.3">
      <c r="A114" s="60" t="s">
        <v>192</v>
      </c>
      <c r="B114" s="56" t="s">
        <v>193</v>
      </c>
      <c r="C114" s="62">
        <v>96100505.159999996</v>
      </c>
      <c r="D114" s="62">
        <v>195169500</v>
      </c>
      <c r="E114" s="62">
        <v>195356899.65000001</v>
      </c>
      <c r="F114" s="65">
        <f>+C114+D114+E114</f>
        <v>486626904.80999994</v>
      </c>
    </row>
    <row r="115" spans="1:6" x14ac:dyDescent="0.3">
      <c r="A115" s="41"/>
      <c r="B115" s="41"/>
      <c r="C115" s="65"/>
      <c r="D115" s="65"/>
      <c r="E115" s="65"/>
      <c r="F115" s="65"/>
    </row>
    <row r="116" spans="1:6" x14ac:dyDescent="0.3">
      <c r="A116" s="191" t="s">
        <v>58</v>
      </c>
      <c r="B116" s="191"/>
      <c r="C116" s="59">
        <f>+SUM(C117:C118)</f>
        <v>0</v>
      </c>
      <c r="D116" s="59">
        <f t="shared" ref="D116:F116" si="8">+SUM(D117:D118)</f>
        <v>0</v>
      </c>
      <c r="E116" s="59">
        <f t="shared" si="8"/>
        <v>0</v>
      </c>
      <c r="F116" s="59">
        <f t="shared" si="8"/>
        <v>0</v>
      </c>
    </row>
    <row r="117" spans="1:6" x14ac:dyDescent="0.3">
      <c r="A117" s="83" t="s">
        <v>200</v>
      </c>
      <c r="B117" s="56" t="s">
        <v>201</v>
      </c>
      <c r="C117" s="62">
        <v>0</v>
      </c>
      <c r="D117" s="62">
        <v>0</v>
      </c>
      <c r="E117" s="62">
        <v>0</v>
      </c>
      <c r="F117" s="65">
        <f>+C117+D117+E117</f>
        <v>0</v>
      </c>
    </row>
    <row r="118" spans="1:6" x14ac:dyDescent="0.3">
      <c r="A118" s="53"/>
      <c r="B118" s="53"/>
      <c r="C118" s="66"/>
      <c r="D118" s="66"/>
      <c r="E118" s="66"/>
      <c r="F118" s="67"/>
    </row>
    <row r="119" spans="1:6" ht="14.25" customHeight="1" x14ac:dyDescent="0.3">
      <c r="A119" s="193" t="s">
        <v>59</v>
      </c>
      <c r="B119" s="193"/>
      <c r="C119" s="193"/>
      <c r="D119" s="193"/>
      <c r="E119" s="193"/>
      <c r="F119" s="193"/>
    </row>
    <row r="120" spans="1:6" x14ac:dyDescent="0.3">
      <c r="A120" s="175" t="s">
        <v>175</v>
      </c>
      <c r="B120" s="175"/>
      <c r="C120" s="175"/>
      <c r="D120" s="175"/>
      <c r="E120" s="175"/>
      <c r="F120" s="175"/>
    </row>
    <row r="121" spans="1:6" ht="50.1" customHeight="1" x14ac:dyDescent="0.3">
      <c r="A121" s="194" t="s">
        <v>179</v>
      </c>
      <c r="B121" s="194"/>
      <c r="C121" s="194"/>
      <c r="D121" s="194"/>
      <c r="E121" s="194"/>
      <c r="F121" s="194"/>
    </row>
    <row r="122" spans="1:6" ht="9.9" customHeight="1" x14ac:dyDescent="0.3">
      <c r="A122" s="60"/>
      <c r="B122" s="56"/>
      <c r="C122" s="41"/>
      <c r="D122" s="41"/>
      <c r="E122" s="41"/>
      <c r="F122" s="41"/>
    </row>
    <row r="123" spans="1:6" x14ac:dyDescent="0.3">
      <c r="A123" s="190" t="s">
        <v>76</v>
      </c>
      <c r="B123" s="190"/>
      <c r="C123" s="190"/>
      <c r="D123" s="190"/>
      <c r="E123" s="190"/>
      <c r="F123" s="190"/>
    </row>
    <row r="124" spans="1:6" x14ac:dyDescent="0.3">
      <c r="A124" s="190" t="s">
        <v>77</v>
      </c>
      <c r="B124" s="190"/>
      <c r="C124" s="190"/>
      <c r="D124" s="190"/>
      <c r="E124" s="190"/>
      <c r="F124" s="190"/>
    </row>
    <row r="125" spans="1:6" x14ac:dyDescent="0.3">
      <c r="A125" s="190" t="s">
        <v>51</v>
      </c>
      <c r="B125" s="190"/>
      <c r="C125" s="190"/>
      <c r="D125" s="190"/>
      <c r="E125" s="190"/>
      <c r="F125" s="190"/>
    </row>
    <row r="126" spans="1:6" ht="9.9" customHeight="1" x14ac:dyDescent="0.3">
      <c r="A126" s="99"/>
      <c r="B126" s="100"/>
      <c r="C126" s="100"/>
      <c r="D126" s="100"/>
      <c r="E126" s="100"/>
      <c r="F126" s="101"/>
    </row>
    <row r="127" spans="1:6" x14ac:dyDescent="0.3">
      <c r="A127" s="76" t="s">
        <v>75</v>
      </c>
      <c r="B127" s="76" t="s">
        <v>11</v>
      </c>
      <c r="C127" s="76" t="s">
        <v>86</v>
      </c>
      <c r="D127" s="76" t="s">
        <v>87</v>
      </c>
      <c r="E127" s="76" t="s">
        <v>10</v>
      </c>
      <c r="F127" s="27"/>
    </row>
    <row r="128" spans="1:6" x14ac:dyDescent="0.3">
      <c r="A128" s="119" t="s">
        <v>79</v>
      </c>
      <c r="B128" s="68">
        <f>+B129+B130</f>
        <v>827385677.75999999</v>
      </c>
      <c r="C128" s="68">
        <f t="shared" ref="C128:D130" si="9">+B138</f>
        <v>786156500.0999999</v>
      </c>
      <c r="D128" s="68">
        <f t="shared" si="9"/>
        <v>651366821.50999999</v>
      </c>
      <c r="E128" s="68">
        <f>+B128</f>
        <v>827385677.75999999</v>
      </c>
      <c r="F128" s="101"/>
    </row>
    <row r="129" spans="1:6" x14ac:dyDescent="0.3">
      <c r="A129" s="120" t="s">
        <v>80</v>
      </c>
      <c r="B129" s="30">
        <f>'2T'!E134</f>
        <v>723039446.99000001</v>
      </c>
      <c r="C129" s="30">
        <f t="shared" si="9"/>
        <v>626938941.83000004</v>
      </c>
      <c r="D129" s="30">
        <f t="shared" si="9"/>
        <v>431769441.83000004</v>
      </c>
      <c r="E129" s="73">
        <f>+B129</f>
        <v>723039446.99000001</v>
      </c>
      <c r="F129" s="27"/>
    </row>
    <row r="130" spans="1:6" x14ac:dyDescent="0.3">
      <c r="A130" s="120" t="s">
        <v>78</v>
      </c>
      <c r="B130" s="30">
        <f>'2T'!E141</f>
        <v>104346230.76999998</v>
      </c>
      <c r="C130" s="30">
        <f t="shared" si="9"/>
        <v>159217558.26999998</v>
      </c>
      <c r="D130" s="30">
        <f t="shared" si="9"/>
        <v>219597379.67999998</v>
      </c>
      <c r="E130" s="73">
        <f t="shared" ref="E130" si="10">+B130</f>
        <v>104346230.76999998</v>
      </c>
      <c r="F130" s="27"/>
    </row>
    <row r="131" spans="1:6" x14ac:dyDescent="0.3">
      <c r="A131" s="119" t="s">
        <v>82</v>
      </c>
      <c r="B131" s="68">
        <v>70390666.659999996</v>
      </c>
      <c r="C131" s="68">
        <v>70390666.659999996</v>
      </c>
      <c r="D131" s="68">
        <v>70390666.680000007</v>
      </c>
      <c r="E131" s="68">
        <f>+B131+C131+D131</f>
        <v>211172000</v>
      </c>
      <c r="F131" s="101"/>
    </row>
    <row r="132" spans="1:6" x14ac:dyDescent="0.3">
      <c r="A132" s="119" t="s">
        <v>145</v>
      </c>
      <c r="B132" s="68">
        <f>+B133+B134</f>
        <v>897776344.41999996</v>
      </c>
      <c r="C132" s="68">
        <f t="shared" ref="C132" si="11">+C133+C134</f>
        <v>856547166.75999999</v>
      </c>
      <c r="D132" s="68">
        <f>+D133+D134</f>
        <v>721757488.19000006</v>
      </c>
      <c r="E132" s="68">
        <f>+E133+E134</f>
        <v>1038557677.76</v>
      </c>
      <c r="F132" s="101"/>
    </row>
    <row r="133" spans="1:6" x14ac:dyDescent="0.3">
      <c r="A133" s="120" t="s">
        <v>80</v>
      </c>
      <c r="B133" s="30">
        <f>+B129</f>
        <v>723039446.99000001</v>
      </c>
      <c r="C133" s="30">
        <f>+C129</f>
        <v>626938941.83000004</v>
      </c>
      <c r="D133" s="30">
        <f>+D129</f>
        <v>431769441.83000004</v>
      </c>
      <c r="E133" s="73">
        <f>+E129</f>
        <v>723039446.99000001</v>
      </c>
      <c r="F133" s="27"/>
    </row>
    <row r="134" spans="1:6" x14ac:dyDescent="0.3">
      <c r="A134" s="120" t="s">
        <v>78</v>
      </c>
      <c r="B134" s="30">
        <f>+B131+B130</f>
        <v>174736897.42999998</v>
      </c>
      <c r="C134" s="30">
        <f>+C131+C130</f>
        <v>229608224.92999998</v>
      </c>
      <c r="D134" s="30">
        <f>+D131+D130</f>
        <v>289988046.36000001</v>
      </c>
      <c r="E134" s="73">
        <f>+E131+E130</f>
        <v>315518230.76999998</v>
      </c>
      <c r="F134" s="27"/>
    </row>
    <row r="135" spans="1:6" x14ac:dyDescent="0.3">
      <c r="A135" s="119" t="s">
        <v>81</v>
      </c>
      <c r="B135" s="68">
        <f>+B136+B137</f>
        <v>111619844.31999999</v>
      </c>
      <c r="C135" s="68">
        <f>+C136+C137</f>
        <v>205180345.25</v>
      </c>
      <c r="D135" s="68">
        <f>+D136+D137</f>
        <v>231120557.38</v>
      </c>
      <c r="E135" s="68">
        <f>+B135+C135+D135</f>
        <v>547920746.95000005</v>
      </c>
      <c r="F135" s="101"/>
    </row>
    <row r="136" spans="1:6" x14ac:dyDescent="0.3">
      <c r="A136" s="120" t="s">
        <v>80</v>
      </c>
      <c r="B136" s="90">
        <v>96100505.159999996</v>
      </c>
      <c r="C136" s="90">
        <v>195169500</v>
      </c>
      <c r="D136" s="90">
        <f>E113</f>
        <v>195356899.65000001</v>
      </c>
      <c r="E136" s="69">
        <f>+B136+C136+D136</f>
        <v>486626904.80999994</v>
      </c>
      <c r="F136" s="101"/>
    </row>
    <row r="137" spans="1:6" x14ac:dyDescent="0.3">
      <c r="A137" s="120" t="s">
        <v>78</v>
      </c>
      <c r="B137" s="90">
        <f>C105</f>
        <v>15519339.16</v>
      </c>
      <c r="C137" s="90">
        <f t="shared" ref="C137" si="12">D105</f>
        <v>10010845.25</v>
      </c>
      <c r="D137" s="90">
        <f>E105</f>
        <v>35763657.730000004</v>
      </c>
      <c r="E137" s="69">
        <f>+B137+C137+D137</f>
        <v>61293842.140000001</v>
      </c>
      <c r="F137" s="101"/>
    </row>
    <row r="138" spans="1:6" x14ac:dyDescent="0.3">
      <c r="A138" s="119" t="s">
        <v>146</v>
      </c>
      <c r="B138" s="68">
        <f>+B132-B135</f>
        <v>786156500.0999999</v>
      </c>
      <c r="C138" s="68">
        <f t="shared" ref="C138" si="13">+C132-C135</f>
        <v>651366821.50999999</v>
      </c>
      <c r="D138" s="68">
        <f t="shared" ref="D138:E140" si="14">+D132-D135</f>
        <v>490636930.81000006</v>
      </c>
      <c r="E138" s="68">
        <f t="shared" si="14"/>
        <v>490636930.80999994</v>
      </c>
      <c r="F138" s="101"/>
    </row>
    <row r="139" spans="1:6" x14ac:dyDescent="0.3">
      <c r="A139" s="120" t="s">
        <v>80</v>
      </c>
      <c r="B139" s="90">
        <f>+B133-B136</f>
        <v>626938941.83000004</v>
      </c>
      <c r="C139" s="90">
        <f>+C133-C136</f>
        <v>431769441.83000004</v>
      </c>
      <c r="D139" s="90">
        <f t="shared" si="14"/>
        <v>236412542.18000004</v>
      </c>
      <c r="E139" s="69">
        <f t="shared" si="14"/>
        <v>236412542.18000007</v>
      </c>
      <c r="F139" s="41"/>
    </row>
    <row r="140" spans="1:6" x14ac:dyDescent="0.3">
      <c r="A140" s="121" t="s">
        <v>78</v>
      </c>
      <c r="B140" s="85">
        <f>+B134-B137</f>
        <v>159217558.26999998</v>
      </c>
      <c r="C140" s="85">
        <f>+C134-C137</f>
        <v>219597379.67999998</v>
      </c>
      <c r="D140" s="85">
        <f t="shared" si="14"/>
        <v>254224388.63</v>
      </c>
      <c r="E140" s="70">
        <f t="shared" si="14"/>
        <v>254224388.63</v>
      </c>
    </row>
    <row r="141" spans="1:6" x14ac:dyDescent="0.3">
      <c r="A141" s="175" t="s">
        <v>175</v>
      </c>
      <c r="B141" s="175"/>
      <c r="C141" s="175"/>
      <c r="D141" s="175"/>
      <c r="E141" s="175"/>
      <c r="F141" s="46"/>
    </row>
    <row r="142" spans="1:6" ht="43.95" customHeight="1" x14ac:dyDescent="0.3">
      <c r="A142" s="176" t="s">
        <v>90</v>
      </c>
      <c r="B142" s="177"/>
      <c r="C142" s="177"/>
      <c r="D142" s="177"/>
      <c r="E142" s="178"/>
      <c r="F142" s="71"/>
    </row>
    <row r="143" spans="1:6" x14ac:dyDescent="0.3">
      <c r="A143" s="139"/>
      <c r="B143" s="72"/>
      <c r="C143" s="72"/>
      <c r="D143" s="72"/>
      <c r="E143" s="72"/>
      <c r="F143" s="71"/>
    </row>
    <row r="144" spans="1:6" x14ac:dyDescent="0.3">
      <c r="A144" s="102" t="s">
        <v>83</v>
      </c>
      <c r="B144" s="215" t="s">
        <v>205</v>
      </c>
      <c r="C144" s="216"/>
      <c r="D144" s="181" t="s">
        <v>48</v>
      </c>
      <c r="E144" s="182"/>
      <c r="F144" s="183"/>
    </row>
    <row r="145" spans="1:6" x14ac:dyDescent="0.3">
      <c r="A145" s="81" t="s">
        <v>46</v>
      </c>
      <c r="B145" s="179" t="s">
        <v>215</v>
      </c>
      <c r="C145" s="218"/>
      <c r="D145" s="184"/>
      <c r="E145" s="185"/>
      <c r="F145" s="186"/>
    </row>
    <row r="146" spans="1:6" x14ac:dyDescent="0.3">
      <c r="A146" s="82" t="s">
        <v>47</v>
      </c>
      <c r="B146" s="219" t="s">
        <v>216</v>
      </c>
      <c r="C146" s="220"/>
      <c r="D146" s="187"/>
      <c r="E146" s="188"/>
      <c r="F146" s="189"/>
    </row>
  </sheetData>
  <mergeCells count="73">
    <mergeCell ref="A41:B41"/>
    <mergeCell ref="A36:F36"/>
    <mergeCell ref="A33:F33"/>
    <mergeCell ref="A35:F35"/>
    <mergeCell ref="A38:B38"/>
    <mergeCell ref="A39:B39"/>
    <mergeCell ref="A40:B40"/>
    <mergeCell ref="A10:F10"/>
    <mergeCell ref="A32:E32"/>
    <mergeCell ref="A12:F12"/>
    <mergeCell ref="A13:F13"/>
    <mergeCell ref="A19:F19"/>
    <mergeCell ref="A20:F20"/>
    <mergeCell ref="A22:F22"/>
    <mergeCell ref="A23:F23"/>
    <mergeCell ref="A25:B25"/>
    <mergeCell ref="A29:B29"/>
    <mergeCell ref="A30:B30"/>
    <mergeCell ref="A31:B31"/>
    <mergeCell ref="A26:B26"/>
    <mergeCell ref="A27:B27"/>
    <mergeCell ref="A28:B28"/>
    <mergeCell ref="A16:B16"/>
    <mergeCell ref="A1:F2"/>
    <mergeCell ref="A3:F3"/>
    <mergeCell ref="C5:F5"/>
    <mergeCell ref="C6:F6"/>
    <mergeCell ref="C7:F7"/>
    <mergeCell ref="A42:B42"/>
    <mergeCell ref="A43:F43"/>
    <mergeCell ref="A44:F44"/>
    <mergeCell ref="A48:F48"/>
    <mergeCell ref="A49:F49"/>
    <mergeCell ref="A51:B51"/>
    <mergeCell ref="A52:B52"/>
    <mergeCell ref="A53:B53"/>
    <mergeCell ref="A54:F54"/>
    <mergeCell ref="A55:F55"/>
    <mergeCell ref="B57:C57"/>
    <mergeCell ref="D57:F59"/>
    <mergeCell ref="B58:C58"/>
    <mergeCell ref="B59:C59"/>
    <mergeCell ref="A64:F64"/>
    <mergeCell ref="A66:F66"/>
    <mergeCell ref="A67:F67"/>
    <mergeCell ref="A68:F68"/>
    <mergeCell ref="A78:F78"/>
    <mergeCell ref="A79:F79"/>
    <mergeCell ref="A81:F81"/>
    <mergeCell ref="A82:F82"/>
    <mergeCell ref="A83:F83"/>
    <mergeCell ref="A88:B88"/>
    <mergeCell ref="A92:B92"/>
    <mergeCell ref="A95:F95"/>
    <mergeCell ref="A96:F96"/>
    <mergeCell ref="A98:F98"/>
    <mergeCell ref="A99:F99"/>
    <mergeCell ref="A100:F100"/>
    <mergeCell ref="A142:E142"/>
    <mergeCell ref="B144:C144"/>
    <mergeCell ref="D144:F146"/>
    <mergeCell ref="B145:C145"/>
    <mergeCell ref="B146:C146"/>
    <mergeCell ref="A121:F121"/>
    <mergeCell ref="A123:F123"/>
    <mergeCell ref="A124:F124"/>
    <mergeCell ref="A125:F125"/>
    <mergeCell ref="A141:E141"/>
    <mergeCell ref="A105:B105"/>
    <mergeCell ref="A113:B113"/>
    <mergeCell ref="A116:B116"/>
    <mergeCell ref="A119:F119"/>
    <mergeCell ref="A120:F120"/>
  </mergeCells>
  <printOptions horizontalCentered="1"/>
  <pageMargins left="0.31496062992125984" right="0.31496062992125984" top="0.94488188976377963" bottom="0.74803149606299213" header="0.19685039370078741" footer="0.31496062992125984"/>
  <pageSetup scale="55" orientation="portrait" horizontalDpi="360" verticalDpi="360"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4" max="5" man="1"/>
    <brk id="62" max="16383" man="1"/>
    <brk id="121" max="5" man="1"/>
  </rowBreaks>
  <ignoredErrors>
    <ignoredError sqref="F16:F18" evalError="1"/>
  </ignoredError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10"/>
  <sheetViews>
    <sheetView showGridLines="0" zoomScale="80" zoomScaleNormal="80" workbookViewId="0">
      <selection sqref="A1:F1"/>
    </sheetView>
  </sheetViews>
  <sheetFormatPr baseColWidth="10" defaultColWidth="11.44140625" defaultRowHeight="15.6" x14ac:dyDescent="0.3"/>
  <cols>
    <col min="1" max="1" width="67.5546875" style="41" customWidth="1"/>
    <col min="2" max="2" width="26.5546875" style="41" customWidth="1"/>
    <col min="3" max="6" width="20.6640625" style="41" customWidth="1"/>
    <col min="7" max="8" width="11.44140625" style="41"/>
    <col min="9" max="9" width="15.33203125" style="41" bestFit="1" customWidth="1"/>
    <col min="10" max="16384" width="11.44140625" style="41"/>
  </cols>
  <sheetData>
    <row r="1" spans="1:6" ht="42" customHeight="1" x14ac:dyDescent="0.45">
      <c r="A1" s="204" t="s">
        <v>38</v>
      </c>
      <c r="B1" s="204"/>
      <c r="C1" s="204"/>
      <c r="D1" s="204"/>
      <c r="E1" s="204"/>
      <c r="F1" s="204"/>
    </row>
    <row r="2" spans="1:6" ht="17.399999999999999" x14ac:dyDescent="0.4">
      <c r="A2" s="209" t="s">
        <v>218</v>
      </c>
      <c r="B2" s="209"/>
      <c r="C2" s="209"/>
      <c r="D2" s="209"/>
      <c r="E2" s="209"/>
      <c r="F2" s="209"/>
    </row>
    <row r="4" spans="1:6" ht="18" customHeight="1" x14ac:dyDescent="0.3">
      <c r="A4" s="92"/>
      <c r="B4" s="80" t="s">
        <v>22</v>
      </c>
      <c r="C4" s="202" t="s">
        <v>173</v>
      </c>
      <c r="D4" s="202"/>
      <c r="E4" s="202"/>
      <c r="F4" s="202"/>
    </row>
    <row r="5" spans="1:6" ht="18" customHeight="1" x14ac:dyDescent="0.3">
      <c r="A5" s="92"/>
      <c r="B5" s="81" t="s">
        <v>33</v>
      </c>
      <c r="C5" s="203" t="s">
        <v>172</v>
      </c>
      <c r="D5" s="203"/>
      <c r="E5" s="203"/>
      <c r="F5" s="203"/>
    </row>
    <row r="6" spans="1:6" ht="18" customHeight="1" x14ac:dyDescent="0.3">
      <c r="A6" s="92"/>
      <c r="B6" s="82" t="s">
        <v>34</v>
      </c>
      <c r="C6" s="203" t="s">
        <v>172</v>
      </c>
      <c r="D6" s="203"/>
      <c r="E6" s="203"/>
      <c r="F6" s="203"/>
    </row>
    <row r="7" spans="1:6" x14ac:dyDescent="0.3">
      <c r="A7" s="92"/>
      <c r="B7" s="3"/>
      <c r="C7" s="3"/>
      <c r="D7" s="3"/>
      <c r="E7" s="3"/>
      <c r="F7" s="3"/>
    </row>
    <row r="8" spans="1:6" ht="21" customHeight="1" x14ac:dyDescent="0.3">
      <c r="A8" s="195" t="s">
        <v>151</v>
      </c>
      <c r="B8" s="195"/>
      <c r="C8" s="195"/>
      <c r="D8" s="195"/>
      <c r="E8" s="195"/>
      <c r="F8" s="195"/>
    </row>
    <row r="10" spans="1:6" x14ac:dyDescent="0.3">
      <c r="A10" s="206" t="s">
        <v>36</v>
      </c>
      <c r="B10" s="206"/>
      <c r="C10" s="206"/>
      <c r="D10" s="206"/>
      <c r="E10" s="206"/>
      <c r="F10" s="206"/>
    </row>
    <row r="11" spans="1:6" ht="15" customHeight="1" x14ac:dyDescent="0.3">
      <c r="A11" s="206" t="s">
        <v>19</v>
      </c>
      <c r="B11" s="206"/>
      <c r="C11" s="206"/>
      <c r="D11" s="206"/>
      <c r="E11" s="206"/>
      <c r="F11" s="206"/>
    </row>
    <row r="12" spans="1:6" x14ac:dyDescent="0.35">
      <c r="A12" s="42"/>
      <c r="B12" s="42"/>
      <c r="C12" s="42"/>
      <c r="D12" s="43"/>
      <c r="E12" s="43"/>
      <c r="F12" s="6"/>
    </row>
    <row r="13" spans="1:6" ht="31.2" x14ac:dyDescent="0.3">
      <c r="A13" s="137" t="s">
        <v>17</v>
      </c>
      <c r="B13" s="8" t="s">
        <v>18</v>
      </c>
      <c r="C13" s="137" t="s">
        <v>93</v>
      </c>
      <c r="D13" s="8" t="s">
        <v>94</v>
      </c>
      <c r="E13" s="8" t="s">
        <v>96</v>
      </c>
      <c r="F13" s="118" t="s">
        <v>97</v>
      </c>
    </row>
    <row r="14" spans="1:6" ht="16.95" customHeight="1" x14ac:dyDescent="0.3">
      <c r="A14" s="201" t="s">
        <v>16</v>
      </c>
      <c r="B14" s="201"/>
      <c r="C14" s="127">
        <f>+C16</f>
        <v>482.66666666666669</v>
      </c>
      <c r="D14" s="127">
        <f t="shared" ref="D14:F14" si="0">+D16</f>
        <v>462.33333333333331</v>
      </c>
      <c r="E14" s="127">
        <f t="shared" si="0"/>
        <v>434</v>
      </c>
      <c r="F14" s="127">
        <f t="shared" si="0"/>
        <v>459.66666666666669</v>
      </c>
    </row>
    <row r="15" spans="1:6" s="94" customFormat="1" ht="16.95" customHeight="1" x14ac:dyDescent="0.3">
      <c r="A15" s="18"/>
      <c r="B15" s="124"/>
      <c r="C15" s="17"/>
      <c r="D15" s="17"/>
      <c r="E15" s="17"/>
      <c r="F15" s="17"/>
    </row>
    <row r="16" spans="1:6" s="94" customFormat="1" ht="16.95" customHeight="1" x14ac:dyDescent="0.3">
      <c r="A16" s="18" t="s">
        <v>166</v>
      </c>
      <c r="B16" s="124" t="s">
        <v>165</v>
      </c>
      <c r="C16" s="17">
        <f>+'1T'!F18</f>
        <v>482.66666666666669</v>
      </c>
      <c r="D16" s="17">
        <f>+'2T'!F18</f>
        <v>462.33333333333331</v>
      </c>
      <c r="E16" s="17">
        <f>+'3T'!F18</f>
        <v>434</v>
      </c>
      <c r="F16" s="19">
        <f>+AVERAGE(C16:E16)</f>
        <v>459.66666666666669</v>
      </c>
    </row>
    <row r="17" spans="1:6" ht="15" customHeight="1" x14ac:dyDescent="0.3">
      <c r="A17" s="200" t="s">
        <v>181</v>
      </c>
      <c r="B17" s="200"/>
      <c r="C17" s="200"/>
      <c r="D17" s="200"/>
      <c r="E17" s="200"/>
      <c r="F17" s="200"/>
    </row>
    <row r="18" spans="1:6" ht="50.1" customHeight="1" x14ac:dyDescent="0.3">
      <c r="A18" s="176" t="s">
        <v>213</v>
      </c>
      <c r="B18" s="177"/>
      <c r="C18" s="177"/>
      <c r="D18" s="177"/>
      <c r="E18" s="177"/>
      <c r="F18" s="178"/>
    </row>
    <row r="19" spans="1:6" x14ac:dyDescent="0.35">
      <c r="A19" s="42"/>
      <c r="B19" s="42"/>
      <c r="C19" s="42"/>
      <c r="D19" s="43"/>
      <c r="E19" s="43"/>
      <c r="F19" s="6"/>
    </row>
    <row r="20" spans="1:6" ht="15" customHeight="1" x14ac:dyDescent="0.35">
      <c r="A20" s="206" t="s">
        <v>37</v>
      </c>
      <c r="B20" s="206"/>
      <c r="C20" s="206"/>
      <c r="D20" s="206"/>
      <c r="E20" s="206"/>
      <c r="F20" s="6"/>
    </row>
    <row r="21" spans="1:6" ht="17.25" customHeight="1" x14ac:dyDescent="0.35">
      <c r="A21" s="206" t="s">
        <v>20</v>
      </c>
      <c r="B21" s="206"/>
      <c r="C21" s="206"/>
      <c r="D21" s="206"/>
      <c r="E21" s="206"/>
      <c r="F21" s="6"/>
    </row>
    <row r="22" spans="1:6" ht="16.95" customHeight="1" x14ac:dyDescent="0.35">
      <c r="A22" s="42"/>
      <c r="B22" s="42"/>
      <c r="C22" s="43"/>
      <c r="D22" s="43"/>
      <c r="E22" s="43"/>
      <c r="F22" s="6"/>
    </row>
    <row r="23" spans="1:6" ht="31.2" x14ac:dyDescent="0.35">
      <c r="A23" s="137" t="s">
        <v>21</v>
      </c>
      <c r="B23" s="123" t="s">
        <v>93</v>
      </c>
      <c r="C23" s="123" t="s">
        <v>94</v>
      </c>
      <c r="D23" s="123" t="s">
        <v>96</v>
      </c>
      <c r="E23" s="123" t="s">
        <v>97</v>
      </c>
      <c r="F23" s="6"/>
    </row>
    <row r="24" spans="1:6" x14ac:dyDescent="0.35">
      <c r="A24" s="142" t="s">
        <v>16</v>
      </c>
      <c r="B24" s="150">
        <f>+SUM(B27:B29)</f>
        <v>86251970.920000002</v>
      </c>
      <c r="C24" s="150">
        <f t="shared" ref="C24:D24" si="1">+SUM(C27:C29)</f>
        <v>231745797.55000001</v>
      </c>
      <c r="D24" s="150">
        <f t="shared" si="1"/>
        <v>547920746.9569999</v>
      </c>
      <c r="E24" s="150">
        <f>+SUM(E27:E29)</f>
        <v>865918515.42699993</v>
      </c>
      <c r="F24" s="6"/>
    </row>
    <row r="25" spans="1:6" x14ac:dyDescent="0.35">
      <c r="A25" s="128"/>
      <c r="B25" s="146"/>
      <c r="C25" s="146"/>
      <c r="D25" s="146"/>
      <c r="E25" s="146"/>
      <c r="F25" s="6"/>
    </row>
    <row r="26" spans="1:6" x14ac:dyDescent="0.35">
      <c r="A26" s="143" t="s">
        <v>166</v>
      </c>
      <c r="B26" s="147"/>
      <c r="C26" s="147"/>
      <c r="D26" s="147"/>
      <c r="E26" s="147"/>
      <c r="F26" s="6"/>
    </row>
    <row r="27" spans="1:6" ht="18" customHeight="1" x14ac:dyDescent="0.35">
      <c r="A27" s="126" t="s">
        <v>167</v>
      </c>
      <c r="B27" s="140">
        <f>+'1T'!F29</f>
        <v>47264955.359999999</v>
      </c>
      <c r="C27" s="140">
        <f>+'2T'!F29</f>
        <v>118940891.88000001</v>
      </c>
      <c r="D27" s="140">
        <f>+'3T'!F29</f>
        <v>60933668.5</v>
      </c>
      <c r="E27" s="140">
        <f>+SUM(B27:D27)</f>
        <v>227139515.74000001</v>
      </c>
      <c r="F27" s="6"/>
    </row>
    <row r="28" spans="1:6" ht="15" customHeight="1" x14ac:dyDescent="0.35">
      <c r="A28" s="126" t="s">
        <v>168</v>
      </c>
      <c r="B28" s="140">
        <f>+'1T'!F30</f>
        <v>0</v>
      </c>
      <c r="C28" s="140">
        <f>+'2T'!F30</f>
        <v>3849745.45</v>
      </c>
      <c r="D28" s="140">
        <f>+'3T'!F30</f>
        <v>360173.647</v>
      </c>
      <c r="E28" s="140">
        <f>+SUM(B28:D28)</f>
        <v>4209919.0970000001</v>
      </c>
      <c r="F28" s="6"/>
    </row>
    <row r="29" spans="1:6" ht="15" customHeight="1" x14ac:dyDescent="0.35">
      <c r="A29" s="126" t="s">
        <v>169</v>
      </c>
      <c r="B29" s="140">
        <f>+'1T'!F31</f>
        <v>38987015.560000002</v>
      </c>
      <c r="C29" s="140">
        <f>+'2T'!F31</f>
        <v>108955160.22</v>
      </c>
      <c r="D29" s="140">
        <f>+'3T'!F31</f>
        <v>486626904.80999994</v>
      </c>
      <c r="E29" s="141">
        <f>+SUM(B29:D29)</f>
        <v>634569080.58999991</v>
      </c>
      <c r="F29" s="6"/>
    </row>
    <row r="30" spans="1:6" ht="15" customHeight="1" x14ac:dyDescent="0.35">
      <c r="A30" s="175" t="s">
        <v>175</v>
      </c>
      <c r="B30" s="175"/>
      <c r="C30" s="175"/>
      <c r="D30" s="175"/>
      <c r="E30" s="175"/>
      <c r="F30" s="6"/>
    </row>
    <row r="31" spans="1:6" ht="50.1" customHeight="1" x14ac:dyDescent="0.35">
      <c r="A31" s="176" t="s">
        <v>179</v>
      </c>
      <c r="B31" s="177"/>
      <c r="C31" s="177"/>
      <c r="D31" s="177"/>
      <c r="E31" s="178"/>
      <c r="F31" s="6"/>
    </row>
    <row r="32" spans="1:6" ht="15" customHeight="1" x14ac:dyDescent="0.35">
      <c r="A32" s="6"/>
      <c r="B32" s="6"/>
      <c r="C32" s="6"/>
      <c r="D32" s="6"/>
      <c r="E32" s="6"/>
      <c r="F32" s="6"/>
    </row>
    <row r="34" spans="1:6" ht="21" customHeight="1" x14ac:dyDescent="0.3">
      <c r="A34" s="195" t="s">
        <v>95</v>
      </c>
      <c r="B34" s="195"/>
      <c r="C34" s="195"/>
      <c r="D34" s="195"/>
      <c r="E34" s="195"/>
      <c r="F34" s="195"/>
    </row>
    <row r="35" spans="1:6" ht="9.9" customHeight="1" x14ac:dyDescent="0.3"/>
    <row r="36" spans="1:6" x14ac:dyDescent="0.3">
      <c r="A36" s="190" t="s">
        <v>70</v>
      </c>
      <c r="B36" s="190"/>
      <c r="C36" s="190"/>
      <c r="D36" s="190"/>
      <c r="E36" s="190"/>
      <c r="F36" s="190"/>
    </row>
    <row r="37" spans="1:6" ht="17.25" customHeight="1" x14ac:dyDescent="0.3">
      <c r="A37" s="196" t="s">
        <v>71</v>
      </c>
      <c r="B37" s="196"/>
      <c r="C37" s="196"/>
      <c r="D37" s="196"/>
      <c r="E37" s="196"/>
      <c r="F37" s="196"/>
    </row>
    <row r="38" spans="1:6" x14ac:dyDescent="0.3">
      <c r="A38" s="190" t="s">
        <v>51</v>
      </c>
      <c r="B38" s="190"/>
      <c r="C38" s="190"/>
      <c r="D38" s="190"/>
      <c r="E38" s="190"/>
      <c r="F38" s="190"/>
    </row>
    <row r="39" spans="1:6" ht="9.9" customHeight="1" x14ac:dyDescent="0.3"/>
    <row r="40" spans="1:6" ht="31.2" x14ac:dyDescent="0.3">
      <c r="A40" s="76" t="s">
        <v>53</v>
      </c>
      <c r="B40" s="76" t="s">
        <v>54</v>
      </c>
      <c r="C40" s="76" t="s">
        <v>93</v>
      </c>
      <c r="D40" s="76" t="s">
        <v>94</v>
      </c>
      <c r="E40" s="76" t="s">
        <v>96</v>
      </c>
      <c r="F40" s="76" t="s">
        <v>97</v>
      </c>
    </row>
    <row r="41" spans="1:6" x14ac:dyDescent="0.3">
      <c r="A41" s="134" t="s">
        <v>16</v>
      </c>
      <c r="B41" s="55"/>
      <c r="C41" s="40">
        <f>+C43+C47</f>
        <v>937303954.18000007</v>
      </c>
      <c r="D41" s="40">
        <f>+D43+D47</f>
        <v>211171999.98000002</v>
      </c>
      <c r="E41" s="40">
        <f>+E43+E47</f>
        <v>211171999.98000002</v>
      </c>
      <c r="F41" s="40">
        <f>+F43+F47</f>
        <v>1359647954.1400001</v>
      </c>
    </row>
    <row r="42" spans="1:6" x14ac:dyDescent="0.3">
      <c r="A42" s="15"/>
      <c r="B42" s="56"/>
      <c r="C42" s="16"/>
      <c r="D42" s="16"/>
      <c r="E42" s="16"/>
      <c r="F42" s="57"/>
    </row>
    <row r="43" spans="1:6" x14ac:dyDescent="0.3">
      <c r="A43" s="191" t="s">
        <v>72</v>
      </c>
      <c r="B43" s="191"/>
      <c r="C43" s="59">
        <f>+SUM(C44:C45)</f>
        <v>211171999.98000002</v>
      </c>
      <c r="D43" s="59">
        <f>+SUM(D44:D45)</f>
        <v>211171999.98000002</v>
      </c>
      <c r="E43" s="59">
        <f>+SUM(E44:E45)</f>
        <v>211171999.98000002</v>
      </c>
      <c r="F43" s="59">
        <f>+SUM(F44:F45)</f>
        <v>633515999.94000006</v>
      </c>
    </row>
    <row r="44" spans="1:6" x14ac:dyDescent="0.3">
      <c r="A44" s="60" t="s">
        <v>194</v>
      </c>
      <c r="B44" s="56" t="s">
        <v>195</v>
      </c>
      <c r="C44" s="17">
        <f>+'1T'!F90</f>
        <v>66999999.989999995</v>
      </c>
      <c r="D44" s="17">
        <f>+'2T'!F89</f>
        <v>66999999.989999995</v>
      </c>
      <c r="E44" s="17">
        <f>+'3T'!F89</f>
        <v>66999999.989999995</v>
      </c>
      <c r="F44" s="103">
        <f>+C44+D44+E44</f>
        <v>200999999.96999997</v>
      </c>
    </row>
    <row r="45" spans="1:6" x14ac:dyDescent="0.3">
      <c r="A45" s="60" t="s">
        <v>194</v>
      </c>
      <c r="B45" s="56" t="s">
        <v>195</v>
      </c>
      <c r="C45" s="17">
        <f>+'1T'!F91</f>
        <v>144171999.99000001</v>
      </c>
      <c r="D45" s="17">
        <f>+'2T'!F90</f>
        <v>144171999.99000001</v>
      </c>
      <c r="E45" s="17">
        <f>+'3T'!F90</f>
        <v>144171999.99000001</v>
      </c>
      <c r="F45" s="103">
        <f>+C45+D45+E45</f>
        <v>432515999.97000003</v>
      </c>
    </row>
    <row r="46" spans="1:6" x14ac:dyDescent="0.3">
      <c r="A46" s="136"/>
      <c r="B46" s="56"/>
      <c r="C46" s="17"/>
      <c r="D46" s="17"/>
      <c r="E46" s="17"/>
      <c r="F46" s="103"/>
    </row>
    <row r="47" spans="1:6" x14ac:dyDescent="0.3">
      <c r="A47" s="191" t="s">
        <v>73</v>
      </c>
      <c r="B47" s="191"/>
      <c r="C47" s="59">
        <f>+SUM(C48:C49)</f>
        <v>726131954.20000005</v>
      </c>
      <c r="D47" s="59">
        <f>+SUM(D48:D49)</f>
        <v>0</v>
      </c>
      <c r="E47" s="59">
        <f>+SUM(E48:E49)</f>
        <v>0</v>
      </c>
      <c r="F47" s="59">
        <f>+SUM(F48:F49)</f>
        <v>726131954.20000005</v>
      </c>
    </row>
    <row r="48" spans="1:6" x14ac:dyDescent="0.3">
      <c r="A48" s="60" t="s">
        <v>198</v>
      </c>
      <c r="B48" s="56" t="s">
        <v>196</v>
      </c>
      <c r="C48" s="62">
        <f>+'1T'!F94</f>
        <v>3092507.21</v>
      </c>
      <c r="D48" s="62">
        <f>+'2T'!F93</f>
        <v>0</v>
      </c>
      <c r="E48" s="62">
        <f>+'3T'!F93</f>
        <v>0</v>
      </c>
      <c r="F48" s="104">
        <f>+C48+D48+E48</f>
        <v>3092507.21</v>
      </c>
    </row>
    <row r="49" spans="1:6" x14ac:dyDescent="0.3">
      <c r="A49" s="60" t="s">
        <v>199</v>
      </c>
      <c r="B49" s="56" t="s">
        <v>197</v>
      </c>
      <c r="C49" s="62">
        <f>+'1T'!F95</f>
        <v>723039446.99000001</v>
      </c>
      <c r="D49" s="62">
        <f>+'2T'!F94</f>
        <v>0</v>
      </c>
      <c r="E49" s="62">
        <f>+'3T'!F94</f>
        <v>0</v>
      </c>
      <c r="F49" s="106">
        <f>+C49+D49+E49</f>
        <v>723039446.99000001</v>
      </c>
    </row>
    <row r="50" spans="1:6" x14ac:dyDescent="0.3">
      <c r="A50" s="175" t="s">
        <v>175</v>
      </c>
      <c r="B50" s="175"/>
      <c r="C50" s="175"/>
      <c r="D50" s="175"/>
      <c r="E50" s="175"/>
    </row>
    <row r="51" spans="1:6" ht="50.1" customHeight="1" x14ac:dyDescent="0.3">
      <c r="A51" s="176" t="s">
        <v>214</v>
      </c>
      <c r="B51" s="177"/>
      <c r="C51" s="177"/>
      <c r="D51" s="177"/>
      <c r="E51" s="177"/>
      <c r="F51" s="178"/>
    </row>
    <row r="52" spans="1:6" x14ac:dyDescent="0.3">
      <c r="A52" s="29"/>
      <c r="B52" s="54"/>
      <c r="C52" s="28"/>
      <c r="D52" s="47"/>
      <c r="E52" s="47"/>
    </row>
    <row r="53" spans="1:6" x14ac:dyDescent="0.3">
      <c r="A53" s="190" t="s">
        <v>74</v>
      </c>
      <c r="B53" s="190"/>
      <c r="C53" s="190"/>
      <c r="D53" s="190"/>
      <c r="E53" s="190"/>
      <c r="F53" s="190"/>
    </row>
    <row r="54" spans="1:6" ht="17.25" customHeight="1" x14ac:dyDescent="0.3">
      <c r="A54" s="196" t="s">
        <v>52</v>
      </c>
      <c r="B54" s="196"/>
      <c r="C54" s="196"/>
      <c r="D54" s="196"/>
      <c r="E54" s="196"/>
      <c r="F54" s="196"/>
    </row>
    <row r="55" spans="1:6" x14ac:dyDescent="0.3">
      <c r="A55" s="190" t="s">
        <v>51</v>
      </c>
      <c r="B55" s="190"/>
      <c r="C55" s="190"/>
      <c r="D55" s="190"/>
      <c r="E55" s="190"/>
      <c r="F55" s="190"/>
    </row>
    <row r="56" spans="1:6" x14ac:dyDescent="0.3">
      <c r="A56" s="99"/>
      <c r="B56" s="100"/>
      <c r="C56" s="100"/>
      <c r="D56" s="100"/>
      <c r="E56" s="100"/>
    </row>
    <row r="57" spans="1:6" ht="31.2" x14ac:dyDescent="0.3">
      <c r="A57" s="76" t="s">
        <v>53</v>
      </c>
      <c r="B57" s="76" t="s">
        <v>54</v>
      </c>
      <c r="C57" s="76" t="s">
        <v>93</v>
      </c>
      <c r="D57" s="76" t="s">
        <v>94</v>
      </c>
      <c r="E57" s="76" t="s">
        <v>96</v>
      </c>
      <c r="F57" s="76" t="s">
        <v>97</v>
      </c>
    </row>
    <row r="58" spans="1:6" x14ac:dyDescent="0.3">
      <c r="A58" s="134" t="s">
        <v>16</v>
      </c>
      <c r="B58" s="55"/>
      <c r="C58" s="40">
        <f>+C60+C68+C71</f>
        <v>89344478.129999995</v>
      </c>
      <c r="D58" s="40">
        <f>+D60+D68+D71</f>
        <v>122790638.05</v>
      </c>
      <c r="E58" s="40">
        <f>+E60+E68+E71</f>
        <v>547920746.94999993</v>
      </c>
      <c r="F58" s="40">
        <f>+F60+F68+F71</f>
        <v>869011023.3499999</v>
      </c>
    </row>
    <row r="59" spans="1:6" x14ac:dyDescent="0.3">
      <c r="A59" s="15"/>
      <c r="B59" s="56"/>
      <c r="C59" s="16"/>
      <c r="D59" s="16"/>
      <c r="E59" s="16"/>
      <c r="F59" s="57"/>
    </row>
    <row r="60" spans="1:6" x14ac:dyDescent="0.3">
      <c r="A60" s="191" t="s">
        <v>56</v>
      </c>
      <c r="B60" s="191"/>
      <c r="C60" s="59">
        <f>+SUM(C61:C66)</f>
        <v>86251970.920000002</v>
      </c>
      <c r="D60" s="59">
        <f t="shared" ref="D60:E60" si="2">+SUM(D61:D65)</f>
        <v>122790638.05</v>
      </c>
      <c r="E60" s="59">
        <f t="shared" si="2"/>
        <v>61293842.140000001</v>
      </c>
      <c r="F60" s="59">
        <f>+SUM(F61:F66)</f>
        <v>379291611.32999998</v>
      </c>
    </row>
    <row r="61" spans="1:6" x14ac:dyDescent="0.3">
      <c r="A61" s="60" t="s">
        <v>182</v>
      </c>
      <c r="B61" s="56" t="s">
        <v>183</v>
      </c>
      <c r="C61" s="17">
        <f>+'1T'!F107</f>
        <v>2379520</v>
      </c>
      <c r="D61" s="17">
        <f>+'2T'!F106</f>
        <v>3570480</v>
      </c>
      <c r="E61" s="17">
        <f>+'3T'!F106</f>
        <v>3569280</v>
      </c>
      <c r="F61" s="103">
        <f>+C61+D61+E61</f>
        <v>9519280</v>
      </c>
    </row>
    <row r="62" spans="1:6" x14ac:dyDescent="0.3">
      <c r="A62" s="60" t="s">
        <v>184</v>
      </c>
      <c r="B62" s="56" t="s">
        <v>185</v>
      </c>
      <c r="C62" s="17">
        <f>+'1T'!F108</f>
        <v>2319644.9900000002</v>
      </c>
      <c r="D62" s="17">
        <f>+'2T'!F107</f>
        <v>3321842.3899999997</v>
      </c>
      <c r="E62" s="64">
        <f>+'3T'!F107</f>
        <v>2031386.96</v>
      </c>
      <c r="F62" s="103">
        <f t="shared" ref="F62:F66" si="3">+C62+D62+E62</f>
        <v>7672874.3399999999</v>
      </c>
    </row>
    <row r="63" spans="1:6" x14ac:dyDescent="0.3">
      <c r="A63" s="60" t="s">
        <v>186</v>
      </c>
      <c r="B63" s="56" t="s">
        <v>187</v>
      </c>
      <c r="C63" s="17">
        <f>+'1T'!F109</f>
        <v>40948070.369999997</v>
      </c>
      <c r="D63" s="17">
        <f>+'2T'!F108</f>
        <v>109792404.70999999</v>
      </c>
      <c r="E63" s="17">
        <f>+'3T'!F108</f>
        <v>52396626.039999999</v>
      </c>
      <c r="F63" s="103">
        <f t="shared" si="3"/>
        <v>203137101.11999997</v>
      </c>
    </row>
    <row r="64" spans="1:6" x14ac:dyDescent="0.3">
      <c r="A64" s="60" t="s">
        <v>188</v>
      </c>
      <c r="B64" s="56" t="s">
        <v>189</v>
      </c>
      <c r="C64" s="17">
        <f>+'1T'!F110</f>
        <v>1617720</v>
      </c>
      <c r="D64" s="17">
        <f>+'2T'!F109</f>
        <v>2256165.5</v>
      </c>
      <c r="E64" s="64">
        <f>+'3T'!F109</f>
        <v>2936375.5</v>
      </c>
      <c r="F64" s="103">
        <f t="shared" si="3"/>
        <v>6810261</v>
      </c>
    </row>
    <row r="65" spans="1:9" x14ac:dyDescent="0.3">
      <c r="A65" s="60" t="s">
        <v>190</v>
      </c>
      <c r="B65" s="56" t="s">
        <v>191</v>
      </c>
      <c r="C65" s="17">
        <f>+'1T'!F111</f>
        <v>0</v>
      </c>
      <c r="D65" s="17">
        <f>+'2T'!F110</f>
        <v>3849745.45</v>
      </c>
      <c r="E65" s="17">
        <f>+'3T'!F110</f>
        <v>360173.64</v>
      </c>
      <c r="F65" s="103">
        <f t="shared" si="3"/>
        <v>4209919.09</v>
      </c>
      <c r="I65" s="65"/>
    </row>
    <row r="66" spans="1:9" x14ac:dyDescent="0.3">
      <c r="A66" s="60" t="s">
        <v>192</v>
      </c>
      <c r="B66" s="56" t="s">
        <v>193</v>
      </c>
      <c r="C66" s="17">
        <f>'1T'!F112</f>
        <v>38987015.560000002</v>
      </c>
      <c r="D66" s="17">
        <f>'2T'!F111</f>
        <v>108955160.22</v>
      </c>
      <c r="E66" s="17">
        <v>0</v>
      </c>
      <c r="F66" s="103">
        <f t="shared" si="3"/>
        <v>147942175.78</v>
      </c>
    </row>
    <row r="67" spans="1:9" x14ac:dyDescent="0.3">
      <c r="A67" s="136"/>
      <c r="B67" s="56"/>
      <c r="C67" s="17"/>
      <c r="D67" s="17"/>
      <c r="E67" s="17"/>
      <c r="F67" s="103"/>
    </row>
    <row r="68" spans="1:9" x14ac:dyDescent="0.3">
      <c r="A68" s="191" t="s">
        <v>57</v>
      </c>
      <c r="B68" s="191"/>
      <c r="C68" s="59">
        <f>+SUM(C69:C69)</f>
        <v>0</v>
      </c>
      <c r="D68" s="59">
        <f>+SUM(D69:D69)</f>
        <v>0</v>
      </c>
      <c r="E68" s="59">
        <f>+SUM(E69:E69)</f>
        <v>486626904.80999994</v>
      </c>
      <c r="F68" s="59">
        <f>+SUM(F69:F69)</f>
        <v>486626904.80999994</v>
      </c>
    </row>
    <row r="69" spans="1:9" x14ac:dyDescent="0.3">
      <c r="A69" s="60" t="s">
        <v>192</v>
      </c>
      <c r="B69" s="56" t="s">
        <v>193</v>
      </c>
      <c r="C69" s="62">
        <f>'1T'!F115</f>
        <v>0</v>
      </c>
      <c r="D69" s="62">
        <f>'2T'!F115</f>
        <v>0</v>
      </c>
      <c r="E69" s="62">
        <f>+'3T'!F114</f>
        <v>486626904.80999994</v>
      </c>
      <c r="F69" s="104">
        <f>+C69+D69+E69</f>
        <v>486626904.80999994</v>
      </c>
    </row>
    <row r="71" spans="1:9" x14ac:dyDescent="0.3">
      <c r="A71" s="191" t="s">
        <v>58</v>
      </c>
      <c r="B71" s="191"/>
      <c r="C71" s="59">
        <f>+SUM(C72:C73)</f>
        <v>3092507.21</v>
      </c>
      <c r="D71" s="59">
        <f t="shared" ref="D71:E71" si="4">+SUM(D72:D73)</f>
        <v>0</v>
      </c>
      <c r="E71" s="59">
        <f t="shared" si="4"/>
        <v>0</v>
      </c>
      <c r="F71" s="59">
        <f>+SUM(F72:F73)</f>
        <v>3092507.21</v>
      </c>
    </row>
    <row r="72" spans="1:9" x14ac:dyDescent="0.3">
      <c r="A72" s="83" t="s">
        <v>200</v>
      </c>
      <c r="B72" s="56" t="s">
        <v>201</v>
      </c>
      <c r="C72" s="62">
        <f>+'1T'!F118</f>
        <v>3092507.21</v>
      </c>
      <c r="D72" s="62">
        <f>+'2T'!F118</f>
        <v>0</v>
      </c>
      <c r="E72" s="62">
        <f>+'3T'!F117</f>
        <v>0</v>
      </c>
      <c r="F72" s="104">
        <f>+C72+D72+E72</f>
        <v>3092507.21</v>
      </c>
    </row>
    <row r="73" spans="1:9" x14ac:dyDescent="0.3">
      <c r="A73" s="53"/>
      <c r="B73" s="53"/>
      <c r="C73" s="105"/>
      <c r="D73" s="105"/>
      <c r="E73" s="66"/>
      <c r="F73" s="106"/>
    </row>
    <row r="74" spans="1:9" ht="14.25" customHeight="1" x14ac:dyDescent="0.3">
      <c r="A74" s="192" t="s">
        <v>59</v>
      </c>
      <c r="B74" s="192"/>
      <c r="C74" s="192"/>
      <c r="D74" s="192"/>
      <c r="E74" s="192"/>
      <c r="F74" s="192"/>
    </row>
    <row r="75" spans="1:9" x14ac:dyDescent="0.3">
      <c r="A75" s="225" t="s">
        <v>175</v>
      </c>
      <c r="B75" s="225"/>
      <c r="C75" s="225"/>
      <c r="D75" s="225"/>
      <c r="E75" s="225"/>
      <c r="F75" s="225"/>
    </row>
    <row r="76" spans="1:9" x14ac:dyDescent="0.3">
      <c r="A76" s="60"/>
      <c r="B76" s="56"/>
    </row>
    <row r="77" spans="1:9" x14ac:dyDescent="0.3">
      <c r="A77" s="190" t="s">
        <v>76</v>
      </c>
      <c r="B77" s="190"/>
      <c r="C77" s="190"/>
      <c r="D77" s="190"/>
      <c r="E77" s="190"/>
      <c r="F77" s="48"/>
    </row>
    <row r="78" spans="1:9" x14ac:dyDescent="0.3">
      <c r="A78" s="190" t="s">
        <v>77</v>
      </c>
      <c r="B78" s="190"/>
      <c r="C78" s="190"/>
      <c r="D78" s="190"/>
      <c r="E78" s="190"/>
      <c r="F78" s="48"/>
    </row>
    <row r="79" spans="1:9" x14ac:dyDescent="0.3">
      <c r="A79" s="190" t="s">
        <v>51</v>
      </c>
      <c r="B79" s="190"/>
      <c r="C79" s="190"/>
      <c r="D79" s="190"/>
      <c r="E79" s="190"/>
      <c r="F79" s="48"/>
    </row>
    <row r="80" spans="1:9" x14ac:dyDescent="0.3">
      <c r="A80" s="99"/>
      <c r="B80" s="100"/>
      <c r="C80" s="100"/>
      <c r="D80" s="100"/>
      <c r="E80" s="100"/>
    </row>
    <row r="81" spans="1:6" ht="31.2" x14ac:dyDescent="0.3">
      <c r="A81" s="76" t="s">
        <v>75</v>
      </c>
      <c r="B81" s="76" t="s">
        <v>93</v>
      </c>
      <c r="C81" s="76" t="s">
        <v>94</v>
      </c>
      <c r="D81" s="76" t="s">
        <v>96</v>
      </c>
      <c r="E81" s="76" t="s">
        <v>97</v>
      </c>
    </row>
    <row r="82" spans="1:6" x14ac:dyDescent="0.3">
      <c r="A82" s="119" t="s">
        <v>79</v>
      </c>
      <c r="B82" s="68">
        <f>+B83+B84</f>
        <v>851051983.25999999</v>
      </c>
      <c r="C82" s="68">
        <f t="shared" ref="C82:D82" si="5">+B92</f>
        <v>847959476.05000007</v>
      </c>
      <c r="D82" s="68">
        <f t="shared" si="5"/>
        <v>827385677.75999999</v>
      </c>
      <c r="E82" s="68">
        <f>SUM(E83:E84)</f>
        <v>726131954.20000005</v>
      </c>
    </row>
    <row r="83" spans="1:6" x14ac:dyDescent="0.3">
      <c r="A83" s="120" t="s">
        <v>80</v>
      </c>
      <c r="B83" s="30">
        <f>+'1T'!E130</f>
        <v>726131954.20000005</v>
      </c>
      <c r="C83" s="30">
        <f>+'2T'!E130</f>
        <v>723039446.99000001</v>
      </c>
      <c r="D83" s="30">
        <f>+'3T'!E129</f>
        <v>723039446.99000001</v>
      </c>
      <c r="E83" s="73">
        <f>B83</f>
        <v>726131954.20000005</v>
      </c>
    </row>
    <row r="84" spans="1:6" x14ac:dyDescent="0.3">
      <c r="A84" s="120" t="s">
        <v>78</v>
      </c>
      <c r="B84" s="30">
        <f>+'1T'!E131</f>
        <v>124920029.05999999</v>
      </c>
      <c r="C84" s="30">
        <f>+'2T'!E131</f>
        <v>124920029.05999999</v>
      </c>
      <c r="D84" s="30">
        <f>+'3T'!E130</f>
        <v>104346230.76999998</v>
      </c>
      <c r="E84" s="73">
        <v>0</v>
      </c>
    </row>
    <row r="85" spans="1:6" x14ac:dyDescent="0.3">
      <c r="A85" s="119" t="s">
        <v>82</v>
      </c>
      <c r="B85" s="68">
        <f>+'1T'!E132</f>
        <v>211171999.97999999</v>
      </c>
      <c r="C85" s="68">
        <f>+'2T'!E132</f>
        <v>211171999.97999999</v>
      </c>
      <c r="D85" s="68">
        <f>+'3T'!E131</f>
        <v>211172000</v>
      </c>
      <c r="E85" s="68">
        <f>+B85+C85+D85</f>
        <v>633515999.96000004</v>
      </c>
    </row>
    <row r="86" spans="1:6" x14ac:dyDescent="0.3">
      <c r="A86" s="119" t="s">
        <v>145</v>
      </c>
      <c r="B86" s="68">
        <f>+B87+B88</f>
        <v>937303954.18000007</v>
      </c>
      <c r="C86" s="68">
        <f>+C87+C88</f>
        <v>1059131476.03</v>
      </c>
      <c r="D86" s="68">
        <f>+D87+D88</f>
        <v>1038557677.76</v>
      </c>
      <c r="E86" s="68">
        <f>+E82+E85</f>
        <v>1359647954.1600001</v>
      </c>
    </row>
    <row r="87" spans="1:6" x14ac:dyDescent="0.3">
      <c r="A87" s="120" t="s">
        <v>80</v>
      </c>
      <c r="B87" s="30">
        <f>+B83</f>
        <v>726131954.20000005</v>
      </c>
      <c r="C87" s="30">
        <f>+C83</f>
        <v>723039446.99000001</v>
      </c>
      <c r="D87" s="30">
        <f>+D83</f>
        <v>723039446.99000001</v>
      </c>
      <c r="E87" s="30">
        <f>+E83</f>
        <v>726131954.20000005</v>
      </c>
    </row>
    <row r="88" spans="1:6" x14ac:dyDescent="0.3">
      <c r="A88" s="120" t="s">
        <v>78</v>
      </c>
      <c r="B88" s="30">
        <f>+B85</f>
        <v>211171999.97999999</v>
      </c>
      <c r="C88" s="30">
        <f>+C85+C84</f>
        <v>336092029.03999996</v>
      </c>
      <c r="D88" s="30">
        <f>+D85+D84</f>
        <v>315518230.76999998</v>
      </c>
      <c r="E88" s="73">
        <f>E85</f>
        <v>633515999.96000004</v>
      </c>
    </row>
    <row r="89" spans="1:6" x14ac:dyDescent="0.3">
      <c r="A89" s="119" t="s">
        <v>81</v>
      </c>
      <c r="B89" s="68">
        <f>+B90+B91</f>
        <v>89344478.129999995</v>
      </c>
      <c r="C89" s="68">
        <f>+C90+C91</f>
        <v>231745798.26999998</v>
      </c>
      <c r="D89" s="68">
        <f>+D90+D91</f>
        <v>547920746.94999993</v>
      </c>
      <c r="E89" s="68">
        <f>+B89+C89+D89</f>
        <v>869011023.3499999</v>
      </c>
    </row>
    <row r="90" spans="1:6" x14ac:dyDescent="0.3">
      <c r="A90" s="120" t="s">
        <v>80</v>
      </c>
      <c r="B90" s="90">
        <f>+'1T'!E137</f>
        <v>3092507.21</v>
      </c>
      <c r="C90" s="90">
        <f>+'2T'!E137</f>
        <v>0</v>
      </c>
      <c r="D90" s="90">
        <f>+'3T'!E136</f>
        <v>486626904.80999994</v>
      </c>
      <c r="E90" s="69">
        <f>+B90+C90+D90</f>
        <v>489719412.01999992</v>
      </c>
    </row>
    <row r="91" spans="1:6" x14ac:dyDescent="0.3">
      <c r="A91" s="120" t="s">
        <v>78</v>
      </c>
      <c r="B91" s="90">
        <f>+'1T'!E138</f>
        <v>86251970.920000002</v>
      </c>
      <c r="C91" s="90">
        <f>+'2T'!E138</f>
        <v>231745798.26999998</v>
      </c>
      <c r="D91" s="90">
        <f>+'3T'!E137</f>
        <v>61293842.140000001</v>
      </c>
      <c r="E91" s="69">
        <f>+B91+C91+D91</f>
        <v>379291611.32999998</v>
      </c>
      <c r="F91" s="65"/>
    </row>
    <row r="92" spans="1:6" x14ac:dyDescent="0.3">
      <c r="A92" s="119" t="s">
        <v>146</v>
      </c>
      <c r="B92" s="68">
        <f t="shared" ref="B92:D94" si="6">+B86-B89</f>
        <v>847959476.05000007</v>
      </c>
      <c r="C92" s="68">
        <f t="shared" si="6"/>
        <v>827385677.75999999</v>
      </c>
      <c r="D92" s="68">
        <f t="shared" si="6"/>
        <v>490636930.81000006</v>
      </c>
      <c r="E92" s="68">
        <f>+E86-E89</f>
        <v>490636930.81000018</v>
      </c>
    </row>
    <row r="93" spans="1:6" x14ac:dyDescent="0.3">
      <c r="A93" s="120" t="s">
        <v>80</v>
      </c>
      <c r="B93" s="90">
        <f t="shared" si="6"/>
        <v>723039446.99000001</v>
      </c>
      <c r="C93" s="90">
        <f t="shared" si="6"/>
        <v>723039446.99000001</v>
      </c>
      <c r="D93" s="90">
        <f t="shared" si="6"/>
        <v>236412542.18000007</v>
      </c>
      <c r="E93" s="69">
        <f>+E87-E90</f>
        <v>236412542.18000013</v>
      </c>
    </row>
    <row r="94" spans="1:6" x14ac:dyDescent="0.3">
      <c r="A94" s="121" t="s">
        <v>78</v>
      </c>
      <c r="B94" s="85">
        <f t="shared" si="6"/>
        <v>124920029.05999999</v>
      </c>
      <c r="C94" s="85">
        <f t="shared" si="6"/>
        <v>104346230.76999998</v>
      </c>
      <c r="D94" s="85">
        <f t="shared" si="6"/>
        <v>254224388.63</v>
      </c>
      <c r="E94" s="70">
        <f>+E88-E91</f>
        <v>254224388.63000005</v>
      </c>
    </row>
    <row r="95" spans="1:6" x14ac:dyDescent="0.3">
      <c r="A95" s="200" t="s">
        <v>175</v>
      </c>
      <c r="B95" s="200"/>
      <c r="C95" s="200"/>
      <c r="D95" s="200"/>
      <c r="E95" s="200"/>
    </row>
    <row r="96" spans="1:6" x14ac:dyDescent="0.3">
      <c r="A96" s="139"/>
      <c r="B96" s="139"/>
      <c r="C96" s="139"/>
      <c r="D96" s="139"/>
    </row>
    <row r="97" spans="1:7" x14ac:dyDescent="0.3">
      <c r="E97" s="65"/>
    </row>
    <row r="105" spans="1:7" x14ac:dyDescent="0.35">
      <c r="A105" s="6"/>
      <c r="B105" s="6"/>
      <c r="C105" s="6"/>
      <c r="D105" s="6"/>
      <c r="E105" s="6"/>
      <c r="F105" s="6"/>
      <c r="G105" s="6"/>
    </row>
    <row r="106" spans="1:7" x14ac:dyDescent="0.35">
      <c r="A106" s="6"/>
      <c r="B106" s="6"/>
      <c r="C106" s="6"/>
      <c r="D106" s="6"/>
      <c r="E106" s="6"/>
      <c r="F106" s="6"/>
      <c r="G106" s="6"/>
    </row>
    <row r="107" spans="1:7" x14ac:dyDescent="0.35">
      <c r="A107" s="6"/>
      <c r="B107" s="6"/>
      <c r="C107" s="6"/>
      <c r="D107" s="6"/>
      <c r="E107" s="6"/>
      <c r="F107" s="6"/>
      <c r="G107" s="6"/>
    </row>
    <row r="108" spans="1:7" x14ac:dyDescent="0.35">
      <c r="A108" s="6"/>
      <c r="B108" s="6"/>
      <c r="C108" s="6"/>
      <c r="D108" s="6"/>
      <c r="E108" s="6"/>
      <c r="F108" s="6"/>
      <c r="G108" s="6"/>
    </row>
    <row r="109" spans="1:7" x14ac:dyDescent="0.35">
      <c r="A109" s="6"/>
      <c r="B109" s="6"/>
      <c r="C109" s="6"/>
      <c r="D109" s="6"/>
      <c r="E109" s="6"/>
      <c r="F109" s="6"/>
      <c r="G109" s="6"/>
    </row>
    <row r="110" spans="1:7" x14ac:dyDescent="0.35">
      <c r="A110" s="6"/>
      <c r="B110" s="6"/>
      <c r="C110" s="6"/>
      <c r="D110" s="6"/>
      <c r="E110" s="6"/>
      <c r="F110" s="6"/>
      <c r="G110" s="6"/>
    </row>
  </sheetData>
  <mergeCells count="35">
    <mergeCell ref="A2:F2"/>
    <mergeCell ref="A1:F1"/>
    <mergeCell ref="A20:E20"/>
    <mergeCell ref="A10:F10"/>
    <mergeCell ref="A11:F11"/>
    <mergeCell ref="A8:F8"/>
    <mergeCell ref="A18:F18"/>
    <mergeCell ref="A14:B14"/>
    <mergeCell ref="A17:F17"/>
    <mergeCell ref="C4:F4"/>
    <mergeCell ref="C5:F5"/>
    <mergeCell ref="C6:F6"/>
    <mergeCell ref="A95:E95"/>
    <mergeCell ref="A51:F51"/>
    <mergeCell ref="A43:B43"/>
    <mergeCell ref="A34:F34"/>
    <mergeCell ref="A36:F36"/>
    <mergeCell ref="A37:F37"/>
    <mergeCell ref="A38:F38"/>
    <mergeCell ref="A47:B47"/>
    <mergeCell ref="A50:E50"/>
    <mergeCell ref="A53:F53"/>
    <mergeCell ref="A54:F54"/>
    <mergeCell ref="A79:E79"/>
    <mergeCell ref="A60:B60"/>
    <mergeCell ref="A68:B68"/>
    <mergeCell ref="A71:B71"/>
    <mergeCell ref="A55:F55"/>
    <mergeCell ref="A21:E21"/>
    <mergeCell ref="A77:E77"/>
    <mergeCell ref="A75:F75"/>
    <mergeCell ref="A78:E78"/>
    <mergeCell ref="A30:E30"/>
    <mergeCell ref="A31:E31"/>
    <mergeCell ref="A74:F74"/>
  </mergeCells>
  <printOptions horizontalCentered="1"/>
  <pageMargins left="0.70866141732283472" right="0.70866141732283472" top="0.94488188976377963" bottom="0.74803149606299213" header="0.19685039370078741" footer="0.31496062992125984"/>
  <pageSetup scale="47"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ignoredErrors>
    <ignoredError sqref="C14:F16" evalError="1"/>
  </ignoredErrors>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81"/>
  <sheetViews>
    <sheetView showGridLines="0" zoomScale="80" zoomScaleNormal="80" workbookViewId="0">
      <selection sqref="A1:F2"/>
    </sheetView>
  </sheetViews>
  <sheetFormatPr baseColWidth="10" defaultColWidth="11.44140625" defaultRowHeight="15.6" x14ac:dyDescent="0.35"/>
  <cols>
    <col min="1" max="1" width="67.5546875" style="10" customWidth="1"/>
    <col min="2" max="2" width="28.109375" style="10" customWidth="1"/>
    <col min="3" max="6" width="16.44140625" style="10" customWidth="1"/>
    <col min="7" max="7" width="11.44140625" style="10"/>
    <col min="8" max="16384" width="11.44140625" style="6"/>
  </cols>
  <sheetData>
    <row r="1" spans="1:7" s="1" customFormat="1" ht="21.9" customHeight="1" x14ac:dyDescent="0.35">
      <c r="A1" s="204" t="s">
        <v>38</v>
      </c>
      <c r="B1" s="204"/>
      <c r="C1" s="204"/>
      <c r="D1" s="204"/>
      <c r="E1" s="204"/>
      <c r="F1" s="204"/>
    </row>
    <row r="2" spans="1:7" s="1" customFormat="1" ht="21.9" customHeight="1" x14ac:dyDescent="0.35">
      <c r="A2" s="204"/>
      <c r="B2" s="204"/>
      <c r="C2" s="204"/>
      <c r="D2" s="204"/>
      <c r="E2" s="204"/>
      <c r="F2" s="204"/>
    </row>
    <row r="3" spans="1:7" s="1" customFormat="1" ht="17.399999999999999" x14ac:dyDescent="0.4">
      <c r="A3" s="209" t="s">
        <v>89</v>
      </c>
      <c r="B3" s="209"/>
      <c r="C3" s="209"/>
      <c r="D3" s="209"/>
      <c r="E3" s="209"/>
      <c r="F3" s="209"/>
    </row>
    <row r="4" spans="1:7" ht="17.399999999999999" x14ac:dyDescent="0.35">
      <c r="A4" s="138"/>
      <c r="B4" s="138"/>
      <c r="C4" s="138"/>
      <c r="D4" s="138"/>
      <c r="E4" s="138"/>
      <c r="F4" s="138"/>
      <c r="G4" s="1"/>
    </row>
    <row r="5" spans="1:7" ht="18" customHeight="1" x14ac:dyDescent="0.35">
      <c r="A5" s="78"/>
      <c r="B5" s="80" t="s">
        <v>22</v>
      </c>
      <c r="C5" s="202" t="s">
        <v>173</v>
      </c>
      <c r="D5" s="202"/>
      <c r="E5" s="202"/>
      <c r="F5" s="202"/>
      <c r="G5" s="1"/>
    </row>
    <row r="6" spans="1:7" ht="18" customHeight="1" x14ac:dyDescent="0.35">
      <c r="A6" s="79"/>
      <c r="B6" s="81" t="s">
        <v>33</v>
      </c>
      <c r="C6" s="203" t="s">
        <v>172</v>
      </c>
      <c r="D6" s="203"/>
      <c r="E6" s="203"/>
      <c r="F6" s="203"/>
      <c r="G6" s="6"/>
    </row>
    <row r="7" spans="1:7" ht="18" customHeight="1" x14ac:dyDescent="0.35">
      <c r="A7" s="79"/>
      <c r="B7" s="82" t="s">
        <v>34</v>
      </c>
      <c r="C7" s="203" t="s">
        <v>172</v>
      </c>
      <c r="D7" s="203"/>
      <c r="E7" s="203"/>
      <c r="F7" s="203"/>
      <c r="G7" s="6"/>
    </row>
    <row r="8" spans="1:7" ht="15" customHeight="1" x14ac:dyDescent="0.35">
      <c r="A8" s="4"/>
      <c r="B8" s="135"/>
      <c r="C8" s="135"/>
      <c r="D8" s="135"/>
      <c r="E8" s="135"/>
      <c r="F8" s="135"/>
      <c r="G8" s="6"/>
    </row>
    <row r="9" spans="1:7" x14ac:dyDescent="0.35">
      <c r="A9" s="7"/>
      <c r="B9" s="135"/>
      <c r="C9" s="135"/>
      <c r="D9" s="135"/>
      <c r="E9" s="135"/>
      <c r="F9" s="135"/>
      <c r="G9" s="6"/>
    </row>
    <row r="10" spans="1:7" ht="21.9" customHeight="1" x14ac:dyDescent="0.35">
      <c r="A10" s="195" t="s">
        <v>35</v>
      </c>
      <c r="B10" s="195"/>
      <c r="C10" s="195"/>
      <c r="D10" s="195"/>
      <c r="E10" s="195"/>
      <c r="F10" s="195"/>
      <c r="G10" s="6"/>
    </row>
    <row r="11" spans="1:7" s="94" customFormat="1" ht="16.95" customHeight="1" x14ac:dyDescent="0.35">
      <c r="A11" s="9"/>
      <c r="B11" s="9"/>
      <c r="C11" s="9"/>
      <c r="D11" s="9"/>
      <c r="E11" s="9"/>
      <c r="F11" s="9"/>
      <c r="G11" s="6"/>
    </row>
    <row r="12" spans="1:7" s="94" customFormat="1" ht="16.95" customHeight="1" x14ac:dyDescent="0.35">
      <c r="A12" s="206" t="s">
        <v>36</v>
      </c>
      <c r="B12" s="206"/>
      <c r="C12" s="206"/>
      <c r="D12" s="206"/>
      <c r="E12" s="206"/>
      <c r="F12" s="206"/>
      <c r="G12" s="6"/>
    </row>
    <row r="13" spans="1:7" s="94" customFormat="1" ht="16.95" customHeight="1" x14ac:dyDescent="0.35">
      <c r="A13" s="206" t="s">
        <v>19</v>
      </c>
      <c r="B13" s="206"/>
      <c r="C13" s="206"/>
      <c r="D13" s="206"/>
      <c r="E13" s="206"/>
      <c r="F13" s="206"/>
      <c r="G13" s="6"/>
    </row>
    <row r="14" spans="1:7" s="94" customFormat="1" ht="16.95" customHeight="1" x14ac:dyDescent="0.35">
      <c r="A14" s="135"/>
      <c r="B14" s="135"/>
      <c r="C14" s="135"/>
      <c r="D14" s="135"/>
      <c r="E14" s="135"/>
      <c r="F14" s="135"/>
      <c r="G14" s="6"/>
    </row>
    <row r="15" spans="1:7" s="41" customFormat="1" ht="16.95" customHeight="1" x14ac:dyDescent="0.35">
      <c r="A15" s="133" t="s">
        <v>17</v>
      </c>
      <c r="B15" s="11" t="s">
        <v>18</v>
      </c>
      <c r="C15" s="11" t="s">
        <v>14</v>
      </c>
      <c r="D15" s="11" t="s">
        <v>15</v>
      </c>
      <c r="E15" s="11" t="s">
        <v>88</v>
      </c>
      <c r="F15" s="133" t="s">
        <v>12</v>
      </c>
      <c r="G15" s="6"/>
    </row>
    <row r="16" spans="1:7" s="41" customFormat="1" ht="16.95" customHeight="1" x14ac:dyDescent="0.3">
      <c r="A16" s="201" t="s">
        <v>16</v>
      </c>
      <c r="B16" s="201"/>
      <c r="C16" s="127">
        <f>+C18</f>
        <v>429</v>
      </c>
      <c r="D16" s="127">
        <f t="shared" ref="D16:E16" si="0">+D18</f>
        <v>429</v>
      </c>
      <c r="E16" s="127">
        <f t="shared" si="0"/>
        <v>429</v>
      </c>
      <c r="F16" s="127">
        <f>+F18</f>
        <v>429</v>
      </c>
    </row>
    <row r="17" spans="1:7" s="94" customFormat="1" ht="16.95" customHeight="1" x14ac:dyDescent="0.3">
      <c r="A17" s="18"/>
      <c r="B17" s="124"/>
      <c r="C17" s="125"/>
      <c r="D17" s="125"/>
      <c r="E17" s="125"/>
      <c r="F17" s="125"/>
    </row>
    <row r="18" spans="1:7" s="94" customFormat="1" ht="16.95" customHeight="1" x14ac:dyDescent="0.3">
      <c r="A18" s="18" t="s">
        <v>166</v>
      </c>
      <c r="B18" s="124" t="s">
        <v>165</v>
      </c>
      <c r="C18" s="125">
        <v>429</v>
      </c>
      <c r="D18" s="125">
        <v>429</v>
      </c>
      <c r="E18" s="125">
        <v>429</v>
      </c>
      <c r="F18" s="125">
        <f>+AVERAGE(C18:E18)</f>
        <v>429</v>
      </c>
    </row>
    <row r="19" spans="1:7" ht="16.95" customHeight="1" x14ac:dyDescent="0.35">
      <c r="A19" s="200" t="s">
        <v>181</v>
      </c>
      <c r="B19" s="200"/>
      <c r="C19" s="200"/>
      <c r="D19" s="200"/>
      <c r="E19" s="200"/>
      <c r="F19" s="200"/>
      <c r="G19" s="6"/>
    </row>
    <row r="20" spans="1:7" s="41" customFormat="1" ht="66" customHeight="1" x14ac:dyDescent="0.35">
      <c r="A20" s="176" t="s">
        <v>213</v>
      </c>
      <c r="B20" s="177"/>
      <c r="C20" s="177"/>
      <c r="D20" s="177"/>
      <c r="E20" s="177"/>
      <c r="F20" s="178"/>
      <c r="G20" s="6"/>
    </row>
    <row r="21" spans="1:7" s="41" customFormat="1" ht="16.95" customHeight="1" x14ac:dyDescent="0.35">
      <c r="A21" s="42"/>
      <c r="B21" s="42"/>
      <c r="C21" s="42"/>
      <c r="D21" s="43"/>
      <c r="E21" s="43"/>
      <c r="F21" s="44"/>
      <c r="G21" s="6"/>
    </row>
    <row r="22" spans="1:7" s="41" customFormat="1" ht="16.95" customHeight="1" x14ac:dyDescent="0.35">
      <c r="A22" s="206" t="s">
        <v>37</v>
      </c>
      <c r="B22" s="206"/>
      <c r="C22" s="206"/>
      <c r="D22" s="206"/>
      <c r="E22" s="206"/>
      <c r="F22" s="206"/>
      <c r="G22" s="6"/>
    </row>
    <row r="23" spans="1:7" s="41" customFormat="1" ht="16.95" customHeight="1" x14ac:dyDescent="0.35">
      <c r="A23" s="206" t="s">
        <v>20</v>
      </c>
      <c r="B23" s="206"/>
      <c r="C23" s="206"/>
      <c r="D23" s="206"/>
      <c r="E23" s="206"/>
      <c r="F23" s="206"/>
      <c r="G23" s="6"/>
    </row>
    <row r="24" spans="1:7" s="41" customFormat="1" x14ac:dyDescent="0.35">
      <c r="A24" s="42"/>
      <c r="B24" s="42"/>
      <c r="C24" s="43"/>
      <c r="D24" s="43"/>
      <c r="E24" s="43"/>
      <c r="F24" s="45"/>
      <c r="G24" s="6"/>
    </row>
    <row r="25" spans="1:7" ht="15" customHeight="1" x14ac:dyDescent="0.35">
      <c r="A25" s="197" t="s">
        <v>17</v>
      </c>
      <c r="B25" s="205"/>
      <c r="C25" s="11" t="s">
        <v>14</v>
      </c>
      <c r="D25" s="11" t="s">
        <v>15</v>
      </c>
      <c r="E25" s="11" t="s">
        <v>88</v>
      </c>
      <c r="F25" s="133" t="s">
        <v>12</v>
      </c>
      <c r="G25" s="6"/>
    </row>
    <row r="26" spans="1:7" s="41" customFormat="1" ht="16.95" customHeight="1" x14ac:dyDescent="0.3">
      <c r="A26" s="201" t="s">
        <v>16</v>
      </c>
      <c r="B26" s="201"/>
      <c r="C26" s="14">
        <f>+SUM(C29:C31)</f>
        <v>1891090.84</v>
      </c>
      <c r="D26" s="14">
        <f t="shared" ref="D26:F26" si="1">+SUM(D29:D31)</f>
        <v>18542113.800000001</v>
      </c>
      <c r="E26" s="14">
        <f t="shared" si="1"/>
        <v>321541355.25999999</v>
      </c>
      <c r="F26" s="14">
        <f t="shared" si="1"/>
        <v>341974559.90000004</v>
      </c>
    </row>
    <row r="27" spans="1:7" s="41" customFormat="1" ht="16.95" customHeight="1" x14ac:dyDescent="0.3">
      <c r="A27" s="207"/>
      <c r="B27" s="207"/>
      <c r="C27" s="16"/>
      <c r="D27" s="16"/>
      <c r="E27" s="16"/>
      <c r="F27" s="16"/>
    </row>
    <row r="28" spans="1:7" s="41" customFormat="1" ht="16.95" customHeight="1" x14ac:dyDescent="0.3">
      <c r="A28" s="191" t="s">
        <v>166</v>
      </c>
      <c r="B28" s="191"/>
      <c r="C28" s="58"/>
      <c r="D28" s="58"/>
      <c r="E28" s="58"/>
      <c r="F28" s="58"/>
    </row>
    <row r="29" spans="1:7" s="41" customFormat="1" ht="16.95" customHeight="1" x14ac:dyDescent="0.35">
      <c r="A29" s="208" t="s">
        <v>167</v>
      </c>
      <c r="B29" s="208"/>
      <c r="C29" s="140">
        <v>1721590.84</v>
      </c>
      <c r="D29" s="140">
        <v>8372613.7999999998</v>
      </c>
      <c r="E29" s="140">
        <v>10730535.16</v>
      </c>
      <c r="F29" s="140">
        <f>+C29+D29+E29</f>
        <v>20824739.800000001</v>
      </c>
    </row>
    <row r="30" spans="1:7" s="41" customFormat="1" ht="16.95" customHeight="1" x14ac:dyDescent="0.35">
      <c r="A30" s="208" t="s">
        <v>168</v>
      </c>
      <c r="B30" s="208"/>
      <c r="C30" s="140">
        <v>0</v>
      </c>
      <c r="D30" s="140">
        <v>0</v>
      </c>
      <c r="E30" s="140">
        <v>23662215</v>
      </c>
      <c r="F30" s="140">
        <f t="shared" ref="F30:F31" si="2">+C30+D30+E30</f>
        <v>23662215</v>
      </c>
    </row>
    <row r="31" spans="1:7" s="41" customFormat="1" ht="16.95" customHeight="1" x14ac:dyDescent="0.35">
      <c r="A31" s="208" t="s">
        <v>169</v>
      </c>
      <c r="B31" s="208"/>
      <c r="C31" s="140">
        <v>169500</v>
      </c>
      <c r="D31" s="140">
        <v>10169500</v>
      </c>
      <c r="E31" s="140">
        <v>287148605.10000002</v>
      </c>
      <c r="F31" s="141">
        <f t="shared" si="2"/>
        <v>297487605.10000002</v>
      </c>
    </row>
    <row r="32" spans="1:7" ht="16.95" customHeight="1" x14ac:dyDescent="0.35">
      <c r="A32" s="200" t="s">
        <v>175</v>
      </c>
      <c r="B32" s="200"/>
      <c r="C32" s="200"/>
      <c r="D32" s="200"/>
      <c r="E32" s="200"/>
      <c r="F32" s="46"/>
      <c r="G32" s="6"/>
    </row>
    <row r="33" spans="1:7" ht="79.2" customHeight="1" x14ac:dyDescent="0.35">
      <c r="A33" s="176" t="s">
        <v>156</v>
      </c>
      <c r="B33" s="177"/>
      <c r="C33" s="177"/>
      <c r="D33" s="177"/>
      <c r="E33" s="177"/>
      <c r="F33" s="178"/>
      <c r="G33" s="6"/>
    </row>
    <row r="34" spans="1:7" ht="16.95" customHeight="1" x14ac:dyDescent="0.35">
      <c r="A34" s="41"/>
      <c r="B34" s="41"/>
      <c r="C34" s="41"/>
      <c r="D34" s="41"/>
      <c r="E34" s="41"/>
      <c r="F34" s="47"/>
      <c r="G34" s="6"/>
    </row>
    <row r="35" spans="1:7" ht="16.95" customHeight="1" x14ac:dyDescent="0.35">
      <c r="A35" s="190" t="s">
        <v>39</v>
      </c>
      <c r="B35" s="190"/>
      <c r="C35" s="190"/>
      <c r="D35" s="190"/>
      <c r="E35" s="190"/>
      <c r="F35" s="190"/>
      <c r="G35" s="6"/>
    </row>
    <row r="36" spans="1:7" ht="16.95" customHeight="1" x14ac:dyDescent="0.35">
      <c r="A36" s="48" t="s">
        <v>40</v>
      </c>
      <c r="B36" s="48"/>
      <c r="C36" s="48"/>
      <c r="D36" s="48"/>
      <c r="E36" s="48"/>
      <c r="F36" s="48"/>
      <c r="G36" s="6"/>
    </row>
    <row r="37" spans="1:7" x14ac:dyDescent="0.35">
      <c r="A37" s="41"/>
      <c r="B37" s="41"/>
      <c r="C37" s="41"/>
      <c r="D37" s="41"/>
      <c r="E37" s="41"/>
      <c r="F37" s="41"/>
      <c r="G37" s="6"/>
    </row>
    <row r="38" spans="1:7" ht="31.2" x14ac:dyDescent="0.35">
      <c r="A38" s="210" t="s">
        <v>23</v>
      </c>
      <c r="B38" s="210"/>
      <c r="C38" s="8" t="s">
        <v>41</v>
      </c>
      <c r="D38" s="137" t="s">
        <v>42</v>
      </c>
      <c r="E38" s="25" t="s">
        <v>43</v>
      </c>
      <c r="F38" s="137" t="s">
        <v>24</v>
      </c>
      <c r="G38" s="6"/>
    </row>
    <row r="39" spans="1:7" ht="30" customHeight="1" x14ac:dyDescent="0.35">
      <c r="A39" s="211" t="s">
        <v>28</v>
      </c>
      <c r="B39" s="212"/>
      <c r="C39" s="20"/>
      <c r="D39" s="20" t="s">
        <v>174</v>
      </c>
      <c r="E39" s="24" t="s">
        <v>174</v>
      </c>
      <c r="F39" s="21"/>
      <c r="G39" s="6"/>
    </row>
    <row r="40" spans="1:7" ht="30" customHeight="1" x14ac:dyDescent="0.35">
      <c r="A40" s="211" t="s">
        <v>29</v>
      </c>
      <c r="B40" s="211"/>
      <c r="C40" s="20"/>
      <c r="D40" s="20" t="s">
        <v>174</v>
      </c>
      <c r="E40" s="20" t="s">
        <v>174</v>
      </c>
      <c r="F40" s="22"/>
      <c r="G40" s="6"/>
    </row>
    <row r="41" spans="1:7" ht="30" customHeight="1" x14ac:dyDescent="0.35">
      <c r="A41" s="213" t="s">
        <v>27</v>
      </c>
      <c r="B41" s="213"/>
      <c r="C41" s="20"/>
      <c r="D41" s="20" t="s">
        <v>174</v>
      </c>
      <c r="E41" s="20" t="s">
        <v>174</v>
      </c>
      <c r="F41" s="22"/>
      <c r="G41" s="6"/>
    </row>
    <row r="42" spans="1:7" ht="30" customHeight="1" x14ac:dyDescent="0.35">
      <c r="A42" s="214" t="s">
        <v>30</v>
      </c>
      <c r="B42" s="214"/>
      <c r="C42" s="20"/>
      <c r="D42" s="20" t="s">
        <v>174</v>
      </c>
      <c r="E42" s="20" t="s">
        <v>174</v>
      </c>
      <c r="F42" s="23"/>
      <c r="G42" s="6"/>
    </row>
    <row r="43" spans="1:7" s="97" customFormat="1" x14ac:dyDescent="0.35">
      <c r="A43" s="200" t="s">
        <v>181</v>
      </c>
      <c r="B43" s="200"/>
      <c r="C43" s="200"/>
      <c r="D43" s="200"/>
      <c r="E43" s="200"/>
      <c r="F43" s="200"/>
      <c r="G43" s="6"/>
    </row>
    <row r="44" spans="1:7" s="97" customFormat="1" ht="69.599999999999994" customHeight="1" x14ac:dyDescent="0.35">
      <c r="A44" s="194" t="s">
        <v>85</v>
      </c>
      <c r="B44" s="194"/>
      <c r="C44" s="194"/>
      <c r="D44" s="194"/>
      <c r="E44" s="194"/>
      <c r="F44" s="194"/>
      <c r="G44" s="6"/>
    </row>
    <row r="45" spans="1:7" x14ac:dyDescent="0.35">
      <c r="A45" s="41"/>
      <c r="B45" s="41"/>
      <c r="C45" s="41"/>
      <c r="D45" s="41"/>
      <c r="E45" s="41"/>
      <c r="F45" s="41"/>
      <c r="G45" s="6"/>
    </row>
    <row r="46" spans="1:7" x14ac:dyDescent="0.35">
      <c r="A46" s="41"/>
      <c r="B46" s="41"/>
      <c r="C46" s="41"/>
      <c r="D46" s="41"/>
      <c r="E46" s="41"/>
      <c r="F46" s="41"/>
      <c r="G46" s="6"/>
    </row>
    <row r="47" spans="1:7" x14ac:dyDescent="0.35">
      <c r="A47" s="41"/>
      <c r="B47" s="41"/>
      <c r="C47" s="41"/>
      <c r="D47" s="41"/>
      <c r="E47" s="41"/>
      <c r="F47" s="41"/>
      <c r="G47" s="6"/>
    </row>
    <row r="48" spans="1:7" x14ac:dyDescent="0.35">
      <c r="A48" s="41"/>
      <c r="B48" s="41"/>
      <c r="C48" s="41"/>
      <c r="D48" s="41"/>
      <c r="E48" s="41"/>
      <c r="F48" s="41"/>
      <c r="G48" s="6"/>
    </row>
    <row r="49" spans="1:7" x14ac:dyDescent="0.35">
      <c r="A49" s="190" t="s">
        <v>44</v>
      </c>
      <c r="B49" s="190"/>
      <c r="C49" s="190"/>
      <c r="D49" s="190"/>
      <c r="E49" s="190"/>
      <c r="F49" s="190"/>
      <c r="G49" s="6"/>
    </row>
    <row r="50" spans="1:7" x14ac:dyDescent="0.35">
      <c r="A50" s="190" t="s">
        <v>25</v>
      </c>
      <c r="B50" s="190"/>
      <c r="C50" s="190"/>
      <c r="D50" s="190"/>
      <c r="E50" s="190"/>
      <c r="F50" s="190"/>
      <c r="G50" s="6"/>
    </row>
    <row r="51" spans="1:7" x14ac:dyDescent="0.35">
      <c r="A51" s="41"/>
      <c r="B51" s="41"/>
      <c r="C51" s="41"/>
      <c r="D51" s="41"/>
      <c r="E51" s="41"/>
      <c r="F51" s="41"/>
      <c r="G51" s="6"/>
    </row>
    <row r="52" spans="1:7" ht="30" x14ac:dyDescent="0.35">
      <c r="A52" s="197" t="s">
        <v>23</v>
      </c>
      <c r="B52" s="197"/>
      <c r="C52" s="11" t="s">
        <v>41</v>
      </c>
      <c r="D52" s="133" t="s">
        <v>42</v>
      </c>
      <c r="E52" s="26" t="s">
        <v>84</v>
      </c>
      <c r="F52" s="133" t="s">
        <v>24</v>
      </c>
      <c r="G52" s="6"/>
    </row>
    <row r="53" spans="1:7" ht="30" customHeight="1" x14ac:dyDescent="0.35">
      <c r="A53" s="198" t="s">
        <v>31</v>
      </c>
      <c r="B53" s="198"/>
      <c r="C53" s="24"/>
      <c r="D53" s="24" t="s">
        <v>174</v>
      </c>
      <c r="E53" s="35"/>
      <c r="F53" s="49"/>
      <c r="G53" s="97"/>
    </row>
    <row r="54" spans="1:7" ht="30" customHeight="1" x14ac:dyDescent="0.35">
      <c r="A54" s="199" t="s">
        <v>32</v>
      </c>
      <c r="B54" s="199"/>
      <c r="C54" s="36" t="s">
        <v>174</v>
      </c>
      <c r="D54" s="36"/>
      <c r="E54" s="37"/>
      <c r="F54" s="50"/>
      <c r="G54" s="97"/>
    </row>
    <row r="55" spans="1:7" x14ac:dyDescent="0.35">
      <c r="A55" s="175" t="s">
        <v>175</v>
      </c>
      <c r="B55" s="175"/>
      <c r="C55" s="175"/>
      <c r="D55" s="175"/>
      <c r="E55" s="175"/>
      <c r="F55" s="175"/>
      <c r="G55" s="6"/>
    </row>
    <row r="56" spans="1:7" ht="50.1" customHeight="1" x14ac:dyDescent="0.35">
      <c r="A56" s="194" t="s">
        <v>55</v>
      </c>
      <c r="B56" s="194"/>
      <c r="C56" s="194"/>
      <c r="D56" s="194"/>
      <c r="E56" s="194"/>
      <c r="F56" s="194"/>
      <c r="G56" s="6"/>
    </row>
    <row r="57" spans="1:7" x14ac:dyDescent="0.35">
      <c r="A57" s="41"/>
      <c r="B57" s="41"/>
      <c r="C57" s="41"/>
      <c r="D57" s="41"/>
      <c r="E57" s="51"/>
      <c r="F57" s="41"/>
    </row>
    <row r="58" spans="1:7" x14ac:dyDescent="0.35">
      <c r="A58" s="2" t="s">
        <v>45</v>
      </c>
      <c r="B58" s="230" t="s">
        <v>202</v>
      </c>
      <c r="C58" s="180"/>
      <c r="D58" s="181" t="s">
        <v>48</v>
      </c>
      <c r="E58" s="182"/>
      <c r="F58" s="183"/>
      <c r="G58" s="6"/>
    </row>
    <row r="59" spans="1:7" x14ac:dyDescent="0.35">
      <c r="A59" s="2" t="s">
        <v>46</v>
      </c>
      <c r="B59" s="230" t="s">
        <v>203</v>
      </c>
      <c r="C59" s="180"/>
      <c r="D59" s="184"/>
      <c r="E59" s="185"/>
      <c r="F59" s="186"/>
      <c r="G59" s="6"/>
    </row>
    <row r="60" spans="1:7" x14ac:dyDescent="0.35">
      <c r="A60" s="2" t="s">
        <v>47</v>
      </c>
      <c r="B60" s="179" t="s">
        <v>204</v>
      </c>
      <c r="C60" s="180"/>
      <c r="D60" s="187"/>
      <c r="E60" s="188"/>
      <c r="F60" s="189"/>
      <c r="G60" s="6"/>
    </row>
    <row r="61" spans="1:7" x14ac:dyDescent="0.35">
      <c r="A61" s="6"/>
      <c r="B61" s="6"/>
      <c r="C61" s="6"/>
      <c r="D61" s="6"/>
      <c r="E61" s="6"/>
      <c r="F61" s="6"/>
      <c r="G61" s="6"/>
    </row>
    <row r="62" spans="1:7" x14ac:dyDescent="0.35">
      <c r="A62" s="6"/>
      <c r="B62" s="6"/>
      <c r="C62" s="6"/>
      <c r="D62" s="6"/>
      <c r="E62" s="6"/>
      <c r="F62" s="6"/>
      <c r="G62" s="6"/>
    </row>
    <row r="63" spans="1:7" ht="12.75" customHeight="1" x14ac:dyDescent="0.35">
      <c r="A63" s="41"/>
      <c r="B63" s="41"/>
      <c r="C63" s="41"/>
      <c r="D63" s="41"/>
      <c r="E63" s="47"/>
      <c r="F63" s="41"/>
      <c r="G63" s="6"/>
    </row>
    <row r="64" spans="1:7" ht="21.9" customHeight="1" x14ac:dyDescent="0.35">
      <c r="A64" s="195" t="s">
        <v>49</v>
      </c>
      <c r="B64" s="195"/>
      <c r="C64" s="195"/>
      <c r="D64" s="195"/>
      <c r="E64" s="195"/>
      <c r="F64" s="195"/>
      <c r="G64" s="6"/>
    </row>
    <row r="65" spans="1:7" ht="9.9" customHeight="1" x14ac:dyDescent="0.35">
      <c r="A65" s="41"/>
      <c r="B65" s="41"/>
      <c r="C65" s="41"/>
      <c r="D65" s="41"/>
      <c r="E65" s="41"/>
      <c r="F65" s="41"/>
      <c r="G65" s="6"/>
    </row>
    <row r="66" spans="1:7" x14ac:dyDescent="0.35">
      <c r="A66" s="190" t="s">
        <v>50</v>
      </c>
      <c r="B66" s="190"/>
      <c r="C66" s="190"/>
      <c r="D66" s="190"/>
      <c r="E66" s="190"/>
      <c r="F66" s="190"/>
      <c r="G66" s="6"/>
    </row>
    <row r="67" spans="1:7" x14ac:dyDescent="0.35">
      <c r="A67" s="190" t="s">
        <v>60</v>
      </c>
      <c r="B67" s="190"/>
      <c r="C67" s="190"/>
      <c r="D67" s="190"/>
      <c r="E67" s="190"/>
      <c r="F67" s="190"/>
      <c r="G67" s="6"/>
    </row>
    <row r="68" spans="1:7" x14ac:dyDescent="0.35">
      <c r="A68" s="190" t="s">
        <v>51</v>
      </c>
      <c r="B68" s="190"/>
      <c r="C68" s="190"/>
      <c r="D68" s="190"/>
      <c r="E68" s="190"/>
      <c r="F68" s="190"/>
      <c r="G68" s="6"/>
    </row>
    <row r="69" spans="1:7" ht="9.9" customHeight="1" x14ac:dyDescent="0.35">
      <c r="A69" s="41"/>
      <c r="B69" s="41"/>
      <c r="C69" s="41"/>
      <c r="D69" s="41"/>
      <c r="E69" s="41"/>
      <c r="F69" s="41"/>
      <c r="G69" s="6"/>
    </row>
    <row r="70" spans="1:7" ht="45" x14ac:dyDescent="0.35">
      <c r="A70" s="77" t="s">
        <v>61</v>
      </c>
      <c r="B70" s="77" t="s">
        <v>65</v>
      </c>
      <c r="C70" s="77" t="s">
        <v>69</v>
      </c>
      <c r="D70" s="77" t="s">
        <v>66</v>
      </c>
      <c r="E70" s="77" t="s">
        <v>67</v>
      </c>
      <c r="F70" s="77" t="s">
        <v>68</v>
      </c>
      <c r="G70" s="6"/>
    </row>
    <row r="71" spans="1:7" x14ac:dyDescent="0.35">
      <c r="A71" s="134" t="s">
        <v>16</v>
      </c>
      <c r="B71" s="40">
        <f>+SUM(B73:B77)</f>
        <v>1567727446</v>
      </c>
      <c r="C71" s="86">
        <f>+SUM(C73:C77)</f>
        <v>100</v>
      </c>
      <c r="D71" s="13"/>
      <c r="E71" s="13"/>
      <c r="F71" s="13"/>
      <c r="G71" s="6"/>
    </row>
    <row r="72" spans="1:7" ht="9.9" customHeight="1" x14ac:dyDescent="0.35">
      <c r="A72" s="29"/>
      <c r="B72" s="30"/>
      <c r="C72" s="74"/>
      <c r="D72" s="28"/>
      <c r="E72" s="28"/>
      <c r="F72" s="28"/>
      <c r="G72" s="6"/>
    </row>
    <row r="73" spans="1:7" ht="30" x14ac:dyDescent="0.35">
      <c r="A73" s="29" t="s">
        <v>62</v>
      </c>
      <c r="B73" s="30">
        <v>844688000</v>
      </c>
      <c r="C73" s="39">
        <f>+B73/$B$71*100</f>
        <v>53.879773691223619</v>
      </c>
      <c r="D73" s="28" t="s">
        <v>178</v>
      </c>
      <c r="E73" s="28" t="s">
        <v>177</v>
      </c>
      <c r="F73" s="28"/>
      <c r="G73" s="151"/>
    </row>
    <row r="74" spans="1:7" ht="30" x14ac:dyDescent="0.35">
      <c r="A74" s="29" t="s">
        <v>63</v>
      </c>
      <c r="B74" s="140">
        <v>723039446</v>
      </c>
      <c r="C74" s="159">
        <f t="shared" ref="C74" si="3">+B74/$B$71*100</f>
        <v>46.120226308776381</v>
      </c>
      <c r="D74" s="29"/>
      <c r="E74" s="28" t="s">
        <v>212</v>
      </c>
      <c r="F74" s="29"/>
      <c r="G74" s="151"/>
    </row>
    <row r="75" spans="1:7" x14ac:dyDescent="0.35">
      <c r="A75" s="29" t="s">
        <v>64</v>
      </c>
      <c r="B75" s="30">
        <v>0</v>
      </c>
      <c r="C75" s="74">
        <f>+B75/$B$71*100</f>
        <v>0</v>
      </c>
      <c r="D75" s="29"/>
      <c r="E75" s="29"/>
      <c r="F75" s="29"/>
      <c r="G75" s="6"/>
    </row>
    <row r="76" spans="1:7" x14ac:dyDescent="0.35">
      <c r="A76" s="165" t="s">
        <v>163</v>
      </c>
      <c r="B76" s="30">
        <v>0</v>
      </c>
      <c r="C76" s="74">
        <f t="shared" ref="C76:C77" si="4">+B76/$B$71*100</f>
        <v>0</v>
      </c>
      <c r="D76" s="28"/>
      <c r="E76" s="28"/>
      <c r="F76" s="29"/>
      <c r="G76" s="6"/>
    </row>
    <row r="77" spans="1:7" x14ac:dyDescent="0.35">
      <c r="A77" s="166" t="s">
        <v>164</v>
      </c>
      <c r="B77" s="30">
        <v>0</v>
      </c>
      <c r="C77" s="74">
        <f t="shared" si="4"/>
        <v>0</v>
      </c>
      <c r="D77" s="84"/>
      <c r="E77" s="84"/>
      <c r="F77" s="84"/>
      <c r="G77" s="6"/>
    </row>
    <row r="78" spans="1:7" ht="14.4" customHeight="1" x14ac:dyDescent="0.35">
      <c r="A78" s="175" t="s">
        <v>175</v>
      </c>
      <c r="B78" s="175"/>
      <c r="C78" s="175"/>
      <c r="D78" s="175"/>
      <c r="E78" s="175"/>
      <c r="F78" s="175"/>
      <c r="G78" s="6"/>
    </row>
    <row r="79" spans="1:7" ht="50.1" customHeight="1" x14ac:dyDescent="0.35">
      <c r="A79" s="194" t="s">
        <v>179</v>
      </c>
      <c r="B79" s="194"/>
      <c r="C79" s="194"/>
      <c r="D79" s="194"/>
      <c r="E79" s="194"/>
      <c r="F79" s="194"/>
      <c r="G79" s="6"/>
    </row>
    <row r="80" spans="1:7" ht="9.9" customHeight="1" x14ac:dyDescent="0.35">
      <c r="A80" s="29"/>
      <c r="B80" s="54"/>
      <c r="C80" s="28"/>
      <c r="D80" s="47"/>
      <c r="E80" s="47"/>
      <c r="F80" s="47"/>
      <c r="G80" s="6"/>
    </row>
    <row r="81" spans="1:7" x14ac:dyDescent="0.35">
      <c r="A81" s="190" t="s">
        <v>70</v>
      </c>
      <c r="B81" s="190"/>
      <c r="C81" s="190"/>
      <c r="D81" s="190"/>
      <c r="E81" s="190"/>
      <c r="F81" s="190"/>
      <c r="G81" s="6"/>
    </row>
    <row r="82" spans="1:7" x14ac:dyDescent="0.35">
      <c r="A82" s="190" t="s">
        <v>71</v>
      </c>
      <c r="B82" s="190"/>
      <c r="C82" s="190"/>
      <c r="D82" s="190"/>
      <c r="E82" s="190"/>
      <c r="F82" s="190"/>
      <c r="G82" s="6"/>
    </row>
    <row r="83" spans="1:7" x14ac:dyDescent="0.35">
      <c r="A83" s="190" t="s">
        <v>51</v>
      </c>
      <c r="B83" s="190"/>
      <c r="C83" s="190"/>
      <c r="D83" s="190"/>
      <c r="E83" s="190"/>
      <c r="F83" s="190"/>
      <c r="G83" s="6"/>
    </row>
    <row r="84" spans="1:7" ht="9.9" customHeight="1" x14ac:dyDescent="0.35">
      <c r="A84" s="41"/>
      <c r="B84" s="41"/>
      <c r="C84" s="41"/>
      <c r="D84" s="41"/>
      <c r="E84" s="41"/>
      <c r="F84" s="41"/>
      <c r="G84" s="6"/>
    </row>
    <row r="85" spans="1:7" x14ac:dyDescent="0.35">
      <c r="A85" s="76" t="s">
        <v>53</v>
      </c>
      <c r="B85" s="76" t="s">
        <v>54</v>
      </c>
      <c r="C85" s="76" t="s">
        <v>14</v>
      </c>
      <c r="D85" s="76" t="s">
        <v>15</v>
      </c>
      <c r="E85" s="76" t="s">
        <v>88</v>
      </c>
      <c r="F85" s="76" t="s">
        <v>12</v>
      </c>
      <c r="G85" s="6"/>
    </row>
    <row r="86" spans="1:7" x14ac:dyDescent="0.35">
      <c r="A86" s="134" t="s">
        <v>16</v>
      </c>
      <c r="B86" s="55"/>
      <c r="C86" s="40">
        <f>+C88+C92+C96</f>
        <v>70390666.680000007</v>
      </c>
      <c r="D86" s="40">
        <f>+D88+D92+D96</f>
        <v>70390666.659999996</v>
      </c>
      <c r="E86" s="40">
        <f>+E88+E92+E96</f>
        <v>70390666.659999996</v>
      </c>
      <c r="F86" s="40">
        <f>+F88+F92+F96</f>
        <v>211172000</v>
      </c>
      <c r="G86" s="6"/>
    </row>
    <row r="87" spans="1:7" ht="9.9" customHeight="1" x14ac:dyDescent="0.35">
      <c r="A87" s="15"/>
      <c r="B87" s="56"/>
      <c r="C87" s="16"/>
      <c r="D87" s="16"/>
      <c r="E87" s="16"/>
      <c r="F87" s="57"/>
      <c r="G87" s="6"/>
    </row>
    <row r="88" spans="1:7" x14ac:dyDescent="0.35">
      <c r="A88" s="191" t="s">
        <v>72</v>
      </c>
      <c r="B88" s="191"/>
      <c r="C88" s="59">
        <f>+SUM(C89:C90)</f>
        <v>70390666.680000007</v>
      </c>
      <c r="D88" s="59">
        <f>+SUM(D89:D90)</f>
        <v>70390666.659999996</v>
      </c>
      <c r="E88" s="59">
        <f>+SUM(E89:E90)</f>
        <v>70390666.659999996</v>
      </c>
      <c r="F88" s="59">
        <f>+SUM(F89:F90)</f>
        <v>211172000</v>
      </c>
      <c r="G88" s="6"/>
    </row>
    <row r="89" spans="1:7" x14ac:dyDescent="0.35">
      <c r="A89" s="60" t="s">
        <v>194</v>
      </c>
      <c r="B89" s="56" t="s">
        <v>195</v>
      </c>
      <c r="C89" s="17">
        <v>22333333.34</v>
      </c>
      <c r="D89" s="17">
        <v>22333333.329999998</v>
      </c>
      <c r="E89" s="17">
        <v>22333333.329999998</v>
      </c>
      <c r="F89" s="61">
        <f>+C89+D89+E89</f>
        <v>67000000</v>
      </c>
      <c r="G89" s="6"/>
    </row>
    <row r="90" spans="1:7" x14ac:dyDescent="0.35">
      <c r="A90" s="60" t="s">
        <v>194</v>
      </c>
      <c r="B90" s="56" t="s">
        <v>195</v>
      </c>
      <c r="C90" s="17">
        <v>48057333.340000004</v>
      </c>
      <c r="D90" s="17">
        <v>48057333.329999998</v>
      </c>
      <c r="E90" s="17">
        <v>48057333.329999998</v>
      </c>
      <c r="F90" s="61">
        <f t="shared" ref="F90" si="5">+C90+D90+E90</f>
        <v>144172000</v>
      </c>
      <c r="G90" s="6"/>
    </row>
    <row r="91" spans="1:7" x14ac:dyDescent="0.35">
      <c r="A91" s="136"/>
      <c r="B91" s="56"/>
      <c r="C91" s="17"/>
      <c r="D91" s="17"/>
      <c r="E91" s="17"/>
      <c r="F91" s="61"/>
      <c r="G91" s="6"/>
    </row>
    <row r="92" spans="1:7" x14ac:dyDescent="0.35">
      <c r="A92" s="191" t="s">
        <v>73</v>
      </c>
      <c r="B92" s="191"/>
      <c r="C92" s="59">
        <f>+SUM(C93:C94)</f>
        <v>0</v>
      </c>
      <c r="D92" s="59">
        <f>+SUM(D93:D94)</f>
        <v>0</v>
      </c>
      <c r="E92" s="59">
        <f>+SUM(E93:E94)</f>
        <v>0</v>
      </c>
      <c r="F92" s="59">
        <f>+SUM(F93:F94)</f>
        <v>0</v>
      </c>
      <c r="G92" s="6"/>
    </row>
    <row r="93" spans="1:7" x14ac:dyDescent="0.35">
      <c r="A93" s="60" t="s">
        <v>198</v>
      </c>
      <c r="B93" s="56" t="s">
        <v>196</v>
      </c>
      <c r="C93" s="62">
        <v>0</v>
      </c>
      <c r="D93" s="62">
        <v>0</v>
      </c>
      <c r="E93" s="62">
        <v>0</v>
      </c>
      <c r="F93" s="63">
        <f t="shared" ref="F93:F94" si="6">+C93+D93+E93</f>
        <v>0</v>
      </c>
      <c r="G93" s="6"/>
    </row>
    <row r="94" spans="1:7" x14ac:dyDescent="0.35">
      <c r="A94" s="60" t="s">
        <v>199</v>
      </c>
      <c r="B94" s="56" t="s">
        <v>197</v>
      </c>
      <c r="C94" s="62">
        <v>0</v>
      </c>
      <c r="D94" s="62">
        <v>0</v>
      </c>
      <c r="E94" s="62">
        <v>0</v>
      </c>
      <c r="F94" s="63">
        <f t="shared" si="6"/>
        <v>0</v>
      </c>
      <c r="G94" s="6"/>
    </row>
    <row r="95" spans="1:7" x14ac:dyDescent="0.35">
      <c r="A95" s="175" t="s">
        <v>175</v>
      </c>
      <c r="B95" s="175"/>
      <c r="C95" s="175"/>
      <c r="D95" s="175"/>
      <c r="E95" s="175"/>
      <c r="F95" s="175"/>
      <c r="G95" s="6"/>
    </row>
    <row r="96" spans="1:7" ht="45" customHeight="1" x14ac:dyDescent="0.35">
      <c r="A96" s="194" t="s">
        <v>179</v>
      </c>
      <c r="B96" s="194"/>
      <c r="C96" s="194"/>
      <c r="D96" s="194"/>
      <c r="E96" s="194"/>
      <c r="F96" s="194"/>
      <c r="G96" s="6"/>
    </row>
    <row r="97" spans="1:7" ht="9.9" customHeight="1" x14ac:dyDescent="0.35">
      <c r="A97" s="29"/>
      <c r="B97" s="54"/>
      <c r="C97" s="28"/>
      <c r="D97" s="47"/>
      <c r="E97" s="47"/>
      <c r="F97" s="47"/>
      <c r="G97" s="6"/>
    </row>
    <row r="98" spans="1:7" x14ac:dyDescent="0.35">
      <c r="A98" s="190" t="s">
        <v>74</v>
      </c>
      <c r="B98" s="190"/>
      <c r="C98" s="190"/>
      <c r="D98" s="190"/>
      <c r="E98" s="190"/>
      <c r="F98" s="190"/>
      <c r="G98" s="6"/>
    </row>
    <row r="99" spans="1:7" ht="33" customHeight="1" x14ac:dyDescent="0.35">
      <c r="A99" s="196" t="s">
        <v>52</v>
      </c>
      <c r="B99" s="196"/>
      <c r="C99" s="196"/>
      <c r="D99" s="196"/>
      <c r="E99" s="196"/>
      <c r="F99" s="196"/>
      <c r="G99" s="6"/>
    </row>
    <row r="100" spans="1:7" x14ac:dyDescent="0.35">
      <c r="A100" s="190" t="s">
        <v>51</v>
      </c>
      <c r="B100" s="190"/>
      <c r="C100" s="190"/>
      <c r="D100" s="190"/>
      <c r="E100" s="190"/>
      <c r="F100" s="190"/>
      <c r="G100" s="6"/>
    </row>
    <row r="101" spans="1:7" ht="9.9" customHeight="1" x14ac:dyDescent="0.35">
      <c r="A101" s="99"/>
      <c r="B101" s="100"/>
      <c r="C101" s="100"/>
      <c r="D101" s="100"/>
      <c r="E101" s="100"/>
      <c r="F101" s="101"/>
      <c r="G101" s="6"/>
    </row>
    <row r="102" spans="1:7" x14ac:dyDescent="0.35">
      <c r="A102" s="76" t="s">
        <v>53</v>
      </c>
      <c r="B102" s="76" t="s">
        <v>54</v>
      </c>
      <c r="C102" s="76" t="s">
        <v>14</v>
      </c>
      <c r="D102" s="76" t="s">
        <v>15</v>
      </c>
      <c r="E102" s="76" t="s">
        <v>88</v>
      </c>
      <c r="F102" s="76" t="s">
        <v>12</v>
      </c>
      <c r="G102" s="6"/>
    </row>
    <row r="103" spans="1:7" x14ac:dyDescent="0.35">
      <c r="A103" s="134" t="s">
        <v>16</v>
      </c>
      <c r="B103" s="55"/>
      <c r="C103" s="40">
        <f>+C105+C118+C121</f>
        <v>1891090.8399999999</v>
      </c>
      <c r="D103" s="40">
        <f>+D105+D118+D121</f>
        <v>18542113.800000001</v>
      </c>
      <c r="E103" s="40">
        <f>+E105+E118+E121</f>
        <v>321541355.25999999</v>
      </c>
      <c r="F103" s="40">
        <f>+F105+F118+F121</f>
        <v>341974559.90000004</v>
      </c>
      <c r="G103" s="6"/>
    </row>
    <row r="104" spans="1:7" x14ac:dyDescent="0.35">
      <c r="A104" s="15"/>
      <c r="B104" s="56"/>
      <c r="C104" s="16"/>
      <c r="D104" s="16"/>
      <c r="E104" s="16"/>
      <c r="F104" s="57"/>
      <c r="G104" s="6"/>
    </row>
    <row r="105" spans="1:7" ht="15.75" customHeight="1" x14ac:dyDescent="0.35">
      <c r="A105" s="191" t="s">
        <v>56</v>
      </c>
      <c r="B105" s="191"/>
      <c r="C105" s="59">
        <f>+SUM(C106:C117)</f>
        <v>1721590.8399999999</v>
      </c>
      <c r="D105" s="59">
        <f>+SUM(D106:D114)</f>
        <v>18372613.800000001</v>
      </c>
      <c r="E105" s="59">
        <f>+SUM(E106:E114)</f>
        <v>85467813.080000013</v>
      </c>
      <c r="F105" s="59">
        <f>+SUM(F106:F114)</f>
        <v>105562017.72000003</v>
      </c>
      <c r="G105" s="6"/>
    </row>
    <row r="106" spans="1:7" x14ac:dyDescent="0.35">
      <c r="A106" s="60" t="s">
        <v>182</v>
      </c>
      <c r="B106" s="56" t="s">
        <v>183</v>
      </c>
      <c r="C106" s="17">
        <v>1190960</v>
      </c>
      <c r="D106" s="17">
        <v>1189760</v>
      </c>
      <c r="E106" s="17">
        <v>1100000</v>
      </c>
      <c r="F106" s="61">
        <f>+C106+D106+E106</f>
        <v>3480720</v>
      </c>
      <c r="G106" s="6"/>
    </row>
    <row r="107" spans="1:7" x14ac:dyDescent="0.35">
      <c r="A107" s="60" t="s">
        <v>184</v>
      </c>
      <c r="B107" s="56" t="s">
        <v>185</v>
      </c>
      <c r="C107" s="17">
        <v>288002.40000000002</v>
      </c>
      <c r="D107" s="64">
        <v>0</v>
      </c>
      <c r="E107" s="64">
        <v>3491.34</v>
      </c>
      <c r="F107" s="61">
        <f>+C107+D107+E107</f>
        <v>291493.74000000005</v>
      </c>
      <c r="G107" s="6"/>
    </row>
    <row r="108" spans="1:7" x14ac:dyDescent="0.35">
      <c r="A108" s="60" t="s">
        <v>186</v>
      </c>
      <c r="B108" s="56" t="s">
        <v>187</v>
      </c>
      <c r="C108" s="17">
        <v>242628.44</v>
      </c>
      <c r="D108" s="17">
        <v>7182853.7999999998</v>
      </c>
      <c r="E108" s="17">
        <v>8437304.8200000003</v>
      </c>
      <c r="F108" s="61">
        <f t="shared" ref="F108:F113" si="7">+C108+D108+E108</f>
        <v>15862787.060000001</v>
      </c>
      <c r="G108" s="6"/>
    </row>
    <row r="109" spans="1:7" x14ac:dyDescent="0.35">
      <c r="A109" s="60" t="s">
        <v>188</v>
      </c>
      <c r="B109" s="56" t="s">
        <v>189</v>
      </c>
      <c r="C109" s="17">
        <v>0</v>
      </c>
      <c r="D109" s="17">
        <v>0</v>
      </c>
      <c r="E109" s="17">
        <v>1189739</v>
      </c>
      <c r="F109" s="61">
        <f t="shared" si="7"/>
        <v>1189739</v>
      </c>
      <c r="G109" s="6"/>
    </row>
    <row r="110" spans="1:7" x14ac:dyDescent="0.35">
      <c r="A110" s="60" t="s">
        <v>190</v>
      </c>
      <c r="B110" s="56" t="s">
        <v>191</v>
      </c>
      <c r="C110" s="17">
        <v>0</v>
      </c>
      <c r="D110" s="17">
        <v>0</v>
      </c>
      <c r="E110" s="17">
        <v>0</v>
      </c>
      <c r="F110" s="61">
        <f t="shared" si="7"/>
        <v>0</v>
      </c>
      <c r="G110" s="6"/>
    </row>
    <row r="111" spans="1:7" x14ac:dyDescent="0.35">
      <c r="A111" s="60" t="s">
        <v>221</v>
      </c>
      <c r="B111" s="56" t="s">
        <v>222</v>
      </c>
      <c r="C111" s="17">
        <v>0</v>
      </c>
      <c r="D111" s="17">
        <v>0</v>
      </c>
      <c r="E111" s="17">
        <v>23662215</v>
      </c>
      <c r="F111" s="61">
        <f t="shared" si="7"/>
        <v>23662215</v>
      </c>
      <c r="G111" s="6"/>
    </row>
    <row r="112" spans="1:7" x14ac:dyDescent="0.35">
      <c r="A112" s="60" t="s">
        <v>192</v>
      </c>
      <c r="B112" s="56" t="s">
        <v>193</v>
      </c>
      <c r="C112" s="17">
        <v>0</v>
      </c>
      <c r="D112" s="17">
        <v>0</v>
      </c>
      <c r="E112" s="17">
        <f>276059165.1-232981034.97-3092507.21</f>
        <v>39985622.920000024</v>
      </c>
      <c r="F112" s="61">
        <f t="shared" si="7"/>
        <v>39985622.920000024</v>
      </c>
      <c r="G112" s="6"/>
    </row>
    <row r="113" spans="1:7" x14ac:dyDescent="0.35">
      <c r="A113" s="60" t="s">
        <v>219</v>
      </c>
      <c r="B113" s="56" t="s">
        <v>220</v>
      </c>
      <c r="C113" s="17"/>
      <c r="D113" s="17">
        <v>10000000</v>
      </c>
      <c r="E113" s="17">
        <v>11089440</v>
      </c>
      <c r="F113" s="61">
        <f t="shared" si="7"/>
        <v>21089440</v>
      </c>
      <c r="G113" s="6"/>
    </row>
    <row r="114" spans="1:7" x14ac:dyDescent="0.35">
      <c r="A114" s="60"/>
      <c r="B114" s="56"/>
      <c r="C114" s="17"/>
      <c r="D114" s="17"/>
      <c r="E114" s="17"/>
      <c r="F114" s="61"/>
      <c r="G114" s="6"/>
    </row>
    <row r="115" spans="1:7" x14ac:dyDescent="0.35">
      <c r="A115" s="60"/>
      <c r="B115" s="56"/>
      <c r="C115" s="17"/>
      <c r="D115" s="17"/>
      <c r="E115" s="17"/>
      <c r="F115" s="61"/>
      <c r="G115" s="6"/>
    </row>
    <row r="116" spans="1:7" x14ac:dyDescent="0.35">
      <c r="A116" s="60"/>
      <c r="B116" s="56"/>
      <c r="C116" s="17"/>
      <c r="D116" s="17"/>
      <c r="E116" s="17"/>
      <c r="F116" s="61"/>
      <c r="G116" s="6"/>
    </row>
    <row r="117" spans="1:7" x14ac:dyDescent="0.35">
      <c r="A117" s="136"/>
      <c r="B117" s="56"/>
      <c r="C117" s="17"/>
      <c r="D117" s="17"/>
      <c r="E117" s="17"/>
      <c r="F117" s="61"/>
      <c r="G117" s="6"/>
    </row>
    <row r="118" spans="1:7" ht="15.75" customHeight="1" x14ac:dyDescent="0.35">
      <c r="A118" s="191" t="s">
        <v>57</v>
      </c>
      <c r="B118" s="191"/>
      <c r="C118" s="59">
        <f>+SUM(C119:C119)</f>
        <v>169500</v>
      </c>
      <c r="D118" s="59">
        <f>+SUM(D119:D119)</f>
        <v>169500</v>
      </c>
      <c r="E118" s="59">
        <f>+SUM(E119:E119)</f>
        <v>236073542.18000001</v>
      </c>
      <c r="F118" s="59">
        <f>+SUM(F119:F119)</f>
        <v>236412542.18000001</v>
      </c>
      <c r="G118" s="6"/>
    </row>
    <row r="119" spans="1:7" x14ac:dyDescent="0.35">
      <c r="A119" s="60" t="s">
        <v>192</v>
      </c>
      <c r="B119" s="56" t="s">
        <v>193</v>
      </c>
      <c r="C119" s="62">
        <v>169500</v>
      </c>
      <c r="D119" s="62">
        <v>169500</v>
      </c>
      <c r="E119" s="62">
        <f>232981034.97+3092507.21</f>
        <v>236073542.18000001</v>
      </c>
      <c r="F119" s="65">
        <f>+C119+D119+E119</f>
        <v>236412542.18000001</v>
      </c>
      <c r="G119" s="6"/>
    </row>
    <row r="120" spans="1:7" x14ac:dyDescent="0.35">
      <c r="A120" s="41"/>
      <c r="B120" s="41"/>
      <c r="C120" s="65"/>
      <c r="D120" s="65"/>
      <c r="E120" s="65"/>
      <c r="F120" s="65"/>
      <c r="G120" s="6"/>
    </row>
    <row r="121" spans="1:7" x14ac:dyDescent="0.35">
      <c r="A121" s="191" t="s">
        <v>58</v>
      </c>
      <c r="B121" s="191"/>
      <c r="C121" s="59">
        <f>+SUM(C122:C123)</f>
        <v>0</v>
      </c>
      <c r="D121" s="59">
        <f t="shared" ref="D121:F121" si="8">+SUM(D122:D123)</f>
        <v>0</v>
      </c>
      <c r="E121" s="59">
        <f t="shared" si="8"/>
        <v>0</v>
      </c>
      <c r="F121" s="59">
        <f t="shared" si="8"/>
        <v>0</v>
      </c>
      <c r="G121" s="6"/>
    </row>
    <row r="122" spans="1:7" x14ac:dyDescent="0.35">
      <c r="A122" s="83" t="s">
        <v>200</v>
      </c>
      <c r="B122" s="56" t="s">
        <v>201</v>
      </c>
      <c r="C122" s="62">
        <v>0</v>
      </c>
      <c r="D122" s="62">
        <v>0</v>
      </c>
      <c r="E122" s="62">
        <v>0</v>
      </c>
      <c r="F122" s="65">
        <f>+C122+D122+E122</f>
        <v>0</v>
      </c>
      <c r="G122" s="6"/>
    </row>
    <row r="123" spans="1:7" x14ac:dyDescent="0.35">
      <c r="A123" s="53"/>
      <c r="B123" s="53"/>
      <c r="C123" s="66"/>
      <c r="D123" s="66"/>
      <c r="E123" s="66"/>
      <c r="F123" s="67"/>
      <c r="G123" s="6"/>
    </row>
    <row r="124" spans="1:7" ht="15.75" customHeight="1" x14ac:dyDescent="0.35">
      <c r="A124" s="193" t="s">
        <v>59</v>
      </c>
      <c r="B124" s="193"/>
      <c r="C124" s="193"/>
      <c r="D124" s="193"/>
      <c r="E124" s="193"/>
      <c r="F124" s="193"/>
      <c r="G124" s="6"/>
    </row>
    <row r="125" spans="1:7" ht="15.6" customHeight="1" x14ac:dyDescent="0.35">
      <c r="A125" s="175" t="s">
        <v>175</v>
      </c>
      <c r="B125" s="175"/>
      <c r="C125" s="175"/>
      <c r="D125" s="175"/>
      <c r="E125" s="175"/>
      <c r="F125" s="175"/>
      <c r="G125" s="6"/>
    </row>
    <row r="126" spans="1:7" ht="50.1" customHeight="1" x14ac:dyDescent="0.35">
      <c r="A126" s="194" t="s">
        <v>152</v>
      </c>
      <c r="B126" s="194"/>
      <c r="C126" s="194"/>
      <c r="D126" s="194"/>
      <c r="E126" s="194"/>
      <c r="F126" s="194"/>
      <c r="G126" s="6"/>
    </row>
    <row r="127" spans="1:7" ht="15" customHeight="1" x14ac:dyDescent="0.35">
      <c r="A127" s="139"/>
      <c r="B127" s="139"/>
      <c r="C127" s="139"/>
      <c r="D127" s="139"/>
      <c r="E127" s="139"/>
      <c r="F127" s="139"/>
      <c r="G127" s="6"/>
    </row>
    <row r="128" spans="1:7" x14ac:dyDescent="0.35">
      <c r="A128" s="190" t="s">
        <v>76</v>
      </c>
      <c r="B128" s="190"/>
      <c r="C128" s="190"/>
      <c r="D128" s="190"/>
      <c r="E128" s="190"/>
      <c r="F128" s="190"/>
      <c r="G128" s="6"/>
    </row>
    <row r="129" spans="1:7" x14ac:dyDescent="0.35">
      <c r="A129" s="190" t="s">
        <v>77</v>
      </c>
      <c r="B129" s="190"/>
      <c r="C129" s="190"/>
      <c r="D129" s="190"/>
      <c r="E129" s="190"/>
      <c r="F129" s="190"/>
      <c r="G129" s="6"/>
    </row>
    <row r="130" spans="1:7" x14ac:dyDescent="0.35">
      <c r="A130" s="190" t="s">
        <v>51</v>
      </c>
      <c r="B130" s="190"/>
      <c r="C130" s="190"/>
      <c r="D130" s="190"/>
      <c r="E130" s="190"/>
      <c r="F130" s="190"/>
      <c r="G130" s="6"/>
    </row>
    <row r="131" spans="1:7" ht="9.9" customHeight="1" x14ac:dyDescent="0.35">
      <c r="A131" s="99"/>
      <c r="B131" s="100"/>
      <c r="C131" s="100"/>
      <c r="D131" s="100"/>
      <c r="E131" s="100"/>
      <c r="F131" s="101"/>
      <c r="G131" s="6"/>
    </row>
    <row r="132" spans="1:7" x14ac:dyDescent="0.35">
      <c r="A132" s="76" t="s">
        <v>75</v>
      </c>
      <c r="B132" s="76" t="s">
        <v>14</v>
      </c>
      <c r="C132" s="76" t="s">
        <v>15</v>
      </c>
      <c r="D132" s="76" t="s">
        <v>88</v>
      </c>
      <c r="E132" s="76" t="s">
        <v>12</v>
      </c>
      <c r="F132" s="27"/>
      <c r="G132" s="6"/>
    </row>
    <row r="133" spans="1:7" x14ac:dyDescent="0.35">
      <c r="A133" s="119" t="s">
        <v>79</v>
      </c>
      <c r="B133" s="68">
        <f>+B134</f>
        <v>236412542.18000007</v>
      </c>
      <c r="C133" s="68">
        <f t="shared" ref="C133:D133" si="9">+B143</f>
        <v>559136506.64999998</v>
      </c>
      <c r="D133" s="68">
        <f t="shared" si="9"/>
        <v>610985059.51000011</v>
      </c>
      <c r="E133" s="68">
        <f>+B133</f>
        <v>236412542.18000007</v>
      </c>
      <c r="F133" s="101"/>
      <c r="G133" s="6"/>
    </row>
    <row r="134" spans="1:7" x14ac:dyDescent="0.35">
      <c r="A134" s="120" t="s">
        <v>80</v>
      </c>
      <c r="B134" s="30">
        <f>+'3T'!E139</f>
        <v>236412542.18000007</v>
      </c>
      <c r="C134" s="30">
        <f>+B144</f>
        <v>236243042.18000007</v>
      </c>
      <c r="D134" s="30">
        <f>+C144</f>
        <v>236073542.18000007</v>
      </c>
      <c r="E134" s="73">
        <f>+B134</f>
        <v>236412542.18000007</v>
      </c>
      <c r="F134" s="27"/>
      <c r="G134" s="6"/>
    </row>
    <row r="135" spans="1:7" x14ac:dyDescent="0.35">
      <c r="A135" s="120" t="s">
        <v>78</v>
      </c>
      <c r="B135" s="30">
        <f>+'3T'!E140</f>
        <v>254224388.63</v>
      </c>
      <c r="C135" s="30">
        <f>+B145</f>
        <v>322893464.47000003</v>
      </c>
      <c r="D135" s="30">
        <f>+C145</f>
        <v>374911517.32999998</v>
      </c>
      <c r="E135" s="73">
        <f t="shared" ref="E135" si="10">+B135</f>
        <v>254224388.63</v>
      </c>
      <c r="F135" s="27"/>
      <c r="G135" s="6"/>
    </row>
    <row r="136" spans="1:7" x14ac:dyDescent="0.35">
      <c r="A136" s="119" t="s">
        <v>82</v>
      </c>
      <c r="B136" s="68">
        <f>C88</f>
        <v>70390666.680000007</v>
      </c>
      <c r="C136" s="68">
        <f t="shared" ref="C136:D136" si="11">D88</f>
        <v>70390666.659999996</v>
      </c>
      <c r="D136" s="68">
        <f t="shared" si="11"/>
        <v>70390666.659999996</v>
      </c>
      <c r="E136" s="68">
        <f>+B136+C136+D136</f>
        <v>211172000</v>
      </c>
      <c r="F136" s="101"/>
      <c r="G136" s="6"/>
    </row>
    <row r="137" spans="1:7" x14ac:dyDescent="0.35">
      <c r="A137" s="119" t="s">
        <v>145</v>
      </c>
      <c r="B137" s="68">
        <f>+B138+B139</f>
        <v>561027597.49000001</v>
      </c>
      <c r="C137" s="68">
        <f t="shared" ref="C137" si="12">+C138+C139</f>
        <v>629527173.31000006</v>
      </c>
      <c r="D137" s="68">
        <f>+D138+D139</f>
        <v>681375726.17000008</v>
      </c>
      <c r="E137" s="68">
        <f>+E138+E139</f>
        <v>701808930.81000006</v>
      </c>
      <c r="F137" s="101"/>
      <c r="G137" s="6"/>
    </row>
    <row r="138" spans="1:7" x14ac:dyDescent="0.35">
      <c r="A138" s="120" t="s">
        <v>80</v>
      </c>
      <c r="B138" s="30">
        <f>+B134</f>
        <v>236412542.18000007</v>
      </c>
      <c r="C138" s="30">
        <f>+C134</f>
        <v>236243042.18000007</v>
      </c>
      <c r="D138" s="30">
        <f>+D134</f>
        <v>236073542.18000007</v>
      </c>
      <c r="E138" s="73">
        <f>+E134</f>
        <v>236412542.18000007</v>
      </c>
      <c r="F138" s="27"/>
      <c r="G138" s="6"/>
    </row>
    <row r="139" spans="1:7" x14ac:dyDescent="0.35">
      <c r="A139" s="120" t="s">
        <v>78</v>
      </c>
      <c r="B139" s="30">
        <f>+B136+B135</f>
        <v>324615055.31</v>
      </c>
      <c r="C139" s="30">
        <f t="shared" ref="C139:E139" si="13">+C136+C135</f>
        <v>393284131.13</v>
      </c>
      <c r="D139" s="30">
        <f t="shared" si="13"/>
        <v>445302183.99000001</v>
      </c>
      <c r="E139" s="30">
        <f t="shared" si="13"/>
        <v>465396388.63</v>
      </c>
      <c r="F139" s="27"/>
      <c r="G139" s="6"/>
    </row>
    <row r="140" spans="1:7" x14ac:dyDescent="0.35">
      <c r="A140" s="119" t="s">
        <v>81</v>
      </c>
      <c r="B140" s="68">
        <f>+B141+B142</f>
        <v>1891090.8399999999</v>
      </c>
      <c r="C140" s="68">
        <f>+C141+C142</f>
        <v>18542113.800000001</v>
      </c>
      <c r="D140" s="68">
        <f>+D124</f>
        <v>0</v>
      </c>
      <c r="E140" s="68">
        <f>+B140+C140+D140</f>
        <v>20433204.640000001</v>
      </c>
      <c r="F140" s="101"/>
      <c r="G140" s="6"/>
    </row>
    <row r="141" spans="1:7" x14ac:dyDescent="0.35">
      <c r="A141" s="120" t="s">
        <v>80</v>
      </c>
      <c r="B141" s="90">
        <f>C118</f>
        <v>169500</v>
      </c>
      <c r="C141" s="90">
        <f t="shared" ref="C141:D141" si="14">D118</f>
        <v>169500</v>
      </c>
      <c r="D141" s="90">
        <f t="shared" si="14"/>
        <v>236073542.18000001</v>
      </c>
      <c r="E141" s="69">
        <f>+B141+C141+D141</f>
        <v>236412542.18000001</v>
      </c>
      <c r="F141" s="101"/>
      <c r="G141" s="6"/>
    </row>
    <row r="142" spans="1:7" x14ac:dyDescent="0.35">
      <c r="A142" s="120" t="s">
        <v>78</v>
      </c>
      <c r="B142" s="90">
        <f>C105</f>
        <v>1721590.8399999999</v>
      </c>
      <c r="C142" s="90">
        <f t="shared" ref="C142:D142" si="15">D105</f>
        <v>18372613.800000001</v>
      </c>
      <c r="D142" s="90">
        <f t="shared" si="15"/>
        <v>85467813.080000013</v>
      </c>
      <c r="E142" s="69">
        <f>+B142+C142+D142</f>
        <v>105562017.72000001</v>
      </c>
      <c r="F142" s="101"/>
      <c r="G142" s="6"/>
    </row>
    <row r="143" spans="1:7" x14ac:dyDescent="0.35">
      <c r="A143" s="119" t="s">
        <v>146</v>
      </c>
      <c r="B143" s="68">
        <f>+B137-B140</f>
        <v>559136506.64999998</v>
      </c>
      <c r="C143" s="68">
        <f t="shared" ref="C143:D143" si="16">+C137-C140</f>
        <v>610985059.51000011</v>
      </c>
      <c r="D143" s="68">
        <f t="shared" si="16"/>
        <v>681375726.17000008</v>
      </c>
      <c r="E143" s="68">
        <f>+E137-E140</f>
        <v>681375726.17000008</v>
      </c>
      <c r="F143" s="101"/>
      <c r="G143" s="6"/>
    </row>
    <row r="144" spans="1:7" x14ac:dyDescent="0.35">
      <c r="A144" s="120" t="s">
        <v>80</v>
      </c>
      <c r="B144" s="90">
        <f>+B138-B141</f>
        <v>236243042.18000007</v>
      </c>
      <c r="C144" s="90">
        <f>+C138-C141</f>
        <v>236073542.18000007</v>
      </c>
      <c r="D144" s="90">
        <f>+D138-D141</f>
        <v>0</v>
      </c>
      <c r="E144" s="69">
        <f>+E138-E141</f>
        <v>0</v>
      </c>
      <c r="F144" s="41"/>
      <c r="G144" s="6"/>
    </row>
    <row r="145" spans="1:7" x14ac:dyDescent="0.35">
      <c r="A145" s="121" t="s">
        <v>78</v>
      </c>
      <c r="B145" s="85">
        <f>+B139-B142</f>
        <v>322893464.47000003</v>
      </c>
      <c r="C145" s="85">
        <f>+C139-C142</f>
        <v>374911517.32999998</v>
      </c>
      <c r="D145" s="85">
        <f>+D139-D142</f>
        <v>359834370.90999997</v>
      </c>
      <c r="E145" s="70">
        <f>+E139-E142</f>
        <v>359834370.90999997</v>
      </c>
      <c r="F145" s="47"/>
      <c r="G145" s="6"/>
    </row>
    <row r="146" spans="1:7" x14ac:dyDescent="0.35">
      <c r="A146" s="175" t="s">
        <v>175</v>
      </c>
      <c r="B146" s="175"/>
      <c r="C146" s="175"/>
      <c r="D146" s="175"/>
      <c r="E146" s="175"/>
      <c r="F146" s="46"/>
      <c r="G146" s="6"/>
    </row>
    <row r="147" spans="1:7" ht="50.1" customHeight="1" x14ac:dyDescent="0.35">
      <c r="A147" s="176" t="s">
        <v>90</v>
      </c>
      <c r="B147" s="177"/>
      <c r="C147" s="177"/>
      <c r="D147" s="177"/>
      <c r="E147" s="178"/>
      <c r="F147" s="71"/>
      <c r="G147" s="6"/>
    </row>
    <row r="148" spans="1:7" x14ac:dyDescent="0.35">
      <c r="A148" s="139"/>
      <c r="B148" s="72"/>
      <c r="C148" s="72"/>
      <c r="D148" s="72"/>
      <c r="E148" s="72"/>
      <c r="F148" s="71"/>
      <c r="G148" s="6"/>
    </row>
    <row r="149" spans="1:7" x14ac:dyDescent="0.35">
      <c r="A149" s="102" t="s">
        <v>83</v>
      </c>
      <c r="B149" s="230"/>
      <c r="C149" s="230"/>
      <c r="D149" s="231" t="s">
        <v>48</v>
      </c>
      <c r="E149" s="232"/>
      <c r="F149" s="233"/>
      <c r="G149" s="6"/>
    </row>
    <row r="150" spans="1:7" x14ac:dyDescent="0.35">
      <c r="A150" s="81" t="s">
        <v>46</v>
      </c>
      <c r="B150" s="230"/>
      <c r="C150" s="230"/>
      <c r="D150" s="234"/>
      <c r="E150" s="185"/>
      <c r="F150" s="235"/>
      <c r="G150" s="6"/>
    </row>
    <row r="151" spans="1:7" x14ac:dyDescent="0.35">
      <c r="A151" s="82" t="s">
        <v>47</v>
      </c>
      <c r="B151" s="230"/>
      <c r="C151" s="230"/>
      <c r="D151" s="236"/>
      <c r="E151" s="237"/>
      <c r="F151" s="238"/>
      <c r="G151" s="6"/>
    </row>
    <row r="152" spans="1:7" x14ac:dyDescent="0.35">
      <c r="A152" s="47"/>
      <c r="B152" s="47"/>
      <c r="C152" s="47"/>
      <c r="D152" s="47"/>
      <c r="E152" s="47"/>
      <c r="F152" s="47"/>
    </row>
    <row r="153" spans="1:7" x14ac:dyDescent="0.35">
      <c r="A153" s="47"/>
      <c r="B153" s="47"/>
      <c r="C153" s="47"/>
      <c r="D153" s="47"/>
      <c r="E153" s="47"/>
      <c r="F153" s="47"/>
    </row>
    <row r="154" spans="1:7" x14ac:dyDescent="0.35">
      <c r="A154" s="47"/>
      <c r="B154" s="47"/>
      <c r="C154" s="47"/>
      <c r="D154" s="47"/>
      <c r="E154" s="47"/>
      <c r="F154" s="47"/>
    </row>
    <row r="155" spans="1:7" x14ac:dyDescent="0.35">
      <c r="A155" s="47"/>
      <c r="B155" s="47"/>
      <c r="C155" s="47"/>
      <c r="D155" s="47"/>
      <c r="E155" s="47"/>
      <c r="F155" s="47"/>
    </row>
    <row r="156" spans="1:7" x14ac:dyDescent="0.35">
      <c r="A156" s="47"/>
      <c r="B156" s="47"/>
      <c r="C156" s="47"/>
      <c r="D156" s="47"/>
      <c r="E156" s="47"/>
      <c r="F156" s="47"/>
    </row>
    <row r="157" spans="1:7" x14ac:dyDescent="0.35">
      <c r="A157" s="47"/>
      <c r="B157" s="47"/>
      <c r="C157" s="47"/>
      <c r="D157" s="47"/>
      <c r="E157" s="47"/>
      <c r="F157" s="47"/>
    </row>
    <row r="158" spans="1:7" x14ac:dyDescent="0.35">
      <c r="A158" s="47"/>
      <c r="B158" s="47"/>
      <c r="C158" s="47"/>
      <c r="D158" s="47"/>
      <c r="E158" s="47"/>
      <c r="F158" s="47"/>
    </row>
    <row r="159" spans="1:7" x14ac:dyDescent="0.35">
      <c r="A159" s="47"/>
      <c r="B159" s="47"/>
      <c r="C159" s="47"/>
      <c r="D159" s="47"/>
      <c r="E159" s="47"/>
      <c r="F159" s="47"/>
    </row>
    <row r="160" spans="1:7" x14ac:dyDescent="0.35">
      <c r="A160" s="47"/>
      <c r="B160" s="47"/>
      <c r="C160" s="47"/>
      <c r="D160" s="47"/>
      <c r="E160" s="47"/>
      <c r="F160" s="47"/>
    </row>
    <row r="161" spans="1:6" x14ac:dyDescent="0.35">
      <c r="A161" s="47"/>
      <c r="B161" s="47"/>
      <c r="C161" s="47"/>
      <c r="D161" s="47"/>
      <c r="E161" s="47"/>
      <c r="F161" s="47"/>
    </row>
    <row r="162" spans="1:6" x14ac:dyDescent="0.35">
      <c r="A162" s="47"/>
      <c r="B162" s="47"/>
      <c r="C162" s="47"/>
      <c r="D162" s="47"/>
      <c r="E162" s="47"/>
      <c r="F162" s="47"/>
    </row>
    <row r="163" spans="1:6" x14ac:dyDescent="0.35">
      <c r="A163" s="47"/>
      <c r="B163" s="47"/>
      <c r="C163" s="47"/>
      <c r="D163" s="47"/>
      <c r="E163" s="47"/>
      <c r="F163" s="47"/>
    </row>
    <row r="164" spans="1:6" x14ac:dyDescent="0.35">
      <c r="A164" s="47"/>
      <c r="B164" s="47"/>
      <c r="C164" s="47"/>
      <c r="D164" s="47"/>
      <c r="E164" s="47"/>
      <c r="F164" s="47"/>
    </row>
    <row r="165" spans="1:6" x14ac:dyDescent="0.35">
      <c r="A165" s="47"/>
      <c r="B165" s="47"/>
      <c r="C165" s="47"/>
      <c r="D165" s="47"/>
      <c r="E165" s="47"/>
      <c r="F165" s="47"/>
    </row>
    <row r="166" spans="1:6" x14ac:dyDescent="0.35">
      <c r="A166" s="47"/>
      <c r="B166" s="47"/>
      <c r="C166" s="47"/>
      <c r="D166" s="47"/>
      <c r="E166" s="47"/>
      <c r="F166" s="47"/>
    </row>
    <row r="167" spans="1:6" x14ac:dyDescent="0.35">
      <c r="A167" s="47"/>
      <c r="B167" s="47"/>
      <c r="C167" s="47"/>
      <c r="D167" s="47"/>
      <c r="E167" s="47"/>
      <c r="F167" s="47"/>
    </row>
    <row r="168" spans="1:6" x14ac:dyDescent="0.35">
      <c r="A168" s="47"/>
      <c r="B168" s="47"/>
      <c r="C168" s="47"/>
      <c r="D168" s="47"/>
      <c r="E168" s="47"/>
      <c r="F168" s="47"/>
    </row>
    <row r="169" spans="1:6" x14ac:dyDescent="0.35">
      <c r="A169" s="47"/>
      <c r="B169" s="47"/>
      <c r="C169" s="47"/>
      <c r="D169" s="47"/>
      <c r="E169" s="47"/>
      <c r="F169" s="47"/>
    </row>
    <row r="170" spans="1:6" x14ac:dyDescent="0.35">
      <c r="A170" s="47"/>
      <c r="B170" s="47"/>
      <c r="C170" s="47"/>
      <c r="D170" s="47"/>
      <c r="E170" s="47"/>
      <c r="F170" s="47"/>
    </row>
    <row r="171" spans="1:6" x14ac:dyDescent="0.35">
      <c r="A171" s="47"/>
      <c r="B171" s="47"/>
      <c r="C171" s="47"/>
      <c r="D171" s="47"/>
      <c r="E171" s="47"/>
      <c r="F171" s="47"/>
    </row>
    <row r="172" spans="1:6" x14ac:dyDescent="0.35">
      <c r="A172" s="47"/>
      <c r="B172" s="47"/>
      <c r="C172" s="47"/>
      <c r="D172" s="47"/>
      <c r="E172" s="47"/>
      <c r="F172" s="47"/>
    </row>
    <row r="173" spans="1:6" x14ac:dyDescent="0.35">
      <c r="A173" s="47"/>
      <c r="B173" s="47"/>
      <c r="C173" s="47"/>
      <c r="D173" s="47"/>
      <c r="E173" s="47"/>
      <c r="F173" s="47"/>
    </row>
    <row r="174" spans="1:6" x14ac:dyDescent="0.35">
      <c r="A174" s="47"/>
      <c r="B174" s="47"/>
      <c r="C174" s="47"/>
      <c r="D174" s="47"/>
      <c r="E174" s="47"/>
      <c r="F174" s="47"/>
    </row>
    <row r="175" spans="1:6" x14ac:dyDescent="0.35">
      <c r="A175" s="47"/>
      <c r="B175" s="47"/>
      <c r="C175" s="47"/>
      <c r="D175" s="47"/>
      <c r="E175" s="47"/>
      <c r="F175" s="47"/>
    </row>
    <row r="176" spans="1:6" x14ac:dyDescent="0.35">
      <c r="A176" s="47"/>
      <c r="B176" s="47"/>
      <c r="C176" s="47"/>
      <c r="D176" s="47"/>
      <c r="E176" s="47"/>
      <c r="F176" s="47"/>
    </row>
    <row r="177" spans="1:6" x14ac:dyDescent="0.35">
      <c r="A177" s="47"/>
      <c r="B177" s="47"/>
      <c r="C177" s="47"/>
      <c r="D177" s="47"/>
      <c r="E177" s="47"/>
      <c r="F177" s="47"/>
    </row>
    <row r="178" spans="1:6" x14ac:dyDescent="0.35">
      <c r="A178" s="47"/>
      <c r="B178" s="47"/>
      <c r="C178" s="47"/>
      <c r="D178" s="47"/>
      <c r="E178" s="47"/>
      <c r="F178" s="47"/>
    </row>
    <row r="179" spans="1:6" x14ac:dyDescent="0.35">
      <c r="A179" s="47"/>
      <c r="B179" s="47"/>
      <c r="C179" s="47"/>
      <c r="D179" s="47"/>
      <c r="E179" s="47"/>
      <c r="F179" s="47"/>
    </row>
    <row r="180" spans="1:6" x14ac:dyDescent="0.35">
      <c r="A180" s="47"/>
      <c r="B180" s="47"/>
      <c r="C180" s="47"/>
      <c r="D180" s="47"/>
      <c r="E180" s="47"/>
      <c r="F180" s="47"/>
    </row>
    <row r="181" spans="1:6" x14ac:dyDescent="0.35">
      <c r="A181" s="47"/>
      <c r="B181" s="47"/>
      <c r="C181" s="47"/>
      <c r="D181" s="47"/>
      <c r="E181" s="47"/>
      <c r="F181" s="47"/>
    </row>
  </sheetData>
  <mergeCells count="72">
    <mergeCell ref="A41:B41"/>
    <mergeCell ref="A33:F33"/>
    <mergeCell ref="A35:F35"/>
    <mergeCell ref="A38:B38"/>
    <mergeCell ref="A39:B39"/>
    <mergeCell ref="A40:B40"/>
    <mergeCell ref="A10:F10"/>
    <mergeCell ref="A32:E32"/>
    <mergeCell ref="A12:F12"/>
    <mergeCell ref="A13:F13"/>
    <mergeCell ref="A19:F19"/>
    <mergeCell ref="A20:F20"/>
    <mergeCell ref="A22:F22"/>
    <mergeCell ref="A23:F23"/>
    <mergeCell ref="A25:B25"/>
    <mergeCell ref="A29:B29"/>
    <mergeCell ref="A30:B30"/>
    <mergeCell ref="A31:B31"/>
    <mergeCell ref="A26:B26"/>
    <mergeCell ref="A27:B27"/>
    <mergeCell ref="A28:B28"/>
    <mergeCell ref="A16:B16"/>
    <mergeCell ref="A1:F2"/>
    <mergeCell ref="A3:F3"/>
    <mergeCell ref="C5:F5"/>
    <mergeCell ref="C6:F6"/>
    <mergeCell ref="C7:F7"/>
    <mergeCell ref="A42:B42"/>
    <mergeCell ref="A43:F43"/>
    <mergeCell ref="A44:F44"/>
    <mergeCell ref="A49:F49"/>
    <mergeCell ref="A50:F50"/>
    <mergeCell ref="A52:B52"/>
    <mergeCell ref="A53:B53"/>
    <mergeCell ref="A54:B54"/>
    <mergeCell ref="A55:F55"/>
    <mergeCell ref="A56:F56"/>
    <mergeCell ref="B58:C58"/>
    <mergeCell ref="D58:F60"/>
    <mergeCell ref="B59:C59"/>
    <mergeCell ref="B60:C60"/>
    <mergeCell ref="A64:F64"/>
    <mergeCell ref="A66:F66"/>
    <mergeCell ref="A67:F67"/>
    <mergeCell ref="A68:F68"/>
    <mergeCell ref="A78:F78"/>
    <mergeCell ref="A79:F79"/>
    <mergeCell ref="A81:F81"/>
    <mergeCell ref="A82:F82"/>
    <mergeCell ref="A83:F83"/>
    <mergeCell ref="A88:B88"/>
    <mergeCell ref="A92:B92"/>
    <mergeCell ref="A95:F95"/>
    <mergeCell ref="A96:F96"/>
    <mergeCell ref="A98:F98"/>
    <mergeCell ref="A99:F99"/>
    <mergeCell ref="A100:F100"/>
    <mergeCell ref="A147:E147"/>
    <mergeCell ref="B149:C149"/>
    <mergeCell ref="D149:F151"/>
    <mergeCell ref="B150:C150"/>
    <mergeCell ref="B151:C151"/>
    <mergeCell ref="A126:F126"/>
    <mergeCell ref="A128:F128"/>
    <mergeCell ref="A129:F129"/>
    <mergeCell ref="A130:F130"/>
    <mergeCell ref="A146:E146"/>
    <mergeCell ref="A105:B105"/>
    <mergeCell ref="A118:B118"/>
    <mergeCell ref="A121:B121"/>
    <mergeCell ref="A124:F124"/>
    <mergeCell ref="A125:F125"/>
  </mergeCells>
  <printOptions horizontalCentered="1"/>
  <pageMargins left="0.70866141732283472" right="0.70866141732283472" top="0.94488188976377963" bottom="0.74803149606299213" header="0.19685039370078741" footer="0.31496062992125984"/>
  <pageSetup scale="52"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4" max="5" man="1"/>
    <brk id="62" max="16383" man="1"/>
    <brk id="126" max="5" man="1"/>
  </rowBreaks>
  <ignoredErrors>
    <ignoredError sqref="F16:F18" evalError="1"/>
  </ignoredError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98"/>
  <sheetViews>
    <sheetView showGridLines="0" zoomScale="80" zoomScaleNormal="80" workbookViewId="0">
      <selection sqref="A1:G1"/>
    </sheetView>
  </sheetViews>
  <sheetFormatPr baseColWidth="10" defaultColWidth="11.44140625" defaultRowHeight="15.6" x14ac:dyDescent="0.35"/>
  <cols>
    <col min="1" max="1" width="63.5546875" style="6" customWidth="1"/>
    <col min="2" max="2" width="24.5546875" style="6" customWidth="1"/>
    <col min="3" max="7" width="20.6640625" style="6" customWidth="1"/>
    <col min="8" max="16384" width="11.44140625" style="6"/>
  </cols>
  <sheetData>
    <row r="1" spans="1:7" s="1" customFormat="1" ht="42" customHeight="1" x14ac:dyDescent="0.45">
      <c r="A1" s="204" t="s">
        <v>38</v>
      </c>
      <c r="B1" s="204"/>
      <c r="C1" s="204"/>
      <c r="D1" s="204"/>
      <c r="E1" s="204"/>
      <c r="F1" s="204"/>
      <c r="G1" s="204"/>
    </row>
    <row r="2" spans="1:7" s="1" customFormat="1" ht="20.100000000000001" customHeight="1" x14ac:dyDescent="0.4">
      <c r="A2" s="209" t="s">
        <v>223</v>
      </c>
      <c r="B2" s="209"/>
      <c r="C2" s="209"/>
      <c r="D2" s="209"/>
      <c r="E2" s="209"/>
      <c r="F2" s="209"/>
      <c r="G2" s="209"/>
    </row>
    <row r="3" spans="1:7" s="1" customFormat="1" ht="15" customHeight="1" x14ac:dyDescent="0.35">
      <c r="A3" s="41"/>
      <c r="B3" s="41"/>
      <c r="C3" s="41"/>
      <c r="D3" s="41"/>
      <c r="E3" s="41"/>
      <c r="F3" s="41"/>
      <c r="G3" s="6"/>
    </row>
    <row r="4" spans="1:7" s="1" customFormat="1" ht="18" customHeight="1" x14ac:dyDescent="0.35">
      <c r="A4" s="92"/>
      <c r="B4" s="80" t="s">
        <v>22</v>
      </c>
      <c r="C4" s="202" t="s">
        <v>173</v>
      </c>
      <c r="D4" s="202"/>
      <c r="E4" s="202"/>
      <c r="F4" s="202"/>
      <c r="G4" s="6"/>
    </row>
    <row r="5" spans="1:7" s="1" customFormat="1" ht="18" customHeight="1" x14ac:dyDescent="0.35">
      <c r="A5" s="92"/>
      <c r="B5" s="81" t="s">
        <v>33</v>
      </c>
      <c r="C5" s="203" t="s">
        <v>172</v>
      </c>
      <c r="D5" s="203"/>
      <c r="E5" s="203"/>
      <c r="F5" s="203"/>
      <c r="G5" s="6"/>
    </row>
    <row r="6" spans="1:7" s="1" customFormat="1" ht="18" customHeight="1" x14ac:dyDescent="0.35">
      <c r="A6" s="92"/>
      <c r="B6" s="82" t="s">
        <v>34</v>
      </c>
      <c r="C6" s="203" t="s">
        <v>172</v>
      </c>
      <c r="D6" s="203"/>
      <c r="E6" s="203"/>
      <c r="F6" s="203"/>
    </row>
    <row r="7" spans="1:7" ht="15" customHeight="1" x14ac:dyDescent="0.35">
      <c r="B7" s="3"/>
      <c r="C7" s="3"/>
      <c r="D7" s="3"/>
      <c r="E7" s="3"/>
      <c r="F7" s="3"/>
    </row>
    <row r="8" spans="1:7" ht="21.9" customHeight="1" x14ac:dyDescent="0.35">
      <c r="A8" s="195" t="s">
        <v>153</v>
      </c>
      <c r="B8" s="195"/>
      <c r="C8" s="195"/>
      <c r="D8" s="195"/>
      <c r="E8" s="195"/>
      <c r="F8" s="195"/>
      <c r="G8" s="195"/>
    </row>
    <row r="9" spans="1:7" ht="15" customHeight="1" x14ac:dyDescent="0.35">
      <c r="A9" s="7"/>
      <c r="B9" s="5"/>
      <c r="C9" s="5"/>
      <c r="D9" s="5"/>
      <c r="E9" s="5"/>
      <c r="F9" s="5"/>
    </row>
    <row r="10" spans="1:7" ht="18" customHeight="1" x14ac:dyDescent="0.35">
      <c r="A10" s="206" t="s">
        <v>36</v>
      </c>
      <c r="B10" s="206"/>
      <c r="C10" s="206"/>
      <c r="D10" s="206"/>
      <c r="E10" s="206"/>
      <c r="F10" s="206"/>
      <c r="G10" s="206"/>
    </row>
    <row r="11" spans="1:7" ht="18" customHeight="1" x14ac:dyDescent="0.35">
      <c r="A11" s="206" t="s">
        <v>19</v>
      </c>
      <c r="B11" s="206"/>
      <c r="C11" s="206"/>
      <c r="D11" s="206"/>
      <c r="E11" s="206"/>
      <c r="F11" s="206"/>
      <c r="G11" s="206"/>
    </row>
    <row r="12" spans="1:7" ht="15" customHeight="1" x14ac:dyDescent="0.35">
      <c r="A12" s="42"/>
      <c r="B12" s="42"/>
      <c r="C12" s="42"/>
      <c r="D12" s="43"/>
      <c r="E12" s="43"/>
    </row>
    <row r="13" spans="1:7" ht="18" customHeight="1" x14ac:dyDescent="0.35">
      <c r="A13" s="137" t="s">
        <v>17</v>
      </c>
      <c r="B13" s="8" t="s">
        <v>18</v>
      </c>
      <c r="C13" s="137" t="s">
        <v>93</v>
      </c>
      <c r="D13" s="8" t="s">
        <v>94</v>
      </c>
      <c r="E13" s="8" t="s">
        <v>96</v>
      </c>
      <c r="F13" s="118" t="s">
        <v>99</v>
      </c>
      <c r="G13" s="118" t="s">
        <v>13</v>
      </c>
    </row>
    <row r="14" spans="1:7" ht="15" customHeight="1" x14ac:dyDescent="0.35">
      <c r="A14" s="201" t="s">
        <v>16</v>
      </c>
      <c r="B14" s="201"/>
      <c r="C14" s="14">
        <f>+C16</f>
        <v>482.66666666666669</v>
      </c>
      <c r="D14" s="14">
        <f t="shared" ref="D14:G14" si="0">+D16</f>
        <v>462.33333333333331</v>
      </c>
      <c r="E14" s="14">
        <f t="shared" si="0"/>
        <v>434</v>
      </c>
      <c r="F14" s="14">
        <f t="shared" si="0"/>
        <v>429</v>
      </c>
      <c r="G14" s="14">
        <f t="shared" si="0"/>
        <v>452</v>
      </c>
    </row>
    <row r="15" spans="1:7" ht="15" customHeight="1" x14ac:dyDescent="0.35">
      <c r="A15" s="18"/>
      <c r="B15" s="124"/>
      <c r="C15" s="90"/>
      <c r="D15" s="90"/>
      <c r="E15" s="90"/>
      <c r="F15" s="90"/>
      <c r="G15" s="90"/>
    </row>
    <row r="16" spans="1:7" ht="15" customHeight="1" x14ac:dyDescent="0.35">
      <c r="A16" s="18" t="s">
        <v>166</v>
      </c>
      <c r="B16" s="124" t="s">
        <v>165</v>
      </c>
      <c r="C16" s="149">
        <f>+'1T'!F18</f>
        <v>482.66666666666669</v>
      </c>
      <c r="D16" s="149">
        <f>+'2T'!F18</f>
        <v>462.33333333333331</v>
      </c>
      <c r="E16" s="149">
        <f>+'3T'!F18</f>
        <v>434</v>
      </c>
      <c r="F16" s="149">
        <f>+'4T'!F18</f>
        <v>429</v>
      </c>
      <c r="G16" s="149">
        <f>+AVERAGE(C16:F16)</f>
        <v>452</v>
      </c>
    </row>
    <row r="17" spans="1:7" ht="18" customHeight="1" x14ac:dyDescent="0.35">
      <c r="A17" s="175" t="s">
        <v>181</v>
      </c>
      <c r="B17" s="175"/>
      <c r="C17" s="175"/>
      <c r="D17" s="175"/>
      <c r="E17" s="175"/>
      <c r="F17" s="175"/>
      <c r="G17" s="175"/>
    </row>
    <row r="18" spans="1:7" ht="45" customHeight="1" x14ac:dyDescent="0.35">
      <c r="A18" s="176" t="s">
        <v>156</v>
      </c>
      <c r="B18" s="177"/>
      <c r="C18" s="177"/>
      <c r="D18" s="177"/>
      <c r="E18" s="177"/>
      <c r="F18" s="177"/>
      <c r="G18" s="178"/>
    </row>
    <row r="19" spans="1:7" ht="15" customHeight="1" x14ac:dyDescent="0.35">
      <c r="A19" s="42"/>
      <c r="B19" s="42"/>
      <c r="C19" s="42"/>
      <c r="D19" s="43"/>
      <c r="E19" s="43"/>
    </row>
    <row r="20" spans="1:7" ht="18" customHeight="1" x14ac:dyDescent="0.35">
      <c r="A20" s="206" t="s">
        <v>37</v>
      </c>
      <c r="B20" s="206"/>
      <c r="C20" s="206"/>
      <c r="D20" s="206"/>
      <c r="E20" s="206"/>
      <c r="F20" s="206"/>
    </row>
    <row r="21" spans="1:7" ht="18" customHeight="1" x14ac:dyDescent="0.35">
      <c r="A21" s="206" t="s">
        <v>20</v>
      </c>
      <c r="B21" s="206"/>
      <c r="C21" s="206"/>
      <c r="D21" s="206"/>
      <c r="E21" s="206"/>
      <c r="F21" s="206"/>
    </row>
    <row r="22" spans="1:7" ht="15" customHeight="1" x14ac:dyDescent="0.35">
      <c r="A22" s="42"/>
      <c r="B22" s="42"/>
      <c r="C22" s="43"/>
      <c r="D22" s="43"/>
      <c r="E22" s="43"/>
    </row>
    <row r="23" spans="1:7" ht="18" customHeight="1" x14ac:dyDescent="0.35">
      <c r="A23" s="137" t="s">
        <v>21</v>
      </c>
      <c r="B23" s="137" t="s">
        <v>93</v>
      </c>
      <c r="C23" s="137" t="s">
        <v>94</v>
      </c>
      <c r="D23" s="137" t="s">
        <v>96</v>
      </c>
      <c r="E23" s="137" t="s">
        <v>99</v>
      </c>
      <c r="F23" s="137" t="s">
        <v>13</v>
      </c>
    </row>
    <row r="24" spans="1:7" ht="18" customHeight="1" x14ac:dyDescent="0.35">
      <c r="A24" s="142" t="s">
        <v>16</v>
      </c>
      <c r="B24" s="150">
        <f>+SUM(B27:B29)</f>
        <v>86251970.920000002</v>
      </c>
      <c r="C24" s="150">
        <f t="shared" ref="C24:F24" si="1">+SUM(C27:C29)</f>
        <v>231745797.55000001</v>
      </c>
      <c r="D24" s="150">
        <f t="shared" si="1"/>
        <v>547920746.9569999</v>
      </c>
      <c r="E24" s="150">
        <f t="shared" si="1"/>
        <v>341974559.90000004</v>
      </c>
      <c r="F24" s="150">
        <f t="shared" si="1"/>
        <v>1207893075.3269999</v>
      </c>
    </row>
    <row r="25" spans="1:7" ht="18" customHeight="1" x14ac:dyDescent="0.35">
      <c r="A25" s="128"/>
      <c r="B25" s="115"/>
      <c r="C25" s="115"/>
      <c r="D25" s="115"/>
      <c r="E25" s="115"/>
      <c r="F25" s="115"/>
    </row>
    <row r="26" spans="1:7" ht="18" customHeight="1" x14ac:dyDescent="0.35">
      <c r="A26" s="143" t="s">
        <v>166</v>
      </c>
      <c r="B26" s="144"/>
      <c r="C26" s="144"/>
      <c r="D26" s="144"/>
      <c r="E26" s="144"/>
      <c r="F26" s="144"/>
    </row>
    <row r="27" spans="1:7" ht="18" customHeight="1" x14ac:dyDescent="0.35">
      <c r="A27" s="126" t="s">
        <v>167</v>
      </c>
      <c r="B27" s="145">
        <f>+'1T'!F29</f>
        <v>47264955.359999999</v>
      </c>
      <c r="C27" s="145">
        <f>+'2T'!F29</f>
        <v>118940891.88000001</v>
      </c>
      <c r="D27" s="145">
        <f>+'3T'!F29</f>
        <v>60933668.5</v>
      </c>
      <c r="E27" s="145">
        <f>+'4T'!F29</f>
        <v>20824739.800000001</v>
      </c>
      <c r="F27" s="145">
        <f>+B27+C27+D27+E27</f>
        <v>247964255.54000002</v>
      </c>
    </row>
    <row r="28" spans="1:7" ht="15" customHeight="1" x14ac:dyDescent="0.35">
      <c r="A28" s="126" t="s">
        <v>168</v>
      </c>
      <c r="B28" s="145">
        <f>+'1T'!F30</f>
        <v>0</v>
      </c>
      <c r="C28" s="145">
        <f>+'2T'!F30</f>
        <v>3849745.45</v>
      </c>
      <c r="D28" s="145">
        <f>+'3T'!F30</f>
        <v>360173.647</v>
      </c>
      <c r="E28" s="145">
        <f>+'4T'!F30</f>
        <v>23662215</v>
      </c>
      <c r="F28" s="145">
        <f t="shared" ref="F28:F29" si="2">+B28+C28+D28+E28</f>
        <v>27872134.096999999</v>
      </c>
    </row>
    <row r="29" spans="1:7" ht="15" customHeight="1" x14ac:dyDescent="0.35">
      <c r="A29" s="126" t="s">
        <v>169</v>
      </c>
      <c r="B29" s="148">
        <f>+'1T'!F31</f>
        <v>38987015.560000002</v>
      </c>
      <c r="C29" s="148">
        <f>+'2T'!F31</f>
        <v>108955160.22</v>
      </c>
      <c r="D29" s="148">
        <f>+'3T'!F31</f>
        <v>486626904.80999994</v>
      </c>
      <c r="E29" s="148">
        <f>+'4T'!F31</f>
        <v>297487605.10000002</v>
      </c>
      <c r="F29" s="148">
        <f t="shared" si="2"/>
        <v>932056685.68999994</v>
      </c>
    </row>
    <row r="30" spans="1:7" ht="18" customHeight="1" x14ac:dyDescent="0.35">
      <c r="A30" s="175" t="s">
        <v>175</v>
      </c>
      <c r="B30" s="175"/>
      <c r="C30" s="175"/>
      <c r="D30" s="175"/>
      <c r="E30" s="175"/>
      <c r="F30" s="175"/>
    </row>
    <row r="31" spans="1:7" ht="45" customHeight="1" x14ac:dyDescent="0.35">
      <c r="A31" s="176" t="s">
        <v>156</v>
      </c>
      <c r="B31" s="177"/>
      <c r="C31" s="177"/>
      <c r="D31" s="177"/>
      <c r="E31" s="177"/>
      <c r="F31" s="178"/>
    </row>
    <row r="32" spans="1:7" ht="18" customHeight="1" x14ac:dyDescent="0.35"/>
    <row r="34" spans="1:7" ht="21" customHeight="1" x14ac:dyDescent="0.35">
      <c r="A34" s="195" t="s">
        <v>154</v>
      </c>
      <c r="B34" s="195"/>
      <c r="C34" s="195"/>
      <c r="D34" s="195"/>
      <c r="E34" s="195"/>
      <c r="F34" s="195"/>
      <c r="G34" s="195"/>
    </row>
    <row r="35" spans="1:7" ht="9.9" customHeight="1" x14ac:dyDescent="0.35">
      <c r="A35" s="41"/>
      <c r="B35" s="41"/>
      <c r="C35" s="41"/>
      <c r="D35" s="41"/>
      <c r="E35" s="41"/>
      <c r="F35" s="41"/>
    </row>
    <row r="36" spans="1:7" x14ac:dyDescent="0.35">
      <c r="A36" s="190" t="s">
        <v>70</v>
      </c>
      <c r="B36" s="190"/>
      <c r="C36" s="190"/>
      <c r="D36" s="190"/>
      <c r="E36" s="190"/>
      <c r="F36" s="190"/>
      <c r="G36" s="190"/>
    </row>
    <row r="37" spans="1:7" ht="17.25" customHeight="1" x14ac:dyDescent="0.35">
      <c r="A37" s="196" t="s">
        <v>71</v>
      </c>
      <c r="B37" s="196"/>
      <c r="C37" s="196"/>
      <c r="D37" s="196"/>
      <c r="E37" s="196"/>
      <c r="F37" s="196"/>
      <c r="G37" s="196"/>
    </row>
    <row r="38" spans="1:7" x14ac:dyDescent="0.35">
      <c r="A38" s="190" t="s">
        <v>51</v>
      </c>
      <c r="B38" s="190"/>
      <c r="C38" s="190"/>
      <c r="D38" s="190"/>
      <c r="E38" s="190"/>
      <c r="F38" s="190"/>
      <c r="G38" s="190"/>
    </row>
    <row r="39" spans="1:7" ht="9.9" customHeight="1" x14ac:dyDescent="0.35">
      <c r="A39" s="41"/>
      <c r="B39" s="41"/>
      <c r="C39" s="41"/>
      <c r="D39" s="41"/>
      <c r="E39" s="41"/>
      <c r="F39" s="41"/>
    </row>
    <row r="40" spans="1:7" x14ac:dyDescent="0.35">
      <c r="A40" s="76" t="s">
        <v>53</v>
      </c>
      <c r="B40" s="76" t="s">
        <v>54</v>
      </c>
      <c r="C40" s="76" t="s">
        <v>93</v>
      </c>
      <c r="D40" s="76" t="s">
        <v>94</v>
      </c>
      <c r="E40" s="76" t="s">
        <v>96</v>
      </c>
      <c r="F40" s="76" t="s">
        <v>98</v>
      </c>
      <c r="G40" s="76" t="s">
        <v>13</v>
      </c>
    </row>
    <row r="41" spans="1:7" x14ac:dyDescent="0.35">
      <c r="A41" s="134" t="s">
        <v>16</v>
      </c>
      <c r="B41" s="55"/>
      <c r="C41" s="40">
        <f>+C43+C47</f>
        <v>937303954.18000007</v>
      </c>
      <c r="D41" s="40">
        <f>+D43+D47</f>
        <v>211171999.98000002</v>
      </c>
      <c r="E41" s="40">
        <f>+E43+E47</f>
        <v>211171999.98000002</v>
      </c>
      <c r="F41" s="40">
        <f>+F43+F47</f>
        <v>211172000</v>
      </c>
      <c r="G41" s="40">
        <f>+G43+G47</f>
        <v>1570819954.1400001</v>
      </c>
    </row>
    <row r="42" spans="1:7" x14ac:dyDescent="0.35">
      <c r="A42" s="15"/>
      <c r="B42" s="56"/>
      <c r="C42" s="16"/>
      <c r="D42" s="16"/>
      <c r="E42" s="16"/>
      <c r="F42" s="16"/>
      <c r="G42" s="57"/>
    </row>
    <row r="43" spans="1:7" x14ac:dyDescent="0.35">
      <c r="A43" s="191" t="s">
        <v>72</v>
      </c>
      <c r="B43" s="191"/>
      <c r="C43" s="59">
        <f>+SUM(C44:C45)</f>
        <v>211171999.98000002</v>
      </c>
      <c r="D43" s="59">
        <f>+SUM(D44:D45)</f>
        <v>211171999.98000002</v>
      </c>
      <c r="E43" s="59">
        <f>+SUM(E44:E45)</f>
        <v>211171999.98000002</v>
      </c>
      <c r="F43" s="59">
        <f>+SUM(F44:F45)</f>
        <v>211172000</v>
      </c>
      <c r="G43" s="59">
        <f>+SUM(G44:G45)</f>
        <v>844687999.94000006</v>
      </c>
    </row>
    <row r="44" spans="1:7" x14ac:dyDescent="0.35">
      <c r="A44" s="60" t="s">
        <v>194</v>
      </c>
      <c r="B44" s="56" t="s">
        <v>195</v>
      </c>
      <c r="C44" s="17">
        <f>+'1T'!F90</f>
        <v>66999999.989999995</v>
      </c>
      <c r="D44" s="17">
        <f>+'2T'!F89</f>
        <v>66999999.989999995</v>
      </c>
      <c r="E44" s="17">
        <f>+'3T'!F89</f>
        <v>66999999.989999995</v>
      </c>
      <c r="F44" s="17">
        <f>+'4T'!F89</f>
        <v>67000000</v>
      </c>
      <c r="G44" s="103">
        <f>+C44+D44+E44+F44</f>
        <v>267999999.96999997</v>
      </c>
    </row>
    <row r="45" spans="1:7" x14ac:dyDescent="0.35">
      <c r="A45" s="60" t="s">
        <v>194</v>
      </c>
      <c r="B45" s="56" t="s">
        <v>195</v>
      </c>
      <c r="C45" s="17">
        <f>+'1T'!F91</f>
        <v>144171999.99000001</v>
      </c>
      <c r="D45" s="17">
        <f>+'2T'!F90</f>
        <v>144171999.99000001</v>
      </c>
      <c r="E45" s="17">
        <f>+'3T'!F90</f>
        <v>144171999.99000001</v>
      </c>
      <c r="F45" s="17">
        <f>+'4T'!F90</f>
        <v>144172000</v>
      </c>
      <c r="G45" s="103">
        <f>+C45+D45+E45+F45</f>
        <v>576687999.97000003</v>
      </c>
    </row>
    <row r="46" spans="1:7" x14ac:dyDescent="0.35">
      <c r="A46" s="136"/>
      <c r="B46" s="56"/>
      <c r="C46" s="17"/>
      <c r="D46" s="17"/>
      <c r="E46" s="17"/>
      <c r="F46" s="17"/>
      <c r="G46" s="103"/>
    </row>
    <row r="47" spans="1:7" x14ac:dyDescent="0.35">
      <c r="A47" s="191" t="s">
        <v>73</v>
      </c>
      <c r="B47" s="191"/>
      <c r="C47" s="59">
        <f>+SUM(C48:C49)</f>
        <v>726131954.20000005</v>
      </c>
      <c r="D47" s="59">
        <f>+SUM(D48:D49)</f>
        <v>0</v>
      </c>
      <c r="E47" s="59">
        <f>+SUM(E48:E49)</f>
        <v>0</v>
      </c>
      <c r="F47" s="59">
        <f>+SUM(F48:F49)</f>
        <v>0</v>
      </c>
      <c r="G47" s="59">
        <f>+SUM(G48:G49)</f>
        <v>726131954.20000005</v>
      </c>
    </row>
    <row r="48" spans="1:7" x14ac:dyDescent="0.35">
      <c r="A48" s="60" t="s">
        <v>198</v>
      </c>
      <c r="B48" s="56" t="s">
        <v>196</v>
      </c>
      <c r="C48" s="62">
        <f>+'1T'!F94</f>
        <v>3092507.21</v>
      </c>
      <c r="D48" s="62">
        <f>+'2T'!F93</f>
        <v>0</v>
      </c>
      <c r="E48" s="62">
        <f>+'3T'!F93</f>
        <v>0</v>
      </c>
      <c r="F48" s="62">
        <f>+'4T'!F93</f>
        <v>0</v>
      </c>
      <c r="G48" s="104">
        <f>+C48+D48+E48+F48</f>
        <v>3092507.21</v>
      </c>
    </row>
    <row r="49" spans="1:7" x14ac:dyDescent="0.35">
      <c r="A49" s="155" t="s">
        <v>199</v>
      </c>
      <c r="B49" s="53" t="s">
        <v>197</v>
      </c>
      <c r="C49" s="66">
        <f>+'1T'!F95</f>
        <v>723039446.99000001</v>
      </c>
      <c r="D49" s="66">
        <f>+'2T'!F94</f>
        <v>0</v>
      </c>
      <c r="E49" s="66">
        <f>+'3T'!F94</f>
        <v>0</v>
      </c>
      <c r="F49" s="66">
        <f>+'4T'!F94</f>
        <v>0</v>
      </c>
      <c r="G49" s="156">
        <f>+C49+D49+E49+F49</f>
        <v>723039446.99000001</v>
      </c>
    </row>
    <row r="50" spans="1:7" x14ac:dyDescent="0.35">
      <c r="A50" s="225" t="s">
        <v>175</v>
      </c>
      <c r="B50" s="225"/>
      <c r="C50" s="225"/>
      <c r="D50" s="225"/>
      <c r="E50" s="225"/>
      <c r="F50" s="225"/>
      <c r="G50" s="225"/>
    </row>
    <row r="51" spans="1:7" ht="50.1" customHeight="1" x14ac:dyDescent="0.35">
      <c r="A51" s="239" t="s">
        <v>155</v>
      </c>
      <c r="B51" s="240"/>
      <c r="C51" s="240"/>
      <c r="D51" s="240"/>
      <c r="E51" s="240"/>
      <c r="F51" s="240"/>
      <c r="G51" s="240"/>
    </row>
    <row r="52" spans="1:7" ht="9.9" customHeight="1" x14ac:dyDescent="0.35">
      <c r="A52" s="29"/>
      <c r="B52" s="54"/>
      <c r="C52" s="28"/>
      <c r="D52" s="47"/>
      <c r="E52" s="47"/>
      <c r="F52" s="41"/>
    </row>
    <row r="53" spans="1:7" x14ac:dyDescent="0.35">
      <c r="A53" s="190" t="s">
        <v>74</v>
      </c>
      <c r="B53" s="190"/>
      <c r="C53" s="190"/>
      <c r="D53" s="190"/>
      <c r="E53" s="190"/>
      <c r="F53" s="190"/>
      <c r="G53" s="190"/>
    </row>
    <row r="54" spans="1:7" ht="17.25" customHeight="1" x14ac:dyDescent="0.35">
      <c r="A54" s="196" t="s">
        <v>52</v>
      </c>
      <c r="B54" s="196"/>
      <c r="C54" s="196"/>
      <c r="D54" s="196"/>
      <c r="E54" s="196"/>
      <c r="F54" s="196"/>
      <c r="G54" s="196"/>
    </row>
    <row r="55" spans="1:7" x14ac:dyDescent="0.35">
      <c r="A55" s="190" t="s">
        <v>51</v>
      </c>
      <c r="B55" s="190"/>
      <c r="C55" s="190"/>
      <c r="D55" s="190"/>
      <c r="E55" s="190"/>
      <c r="F55" s="190"/>
      <c r="G55" s="190"/>
    </row>
    <row r="57" spans="1:7" x14ac:dyDescent="0.35">
      <c r="A57" s="76" t="s">
        <v>53</v>
      </c>
      <c r="B57" s="76" t="s">
        <v>54</v>
      </c>
      <c r="C57" s="76" t="s">
        <v>93</v>
      </c>
      <c r="D57" s="76" t="s">
        <v>94</v>
      </c>
      <c r="E57" s="76" t="s">
        <v>96</v>
      </c>
      <c r="F57" s="76" t="s">
        <v>99</v>
      </c>
      <c r="G57" s="76" t="s">
        <v>13</v>
      </c>
    </row>
    <row r="58" spans="1:7" x14ac:dyDescent="0.35">
      <c r="A58" s="134" t="s">
        <v>16</v>
      </c>
      <c r="B58" s="55"/>
      <c r="C58" s="40">
        <f>+C60+C70+C73</f>
        <v>89344478.129999995</v>
      </c>
      <c r="D58" s="40">
        <f>+D60+D70+D73</f>
        <v>231745798.26999998</v>
      </c>
      <c r="E58" s="40">
        <f>+E60+E70+E73</f>
        <v>547920746.94999993</v>
      </c>
      <c r="F58" s="40">
        <f>+F60+F70+F73</f>
        <v>341974559.90000004</v>
      </c>
      <c r="G58" s="40">
        <f>+G60+G70+G73</f>
        <v>1210985583.25</v>
      </c>
    </row>
    <row r="59" spans="1:7" x14ac:dyDescent="0.35">
      <c r="A59" s="15"/>
      <c r="B59" s="56"/>
      <c r="C59" s="16"/>
      <c r="D59" s="16"/>
      <c r="E59" s="16"/>
      <c r="F59" s="57"/>
      <c r="G59" s="57"/>
    </row>
    <row r="60" spans="1:7" x14ac:dyDescent="0.35">
      <c r="A60" s="191" t="s">
        <v>56</v>
      </c>
      <c r="B60" s="191"/>
      <c r="C60" s="59">
        <f>+SUM(C61:C68)</f>
        <v>86251970.920000002</v>
      </c>
      <c r="D60" s="59">
        <f t="shared" ref="D60:E60" si="3">+SUM(D61:D68)</f>
        <v>231745798.26999998</v>
      </c>
      <c r="E60" s="59">
        <f t="shared" si="3"/>
        <v>61293842.140000001</v>
      </c>
      <c r="F60" s="59">
        <f>+SUM(F61:F68)</f>
        <v>105562017.72000003</v>
      </c>
      <c r="G60" s="59">
        <f>+SUM(G61:G68)</f>
        <v>484853629.05000001</v>
      </c>
    </row>
    <row r="61" spans="1:7" x14ac:dyDescent="0.35">
      <c r="A61" s="60" t="s">
        <v>182</v>
      </c>
      <c r="B61" s="56" t="s">
        <v>183</v>
      </c>
      <c r="C61" s="17">
        <f>+'1T'!F107</f>
        <v>2379520</v>
      </c>
      <c r="D61" s="17">
        <f>+'2T'!F106</f>
        <v>3570480</v>
      </c>
      <c r="E61" s="17">
        <f>+'3T'!F106</f>
        <v>3569280</v>
      </c>
      <c r="F61" s="17">
        <f>+'4T'!F106</f>
        <v>3480720</v>
      </c>
      <c r="G61" s="103">
        <f>+C61+D61+E61+F61</f>
        <v>13000000</v>
      </c>
    </row>
    <row r="62" spans="1:7" x14ac:dyDescent="0.35">
      <c r="A62" s="60" t="s">
        <v>184</v>
      </c>
      <c r="B62" s="56" t="s">
        <v>185</v>
      </c>
      <c r="C62" s="17">
        <f>+'1T'!F108</f>
        <v>2319644.9900000002</v>
      </c>
      <c r="D62" s="17">
        <f>+'2T'!F107</f>
        <v>3321842.3899999997</v>
      </c>
      <c r="E62" s="17">
        <f>+'3T'!F107</f>
        <v>2031386.96</v>
      </c>
      <c r="F62" s="17">
        <f>+'4T'!F107</f>
        <v>291493.74000000005</v>
      </c>
      <c r="G62" s="103">
        <f t="shared" ref="G62:G65" si="4">+C62+D62+E62+F62</f>
        <v>7964368.0800000001</v>
      </c>
    </row>
    <row r="63" spans="1:7" x14ac:dyDescent="0.35">
      <c r="A63" s="60" t="s">
        <v>186</v>
      </c>
      <c r="B63" s="56" t="s">
        <v>187</v>
      </c>
      <c r="C63" s="17">
        <f>+'1T'!F109</f>
        <v>40948070.369999997</v>
      </c>
      <c r="D63" s="17">
        <f>+'2T'!F108</f>
        <v>109792404.70999999</v>
      </c>
      <c r="E63" s="17">
        <f>+'3T'!F108</f>
        <v>52396626.039999999</v>
      </c>
      <c r="F63" s="17">
        <f>+'4T'!F108</f>
        <v>15862787.060000001</v>
      </c>
      <c r="G63" s="103">
        <f t="shared" si="4"/>
        <v>218999888.17999998</v>
      </c>
    </row>
    <row r="64" spans="1:7" x14ac:dyDescent="0.35">
      <c r="A64" s="60" t="s">
        <v>188</v>
      </c>
      <c r="B64" s="56" t="s">
        <v>189</v>
      </c>
      <c r="C64" s="17">
        <f>+'1T'!F110</f>
        <v>1617720</v>
      </c>
      <c r="D64" s="17">
        <f>+'2T'!F109</f>
        <v>2256165.5</v>
      </c>
      <c r="E64" s="17">
        <f>+'3T'!F109</f>
        <v>2936375.5</v>
      </c>
      <c r="F64" s="17">
        <f>+'4T'!F109</f>
        <v>1189739</v>
      </c>
      <c r="G64" s="103">
        <f t="shared" si="4"/>
        <v>8000000</v>
      </c>
    </row>
    <row r="65" spans="1:7" x14ac:dyDescent="0.35">
      <c r="A65" s="60" t="s">
        <v>190</v>
      </c>
      <c r="B65" s="56" t="s">
        <v>191</v>
      </c>
      <c r="C65" s="17">
        <f>+'1T'!F111</f>
        <v>0</v>
      </c>
      <c r="D65" s="17">
        <f>+'2T'!F110</f>
        <v>3849745.45</v>
      </c>
      <c r="E65" s="17">
        <f>+'3T'!F110</f>
        <v>360173.64</v>
      </c>
      <c r="F65" s="17">
        <f>+'4T'!F110</f>
        <v>0</v>
      </c>
      <c r="G65" s="103">
        <f t="shared" si="4"/>
        <v>4209919.09</v>
      </c>
    </row>
    <row r="66" spans="1:7" x14ac:dyDescent="0.35">
      <c r="A66" s="60" t="s">
        <v>221</v>
      </c>
      <c r="B66" s="56" t="s">
        <v>222</v>
      </c>
      <c r="C66" s="17">
        <f>+'1T'!F112</f>
        <v>38987015.560000002</v>
      </c>
      <c r="D66" s="17">
        <f>+'2T'!F111</f>
        <v>108955160.22</v>
      </c>
      <c r="E66" s="17">
        <f>+'3T'!F111</f>
        <v>0</v>
      </c>
      <c r="F66" s="17">
        <f>+'4T'!F111</f>
        <v>23662215</v>
      </c>
      <c r="G66" s="103">
        <f t="shared" ref="G66:G68" si="5">+C66+D66+E66+F66</f>
        <v>171604390.78</v>
      </c>
    </row>
    <row r="67" spans="1:7" x14ac:dyDescent="0.35">
      <c r="A67" s="60" t="s">
        <v>192</v>
      </c>
      <c r="B67" s="56" t="s">
        <v>193</v>
      </c>
      <c r="C67" s="17">
        <f>+'1T'!F113</f>
        <v>0</v>
      </c>
      <c r="D67" s="17">
        <f>+'2T'!F112</f>
        <v>0</v>
      </c>
      <c r="E67" s="17">
        <f>+'3T'!F112</f>
        <v>0</v>
      </c>
      <c r="F67" s="17">
        <f>+'4T'!F112</f>
        <v>39985622.920000024</v>
      </c>
      <c r="G67" s="103">
        <f t="shared" si="5"/>
        <v>39985622.920000024</v>
      </c>
    </row>
    <row r="68" spans="1:7" x14ac:dyDescent="0.35">
      <c r="A68" s="60" t="s">
        <v>219</v>
      </c>
      <c r="B68" s="56" t="s">
        <v>220</v>
      </c>
      <c r="C68" s="17">
        <f>+'1T'!F114</f>
        <v>0</v>
      </c>
      <c r="D68" s="17">
        <f>+'2T'!F113</f>
        <v>0</v>
      </c>
      <c r="E68" s="17">
        <v>0</v>
      </c>
      <c r="F68" s="17">
        <f>+'4T'!F113</f>
        <v>21089440</v>
      </c>
      <c r="G68" s="103">
        <f t="shared" si="5"/>
        <v>21089440</v>
      </c>
    </row>
    <row r="69" spans="1:7" x14ac:dyDescent="0.35">
      <c r="A69" s="60"/>
      <c r="B69" s="56"/>
      <c r="C69" s="17"/>
      <c r="D69" s="17"/>
      <c r="E69" s="17"/>
      <c r="F69" s="17"/>
      <c r="G69" s="103"/>
    </row>
    <row r="70" spans="1:7" x14ac:dyDescent="0.35">
      <c r="A70" s="191" t="s">
        <v>57</v>
      </c>
      <c r="B70" s="191"/>
      <c r="C70" s="59">
        <f>+SUM(C71:C71)</f>
        <v>0</v>
      </c>
      <c r="D70" s="59">
        <f>+SUM(D71:D71)</f>
        <v>0</v>
      </c>
      <c r="E70" s="59">
        <f>+SUM(E71:E71)</f>
        <v>486626904.80999994</v>
      </c>
      <c r="F70" s="59">
        <f>+SUM(F71:F71)</f>
        <v>236412542.18000001</v>
      </c>
      <c r="G70" s="59">
        <f>+SUM(G71:G71)</f>
        <v>723039446.99000001</v>
      </c>
    </row>
    <row r="71" spans="1:7" x14ac:dyDescent="0.35">
      <c r="A71" s="60" t="s">
        <v>192</v>
      </c>
      <c r="B71" s="56" t="s">
        <v>193</v>
      </c>
      <c r="C71" s="62">
        <f>+'1T'!F115</f>
        <v>0</v>
      </c>
      <c r="D71" s="62">
        <f>+'2T'!F115</f>
        <v>0</v>
      </c>
      <c r="E71" s="62">
        <f>+'3T'!F114</f>
        <v>486626904.80999994</v>
      </c>
      <c r="F71" s="62">
        <f>+'4T'!F119</f>
        <v>236412542.18000001</v>
      </c>
      <c r="G71" s="104">
        <f>+C71+D71+E71+F71</f>
        <v>723039446.99000001</v>
      </c>
    </row>
    <row r="72" spans="1:7" x14ac:dyDescent="0.35">
      <c r="A72" s="41"/>
      <c r="B72" s="41"/>
      <c r="C72" s="65"/>
      <c r="D72" s="65"/>
      <c r="E72" s="65"/>
      <c r="F72" s="65"/>
      <c r="G72" s="65"/>
    </row>
    <row r="73" spans="1:7" x14ac:dyDescent="0.35">
      <c r="A73" s="191" t="s">
        <v>58</v>
      </c>
      <c r="B73" s="191"/>
      <c r="C73" s="59">
        <f>+SUM(C74:C75)</f>
        <v>3092507.21</v>
      </c>
      <c r="D73" s="59">
        <f t="shared" ref="D73:E73" si="6">+SUM(D74:D75)</f>
        <v>0</v>
      </c>
      <c r="E73" s="59">
        <f t="shared" si="6"/>
        <v>0</v>
      </c>
      <c r="F73" s="59">
        <f>+SUM(F74:F75)</f>
        <v>0</v>
      </c>
      <c r="G73" s="59">
        <f>+SUM(G74:G75)</f>
        <v>3092507.21</v>
      </c>
    </row>
    <row r="74" spans="1:7" x14ac:dyDescent="0.35">
      <c r="A74" s="83" t="s">
        <v>200</v>
      </c>
      <c r="B74" s="56" t="s">
        <v>201</v>
      </c>
      <c r="C74" s="62">
        <f>+'1T'!F118</f>
        <v>3092507.21</v>
      </c>
      <c r="D74" s="62">
        <f>+'2T'!F118</f>
        <v>0</v>
      </c>
      <c r="E74" s="62">
        <f>+'3T'!F117</f>
        <v>0</v>
      </c>
      <c r="F74" s="62">
        <f>+'4T'!F122</f>
        <v>0</v>
      </c>
      <c r="G74" s="107">
        <f>+C74+D74+E74+F74</f>
        <v>3092507.21</v>
      </c>
    </row>
    <row r="75" spans="1:7" x14ac:dyDescent="0.35">
      <c r="A75" s="53"/>
      <c r="B75" s="53"/>
      <c r="C75" s="105"/>
      <c r="D75" s="105"/>
      <c r="E75" s="105"/>
      <c r="F75" s="105"/>
      <c r="G75" s="106"/>
    </row>
    <row r="76" spans="1:7" x14ac:dyDescent="0.35">
      <c r="A76" s="192" t="s">
        <v>59</v>
      </c>
      <c r="B76" s="192"/>
      <c r="C76" s="192"/>
      <c r="D76" s="192"/>
      <c r="E76" s="192"/>
      <c r="F76" s="192"/>
    </row>
    <row r="77" spans="1:7" x14ac:dyDescent="0.35">
      <c r="A77" s="225" t="s">
        <v>175</v>
      </c>
      <c r="B77" s="225"/>
      <c r="C77" s="225"/>
      <c r="D77" s="225"/>
      <c r="E77" s="225"/>
      <c r="F77" s="225"/>
      <c r="G77" s="225"/>
    </row>
    <row r="78" spans="1:7" x14ac:dyDescent="0.35">
      <c r="A78" s="60"/>
      <c r="B78" s="56"/>
      <c r="C78" s="41"/>
      <c r="D78" s="41"/>
      <c r="E78" s="41"/>
      <c r="F78" s="41"/>
    </row>
    <row r="79" spans="1:7" x14ac:dyDescent="0.35">
      <c r="A79" s="190" t="s">
        <v>76</v>
      </c>
      <c r="B79" s="190"/>
      <c r="C79" s="190"/>
      <c r="D79" s="190"/>
      <c r="E79" s="190"/>
      <c r="F79" s="190"/>
    </row>
    <row r="80" spans="1:7" x14ac:dyDescent="0.35">
      <c r="A80" s="190" t="s">
        <v>77</v>
      </c>
      <c r="B80" s="190"/>
      <c r="C80" s="190"/>
      <c r="D80" s="190"/>
      <c r="E80" s="190"/>
      <c r="F80" s="190"/>
    </row>
    <row r="81" spans="1:6" x14ac:dyDescent="0.35">
      <c r="A81" s="190" t="s">
        <v>51</v>
      </c>
      <c r="B81" s="190"/>
      <c r="C81" s="190"/>
      <c r="D81" s="190"/>
      <c r="E81" s="190"/>
      <c r="F81" s="190"/>
    </row>
    <row r="82" spans="1:6" x14ac:dyDescent="0.35">
      <c r="A82" s="99"/>
      <c r="B82" s="100"/>
      <c r="C82" s="100"/>
      <c r="D82" s="100"/>
      <c r="E82" s="100"/>
      <c r="F82" s="41"/>
    </row>
    <row r="83" spans="1:6" x14ac:dyDescent="0.35">
      <c r="A83" s="76" t="s">
        <v>75</v>
      </c>
      <c r="B83" s="76" t="s">
        <v>93</v>
      </c>
      <c r="C83" s="76" t="s">
        <v>94</v>
      </c>
      <c r="D83" s="76" t="s">
        <v>96</v>
      </c>
      <c r="E83" s="76" t="s">
        <v>98</v>
      </c>
      <c r="F83" s="76" t="s">
        <v>13</v>
      </c>
    </row>
    <row r="84" spans="1:6" x14ac:dyDescent="0.35">
      <c r="A84" s="119" t="s">
        <v>79</v>
      </c>
      <c r="B84" s="68">
        <f>+B85</f>
        <v>726131954.20000005</v>
      </c>
      <c r="C84" s="68">
        <f t="shared" ref="C84:D84" si="7">+B94</f>
        <v>847959476.05000007</v>
      </c>
      <c r="D84" s="68">
        <f t="shared" si="7"/>
        <v>702465648.70000005</v>
      </c>
      <c r="E84" s="68">
        <f t="shared" ref="E84" si="8">+D94</f>
        <v>386290700.04000008</v>
      </c>
      <c r="F84" s="68">
        <f>+B84</f>
        <v>726131954.20000005</v>
      </c>
    </row>
    <row r="85" spans="1:6" x14ac:dyDescent="0.35">
      <c r="A85" s="120" t="s">
        <v>80</v>
      </c>
      <c r="B85" s="30">
        <f>+'1T'!E130</f>
        <v>726131954.20000005</v>
      </c>
      <c r="C85" s="30">
        <f>+'2T'!E130</f>
        <v>723039446.99000001</v>
      </c>
      <c r="D85" s="30">
        <f>+'3T'!E129</f>
        <v>723039446.99000001</v>
      </c>
      <c r="E85" s="30">
        <f>+'4T'!E134</f>
        <v>236412542.18000007</v>
      </c>
      <c r="F85" s="73">
        <f>+B85+C85+D85+E85</f>
        <v>2408623390.3600006</v>
      </c>
    </row>
    <row r="86" spans="1:6" x14ac:dyDescent="0.35">
      <c r="A86" s="120" t="s">
        <v>78</v>
      </c>
      <c r="B86" s="30">
        <f>'1T'!E131</f>
        <v>124920029.05999999</v>
      </c>
      <c r="C86" s="30">
        <f>+'2T'!E131</f>
        <v>124920029.05999999</v>
      </c>
      <c r="D86" s="30">
        <f>+'3T'!E130</f>
        <v>104346230.76999998</v>
      </c>
      <c r="E86" s="30">
        <f>+'4T'!E135</f>
        <v>254224388.63</v>
      </c>
      <c r="F86" s="73">
        <f>+B86</f>
        <v>124920029.05999999</v>
      </c>
    </row>
    <row r="87" spans="1:6" x14ac:dyDescent="0.35">
      <c r="A87" s="119" t="s">
        <v>82</v>
      </c>
      <c r="B87" s="68">
        <f>+'1T'!E132</f>
        <v>211171999.97999999</v>
      </c>
      <c r="C87" s="68">
        <f>+'2T'!E132</f>
        <v>211171999.97999999</v>
      </c>
      <c r="D87" s="68">
        <f>+'3T'!E131</f>
        <v>211172000</v>
      </c>
      <c r="E87" s="68">
        <f>+'4T'!E136</f>
        <v>211172000</v>
      </c>
      <c r="F87" s="68">
        <f>+B87+C87+D87+E87</f>
        <v>844687999.96000004</v>
      </c>
    </row>
    <row r="88" spans="1:6" x14ac:dyDescent="0.35">
      <c r="A88" s="119" t="s">
        <v>145</v>
      </c>
      <c r="B88" s="68">
        <f>+B89+B90</f>
        <v>937303954.18000007</v>
      </c>
      <c r="C88" s="68">
        <f>+C89+C90</f>
        <v>934211446.97000003</v>
      </c>
      <c r="D88" s="68">
        <f>+D89+D90</f>
        <v>934211446.99000001</v>
      </c>
      <c r="E88" s="68">
        <f>+E89+E90</f>
        <v>447584542.18000007</v>
      </c>
      <c r="F88" s="68">
        <f>+F84+F87</f>
        <v>1570819954.1600001</v>
      </c>
    </row>
    <row r="89" spans="1:6" x14ac:dyDescent="0.35">
      <c r="A89" s="120" t="s">
        <v>80</v>
      </c>
      <c r="B89" s="30">
        <f>+B85</f>
        <v>726131954.20000005</v>
      </c>
      <c r="C89" s="30">
        <f>+C85</f>
        <v>723039446.99000001</v>
      </c>
      <c r="D89" s="30">
        <f>+D85</f>
        <v>723039446.99000001</v>
      </c>
      <c r="E89" s="30">
        <f>+E85</f>
        <v>236412542.18000007</v>
      </c>
      <c r="F89" s="73">
        <f>+B89+C89+D89+E89</f>
        <v>2408623390.3600006</v>
      </c>
    </row>
    <row r="90" spans="1:6" x14ac:dyDescent="0.35">
      <c r="A90" s="120" t="s">
        <v>78</v>
      </c>
      <c r="B90" s="30">
        <f>+B87</f>
        <v>211171999.97999999</v>
      </c>
      <c r="C90" s="30">
        <f>+C87</f>
        <v>211171999.97999999</v>
      </c>
      <c r="D90" s="30">
        <f>+D87</f>
        <v>211172000</v>
      </c>
      <c r="E90" s="30">
        <f>+E87</f>
        <v>211172000</v>
      </c>
      <c r="F90" s="73">
        <f>+B90+C90+D90+E90</f>
        <v>844687999.96000004</v>
      </c>
    </row>
    <row r="91" spans="1:6" x14ac:dyDescent="0.35">
      <c r="A91" s="119" t="s">
        <v>81</v>
      </c>
      <c r="B91" s="68">
        <f>+B92+B93</f>
        <v>89344478.129999995</v>
      </c>
      <c r="C91" s="68">
        <f>+C92+C93</f>
        <v>231745798.26999998</v>
      </c>
      <c r="D91" s="68">
        <f>+D92+D93</f>
        <v>547920746.94999993</v>
      </c>
      <c r="E91" s="68">
        <f>+E92+E93</f>
        <v>341974559.90000004</v>
      </c>
      <c r="F91" s="68">
        <f>+B91+C91+D91+E91</f>
        <v>1210985583.25</v>
      </c>
    </row>
    <row r="92" spans="1:6" x14ac:dyDescent="0.35">
      <c r="A92" s="120" t="s">
        <v>80</v>
      </c>
      <c r="B92" s="90">
        <f>+'1T'!E137</f>
        <v>3092507.21</v>
      </c>
      <c r="C92" s="90">
        <f>+'2T'!E137</f>
        <v>0</v>
      </c>
      <c r="D92" s="90">
        <f>+'3T'!E136</f>
        <v>486626904.80999994</v>
      </c>
      <c r="E92" s="90">
        <f>+'4T'!E141</f>
        <v>236412542.18000001</v>
      </c>
      <c r="F92" s="69">
        <f>+B92+C92+D92+E92</f>
        <v>726131954.19999993</v>
      </c>
    </row>
    <row r="93" spans="1:6" x14ac:dyDescent="0.35">
      <c r="A93" s="120" t="s">
        <v>78</v>
      </c>
      <c r="B93" s="90">
        <f>+'1T'!E138</f>
        <v>86251970.920000002</v>
      </c>
      <c r="C93" s="90">
        <f>+'2T'!E138</f>
        <v>231745798.26999998</v>
      </c>
      <c r="D93" s="90">
        <f>+'3T'!E137</f>
        <v>61293842.140000001</v>
      </c>
      <c r="E93" s="90">
        <f>+'4T'!E142</f>
        <v>105562017.72000001</v>
      </c>
      <c r="F93" s="69">
        <f>+B93+C93+D93+E93</f>
        <v>484853629.05000001</v>
      </c>
    </row>
    <row r="94" spans="1:6" x14ac:dyDescent="0.35">
      <c r="A94" s="119" t="s">
        <v>146</v>
      </c>
      <c r="B94" s="68">
        <f t="shared" ref="B94:F96" si="9">+B88-B91</f>
        <v>847959476.05000007</v>
      </c>
      <c r="C94" s="68">
        <f t="shared" si="9"/>
        <v>702465648.70000005</v>
      </c>
      <c r="D94" s="68">
        <f t="shared" si="9"/>
        <v>386290700.04000008</v>
      </c>
      <c r="E94" s="68">
        <f t="shared" si="9"/>
        <v>105609982.28000003</v>
      </c>
      <c r="F94" s="68">
        <f t="shared" si="9"/>
        <v>359834370.91000009</v>
      </c>
    </row>
    <row r="95" spans="1:6" x14ac:dyDescent="0.35">
      <c r="A95" s="120" t="s">
        <v>80</v>
      </c>
      <c r="B95" s="90">
        <f>+B89-B92</f>
        <v>723039446.99000001</v>
      </c>
      <c r="C95" s="90">
        <f t="shared" si="9"/>
        <v>723039446.99000001</v>
      </c>
      <c r="D95" s="90">
        <f t="shared" si="9"/>
        <v>236412542.18000007</v>
      </c>
      <c r="E95" s="90">
        <f t="shared" si="9"/>
        <v>0</v>
      </c>
      <c r="F95" s="69">
        <f t="shared" si="9"/>
        <v>1682491436.1600008</v>
      </c>
    </row>
    <row r="96" spans="1:6" x14ac:dyDescent="0.35">
      <c r="A96" s="121" t="s">
        <v>78</v>
      </c>
      <c r="B96" s="85">
        <f>+B90-B93</f>
        <v>124920029.05999999</v>
      </c>
      <c r="C96" s="85">
        <f t="shared" si="9"/>
        <v>-20573798.289999992</v>
      </c>
      <c r="D96" s="85">
        <f t="shared" si="9"/>
        <v>149878157.86000001</v>
      </c>
      <c r="E96" s="85">
        <f t="shared" si="9"/>
        <v>105609982.27999999</v>
      </c>
      <c r="F96" s="70">
        <f t="shared" si="9"/>
        <v>359834370.91000003</v>
      </c>
    </row>
    <row r="97" spans="1:6" x14ac:dyDescent="0.35">
      <c r="A97" s="200" t="s">
        <v>175</v>
      </c>
      <c r="B97" s="200"/>
      <c r="C97" s="200"/>
      <c r="D97" s="200"/>
      <c r="E97" s="200"/>
      <c r="F97" s="200"/>
    </row>
    <row r="98" spans="1:6" x14ac:dyDescent="0.35">
      <c r="A98" s="139"/>
      <c r="B98" s="139"/>
      <c r="C98" s="139"/>
      <c r="D98" s="139"/>
      <c r="E98" s="41"/>
      <c r="F98" s="41"/>
    </row>
  </sheetData>
  <mergeCells count="35">
    <mergeCell ref="C4:F4"/>
    <mergeCell ref="C5:F5"/>
    <mergeCell ref="C6:F6"/>
    <mergeCell ref="A30:F30"/>
    <mergeCell ref="A20:F20"/>
    <mergeCell ref="A8:G8"/>
    <mergeCell ref="A11:G11"/>
    <mergeCell ref="A10:G10"/>
    <mergeCell ref="A18:G18"/>
    <mergeCell ref="A14:B14"/>
    <mergeCell ref="A17:G17"/>
    <mergeCell ref="A1:G1"/>
    <mergeCell ref="A2:G2"/>
    <mergeCell ref="A79:F79"/>
    <mergeCell ref="A80:F80"/>
    <mergeCell ref="A55:G55"/>
    <mergeCell ref="A47:B47"/>
    <mergeCell ref="A51:G51"/>
    <mergeCell ref="A54:G54"/>
    <mergeCell ref="A53:G53"/>
    <mergeCell ref="A43:B43"/>
    <mergeCell ref="A36:G36"/>
    <mergeCell ref="A37:G37"/>
    <mergeCell ref="A38:G38"/>
    <mergeCell ref="A34:G34"/>
    <mergeCell ref="A31:F31"/>
    <mergeCell ref="A21:F21"/>
    <mergeCell ref="A50:G50"/>
    <mergeCell ref="A77:G77"/>
    <mergeCell ref="A97:F97"/>
    <mergeCell ref="A81:F81"/>
    <mergeCell ref="A60:B60"/>
    <mergeCell ref="A70:B70"/>
    <mergeCell ref="A73:B73"/>
    <mergeCell ref="A76:F76"/>
  </mergeCells>
  <printOptions horizontalCentered="1"/>
  <pageMargins left="0.70866141732283472" right="0.70866141732283472" top="0.94488188976377963" bottom="0.74803149606299213" header="0.19685039370078741" footer="0.31496062992125984"/>
  <pageSetup scale="47"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32" max="16383" man="1"/>
  </rowBreaks>
  <ignoredErrors>
    <ignoredError sqref="C14:G16" evalError="1"/>
  </ignoredError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2EDFD0C-C76C-4B97-A82D-A90D862E5C6C}">
  <ds:schemaRefs>
    <ds:schemaRef ds:uri="http://schemas.microsoft.com/sharepoint/v3/contenttype/forms"/>
  </ds:schemaRefs>
</ds:datastoreItem>
</file>

<file path=customXml/itemProps2.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77D53E-41DB-40B5-AC48-AE9FBE30DF9E}">
  <ds:schemaRefs>
    <ds:schemaRef ds:uri="http://purl.org/dc/dcmitype/"/>
    <ds:schemaRef ds:uri="http://schemas.microsoft.com/office/infopath/2007/PartnerControls"/>
    <ds:schemaRef ds:uri="http://www.w3.org/XML/1998/namespace"/>
    <ds:schemaRef ds:uri="http://schemas.microsoft.com/office/2006/documentManagement/types"/>
    <ds:schemaRef ds:uri="3be6da85-fe21-4610-adb7-d3a94d3af923"/>
    <ds:schemaRef ds:uri="http://schemas.openxmlformats.org/package/2006/metadata/core-properties"/>
    <ds:schemaRef ds:uri="http://purl.org/dc/elements/1.1/"/>
    <ds:schemaRef ds:uri="4413b21b-dea0-4953-b6fb-287dbf680181"/>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8</vt:i4>
      </vt:variant>
    </vt:vector>
  </HeadingPairs>
  <TitlesOfParts>
    <vt:vector size="16" baseType="lpstr">
      <vt:lpstr>Instrucciones</vt:lpstr>
      <vt:lpstr>1T</vt:lpstr>
      <vt:lpstr>2T</vt:lpstr>
      <vt:lpstr>I Semestre</vt:lpstr>
      <vt:lpstr>3T</vt:lpstr>
      <vt:lpstr>III T Acumulado</vt:lpstr>
      <vt:lpstr>4T</vt:lpstr>
      <vt:lpstr>Anual</vt:lpstr>
      <vt:lpstr>'1T'!Área_de_impresión</vt:lpstr>
      <vt:lpstr>'2T'!Área_de_impresión</vt:lpstr>
      <vt:lpstr>'3T'!Área_de_impresión</vt:lpstr>
      <vt:lpstr>'4T'!Área_de_impresión</vt:lpstr>
      <vt:lpstr>Anual!Área_de_impresión</vt:lpstr>
      <vt:lpstr>'I Semestre'!Área_de_impresión</vt:lpstr>
      <vt:lpstr>'III T Acumulado'!Área_de_impresión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Sirlen Rivera Serrano;Stephanie Salas Soto;Tatiana Vargas Baltodano</dc:creator>
  <cp:lastModifiedBy>Stephanie Tatiana Salas Soto</cp:lastModifiedBy>
  <cp:lastPrinted>2023-10-16T22:57:17Z</cp:lastPrinted>
  <dcterms:created xsi:type="dcterms:W3CDTF">2011-10-26T20:29:12Z</dcterms:created>
  <dcterms:modified xsi:type="dcterms:W3CDTF">2025-12-31T03:47:01Z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ies>
</file>