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defaultThemeVersion="124226"/>
  <mc:AlternateContent xmlns:mc="http://schemas.openxmlformats.org/markup-compatibility/2006">
    <mc:Choice Requires="x15">
      <x15ac:absPath xmlns:x15ac="http://schemas.microsoft.com/office/spreadsheetml/2010/11/ac" url="C:\Users\207180055\Desktop\ACTUALIZACIÓN PW 2025\2023\Reportes de Ejecución\"/>
    </mc:Choice>
  </mc:AlternateContent>
  <xr:revisionPtr revIDLastSave="0" documentId="13_ncr:1_{5E52B6BF-455C-450F-B331-EB01B4CDEC32}" xr6:coauthVersionLast="47" xr6:coauthVersionMax="47" xr10:uidLastSave="{00000000-0000-0000-0000-000000000000}"/>
  <bookViews>
    <workbookView xWindow="-108" yWindow="-108" windowWidth="23256" windowHeight="13896" xr2:uid="{00000000-000D-0000-FFFF-FFFF00000000}"/>
  </bookViews>
  <sheets>
    <sheet name="Instrucciones" sheetId="25" r:id="rId1"/>
    <sheet name="1T" sheetId="1" r:id="rId2"/>
    <sheet name="2T" sheetId="17" r:id="rId3"/>
    <sheet name="I Semestre" sheetId="22" r:id="rId4"/>
    <sheet name="3T" sheetId="19" r:id="rId5"/>
    <sheet name="III T Acumulado" sheetId="23" r:id="rId6"/>
    <sheet name="4T" sheetId="20" r:id="rId7"/>
    <sheet name="Anual" sheetId="24" r:id="rId8"/>
  </sheets>
  <definedNames>
    <definedName name="_xlnm.Print_Area" localSheetId="1">'1T'!$A$1:$F$270</definedName>
    <definedName name="_xlnm.Print_Area" localSheetId="2">'2T'!$A$1:$F$297</definedName>
    <definedName name="_xlnm.Print_Area" localSheetId="4">'3T'!$A$1:$F$298</definedName>
    <definedName name="_xlnm.Print_Area" localSheetId="6">'4T'!$A$1:$F$273</definedName>
    <definedName name="_xlnm.Print_Area" localSheetId="7">Anual!$A$1:$G$225</definedName>
    <definedName name="_xlnm.Print_Area" localSheetId="3">'I Semestre'!$A$1:$E$233</definedName>
    <definedName name="_xlnm.Print_Area" localSheetId="5">'III T Acumulado'!$A$1:$F$229</definedName>
    <definedName name="_xlnm.Print_Area" localSheetId="0">Instrucciones!$A$1:$D$74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07" i="19" l="1"/>
  <c r="G108" i="19"/>
  <c r="G109" i="19" s="1"/>
  <c r="G107" i="17"/>
  <c r="G105" i="17"/>
  <c r="E34" i="24"/>
  <c r="B31" i="24"/>
  <c r="H112" i="20"/>
  <c r="H111" i="20"/>
  <c r="H110" i="20"/>
  <c r="G107" i="1" l="1"/>
  <c r="G106" i="1"/>
  <c r="D224" i="20"/>
  <c r="D223" i="20"/>
  <c r="F211" i="1" l="1"/>
  <c r="C165" i="24" s="1"/>
  <c r="C161" i="24"/>
  <c r="C182" i="24"/>
  <c r="F177" i="1"/>
  <c r="C131" i="24" s="1"/>
  <c r="F178" i="1"/>
  <c r="C132" i="24" s="1"/>
  <c r="F179" i="1"/>
  <c r="C133" i="24" s="1"/>
  <c r="F180" i="1"/>
  <c r="C134" i="24" s="1"/>
  <c r="F181" i="1"/>
  <c r="C135" i="24" s="1"/>
  <c r="F182" i="1"/>
  <c r="C136" i="24" s="1"/>
  <c r="F183" i="1"/>
  <c r="C137" i="24" s="1"/>
  <c r="F184" i="1"/>
  <c r="C138" i="24" s="1"/>
  <c r="F185" i="1"/>
  <c r="C139" i="24" s="1"/>
  <c r="F186" i="1"/>
  <c r="C140" i="24" s="1"/>
  <c r="F187" i="1"/>
  <c r="C141" i="24" s="1"/>
  <c r="F188" i="1"/>
  <c r="C142" i="24" s="1"/>
  <c r="F189" i="1"/>
  <c r="C143" i="24" s="1"/>
  <c r="F190" i="1"/>
  <c r="C144" i="24" s="1"/>
  <c r="F191" i="1"/>
  <c r="C145" i="24" s="1"/>
  <c r="F192" i="1"/>
  <c r="C146" i="24" s="1"/>
  <c r="F193" i="1"/>
  <c r="C147" i="24" s="1"/>
  <c r="F194" i="1"/>
  <c r="C148" i="24" s="1"/>
  <c r="F195" i="1"/>
  <c r="C149" i="24" s="1"/>
  <c r="F196" i="1"/>
  <c r="C150" i="24" s="1"/>
  <c r="F197" i="1"/>
  <c r="C151" i="24" s="1"/>
  <c r="F198" i="1"/>
  <c r="C152" i="24" s="1"/>
  <c r="F199" i="1"/>
  <c r="C153" i="24" s="1"/>
  <c r="F200" i="1"/>
  <c r="C154" i="24" s="1"/>
  <c r="F201" i="1"/>
  <c r="C155" i="24" s="1"/>
  <c r="F202" i="1"/>
  <c r="C156" i="24" s="1"/>
  <c r="F203" i="1"/>
  <c r="C157" i="24" s="1"/>
  <c r="F204" i="1"/>
  <c r="C158" i="24" s="1"/>
  <c r="F205" i="1"/>
  <c r="C159" i="24" s="1"/>
  <c r="F206" i="1"/>
  <c r="C160" i="24" s="1"/>
  <c r="F207" i="1"/>
  <c r="F208" i="1"/>
  <c r="C162" i="24" s="1"/>
  <c r="F209" i="1"/>
  <c r="C163" i="24" s="1"/>
  <c r="F210" i="1"/>
  <c r="C164" i="24" s="1"/>
  <c r="F212" i="1"/>
  <c r="C166" i="24" s="1"/>
  <c r="F213" i="1"/>
  <c r="C167" i="24" s="1"/>
  <c r="F214" i="1"/>
  <c r="C168" i="24" s="1"/>
  <c r="F215" i="1"/>
  <c r="C169" i="24" s="1"/>
  <c r="F216" i="1"/>
  <c r="C170" i="24" s="1"/>
  <c r="F217" i="1"/>
  <c r="C171" i="24" s="1"/>
  <c r="F218" i="1"/>
  <c r="C172" i="24" s="1"/>
  <c r="F219" i="1"/>
  <c r="C173" i="24" s="1"/>
  <c r="F220" i="1"/>
  <c r="C174" i="24" s="1"/>
  <c r="F221" i="1"/>
  <c r="C175" i="24" s="1"/>
  <c r="F222" i="1"/>
  <c r="C176" i="24" s="1"/>
  <c r="F223" i="1"/>
  <c r="C177" i="24" s="1"/>
  <c r="F224" i="1"/>
  <c r="C178" i="24" s="1"/>
  <c r="F225" i="1"/>
  <c r="C179" i="24" s="1"/>
  <c r="F226" i="1"/>
  <c r="C180" i="24" s="1"/>
  <c r="F227" i="1"/>
  <c r="C181" i="24" s="1"/>
  <c r="F228" i="1"/>
  <c r="F229" i="1"/>
  <c r="C183" i="24" s="1"/>
  <c r="F176" i="1"/>
  <c r="C130" i="24" s="1"/>
  <c r="F34" i="1"/>
  <c r="F35" i="1"/>
  <c r="F36" i="1"/>
  <c r="F37" i="1"/>
  <c r="F33" i="1"/>
  <c r="E38" i="20"/>
  <c r="C108" i="19" l="1"/>
  <c r="B253" i="19" l="1"/>
  <c r="F18" i="20"/>
  <c r="E178" i="20"/>
  <c r="C178" i="20"/>
  <c r="D178" i="20" l="1"/>
  <c r="F113" i="20" l="1"/>
  <c r="F64" i="24" s="1"/>
  <c r="F114" i="20"/>
  <c r="F115" i="20"/>
  <c r="F66" i="24" s="1"/>
  <c r="F116" i="20"/>
  <c r="F67" i="24" s="1"/>
  <c r="F117" i="20"/>
  <c r="F68" i="24" s="1"/>
  <c r="F118" i="20"/>
  <c r="F69" i="24" s="1"/>
  <c r="F119" i="20"/>
  <c r="F70" i="24" s="1"/>
  <c r="F120" i="20"/>
  <c r="F71" i="24" s="1"/>
  <c r="F121" i="20"/>
  <c r="F72" i="24" s="1"/>
  <c r="F122" i="20"/>
  <c r="F73" i="24" s="1"/>
  <c r="F123" i="20"/>
  <c r="F74" i="24" s="1"/>
  <c r="F124" i="20"/>
  <c r="F75" i="24" s="1"/>
  <c r="F125" i="20"/>
  <c r="F76" i="24" s="1"/>
  <c r="F126" i="20"/>
  <c r="F77" i="24" s="1"/>
  <c r="F127" i="20"/>
  <c r="F78" i="24" s="1"/>
  <c r="F128" i="20"/>
  <c r="F79" i="24" s="1"/>
  <c r="F129" i="20"/>
  <c r="F80" i="24" s="1"/>
  <c r="F130" i="20"/>
  <c r="F81" i="24" s="1"/>
  <c r="F131" i="20"/>
  <c r="F82" i="24" s="1"/>
  <c r="F132" i="20"/>
  <c r="F133" i="20"/>
  <c r="F84" i="24" s="1"/>
  <c r="F134" i="20"/>
  <c r="F85" i="24" s="1"/>
  <c r="F135" i="20"/>
  <c r="F86" i="24" s="1"/>
  <c r="F136" i="20"/>
  <c r="F87" i="24" s="1"/>
  <c r="F137" i="20"/>
  <c r="F88" i="24" s="1"/>
  <c r="F138" i="20"/>
  <c r="F89" i="24" s="1"/>
  <c r="F139" i="20"/>
  <c r="F90" i="24" s="1"/>
  <c r="F140" i="20"/>
  <c r="F91" i="24" s="1"/>
  <c r="F141" i="20"/>
  <c r="F92" i="24" s="1"/>
  <c r="F142" i="20"/>
  <c r="F93" i="24" s="1"/>
  <c r="F143" i="20"/>
  <c r="F94" i="24" s="1"/>
  <c r="F144" i="20"/>
  <c r="F95" i="24" s="1"/>
  <c r="F145" i="20"/>
  <c r="F96" i="24" s="1"/>
  <c r="F146" i="20"/>
  <c r="F97" i="24" s="1"/>
  <c r="F147" i="20"/>
  <c r="F98" i="24" s="1"/>
  <c r="F148" i="20"/>
  <c r="F99" i="24" s="1"/>
  <c r="F149" i="20"/>
  <c r="F100" i="24" s="1"/>
  <c r="F150" i="20"/>
  <c r="F101" i="24" s="1"/>
  <c r="F151" i="20"/>
  <c r="F102" i="24" s="1"/>
  <c r="F152" i="20"/>
  <c r="F103" i="24" s="1"/>
  <c r="F153" i="20"/>
  <c r="F104" i="24" s="1"/>
  <c r="F154" i="20"/>
  <c r="F105" i="24" s="1"/>
  <c r="F155" i="20"/>
  <c r="F106" i="24" s="1"/>
  <c r="F156" i="20"/>
  <c r="F107" i="24" s="1"/>
  <c r="F157" i="20"/>
  <c r="F108" i="24" s="1"/>
  <c r="F158" i="20"/>
  <c r="F109" i="24" s="1"/>
  <c r="F159" i="20"/>
  <c r="F110" i="24" s="1"/>
  <c r="F160" i="20"/>
  <c r="F111" i="24" s="1"/>
  <c r="F161" i="20"/>
  <c r="F112" i="24" s="1"/>
  <c r="F162" i="20"/>
  <c r="F113" i="24" s="1"/>
  <c r="F163" i="20"/>
  <c r="F114" i="24" s="1"/>
  <c r="C111" i="20"/>
  <c r="E111" i="20"/>
  <c r="D111" i="20"/>
  <c r="F83" i="24" l="1"/>
  <c r="G109" i="20"/>
  <c r="F65" i="24"/>
  <c r="H109" i="20"/>
  <c r="C38" i="1"/>
  <c r="D32" i="1"/>
  <c r="E32" i="1"/>
  <c r="C32" i="1"/>
  <c r="C253" i="1" l="1"/>
  <c r="D253" i="1"/>
  <c r="F111" i="19"/>
  <c r="E65" i="24" s="1"/>
  <c r="F112" i="19"/>
  <c r="E66" i="24" s="1"/>
  <c r="F113" i="19"/>
  <c r="E67" i="24" s="1"/>
  <c r="F114" i="19"/>
  <c r="E68" i="24" s="1"/>
  <c r="F115" i="19"/>
  <c r="E69" i="24" s="1"/>
  <c r="F116" i="19"/>
  <c r="E70" i="24" s="1"/>
  <c r="F117" i="19"/>
  <c r="E71" i="24" s="1"/>
  <c r="F118" i="19"/>
  <c r="E72" i="24" s="1"/>
  <c r="F119" i="19"/>
  <c r="E73" i="24" s="1"/>
  <c r="F120" i="19"/>
  <c r="E74" i="24" s="1"/>
  <c r="F121" i="19"/>
  <c r="E75" i="24" s="1"/>
  <c r="F122" i="19"/>
  <c r="E76" i="24" s="1"/>
  <c r="F123" i="19"/>
  <c r="E77" i="24" s="1"/>
  <c r="F124" i="19"/>
  <c r="E78" i="24" s="1"/>
  <c r="F125" i="19"/>
  <c r="E79" i="24" s="1"/>
  <c r="F126" i="19"/>
  <c r="E80" i="24" s="1"/>
  <c r="F127" i="19"/>
  <c r="E81" i="24" s="1"/>
  <c r="F128" i="19"/>
  <c r="E82" i="24" s="1"/>
  <c r="F129" i="19"/>
  <c r="E83" i="24" s="1"/>
  <c r="F130" i="19"/>
  <c r="E84" i="24" s="1"/>
  <c r="F131" i="19"/>
  <c r="E85" i="24" s="1"/>
  <c r="F132" i="19"/>
  <c r="E86" i="24" s="1"/>
  <c r="F133" i="19"/>
  <c r="E87" i="24" s="1"/>
  <c r="F134" i="19"/>
  <c r="E88" i="24" s="1"/>
  <c r="F135" i="19"/>
  <c r="E89" i="24" s="1"/>
  <c r="F136" i="19"/>
  <c r="E90" i="24" s="1"/>
  <c r="F137" i="19"/>
  <c r="E91" i="24" s="1"/>
  <c r="F138" i="19"/>
  <c r="E92" i="24" s="1"/>
  <c r="F139" i="19"/>
  <c r="E93" i="24" s="1"/>
  <c r="F140" i="19"/>
  <c r="E94" i="24" s="1"/>
  <c r="F141" i="19"/>
  <c r="E95" i="24" s="1"/>
  <c r="F142" i="19"/>
  <c r="E96" i="24" s="1"/>
  <c r="F143" i="19"/>
  <c r="E97" i="24" s="1"/>
  <c r="F144" i="19"/>
  <c r="E98" i="24" s="1"/>
  <c r="F145" i="19"/>
  <c r="E99" i="24" s="1"/>
  <c r="F146" i="19"/>
  <c r="E100" i="24" s="1"/>
  <c r="F147" i="19"/>
  <c r="E101" i="24" s="1"/>
  <c r="F148" i="19"/>
  <c r="E102" i="24" s="1"/>
  <c r="F149" i="19"/>
  <c r="E103" i="24" s="1"/>
  <c r="F150" i="19"/>
  <c r="E104" i="24" s="1"/>
  <c r="F151" i="19"/>
  <c r="E105" i="24" s="1"/>
  <c r="F152" i="19"/>
  <c r="E106" i="24" s="1"/>
  <c r="F153" i="19"/>
  <c r="E107" i="24" s="1"/>
  <c r="F154" i="19"/>
  <c r="E108" i="24" s="1"/>
  <c r="F155" i="19"/>
  <c r="E109" i="24" s="1"/>
  <c r="F156" i="19"/>
  <c r="E110" i="24" s="1"/>
  <c r="F157" i="19"/>
  <c r="E111" i="24" s="1"/>
  <c r="F158" i="19"/>
  <c r="E112" i="24" s="1"/>
  <c r="F159" i="19"/>
  <c r="E113" i="24" s="1"/>
  <c r="F160" i="19"/>
  <c r="E114" i="24" s="1"/>
  <c r="D108" i="19"/>
  <c r="E108" i="19"/>
  <c r="F110" i="17"/>
  <c r="D65" i="24" s="1"/>
  <c r="F111" i="17"/>
  <c r="D66" i="24" s="1"/>
  <c r="F112" i="17"/>
  <c r="D67" i="24" s="1"/>
  <c r="F113" i="17"/>
  <c r="D68" i="24" s="1"/>
  <c r="F114" i="17"/>
  <c r="D69" i="24" s="1"/>
  <c r="F115" i="17"/>
  <c r="D70" i="24" s="1"/>
  <c r="F116" i="17"/>
  <c r="D71" i="24" s="1"/>
  <c r="F117" i="17"/>
  <c r="D72" i="24" s="1"/>
  <c r="F118" i="17"/>
  <c r="D73" i="24" s="1"/>
  <c r="F119" i="17"/>
  <c r="D74" i="24" s="1"/>
  <c r="F120" i="17"/>
  <c r="D75" i="24" s="1"/>
  <c r="F121" i="17"/>
  <c r="D76" i="24" s="1"/>
  <c r="F122" i="17"/>
  <c r="D77" i="24" s="1"/>
  <c r="F123" i="17"/>
  <c r="D78" i="24" s="1"/>
  <c r="F124" i="17"/>
  <c r="D79" i="24" s="1"/>
  <c r="F125" i="17"/>
  <c r="D80" i="24" s="1"/>
  <c r="F126" i="17"/>
  <c r="D81" i="24" s="1"/>
  <c r="F127" i="17"/>
  <c r="D82" i="24" s="1"/>
  <c r="F128" i="17"/>
  <c r="D83" i="24" s="1"/>
  <c r="F129" i="17"/>
  <c r="D84" i="24" s="1"/>
  <c r="F130" i="17"/>
  <c r="D85" i="24" s="1"/>
  <c r="F131" i="17"/>
  <c r="D86" i="24" s="1"/>
  <c r="F132" i="17"/>
  <c r="D87" i="24" s="1"/>
  <c r="F133" i="17"/>
  <c r="D88" i="24" s="1"/>
  <c r="F134" i="17"/>
  <c r="D89" i="24" s="1"/>
  <c r="F135" i="17"/>
  <c r="D90" i="24" s="1"/>
  <c r="F136" i="17"/>
  <c r="D91" i="24" s="1"/>
  <c r="F137" i="17"/>
  <c r="D92" i="24" s="1"/>
  <c r="F138" i="17"/>
  <c r="D93" i="24" s="1"/>
  <c r="F139" i="17"/>
  <c r="D94" i="24" s="1"/>
  <c r="F140" i="17"/>
  <c r="D95" i="24" s="1"/>
  <c r="F141" i="17"/>
  <c r="D96" i="24" s="1"/>
  <c r="F142" i="17"/>
  <c r="D97" i="24" s="1"/>
  <c r="F143" i="17"/>
  <c r="D98" i="24" s="1"/>
  <c r="F144" i="17"/>
  <c r="D99" i="24" s="1"/>
  <c r="F145" i="17"/>
  <c r="D100" i="24" s="1"/>
  <c r="F146" i="17"/>
  <c r="D101" i="24" s="1"/>
  <c r="F147" i="17"/>
  <c r="D102" i="24" s="1"/>
  <c r="F148" i="17"/>
  <c r="D103" i="24" s="1"/>
  <c r="F149" i="17"/>
  <c r="D104" i="24" s="1"/>
  <c r="F150" i="17"/>
  <c r="D105" i="24" s="1"/>
  <c r="F151" i="17"/>
  <c r="D106" i="24" s="1"/>
  <c r="F152" i="17"/>
  <c r="D107" i="24" s="1"/>
  <c r="F153" i="17"/>
  <c r="D108" i="24" s="1"/>
  <c r="F154" i="17"/>
  <c r="D109" i="24" s="1"/>
  <c r="F155" i="17"/>
  <c r="D110" i="24" s="1"/>
  <c r="F156" i="17"/>
  <c r="D111" i="24" s="1"/>
  <c r="F157" i="17"/>
  <c r="D112" i="24" s="1"/>
  <c r="F158" i="17"/>
  <c r="D113" i="24" s="1"/>
  <c r="F159" i="17"/>
  <c r="D114" i="24" s="1"/>
  <c r="D107" i="17"/>
  <c r="E107" i="17"/>
  <c r="C107" i="17"/>
  <c r="F111" i="1"/>
  <c r="C65" i="24" s="1"/>
  <c r="F112" i="1"/>
  <c r="C66" i="24" s="1"/>
  <c r="F113" i="1"/>
  <c r="C67" i="24" s="1"/>
  <c r="F114" i="1"/>
  <c r="C68" i="24" s="1"/>
  <c r="F115" i="1"/>
  <c r="C69" i="24" s="1"/>
  <c r="F116" i="1"/>
  <c r="C70" i="24" s="1"/>
  <c r="F117" i="1"/>
  <c r="C71" i="24" s="1"/>
  <c r="F118" i="1"/>
  <c r="C72" i="24" s="1"/>
  <c r="F119" i="1"/>
  <c r="C73" i="24" s="1"/>
  <c r="F120" i="1"/>
  <c r="C74" i="24" s="1"/>
  <c r="F121" i="1"/>
  <c r="C75" i="24" s="1"/>
  <c r="F122" i="1"/>
  <c r="C76" i="24" s="1"/>
  <c r="F123" i="1"/>
  <c r="C77" i="24" s="1"/>
  <c r="F124" i="1"/>
  <c r="C78" i="24" s="1"/>
  <c r="F125" i="1"/>
  <c r="C79" i="24" s="1"/>
  <c r="F126" i="1"/>
  <c r="C80" i="24" s="1"/>
  <c r="F127" i="1"/>
  <c r="C81" i="24" s="1"/>
  <c r="F128" i="1"/>
  <c r="C82" i="24" s="1"/>
  <c r="F129" i="1"/>
  <c r="C83" i="24" s="1"/>
  <c r="F130" i="1"/>
  <c r="C84" i="24" s="1"/>
  <c r="F131" i="1"/>
  <c r="C85" i="24" s="1"/>
  <c r="F132" i="1"/>
  <c r="C86" i="24" s="1"/>
  <c r="F133" i="1"/>
  <c r="C87" i="24" s="1"/>
  <c r="F134" i="1"/>
  <c r="C88" i="24" s="1"/>
  <c r="F135" i="1"/>
  <c r="C89" i="24" s="1"/>
  <c r="F136" i="1"/>
  <c r="C90" i="24" s="1"/>
  <c r="F137" i="1"/>
  <c r="C91" i="24" s="1"/>
  <c r="F138" i="1"/>
  <c r="C92" i="24" s="1"/>
  <c r="F139" i="1"/>
  <c r="C93" i="24" s="1"/>
  <c r="F140" i="1"/>
  <c r="C94" i="24" s="1"/>
  <c r="F141" i="1"/>
  <c r="C95" i="24" s="1"/>
  <c r="F142" i="1"/>
  <c r="C96" i="24" s="1"/>
  <c r="F143" i="1"/>
  <c r="C97" i="24" s="1"/>
  <c r="F144" i="1"/>
  <c r="C98" i="24" s="1"/>
  <c r="F145" i="1"/>
  <c r="C99" i="24" s="1"/>
  <c r="F146" i="1"/>
  <c r="C100" i="24" s="1"/>
  <c r="F147" i="1"/>
  <c r="C101" i="24" s="1"/>
  <c r="F148" i="1"/>
  <c r="C102" i="24" s="1"/>
  <c r="F149" i="1"/>
  <c r="C103" i="24" s="1"/>
  <c r="F150" i="1"/>
  <c r="C104" i="24" s="1"/>
  <c r="F151" i="1"/>
  <c r="C105" i="24" s="1"/>
  <c r="F152" i="1"/>
  <c r="C106" i="24" s="1"/>
  <c r="F153" i="1"/>
  <c r="C107" i="24" s="1"/>
  <c r="F154" i="1"/>
  <c r="C108" i="24" s="1"/>
  <c r="F155" i="1"/>
  <c r="C109" i="24" s="1"/>
  <c r="F156" i="1"/>
  <c r="C110" i="24" s="1"/>
  <c r="F157" i="1"/>
  <c r="C111" i="24" s="1"/>
  <c r="F158" i="1"/>
  <c r="C112" i="24" s="1"/>
  <c r="F159" i="1"/>
  <c r="C113" i="24" s="1"/>
  <c r="F160" i="1"/>
  <c r="C114" i="24" s="1"/>
  <c r="D108" i="1"/>
  <c r="E108" i="1"/>
  <c r="C108" i="1"/>
  <c r="D175" i="19"/>
  <c r="E175" i="19"/>
  <c r="C175" i="19"/>
  <c r="D174" i="17"/>
  <c r="E174" i="17"/>
  <c r="C174" i="17"/>
  <c r="F199" i="17"/>
  <c r="D154" i="24" s="1"/>
  <c r="F200" i="17"/>
  <c r="D155" i="24" s="1"/>
  <c r="F201" i="17"/>
  <c r="D156" i="24" s="1"/>
  <c r="F202" i="17"/>
  <c r="D157" i="24" s="1"/>
  <c r="F203" i="17"/>
  <c r="D158" i="24" s="1"/>
  <c r="G110" i="24" l="1"/>
  <c r="G98" i="24"/>
  <c r="G92" i="24"/>
  <c r="G86" i="24"/>
  <c r="G80" i="24"/>
  <c r="G74" i="24"/>
  <c r="G68" i="24"/>
  <c r="G104" i="24"/>
  <c r="G111" i="24"/>
  <c r="G105" i="24"/>
  <c r="G99" i="24"/>
  <c r="G93" i="24"/>
  <c r="G87" i="24"/>
  <c r="G81" i="24"/>
  <c r="G75" i="24"/>
  <c r="G114" i="24"/>
  <c r="G96" i="24"/>
  <c r="G72" i="24"/>
  <c r="G77" i="24"/>
  <c r="G108" i="24"/>
  <c r="G84" i="24"/>
  <c r="G66" i="24"/>
  <c r="G107" i="24"/>
  <c r="G95" i="24"/>
  <c r="G83" i="24"/>
  <c r="G71" i="24"/>
  <c r="G112" i="24"/>
  <c r="G106" i="24"/>
  <c r="G100" i="24"/>
  <c r="G94" i="24"/>
  <c r="G88" i="24"/>
  <c r="G82" i="24"/>
  <c r="G76" i="24"/>
  <c r="G70" i="24"/>
  <c r="G102" i="24"/>
  <c r="G90" i="24"/>
  <c r="G78" i="24"/>
  <c r="G113" i="24"/>
  <c r="G101" i="24"/>
  <c r="G89" i="24"/>
  <c r="G65" i="24"/>
  <c r="G69" i="24"/>
  <c r="G109" i="24"/>
  <c r="G103" i="24"/>
  <c r="G97" i="24"/>
  <c r="G91" i="24"/>
  <c r="G85" i="24"/>
  <c r="G79" i="24"/>
  <c r="G73" i="24"/>
  <c r="G67" i="24"/>
  <c r="C108" i="23"/>
  <c r="C108" i="22"/>
  <c r="C68" i="23"/>
  <c r="C68" i="22"/>
  <c r="D73" i="23"/>
  <c r="D73" i="22"/>
  <c r="E102" i="23"/>
  <c r="D112" i="23"/>
  <c r="D112" i="22"/>
  <c r="E109" i="23"/>
  <c r="E101" i="23"/>
  <c r="E93" i="23"/>
  <c r="E85" i="23"/>
  <c r="E77" i="23"/>
  <c r="E69" i="23"/>
  <c r="C100" i="23"/>
  <c r="C100" i="22"/>
  <c r="D89" i="23"/>
  <c r="D89" i="22"/>
  <c r="E86" i="23"/>
  <c r="C91" i="23"/>
  <c r="C91" i="22"/>
  <c r="D96" i="23"/>
  <c r="D96" i="22"/>
  <c r="C82" i="23"/>
  <c r="C82" i="22"/>
  <c r="E108" i="23"/>
  <c r="E100" i="23"/>
  <c r="E92" i="23"/>
  <c r="E84" i="23"/>
  <c r="E76" i="23"/>
  <c r="E68" i="23"/>
  <c r="D113" i="23"/>
  <c r="D113" i="22"/>
  <c r="E94" i="23"/>
  <c r="C99" i="23"/>
  <c r="C99" i="22"/>
  <c r="D104" i="23"/>
  <c r="D104" i="22"/>
  <c r="C106" i="23"/>
  <c r="C106" i="22"/>
  <c r="D95" i="23"/>
  <c r="D95" i="22"/>
  <c r="C97" i="23"/>
  <c r="C97" i="22"/>
  <c r="D110" i="23"/>
  <c r="D110" i="22"/>
  <c r="D78" i="23"/>
  <c r="D78" i="22"/>
  <c r="E107" i="23"/>
  <c r="E99" i="23"/>
  <c r="E91" i="23"/>
  <c r="E83" i="23"/>
  <c r="E75" i="23"/>
  <c r="E67" i="23"/>
  <c r="C92" i="23"/>
  <c r="C92" i="22"/>
  <c r="D81" i="23"/>
  <c r="D81" i="22"/>
  <c r="C67" i="23"/>
  <c r="C67" i="22"/>
  <c r="D88" i="23"/>
  <c r="D88" i="22"/>
  <c r="C114" i="23"/>
  <c r="C114" i="22"/>
  <c r="C66" i="23"/>
  <c r="C66" i="22"/>
  <c r="D103" i="23"/>
  <c r="D103" i="22"/>
  <c r="D79" i="23"/>
  <c r="D79" i="22"/>
  <c r="C105" i="23"/>
  <c r="C105" i="22"/>
  <c r="C81" i="23"/>
  <c r="C81" i="22"/>
  <c r="E81" i="22" s="1"/>
  <c r="D102" i="23"/>
  <c r="D102" i="22"/>
  <c r="D86" i="23"/>
  <c r="D86" i="22"/>
  <c r="D158" i="23"/>
  <c r="D158" i="22"/>
  <c r="C104" i="23"/>
  <c r="C104" i="22"/>
  <c r="C80" i="23"/>
  <c r="C80" i="22"/>
  <c r="C72" i="23"/>
  <c r="C72" i="22"/>
  <c r="D109" i="23"/>
  <c r="D109" i="22"/>
  <c r="D101" i="23"/>
  <c r="D101" i="22"/>
  <c r="D93" i="23"/>
  <c r="D93" i="22"/>
  <c r="D85" i="23"/>
  <c r="D85" i="22"/>
  <c r="D77" i="23"/>
  <c r="D77" i="22"/>
  <c r="D69" i="23"/>
  <c r="D69" i="22"/>
  <c r="E114" i="23"/>
  <c r="E106" i="23"/>
  <c r="E98" i="23"/>
  <c r="E90" i="23"/>
  <c r="E82" i="23"/>
  <c r="E74" i="23"/>
  <c r="E66" i="23"/>
  <c r="C84" i="23"/>
  <c r="C84" i="22"/>
  <c r="D97" i="23"/>
  <c r="D97" i="22"/>
  <c r="E110" i="23"/>
  <c r="E70" i="23"/>
  <c r="C107" i="23"/>
  <c r="C107" i="22"/>
  <c r="C74" i="23"/>
  <c r="C74" i="22"/>
  <c r="D87" i="23"/>
  <c r="D87" i="22"/>
  <c r="C113" i="23"/>
  <c r="C113" i="22"/>
  <c r="C65" i="23"/>
  <c r="C65" i="22"/>
  <c r="D70" i="23"/>
  <c r="D70" i="22"/>
  <c r="C87" i="23"/>
  <c r="C87" i="22"/>
  <c r="D108" i="23"/>
  <c r="F108" i="23" s="1"/>
  <c r="D108" i="22"/>
  <c r="D100" i="23"/>
  <c r="D100" i="22"/>
  <c r="D92" i="23"/>
  <c r="D92" i="22"/>
  <c r="D84" i="23"/>
  <c r="D84" i="22"/>
  <c r="D76" i="23"/>
  <c r="D76" i="22"/>
  <c r="D68" i="23"/>
  <c r="D68" i="22"/>
  <c r="E113" i="23"/>
  <c r="E105" i="23"/>
  <c r="E97" i="23"/>
  <c r="E89" i="23"/>
  <c r="E81" i="23"/>
  <c r="E73" i="23"/>
  <c r="E65" i="23"/>
  <c r="D154" i="23"/>
  <c r="D154" i="22"/>
  <c r="C76" i="23"/>
  <c r="C76" i="22"/>
  <c r="D65" i="23"/>
  <c r="D65" i="22"/>
  <c r="C75" i="23"/>
  <c r="C75" i="22"/>
  <c r="D80" i="23"/>
  <c r="D80" i="22"/>
  <c r="C90" i="23"/>
  <c r="C90" i="22"/>
  <c r="D111" i="23"/>
  <c r="D111" i="22"/>
  <c r="D71" i="23"/>
  <c r="D71" i="22"/>
  <c r="C89" i="23"/>
  <c r="C89" i="22"/>
  <c r="D94" i="23"/>
  <c r="D94" i="22"/>
  <c r="C96" i="23"/>
  <c r="C96" i="22"/>
  <c r="D157" i="23"/>
  <c r="D157" i="22"/>
  <c r="C103" i="23"/>
  <c r="C103" i="22"/>
  <c r="C79" i="23"/>
  <c r="C79" i="22"/>
  <c r="D156" i="23"/>
  <c r="D156" i="22"/>
  <c r="C110" i="23"/>
  <c r="C110" i="22"/>
  <c r="D107" i="23"/>
  <c r="D107" i="22"/>
  <c r="D91" i="23"/>
  <c r="D91" i="22"/>
  <c r="D83" i="23"/>
  <c r="D83" i="22"/>
  <c r="D75" i="23"/>
  <c r="D75" i="22"/>
  <c r="D67" i="23"/>
  <c r="D67" i="22"/>
  <c r="E112" i="23"/>
  <c r="E104" i="23"/>
  <c r="E96" i="23"/>
  <c r="E88" i="23"/>
  <c r="E80" i="23"/>
  <c r="E72" i="23"/>
  <c r="D105" i="23"/>
  <c r="D105" i="22"/>
  <c r="E78" i="23"/>
  <c r="C83" i="23"/>
  <c r="C83" i="22"/>
  <c r="D72" i="23"/>
  <c r="D72" i="22"/>
  <c r="C98" i="23"/>
  <c r="C98" i="22"/>
  <c r="C73" i="23"/>
  <c r="C73" i="22"/>
  <c r="C112" i="23"/>
  <c r="C112" i="22"/>
  <c r="C88" i="23"/>
  <c r="C88" i="22"/>
  <c r="C111" i="23"/>
  <c r="C111" i="22"/>
  <c r="C95" i="23"/>
  <c r="C95" i="22"/>
  <c r="C71" i="23"/>
  <c r="C71" i="22"/>
  <c r="C102" i="23"/>
  <c r="C102" i="22"/>
  <c r="C94" i="23"/>
  <c r="C94" i="22"/>
  <c r="C86" i="23"/>
  <c r="C86" i="22"/>
  <c r="C78" i="23"/>
  <c r="C78" i="22"/>
  <c r="C70" i="23"/>
  <c r="C70" i="22"/>
  <c r="D99" i="23"/>
  <c r="D99" i="22"/>
  <c r="D155" i="23"/>
  <c r="D155" i="22"/>
  <c r="C109" i="23"/>
  <c r="C109" i="22"/>
  <c r="C101" i="23"/>
  <c r="C101" i="22"/>
  <c r="C93" i="23"/>
  <c r="C93" i="22"/>
  <c r="E93" i="22" s="1"/>
  <c r="C85" i="23"/>
  <c r="C85" i="22"/>
  <c r="C77" i="23"/>
  <c r="C77" i="22"/>
  <c r="C69" i="23"/>
  <c r="C69" i="22"/>
  <c r="E69" i="22" s="1"/>
  <c r="D114" i="23"/>
  <c r="D114" i="22"/>
  <c r="D106" i="23"/>
  <c r="D106" i="22"/>
  <c r="D98" i="23"/>
  <c r="D98" i="22"/>
  <c r="D90" i="23"/>
  <c r="D90" i="22"/>
  <c r="D82" i="23"/>
  <c r="D82" i="22"/>
  <c r="D74" i="23"/>
  <c r="D74" i="22"/>
  <c r="D66" i="23"/>
  <c r="D66" i="22"/>
  <c r="E111" i="23"/>
  <c r="E103" i="23"/>
  <c r="E95" i="23"/>
  <c r="E87" i="23"/>
  <c r="E79" i="23"/>
  <c r="E71" i="23"/>
  <c r="D175" i="1"/>
  <c r="E175" i="1"/>
  <c r="C175" i="1"/>
  <c r="H62" i="24" l="1"/>
  <c r="E79" i="22"/>
  <c r="E103" i="22"/>
  <c r="E111" i="22"/>
  <c r="E110" i="22"/>
  <c r="E113" i="22"/>
  <c r="F89" i="23"/>
  <c r="E77" i="22"/>
  <c r="E94" i="22"/>
  <c r="E112" i="22"/>
  <c r="F105" i="23"/>
  <c r="E104" i="22"/>
  <c r="E71" i="22"/>
  <c r="F99" i="23"/>
  <c r="E72" i="22"/>
  <c r="E92" i="22"/>
  <c r="E90" i="22"/>
  <c r="E105" i="22"/>
  <c r="F111" i="23"/>
  <c r="F107" i="23"/>
  <c r="E100" i="22"/>
  <c r="F76" i="23"/>
  <c r="F90" i="23"/>
  <c r="F74" i="23"/>
  <c r="F101" i="23"/>
  <c r="F80" i="23"/>
  <c r="F67" i="23"/>
  <c r="F72" i="23"/>
  <c r="C180" i="23"/>
  <c r="C180" i="22"/>
  <c r="C132" i="23"/>
  <c r="C132" i="22"/>
  <c r="C163" i="23"/>
  <c r="C163" i="22"/>
  <c r="E86" i="22"/>
  <c r="E73" i="22"/>
  <c r="C178" i="23"/>
  <c r="C178" i="22"/>
  <c r="C170" i="23"/>
  <c r="C170" i="22"/>
  <c r="C162" i="23"/>
  <c r="C162" i="22"/>
  <c r="C154" i="23"/>
  <c r="C154" i="22"/>
  <c r="E154" i="22" s="1"/>
  <c r="C146" i="23"/>
  <c r="C146" i="22"/>
  <c r="C138" i="23"/>
  <c r="C138" i="22"/>
  <c r="F85" i="23"/>
  <c r="E109" i="22"/>
  <c r="F73" i="23"/>
  <c r="E83" i="22"/>
  <c r="E89" i="22"/>
  <c r="F75" i="23"/>
  <c r="F113" i="23"/>
  <c r="F84" i="23"/>
  <c r="E108" i="22"/>
  <c r="F87" i="23"/>
  <c r="E66" i="22"/>
  <c r="F92" i="23"/>
  <c r="E99" i="22"/>
  <c r="F96" i="23"/>
  <c r="C164" i="23"/>
  <c r="C164" i="22"/>
  <c r="F81" i="23"/>
  <c r="C171" i="23"/>
  <c r="C171" i="22"/>
  <c r="C131" i="23"/>
  <c r="C131" i="22"/>
  <c r="E75" i="22"/>
  <c r="E84" i="22"/>
  <c r="F78" i="23"/>
  <c r="C177" i="23"/>
  <c r="C177" i="22"/>
  <c r="C161" i="23"/>
  <c r="C161" i="22"/>
  <c r="C153" i="23"/>
  <c r="C153" i="22"/>
  <c r="C145" i="23"/>
  <c r="C145" i="22"/>
  <c r="C137" i="23"/>
  <c r="C137" i="22"/>
  <c r="E70" i="22"/>
  <c r="F86" i="23"/>
  <c r="E88" i="22"/>
  <c r="F83" i="23"/>
  <c r="E65" i="22"/>
  <c r="F104" i="23"/>
  <c r="E67" i="22"/>
  <c r="E68" i="22"/>
  <c r="C156" i="23"/>
  <c r="C156" i="22"/>
  <c r="E156" i="22" s="1"/>
  <c r="C155" i="23"/>
  <c r="C155" i="22"/>
  <c r="E155" i="22" s="1"/>
  <c r="C168" i="23"/>
  <c r="C168" i="22"/>
  <c r="C144" i="23"/>
  <c r="C144" i="22"/>
  <c r="F109" i="23"/>
  <c r="F71" i="23"/>
  <c r="E98" i="22"/>
  <c r="F79" i="23"/>
  <c r="E96" i="22"/>
  <c r="E74" i="22"/>
  <c r="F110" i="23"/>
  <c r="F69" i="23"/>
  <c r="F102" i="23"/>
  <c r="F66" i="23"/>
  <c r="E106" i="22"/>
  <c r="E91" i="22"/>
  <c r="F68" i="23"/>
  <c r="C148" i="23"/>
  <c r="C148" i="22"/>
  <c r="C147" i="23"/>
  <c r="C147" i="22"/>
  <c r="C169" i="23"/>
  <c r="C169" i="22"/>
  <c r="C176" i="23"/>
  <c r="C176" i="22"/>
  <c r="C160" i="23"/>
  <c r="C160" i="22"/>
  <c r="C152" i="23"/>
  <c r="C152" i="22"/>
  <c r="C136" i="23"/>
  <c r="C136" i="22"/>
  <c r="C183" i="23"/>
  <c r="C183" i="22"/>
  <c r="C175" i="23"/>
  <c r="C175" i="22"/>
  <c r="C167" i="23"/>
  <c r="C167" i="22"/>
  <c r="C159" i="23"/>
  <c r="C159" i="22"/>
  <c r="C151" i="23"/>
  <c r="C151" i="22"/>
  <c r="C143" i="23"/>
  <c r="C143" i="22"/>
  <c r="C135" i="23"/>
  <c r="C135" i="22"/>
  <c r="F70" i="23"/>
  <c r="F94" i="23"/>
  <c r="E95" i="22"/>
  <c r="F88" i="23"/>
  <c r="F98" i="23"/>
  <c r="F65" i="23"/>
  <c r="E87" i="22"/>
  <c r="F93" i="23"/>
  <c r="E114" i="22"/>
  <c r="F106" i="23"/>
  <c r="F91" i="23"/>
  <c r="F100" i="23"/>
  <c r="C172" i="23"/>
  <c r="C172" i="22"/>
  <c r="C140" i="23"/>
  <c r="C140" i="22"/>
  <c r="C179" i="23"/>
  <c r="C179" i="22"/>
  <c r="C139" i="23"/>
  <c r="C139" i="22"/>
  <c r="E85" i="22"/>
  <c r="C182" i="23"/>
  <c r="C182" i="22"/>
  <c r="C174" i="23"/>
  <c r="C174" i="22"/>
  <c r="C166" i="23"/>
  <c r="C166" i="22"/>
  <c r="C158" i="23"/>
  <c r="C158" i="22"/>
  <c r="E158" i="22" s="1"/>
  <c r="C150" i="23"/>
  <c r="C150" i="22"/>
  <c r="C142" i="23"/>
  <c r="C142" i="22"/>
  <c r="C134" i="23"/>
  <c r="C134" i="22"/>
  <c r="E78" i="22"/>
  <c r="F95" i="23"/>
  <c r="F114" i="23"/>
  <c r="E97" i="22"/>
  <c r="E82" i="22"/>
  <c r="C181" i="23"/>
  <c r="C181" i="22"/>
  <c r="C173" i="23"/>
  <c r="C173" i="22"/>
  <c r="C165" i="23"/>
  <c r="C165" i="22"/>
  <c r="C157" i="23"/>
  <c r="C157" i="22"/>
  <c r="E157" i="22" s="1"/>
  <c r="C149" i="23"/>
  <c r="C149" i="22"/>
  <c r="C141" i="23"/>
  <c r="C141" i="22"/>
  <c r="C133" i="23"/>
  <c r="C133" i="22"/>
  <c r="F77" i="23"/>
  <c r="E101" i="22"/>
  <c r="E102" i="22"/>
  <c r="F112" i="23"/>
  <c r="F103" i="23"/>
  <c r="E76" i="22"/>
  <c r="E107" i="22"/>
  <c r="E80" i="22"/>
  <c r="F97" i="23"/>
  <c r="F82" i="23"/>
  <c r="F180" i="17"/>
  <c r="D135" i="24" s="1"/>
  <c r="F181" i="17"/>
  <c r="D136" i="24" s="1"/>
  <c r="F182" i="17"/>
  <c r="D137" i="24" s="1"/>
  <c r="F183" i="17"/>
  <c r="D138" i="24" s="1"/>
  <c r="F184" i="17"/>
  <c r="D139" i="24" s="1"/>
  <c r="F185" i="17"/>
  <c r="D140" i="24" s="1"/>
  <c r="F186" i="17"/>
  <c r="D141" i="24" s="1"/>
  <c r="F187" i="17"/>
  <c r="D142" i="24" s="1"/>
  <c r="F188" i="17"/>
  <c r="D143" i="24" s="1"/>
  <c r="F189" i="17"/>
  <c r="D144" i="24" s="1"/>
  <c r="F190" i="17"/>
  <c r="D145" i="24" s="1"/>
  <c r="F191" i="17"/>
  <c r="D146" i="24" s="1"/>
  <c r="F192" i="17"/>
  <c r="D147" i="24" s="1"/>
  <c r="F193" i="17"/>
  <c r="D148" i="24" s="1"/>
  <c r="F194" i="17"/>
  <c r="D149" i="24" s="1"/>
  <c r="F195" i="17"/>
  <c r="D150" i="24" s="1"/>
  <c r="F196" i="17"/>
  <c r="D151" i="24" s="1"/>
  <c r="F197" i="17"/>
  <c r="D152" i="24" s="1"/>
  <c r="F198" i="17"/>
  <c r="D153" i="24" s="1"/>
  <c r="F204" i="17"/>
  <c r="D159" i="24" s="1"/>
  <c r="F205" i="17"/>
  <c r="D160" i="24" s="1"/>
  <c r="F206" i="17"/>
  <c r="D161" i="24" s="1"/>
  <c r="F207" i="17"/>
  <c r="D162" i="24" s="1"/>
  <c r="F208" i="17"/>
  <c r="D163" i="24" s="1"/>
  <c r="F209" i="17"/>
  <c r="D164" i="24" s="1"/>
  <c r="F210" i="17"/>
  <c r="D165" i="24" s="1"/>
  <c r="F211" i="17"/>
  <c r="D166" i="24" s="1"/>
  <c r="F212" i="17"/>
  <c r="D167" i="24" s="1"/>
  <c r="F213" i="17"/>
  <c r="D168" i="24" s="1"/>
  <c r="F214" i="17"/>
  <c r="D169" i="24" s="1"/>
  <c r="F215" i="17"/>
  <c r="D170" i="24" s="1"/>
  <c r="F216" i="17"/>
  <c r="D171" i="24" s="1"/>
  <c r="F217" i="17"/>
  <c r="D172" i="24" s="1"/>
  <c r="F218" i="17"/>
  <c r="D173" i="24" s="1"/>
  <c r="F219" i="17"/>
  <c r="D174" i="24" s="1"/>
  <c r="F220" i="17"/>
  <c r="D175" i="24" s="1"/>
  <c r="F221" i="17"/>
  <c r="D176" i="24" s="1"/>
  <c r="F222" i="17"/>
  <c r="D177" i="24" s="1"/>
  <c r="F223" i="17"/>
  <c r="D178" i="24" s="1"/>
  <c r="F224" i="17"/>
  <c r="D179" i="24" s="1"/>
  <c r="F225" i="17"/>
  <c r="D180" i="24" s="1"/>
  <c r="F226" i="17"/>
  <c r="D181" i="24" s="1"/>
  <c r="F227" i="17"/>
  <c r="D182" i="24" s="1"/>
  <c r="F228" i="17"/>
  <c r="D183" i="24" s="1"/>
  <c r="F181" i="19"/>
  <c r="E135" i="24" s="1"/>
  <c r="F182" i="19"/>
  <c r="E136" i="24" s="1"/>
  <c r="F183" i="19"/>
  <c r="E137" i="24" s="1"/>
  <c r="F184" i="19"/>
  <c r="E138" i="24" s="1"/>
  <c r="F185" i="19"/>
  <c r="E139" i="24" s="1"/>
  <c r="F186" i="19"/>
  <c r="E140" i="24" s="1"/>
  <c r="F187" i="19"/>
  <c r="E141" i="24" s="1"/>
  <c r="F188" i="19"/>
  <c r="E142" i="24" s="1"/>
  <c r="F189" i="19"/>
  <c r="E143" i="24" s="1"/>
  <c r="F190" i="19"/>
  <c r="E144" i="24" s="1"/>
  <c r="F191" i="19"/>
  <c r="E145" i="24" s="1"/>
  <c r="F192" i="19"/>
  <c r="E146" i="24" s="1"/>
  <c r="F193" i="19"/>
  <c r="E147" i="24" s="1"/>
  <c r="F194" i="19"/>
  <c r="E148" i="24" s="1"/>
  <c r="F195" i="19"/>
  <c r="E149" i="24" s="1"/>
  <c r="F196" i="19"/>
  <c r="E150" i="24" s="1"/>
  <c r="F197" i="19"/>
  <c r="E151" i="24" s="1"/>
  <c r="F198" i="19"/>
  <c r="E152" i="24" s="1"/>
  <c r="F199" i="19"/>
  <c r="E153" i="24" s="1"/>
  <c r="F200" i="19"/>
  <c r="E154" i="24" s="1"/>
  <c r="F201" i="19"/>
  <c r="E155" i="24" s="1"/>
  <c r="F202" i="19"/>
  <c r="E156" i="24" s="1"/>
  <c r="F203" i="19"/>
  <c r="E157" i="24" s="1"/>
  <c r="F204" i="19"/>
  <c r="E158" i="24" s="1"/>
  <c r="F205" i="19"/>
  <c r="E159" i="24" s="1"/>
  <c r="F206" i="19"/>
  <c r="E160" i="24" s="1"/>
  <c r="F207" i="19"/>
  <c r="E161" i="24" s="1"/>
  <c r="F208" i="19"/>
  <c r="E162" i="24" s="1"/>
  <c r="F209" i="19"/>
  <c r="E163" i="24" s="1"/>
  <c r="F210" i="19"/>
  <c r="E164" i="24" s="1"/>
  <c r="F211" i="19"/>
  <c r="E165" i="24" s="1"/>
  <c r="F212" i="19"/>
  <c r="E166" i="24" s="1"/>
  <c r="F213" i="19"/>
  <c r="E167" i="24" s="1"/>
  <c r="F214" i="19"/>
  <c r="E168" i="24" s="1"/>
  <c r="F215" i="19"/>
  <c r="E169" i="24" s="1"/>
  <c r="F216" i="19"/>
  <c r="E170" i="24" s="1"/>
  <c r="F217" i="19"/>
  <c r="E171" i="24" s="1"/>
  <c r="F218" i="19"/>
  <c r="E172" i="24" s="1"/>
  <c r="F219" i="19"/>
  <c r="E173" i="24" s="1"/>
  <c r="F220" i="19"/>
  <c r="E174" i="24" s="1"/>
  <c r="F221" i="19"/>
  <c r="E175" i="24" s="1"/>
  <c r="F222" i="19"/>
  <c r="E176" i="24" s="1"/>
  <c r="F223" i="19"/>
  <c r="E177" i="24" s="1"/>
  <c r="F224" i="19"/>
  <c r="E178" i="24" s="1"/>
  <c r="F225" i="19"/>
  <c r="E179" i="24" s="1"/>
  <c r="F226" i="19"/>
  <c r="E180" i="24" s="1"/>
  <c r="F227" i="19"/>
  <c r="E181" i="24" s="1"/>
  <c r="F228" i="19"/>
  <c r="E182" i="24" s="1"/>
  <c r="F229" i="19"/>
  <c r="E183" i="24" s="1"/>
  <c r="F184" i="20"/>
  <c r="F135" i="24" s="1"/>
  <c r="F185" i="20"/>
  <c r="F136" i="24" s="1"/>
  <c r="F186" i="20"/>
  <c r="F137" i="24" s="1"/>
  <c r="F187" i="20"/>
  <c r="F138" i="24" s="1"/>
  <c r="F188" i="20"/>
  <c r="F139" i="24" s="1"/>
  <c r="F189" i="20"/>
  <c r="F140" i="24" s="1"/>
  <c r="F190" i="20"/>
  <c r="F141" i="24" s="1"/>
  <c r="F191" i="20"/>
  <c r="F142" i="24" s="1"/>
  <c r="F192" i="20"/>
  <c r="F143" i="24" s="1"/>
  <c r="F193" i="20"/>
  <c r="F144" i="24" s="1"/>
  <c r="F194" i="20"/>
  <c r="F145" i="24" s="1"/>
  <c r="F195" i="20"/>
  <c r="F146" i="24" s="1"/>
  <c r="F196" i="20"/>
  <c r="F147" i="24" s="1"/>
  <c r="F197" i="20"/>
  <c r="F148" i="24" s="1"/>
  <c r="F198" i="20"/>
  <c r="F149" i="24" s="1"/>
  <c r="F199" i="20"/>
  <c r="F150" i="24" s="1"/>
  <c r="F200" i="20"/>
  <c r="F151" i="24" s="1"/>
  <c r="F201" i="20"/>
  <c r="F152" i="24" s="1"/>
  <c r="F202" i="20"/>
  <c r="F153" i="24" s="1"/>
  <c r="F203" i="20"/>
  <c r="F154" i="24" s="1"/>
  <c r="F204" i="20"/>
  <c r="F155" i="24" s="1"/>
  <c r="F205" i="20"/>
  <c r="F156" i="24" s="1"/>
  <c r="F206" i="20"/>
  <c r="F157" i="24" s="1"/>
  <c r="F207" i="20"/>
  <c r="F158" i="24" s="1"/>
  <c r="F208" i="20"/>
  <c r="F159" i="24" s="1"/>
  <c r="F209" i="20"/>
  <c r="F160" i="24" s="1"/>
  <c r="F210" i="20"/>
  <c r="F161" i="24" s="1"/>
  <c r="F211" i="20"/>
  <c r="F162" i="24" s="1"/>
  <c r="F212" i="20"/>
  <c r="F163" i="24" s="1"/>
  <c r="F213" i="20"/>
  <c r="F164" i="24" s="1"/>
  <c r="F214" i="20"/>
  <c r="F165" i="24" s="1"/>
  <c r="F215" i="20"/>
  <c r="F166" i="24" s="1"/>
  <c r="F216" i="20"/>
  <c r="F167" i="24" s="1"/>
  <c r="F217" i="20"/>
  <c r="F168" i="24" s="1"/>
  <c r="F218" i="20"/>
  <c r="F169" i="24" s="1"/>
  <c r="F219" i="20"/>
  <c r="F170" i="24" s="1"/>
  <c r="F220" i="20"/>
  <c r="F171" i="24" s="1"/>
  <c r="F221" i="20"/>
  <c r="F172" i="24" s="1"/>
  <c r="F222" i="20"/>
  <c r="F173" i="24" s="1"/>
  <c r="F223" i="20"/>
  <c r="F174" i="24" s="1"/>
  <c r="F224" i="20"/>
  <c r="F175" i="24" s="1"/>
  <c r="F225" i="20"/>
  <c r="F176" i="24" s="1"/>
  <c r="F226" i="20"/>
  <c r="F177" i="24" s="1"/>
  <c r="F227" i="20"/>
  <c r="F178" i="24" s="1"/>
  <c r="F228" i="20"/>
  <c r="F179" i="24" s="1"/>
  <c r="F229" i="20"/>
  <c r="F180" i="24" s="1"/>
  <c r="F230" i="20"/>
  <c r="F181" i="24" s="1"/>
  <c r="F231" i="20"/>
  <c r="F182" i="24" s="1"/>
  <c r="F232" i="20"/>
  <c r="F183" i="24" s="1"/>
  <c r="G156" i="24" l="1"/>
  <c r="G178" i="24"/>
  <c r="G172" i="24"/>
  <c r="G166" i="24"/>
  <c r="G160" i="24"/>
  <c r="G175" i="24"/>
  <c r="G169" i="24"/>
  <c r="G181" i="24"/>
  <c r="G163" i="24"/>
  <c r="G149" i="24"/>
  <c r="G137" i="24"/>
  <c r="G158" i="24"/>
  <c r="G183" i="24"/>
  <c r="G177" i="24"/>
  <c r="G171" i="24"/>
  <c r="G165" i="24"/>
  <c r="G159" i="24"/>
  <c r="G148" i="24"/>
  <c r="G142" i="24"/>
  <c r="G136" i="24"/>
  <c r="G143" i="24"/>
  <c r="G157" i="24"/>
  <c r="G182" i="24"/>
  <c r="G176" i="24"/>
  <c r="G170" i="24"/>
  <c r="G164" i="24"/>
  <c r="G153" i="24"/>
  <c r="G147" i="24"/>
  <c r="G141" i="24"/>
  <c r="G135" i="24"/>
  <c r="G152" i="24"/>
  <c r="G146" i="24"/>
  <c r="G155" i="24"/>
  <c r="G180" i="24"/>
  <c r="G174" i="24"/>
  <c r="G168" i="24"/>
  <c r="G162" i="24"/>
  <c r="G151" i="24"/>
  <c r="G145" i="24"/>
  <c r="G139" i="24"/>
  <c r="G140" i="24"/>
  <c r="G154" i="24"/>
  <c r="G179" i="24"/>
  <c r="G173" i="24"/>
  <c r="G167" i="24"/>
  <c r="G161" i="24"/>
  <c r="G150" i="24"/>
  <c r="G144" i="24"/>
  <c r="G138" i="24"/>
  <c r="E159" i="23"/>
  <c r="D160" i="23"/>
  <c r="D160" i="22"/>
  <c r="E160" i="22" s="1"/>
  <c r="E158" i="23"/>
  <c r="F158" i="23" s="1"/>
  <c r="E142" i="23"/>
  <c r="D146" i="23"/>
  <c r="D146" i="22"/>
  <c r="E146" i="22" s="1"/>
  <c r="D138" i="23"/>
  <c r="D138" i="22"/>
  <c r="E138" i="22" s="1"/>
  <c r="E181" i="23"/>
  <c r="E173" i="23"/>
  <c r="E165" i="23"/>
  <c r="E157" i="23"/>
  <c r="F157" i="23" s="1"/>
  <c r="E149" i="23"/>
  <c r="E141" i="23"/>
  <c r="D182" i="23"/>
  <c r="D182" i="22"/>
  <c r="E182" i="22" s="1"/>
  <c r="D174" i="23"/>
  <c r="D174" i="22"/>
  <c r="D166" i="23"/>
  <c r="D166" i="22"/>
  <c r="E166" i="22" s="1"/>
  <c r="D153" i="23"/>
  <c r="D153" i="22"/>
  <c r="E153" i="22" s="1"/>
  <c r="D145" i="23"/>
  <c r="D145" i="22"/>
  <c r="E145" i="22" s="1"/>
  <c r="D137" i="23"/>
  <c r="D137" i="22"/>
  <c r="E167" i="23"/>
  <c r="D168" i="23"/>
  <c r="D168" i="22"/>
  <c r="E168" i="22" s="1"/>
  <c r="E182" i="23"/>
  <c r="D175" i="23"/>
  <c r="D175" i="22"/>
  <c r="E172" i="23"/>
  <c r="E156" i="23"/>
  <c r="F156" i="23" s="1"/>
  <c r="E140" i="23"/>
  <c r="D181" i="23"/>
  <c r="D181" i="22"/>
  <c r="E181" i="22" s="1"/>
  <c r="D165" i="23"/>
  <c r="D165" i="22"/>
  <c r="E165" i="22" s="1"/>
  <c r="D152" i="23"/>
  <c r="D152" i="22"/>
  <c r="E152" i="22" s="1"/>
  <c r="D136" i="23"/>
  <c r="D136" i="22"/>
  <c r="E136" i="22" s="1"/>
  <c r="E179" i="23"/>
  <c r="E163" i="23"/>
  <c r="E155" i="23"/>
  <c r="F155" i="23" s="1"/>
  <c r="E139" i="23"/>
  <c r="D180" i="23"/>
  <c r="D180" i="22"/>
  <c r="E180" i="22" s="1"/>
  <c r="D172" i="23"/>
  <c r="D172" i="22"/>
  <c r="E172" i="22" s="1"/>
  <c r="D164" i="23"/>
  <c r="D164" i="22"/>
  <c r="E164" i="22" s="1"/>
  <c r="D151" i="23"/>
  <c r="D151" i="22"/>
  <c r="E151" i="22" s="1"/>
  <c r="D143" i="23"/>
  <c r="D143" i="22"/>
  <c r="E143" i="22" s="1"/>
  <c r="D135" i="23"/>
  <c r="D135" i="22"/>
  <c r="E135" i="22" s="1"/>
  <c r="E151" i="23"/>
  <c r="D147" i="23"/>
  <c r="D147" i="22"/>
  <c r="E147" i="22" s="1"/>
  <c r="E166" i="23"/>
  <c r="E150" i="23"/>
  <c r="D159" i="23"/>
  <c r="D159" i="22"/>
  <c r="E159" i="22" s="1"/>
  <c r="E180" i="23"/>
  <c r="E164" i="23"/>
  <c r="E148" i="23"/>
  <c r="D173" i="23"/>
  <c r="D173" i="22"/>
  <c r="E173" i="22" s="1"/>
  <c r="D144" i="23"/>
  <c r="D144" i="22"/>
  <c r="E144" i="22" s="1"/>
  <c r="E171" i="23"/>
  <c r="E147" i="23"/>
  <c r="E178" i="23"/>
  <c r="E170" i="23"/>
  <c r="E162" i="23"/>
  <c r="E154" i="23"/>
  <c r="F154" i="23" s="1"/>
  <c r="E146" i="23"/>
  <c r="E138" i="23"/>
  <c r="D179" i="23"/>
  <c r="D179" i="22"/>
  <c r="E179" i="22" s="1"/>
  <c r="D171" i="23"/>
  <c r="D171" i="22"/>
  <c r="E171" i="22" s="1"/>
  <c r="D163" i="23"/>
  <c r="F163" i="23" s="1"/>
  <c r="D163" i="22"/>
  <c r="E163" i="22" s="1"/>
  <c r="D150" i="23"/>
  <c r="F150" i="23" s="1"/>
  <c r="D150" i="22"/>
  <c r="E150" i="22" s="1"/>
  <c r="D142" i="23"/>
  <c r="D142" i="22"/>
  <c r="E142" i="22" s="1"/>
  <c r="E174" i="22"/>
  <c r="E175" i="23"/>
  <c r="E143" i="23"/>
  <c r="D139" i="23"/>
  <c r="D139" i="22"/>
  <c r="E139" i="22" s="1"/>
  <c r="D183" i="23"/>
  <c r="D183" i="22"/>
  <c r="E183" i="22" s="1"/>
  <c r="E169" i="23"/>
  <c r="E145" i="23"/>
  <c r="F145" i="23" s="1"/>
  <c r="D162" i="23"/>
  <c r="D162" i="22"/>
  <c r="E162" i="22" s="1"/>
  <c r="E135" i="23"/>
  <c r="E174" i="23"/>
  <c r="D167" i="23"/>
  <c r="D167" i="22"/>
  <c r="E167" i="22" s="1"/>
  <c r="E177" i="23"/>
  <c r="E161" i="23"/>
  <c r="E153" i="23"/>
  <c r="E137" i="23"/>
  <c r="D178" i="23"/>
  <c r="D178" i="22"/>
  <c r="E178" i="22" s="1"/>
  <c r="D170" i="23"/>
  <c r="D170" i="22"/>
  <c r="D149" i="23"/>
  <c r="D149" i="22"/>
  <c r="E149" i="22" s="1"/>
  <c r="D141" i="23"/>
  <c r="D141" i="22"/>
  <c r="E141" i="22" s="1"/>
  <c r="E176" i="23"/>
  <c r="E168" i="23"/>
  <c r="E160" i="23"/>
  <c r="F160" i="23" s="1"/>
  <c r="E152" i="23"/>
  <c r="E144" i="23"/>
  <c r="E136" i="23"/>
  <c r="D177" i="23"/>
  <c r="D177" i="22"/>
  <c r="E177" i="22" s="1"/>
  <c r="D169" i="23"/>
  <c r="D169" i="22"/>
  <c r="E169" i="22" s="1"/>
  <c r="D161" i="23"/>
  <c r="D161" i="22"/>
  <c r="E161" i="22" s="1"/>
  <c r="D148" i="23"/>
  <c r="D148" i="22"/>
  <c r="E148" i="22" s="1"/>
  <c r="D140" i="23"/>
  <c r="D140" i="22"/>
  <c r="E140" i="22" s="1"/>
  <c r="E175" i="22"/>
  <c r="E137" i="22"/>
  <c r="E183" i="23"/>
  <c r="D176" i="23"/>
  <c r="D176" i="22"/>
  <c r="E176" i="22" s="1"/>
  <c r="E170" i="22"/>
  <c r="E16" i="1"/>
  <c r="D16" i="1"/>
  <c r="C16" i="1"/>
  <c r="F151" i="23" l="1"/>
  <c r="F146" i="23"/>
  <c r="F141" i="23"/>
  <c r="F179" i="23"/>
  <c r="F178" i="23"/>
  <c r="F173" i="23"/>
  <c r="F140" i="23"/>
  <c r="F148" i="23"/>
  <c r="F161" i="23"/>
  <c r="F139" i="23"/>
  <c r="F159" i="23"/>
  <c r="F162" i="23"/>
  <c r="F143" i="23"/>
  <c r="F172" i="23"/>
  <c r="F171" i="23"/>
  <c r="F136" i="23"/>
  <c r="F138" i="23"/>
  <c r="F181" i="23"/>
  <c r="F164" i="23"/>
  <c r="F152" i="23"/>
  <c r="F168" i="23"/>
  <c r="F137" i="23"/>
  <c r="F175" i="23"/>
  <c r="F144" i="23"/>
  <c r="F182" i="23"/>
  <c r="F176" i="23"/>
  <c r="F167" i="23"/>
  <c r="F135" i="23"/>
  <c r="F177" i="23"/>
  <c r="F166" i="23"/>
  <c r="F165" i="23"/>
  <c r="F174" i="23"/>
  <c r="F153" i="23"/>
  <c r="F169" i="23"/>
  <c r="F183" i="23"/>
  <c r="F180" i="23"/>
  <c r="F142" i="23"/>
  <c r="F147" i="23"/>
  <c r="F170" i="23"/>
  <c r="F149" i="23"/>
  <c r="F50" i="20"/>
  <c r="E48" i="24" s="1"/>
  <c r="F49" i="20"/>
  <c r="E47" i="24" s="1"/>
  <c r="F48" i="20"/>
  <c r="E46" i="24" s="1"/>
  <c r="F47" i="20"/>
  <c r="E45" i="24" s="1"/>
  <c r="F46" i="20"/>
  <c r="E44" i="24" s="1"/>
  <c r="F45" i="20"/>
  <c r="E43" i="24" s="1"/>
  <c r="F44" i="20"/>
  <c r="E42" i="24" s="1"/>
  <c r="F43" i="20"/>
  <c r="E41" i="24" s="1"/>
  <c r="F42" i="20"/>
  <c r="E40" i="24" s="1"/>
  <c r="F41" i="20"/>
  <c r="F40" i="20"/>
  <c r="E38" i="24" s="1"/>
  <c r="F39" i="20"/>
  <c r="E37" i="24" s="1"/>
  <c r="D38" i="20"/>
  <c r="C38" i="20"/>
  <c r="F37" i="20"/>
  <c r="E35" i="24" s="1"/>
  <c r="F36" i="20"/>
  <c r="F35" i="20"/>
  <c r="E33" i="24" s="1"/>
  <c r="F34" i="20"/>
  <c r="E32" i="24" s="1"/>
  <c r="F33" i="20"/>
  <c r="E31" i="24" s="1"/>
  <c r="E32" i="20"/>
  <c r="E30" i="20" s="1"/>
  <c r="D32" i="20"/>
  <c r="C32" i="20"/>
  <c r="F22" i="20"/>
  <c r="F20" i="24" s="1"/>
  <c r="F21" i="20"/>
  <c r="F19" i="24" s="1"/>
  <c r="F20" i="20"/>
  <c r="F18" i="24" s="1"/>
  <c r="F19" i="20"/>
  <c r="F17" i="24" s="1"/>
  <c r="E16" i="20"/>
  <c r="D16" i="20"/>
  <c r="C16" i="20"/>
  <c r="F50" i="19"/>
  <c r="D48" i="24" s="1"/>
  <c r="F49" i="19"/>
  <c r="D47" i="24" s="1"/>
  <c r="F48" i="19"/>
  <c r="D46" i="24" s="1"/>
  <c r="F47" i="19"/>
  <c r="D45" i="24" s="1"/>
  <c r="F46" i="19"/>
  <c r="D44" i="23" s="1"/>
  <c r="F45" i="19"/>
  <c r="D43" i="23" s="1"/>
  <c r="F44" i="19"/>
  <c r="D42" i="24" s="1"/>
  <c r="F43" i="19"/>
  <c r="D41" i="24" s="1"/>
  <c r="F42" i="19"/>
  <c r="D40" i="24" s="1"/>
  <c r="F41" i="19"/>
  <c r="D39" i="23" s="1"/>
  <c r="F40" i="19"/>
  <c r="D38" i="23" s="1"/>
  <c r="F39" i="19"/>
  <c r="D37" i="24" s="1"/>
  <c r="E38" i="19"/>
  <c r="D38" i="19"/>
  <c r="C38" i="19"/>
  <c r="F37" i="19"/>
  <c r="D35" i="23" s="1"/>
  <c r="F36" i="19"/>
  <c r="D34" i="24" s="1"/>
  <c r="F35" i="19"/>
  <c r="D33" i="24" s="1"/>
  <c r="F34" i="19"/>
  <c r="D32" i="23" s="1"/>
  <c r="F33" i="19"/>
  <c r="D31" i="24" s="1"/>
  <c r="F31" i="24" s="1"/>
  <c r="E32" i="19"/>
  <c r="D32" i="19"/>
  <c r="C32" i="19"/>
  <c r="F22" i="19"/>
  <c r="E20" i="24" s="1"/>
  <c r="F21" i="19"/>
  <c r="E19" i="24" s="1"/>
  <c r="F20" i="19"/>
  <c r="E18" i="24" s="1"/>
  <c r="F19" i="19"/>
  <c r="E17" i="23" s="1"/>
  <c r="F18" i="19"/>
  <c r="E16" i="24" s="1"/>
  <c r="E16" i="19"/>
  <c r="D16" i="19"/>
  <c r="C16" i="19"/>
  <c r="F16" i="20" l="1"/>
  <c r="E30" i="19"/>
  <c r="D30" i="19"/>
  <c r="E16" i="23"/>
  <c r="C30" i="19"/>
  <c r="F16" i="24"/>
  <c r="F14" i="24" s="1"/>
  <c r="C30" i="20"/>
  <c r="D30" i="20"/>
  <c r="F38" i="20"/>
  <c r="E30" i="24"/>
  <c r="E39" i="24"/>
  <c r="E36" i="24" s="1"/>
  <c r="F32" i="20"/>
  <c r="D31" i="23"/>
  <c r="D47" i="23"/>
  <c r="F32" i="19"/>
  <c r="D41" i="23"/>
  <c r="D37" i="23"/>
  <c r="D34" i="23"/>
  <c r="D46" i="23"/>
  <c r="D40" i="23"/>
  <c r="D33" i="23"/>
  <c r="D44" i="24"/>
  <c r="D38" i="24"/>
  <c r="D35" i="24"/>
  <c r="D32" i="24"/>
  <c r="D45" i="23"/>
  <c r="E17" i="24"/>
  <c r="E14" i="24" s="1"/>
  <c r="D43" i="24"/>
  <c r="F38" i="19"/>
  <c r="D48" i="23"/>
  <c r="D42" i="23"/>
  <c r="D39" i="24"/>
  <c r="F16" i="19"/>
  <c r="E20" i="23"/>
  <c r="E19" i="23"/>
  <c r="E18" i="23"/>
  <c r="F30" i="20" l="1"/>
  <c r="D36" i="24"/>
  <c r="F30" i="19"/>
  <c r="D30" i="23"/>
  <c r="D30" i="24"/>
  <c r="E28" i="24"/>
  <c r="D36" i="23"/>
  <c r="E14" i="23"/>
  <c r="F50" i="17"/>
  <c r="F49" i="17"/>
  <c r="F48" i="17"/>
  <c r="F47" i="17"/>
  <c r="F46" i="17"/>
  <c r="F45" i="17"/>
  <c r="F44" i="17"/>
  <c r="F43" i="17"/>
  <c r="F42" i="17"/>
  <c r="F41" i="17"/>
  <c r="F40" i="17"/>
  <c r="F39" i="17"/>
  <c r="E38" i="17"/>
  <c r="D38" i="17"/>
  <c r="C38" i="17"/>
  <c r="F37" i="17"/>
  <c r="F36" i="17"/>
  <c r="F35" i="17"/>
  <c r="F34" i="17"/>
  <c r="F33" i="17"/>
  <c r="E32" i="17"/>
  <c r="D32" i="17"/>
  <c r="C32" i="17"/>
  <c r="F22" i="17"/>
  <c r="D20" i="22" s="1"/>
  <c r="F21" i="17"/>
  <c r="D19" i="22" s="1"/>
  <c r="F20" i="17"/>
  <c r="F19" i="17"/>
  <c r="F18" i="17"/>
  <c r="D16" i="22" s="1"/>
  <c r="E16" i="17"/>
  <c r="D16" i="17"/>
  <c r="C16" i="17"/>
  <c r="D38" i="1"/>
  <c r="E38" i="1"/>
  <c r="E30" i="1" s="1"/>
  <c r="F40" i="1"/>
  <c r="F41" i="1"/>
  <c r="F42" i="1"/>
  <c r="F43" i="1"/>
  <c r="F44" i="1"/>
  <c r="F45" i="1"/>
  <c r="F46" i="1"/>
  <c r="F47" i="1"/>
  <c r="F48" i="1"/>
  <c r="F49" i="1"/>
  <c r="F50" i="1"/>
  <c r="F39" i="1"/>
  <c r="F19" i="1"/>
  <c r="F20" i="1"/>
  <c r="F21" i="1"/>
  <c r="F22" i="1"/>
  <c r="C20" i="22" s="1"/>
  <c r="F18" i="1"/>
  <c r="C16" i="22" s="1"/>
  <c r="E20" i="22" l="1"/>
  <c r="F32" i="1"/>
  <c r="D28" i="23"/>
  <c r="E16" i="22"/>
  <c r="D28" i="24"/>
  <c r="E30" i="17"/>
  <c r="D30" i="17"/>
  <c r="D30" i="1"/>
  <c r="C30" i="1"/>
  <c r="B37" i="22"/>
  <c r="B37" i="23"/>
  <c r="B37" i="24"/>
  <c r="B31" i="23"/>
  <c r="B31" i="22"/>
  <c r="C30" i="17"/>
  <c r="C31" i="23"/>
  <c r="C31" i="24"/>
  <c r="C31" i="22"/>
  <c r="C37" i="22"/>
  <c r="C37" i="24"/>
  <c r="C37" i="23"/>
  <c r="C34" i="24"/>
  <c r="C34" i="23"/>
  <c r="C34" i="22"/>
  <c r="F32" i="17"/>
  <c r="C40" i="22"/>
  <c r="C40" i="23"/>
  <c r="C40" i="24"/>
  <c r="C46" i="24"/>
  <c r="C46" i="23"/>
  <c r="C46" i="22"/>
  <c r="F38" i="17"/>
  <c r="C41" i="23"/>
  <c r="C41" i="24"/>
  <c r="C41" i="22"/>
  <c r="C47" i="23"/>
  <c r="C47" i="24"/>
  <c r="C47" i="22"/>
  <c r="C38" i="24"/>
  <c r="C38" i="22"/>
  <c r="C38" i="23"/>
  <c r="C32" i="24"/>
  <c r="C32" i="22"/>
  <c r="C32" i="23"/>
  <c r="C42" i="24"/>
  <c r="C42" i="22"/>
  <c r="C42" i="23"/>
  <c r="C48" i="22"/>
  <c r="C48" i="24"/>
  <c r="C48" i="23"/>
  <c r="C44" i="24"/>
  <c r="C44" i="22"/>
  <c r="C44" i="23"/>
  <c r="C33" i="24"/>
  <c r="C33" i="22"/>
  <c r="C33" i="23"/>
  <c r="C43" i="23"/>
  <c r="C43" i="22"/>
  <c r="C43" i="24"/>
  <c r="C35" i="24"/>
  <c r="C35" i="23"/>
  <c r="C35" i="22"/>
  <c r="C39" i="22"/>
  <c r="C39" i="24"/>
  <c r="C39" i="23"/>
  <c r="C45" i="22"/>
  <c r="C45" i="24"/>
  <c r="C45" i="23"/>
  <c r="B38" i="23"/>
  <c r="B38" i="24"/>
  <c r="B38" i="22"/>
  <c r="B32" i="23"/>
  <c r="B32" i="22"/>
  <c r="B32" i="24"/>
  <c r="B43" i="24"/>
  <c r="B43" i="22"/>
  <c r="B43" i="23"/>
  <c r="F38" i="1"/>
  <c r="B48" i="22"/>
  <c r="B48" i="23"/>
  <c r="B48" i="24"/>
  <c r="B42" i="22"/>
  <c r="B42" i="24"/>
  <c r="B42" i="23"/>
  <c r="B35" i="24"/>
  <c r="B35" i="22"/>
  <c r="D35" i="22" s="1"/>
  <c r="B35" i="23"/>
  <c r="B47" i="23"/>
  <c r="B47" i="22"/>
  <c r="B47" i="24"/>
  <c r="B41" i="22"/>
  <c r="B41" i="23"/>
  <c r="B41" i="24"/>
  <c r="B34" i="24"/>
  <c r="F34" i="24" s="1"/>
  <c r="B34" i="23"/>
  <c r="B34" i="22"/>
  <c r="B46" i="23"/>
  <c r="B46" i="24"/>
  <c r="B46" i="22"/>
  <c r="B40" i="23"/>
  <c r="B40" i="24"/>
  <c r="B40" i="22"/>
  <c r="B44" i="22"/>
  <c r="B44" i="23"/>
  <c r="B44" i="24"/>
  <c r="B33" i="22"/>
  <c r="B33" i="24"/>
  <c r="B33" i="23"/>
  <c r="B45" i="23"/>
  <c r="B45" i="22"/>
  <c r="B45" i="24"/>
  <c r="B39" i="24"/>
  <c r="F39" i="24" s="1"/>
  <c r="B39" i="23"/>
  <c r="E39" i="23" s="1"/>
  <c r="B39" i="22"/>
  <c r="F16" i="17"/>
  <c r="D16" i="24"/>
  <c r="D16" i="23"/>
  <c r="D17" i="23"/>
  <c r="D17" i="24"/>
  <c r="D18" i="24"/>
  <c r="D18" i="23"/>
  <c r="D18" i="22"/>
  <c r="D19" i="24"/>
  <c r="D19" i="23"/>
  <c r="D17" i="22"/>
  <c r="D20" i="23"/>
  <c r="D20" i="24"/>
  <c r="C19" i="23"/>
  <c r="C19" i="24"/>
  <c r="C18" i="24"/>
  <c r="C18" i="23"/>
  <c r="C19" i="22"/>
  <c r="E19" i="22" s="1"/>
  <c r="C17" i="24"/>
  <c r="C17" i="23"/>
  <c r="C18" i="22"/>
  <c r="F16" i="1"/>
  <c r="C16" i="23"/>
  <c r="C16" i="24"/>
  <c r="C20" i="23"/>
  <c r="C20" i="24"/>
  <c r="C17" i="22"/>
  <c r="F47" i="24" l="1"/>
  <c r="G19" i="24"/>
  <c r="F30" i="17"/>
  <c r="F30" i="1"/>
  <c r="E18" i="22"/>
  <c r="F35" i="24"/>
  <c r="F33" i="24"/>
  <c r="F41" i="24"/>
  <c r="E41" i="23"/>
  <c r="E17" i="22"/>
  <c r="D43" i="22"/>
  <c r="F40" i="24"/>
  <c r="E43" i="23"/>
  <c r="D47" i="22"/>
  <c r="E47" i="23"/>
  <c r="E37" i="23"/>
  <c r="F46" i="24"/>
  <c r="E46" i="23"/>
  <c r="F37" i="24"/>
  <c r="D37" i="22"/>
  <c r="E45" i="23"/>
  <c r="E33" i="23"/>
  <c r="E40" i="23"/>
  <c r="F20" i="23"/>
  <c r="G17" i="24"/>
  <c r="E48" i="23"/>
  <c r="D31" i="22"/>
  <c r="E31" i="23"/>
  <c r="D44" i="22"/>
  <c r="D41" i="22"/>
  <c r="D39" i="22"/>
  <c r="D40" i="22"/>
  <c r="D34" i="22"/>
  <c r="D48" i="22"/>
  <c r="D42" i="22"/>
  <c r="D45" i="22"/>
  <c r="D33" i="22"/>
  <c r="D46" i="22"/>
  <c r="E44" i="23"/>
  <c r="C36" i="24"/>
  <c r="C30" i="23"/>
  <c r="E42" i="23"/>
  <c r="C30" i="22"/>
  <c r="G18" i="24"/>
  <c r="E34" i="23"/>
  <c r="F42" i="24"/>
  <c r="C30" i="24"/>
  <c r="C36" i="23"/>
  <c r="G20" i="24"/>
  <c r="D14" i="22"/>
  <c r="F14" i="22" s="1"/>
  <c r="F45" i="24"/>
  <c r="F44" i="24"/>
  <c r="E35" i="23"/>
  <c r="F48" i="24"/>
  <c r="F43" i="24"/>
  <c r="C36" i="22"/>
  <c r="F32" i="24"/>
  <c r="B30" i="24"/>
  <c r="D32" i="22"/>
  <c r="B30" i="22"/>
  <c r="E32" i="23"/>
  <c r="B30" i="23"/>
  <c r="D38" i="22"/>
  <c r="B36" i="22"/>
  <c r="F38" i="24"/>
  <c r="B36" i="24"/>
  <c r="E38" i="23"/>
  <c r="B36" i="23"/>
  <c r="D14" i="23"/>
  <c r="F17" i="23"/>
  <c r="F19" i="23"/>
  <c r="D14" i="24"/>
  <c r="F18" i="23"/>
  <c r="C14" i="23"/>
  <c r="F16" i="23"/>
  <c r="C14" i="24"/>
  <c r="G16" i="24"/>
  <c r="C14" i="22"/>
  <c r="B90" i="20"/>
  <c r="B90" i="19"/>
  <c r="B90" i="17"/>
  <c r="B91" i="1"/>
  <c r="F30" i="24" l="1"/>
  <c r="E14" i="22"/>
  <c r="G14" i="24"/>
  <c r="C28" i="24"/>
  <c r="B28" i="22"/>
  <c r="D30" i="22"/>
  <c r="D36" i="22"/>
  <c r="C28" i="23"/>
  <c r="E36" i="23"/>
  <c r="E30" i="23"/>
  <c r="C28" i="22"/>
  <c r="F36" i="24"/>
  <c r="B28" i="24"/>
  <c r="B28" i="23"/>
  <c r="F14" i="23"/>
  <c r="C91" i="1"/>
  <c r="F28" i="24" l="1"/>
  <c r="E28" i="23"/>
  <c r="D28" i="22"/>
  <c r="F242" i="20"/>
  <c r="F239" i="20"/>
  <c r="F238" i="20"/>
  <c r="F235" i="20"/>
  <c r="F180" i="20"/>
  <c r="F131" i="24" s="1"/>
  <c r="F179" i="20"/>
  <c r="F130" i="24" s="1"/>
  <c r="F232" i="19"/>
  <c r="F163" i="19"/>
  <c r="F110" i="19"/>
  <c r="E64" i="24" s="1"/>
  <c r="F109" i="19"/>
  <c r="E63" i="24" s="1"/>
  <c r="F205" i="24"/>
  <c r="D205" i="22"/>
  <c r="F108" i="17"/>
  <c r="D63" i="24" s="1"/>
  <c r="F108" i="19" l="1"/>
  <c r="E62" i="24"/>
  <c r="E63" i="23"/>
  <c r="D63" i="23"/>
  <c r="D63" i="22"/>
  <c r="B255" i="1"/>
  <c r="B261" i="1" s="1"/>
  <c r="E252" i="1"/>
  <c r="B205" i="23" s="1"/>
  <c r="E205" i="23" s="1"/>
  <c r="E261" i="20"/>
  <c r="E211" i="24" s="1"/>
  <c r="F243" i="20"/>
  <c r="F194" i="24" s="1"/>
  <c r="F193" i="24"/>
  <c r="E241" i="20"/>
  <c r="D241" i="20"/>
  <c r="C241" i="20"/>
  <c r="F190" i="24"/>
  <c r="F189" i="24"/>
  <c r="F237" i="20"/>
  <c r="F188" i="24" s="1"/>
  <c r="F236" i="20"/>
  <c r="F187" i="24" s="1"/>
  <c r="F186" i="24"/>
  <c r="E234" i="20"/>
  <c r="D234" i="20"/>
  <c r="C234" i="20"/>
  <c r="F183" i="20"/>
  <c r="F134" i="24" s="1"/>
  <c r="F182" i="20"/>
  <c r="F133" i="24" s="1"/>
  <c r="F181" i="20"/>
  <c r="F132" i="24" s="1"/>
  <c r="F167" i="20"/>
  <c r="F118" i="24" s="1"/>
  <c r="F166" i="20"/>
  <c r="F117" i="24" s="1"/>
  <c r="E165" i="20"/>
  <c r="D165" i="20"/>
  <c r="C165" i="20"/>
  <c r="F112" i="20"/>
  <c r="E258" i="19"/>
  <c r="E253" i="19"/>
  <c r="F240" i="19"/>
  <c r="F239" i="19"/>
  <c r="E238" i="19"/>
  <c r="D238" i="19"/>
  <c r="C238" i="19"/>
  <c r="F236" i="19"/>
  <c r="F235" i="19"/>
  <c r="F234" i="19"/>
  <c r="F233" i="19"/>
  <c r="E231" i="19"/>
  <c r="D231" i="19"/>
  <c r="C231" i="19"/>
  <c r="F180" i="19"/>
  <c r="E134" i="24" s="1"/>
  <c r="F179" i="19"/>
  <c r="E133" i="24" s="1"/>
  <c r="F178" i="19"/>
  <c r="E132" i="24" s="1"/>
  <c r="F177" i="19"/>
  <c r="E131" i="24" s="1"/>
  <c r="F176" i="19"/>
  <c r="E130" i="24" s="1"/>
  <c r="F164" i="19"/>
  <c r="F162" i="19" s="1"/>
  <c r="E162" i="19"/>
  <c r="D162" i="19"/>
  <c r="C162" i="19"/>
  <c r="E257" i="17"/>
  <c r="F239" i="17"/>
  <c r="D194" i="23" s="1"/>
  <c r="F238" i="17"/>
  <c r="D193" i="23" s="1"/>
  <c r="E237" i="17"/>
  <c r="D237" i="17"/>
  <c r="C237" i="17"/>
  <c r="F235" i="17"/>
  <c r="D190" i="23" s="1"/>
  <c r="F234" i="17"/>
  <c r="D189" i="23" s="1"/>
  <c r="F233" i="17"/>
  <c r="D188" i="23" s="1"/>
  <c r="F232" i="17"/>
  <c r="D187" i="23" s="1"/>
  <c r="F231" i="17"/>
  <c r="E230" i="17"/>
  <c r="D230" i="17"/>
  <c r="C230" i="17"/>
  <c r="F179" i="17"/>
  <c r="D134" i="24" s="1"/>
  <c r="F178" i="17"/>
  <c r="D133" i="24" s="1"/>
  <c r="F177" i="17"/>
  <c r="D132" i="24" s="1"/>
  <c r="F176" i="17"/>
  <c r="D131" i="24" s="1"/>
  <c r="F175" i="17"/>
  <c r="D130" i="24" s="1"/>
  <c r="F163" i="17"/>
  <c r="D118" i="23" s="1"/>
  <c r="F162" i="17"/>
  <c r="D117" i="23" s="1"/>
  <c r="E161" i="17"/>
  <c r="D161" i="17"/>
  <c r="C161" i="17"/>
  <c r="F109" i="17"/>
  <c r="D64" i="24" s="1"/>
  <c r="E258" i="1"/>
  <c r="E251" i="1"/>
  <c r="B204" i="24" s="1"/>
  <c r="B208" i="24" s="1"/>
  <c r="B250" i="1"/>
  <c r="E250" i="1" s="1"/>
  <c r="F109" i="1"/>
  <c r="C63" i="24" s="1"/>
  <c r="F163" i="1"/>
  <c r="F164" i="1"/>
  <c r="C118" i="23" s="1"/>
  <c r="E162" i="1"/>
  <c r="D162" i="1"/>
  <c r="C162" i="1"/>
  <c r="F110" i="1"/>
  <c r="C64" i="24" s="1"/>
  <c r="F240" i="1"/>
  <c r="F232" i="1"/>
  <c r="F239" i="1"/>
  <c r="F233" i="1"/>
  <c r="F234" i="1"/>
  <c r="F235" i="1"/>
  <c r="F236" i="1"/>
  <c r="D238" i="1"/>
  <c r="E238" i="1"/>
  <c r="C238" i="1"/>
  <c r="D231" i="1"/>
  <c r="E231" i="1"/>
  <c r="C231" i="1"/>
  <c r="F63" i="24" l="1"/>
  <c r="G131" i="24"/>
  <c r="G63" i="24"/>
  <c r="G132" i="24"/>
  <c r="G133" i="24"/>
  <c r="G134" i="24"/>
  <c r="G64" i="24"/>
  <c r="F178" i="20"/>
  <c r="D206" i="24"/>
  <c r="D130" i="23"/>
  <c r="D130" i="22"/>
  <c r="E130" i="23"/>
  <c r="D62" i="24"/>
  <c r="C63" i="23"/>
  <c r="C63" i="22"/>
  <c r="D131" i="23"/>
  <c r="D131" i="22"/>
  <c r="E131" i="22" s="1"/>
  <c r="E131" i="23"/>
  <c r="D64" i="22"/>
  <c r="D62" i="22" s="1"/>
  <c r="D132" i="23"/>
  <c r="D132" i="22"/>
  <c r="E132" i="22" s="1"/>
  <c r="E132" i="23"/>
  <c r="C64" i="23"/>
  <c r="C64" i="22"/>
  <c r="D133" i="23"/>
  <c r="D133" i="22"/>
  <c r="E133" i="22" s="1"/>
  <c r="E133" i="23"/>
  <c r="F175" i="1"/>
  <c r="C130" i="23"/>
  <c r="C129" i="23" s="1"/>
  <c r="C129" i="24"/>
  <c r="C130" i="22"/>
  <c r="C129" i="22" s="1"/>
  <c r="D134" i="23"/>
  <c r="D134" i="22"/>
  <c r="E134" i="22" s="1"/>
  <c r="E134" i="23"/>
  <c r="F111" i="20"/>
  <c r="F175" i="19"/>
  <c r="D64" i="23"/>
  <c r="D62" i="23" s="1"/>
  <c r="F107" i="17"/>
  <c r="F174" i="17"/>
  <c r="F108" i="1"/>
  <c r="C173" i="1"/>
  <c r="B259" i="1" s="1"/>
  <c r="D116" i="23"/>
  <c r="B211" i="24"/>
  <c r="B211" i="22"/>
  <c r="D105" i="17"/>
  <c r="D192" i="23"/>
  <c r="E105" i="17"/>
  <c r="D186" i="23"/>
  <c r="D186" i="22"/>
  <c r="D211" i="24"/>
  <c r="D211" i="23"/>
  <c r="C211" i="22"/>
  <c r="C211" i="24"/>
  <c r="C211" i="23"/>
  <c r="C187" i="22"/>
  <c r="C187" i="23"/>
  <c r="C187" i="24"/>
  <c r="C193" i="24"/>
  <c r="C193" i="23"/>
  <c r="B204" i="22"/>
  <c r="B204" i="23"/>
  <c r="B208" i="23" s="1"/>
  <c r="C194" i="22"/>
  <c r="C194" i="24"/>
  <c r="C194" i="23"/>
  <c r="B211" i="23"/>
  <c r="C251" i="1"/>
  <c r="C255" i="1" s="1"/>
  <c r="C261" i="1" s="1"/>
  <c r="D251" i="1" s="1"/>
  <c r="D255" i="1" s="1"/>
  <c r="C190" i="24"/>
  <c r="C190" i="23"/>
  <c r="C186" i="23"/>
  <c r="C186" i="24"/>
  <c r="C117" i="24"/>
  <c r="C117" i="23"/>
  <c r="C116" i="23" s="1"/>
  <c r="C189" i="23"/>
  <c r="C189" i="24"/>
  <c r="C188" i="22"/>
  <c r="C188" i="24"/>
  <c r="C188" i="23"/>
  <c r="E194" i="23"/>
  <c r="E194" i="24"/>
  <c r="E193" i="23"/>
  <c r="E193" i="24"/>
  <c r="E173" i="19"/>
  <c r="D259" i="19" s="1"/>
  <c r="D257" i="19" s="1"/>
  <c r="E190" i="23"/>
  <c r="E190" i="24"/>
  <c r="E189" i="23"/>
  <c r="E189" i="24"/>
  <c r="E188" i="23"/>
  <c r="E188" i="24"/>
  <c r="E187" i="23"/>
  <c r="E187" i="24"/>
  <c r="E186" i="23"/>
  <c r="E186" i="24"/>
  <c r="E118" i="23"/>
  <c r="F118" i="23" s="1"/>
  <c r="E118" i="24"/>
  <c r="C106" i="19"/>
  <c r="E117" i="23"/>
  <c r="E117" i="24"/>
  <c r="E64" i="23"/>
  <c r="E62" i="23" s="1"/>
  <c r="D194" i="22"/>
  <c r="D194" i="24"/>
  <c r="D193" i="24"/>
  <c r="D193" i="22"/>
  <c r="E172" i="17"/>
  <c r="D258" i="17" s="1"/>
  <c r="D256" i="17" s="1"/>
  <c r="D190" i="24"/>
  <c r="D190" i="22"/>
  <c r="D189" i="24"/>
  <c r="D189" i="22"/>
  <c r="D188" i="24"/>
  <c r="D188" i="22"/>
  <c r="D187" i="22"/>
  <c r="D187" i="24"/>
  <c r="D186" i="24"/>
  <c r="D118" i="24"/>
  <c r="D118" i="22"/>
  <c r="D117" i="24"/>
  <c r="D117" i="22"/>
  <c r="C105" i="17"/>
  <c r="B252" i="17" s="1"/>
  <c r="C118" i="22"/>
  <c r="C118" i="24"/>
  <c r="C109" i="20"/>
  <c r="B256" i="20" s="1"/>
  <c r="F185" i="24"/>
  <c r="F192" i="24"/>
  <c r="F116" i="24"/>
  <c r="E176" i="20"/>
  <c r="F241" i="20"/>
  <c r="F165" i="20"/>
  <c r="D176" i="20"/>
  <c r="C262" i="20" s="1"/>
  <c r="E109" i="20"/>
  <c r="D256" i="20" s="1"/>
  <c r="C117" i="22"/>
  <c r="C186" i="22"/>
  <c r="C190" i="22"/>
  <c r="C189" i="22"/>
  <c r="C193" i="22"/>
  <c r="E255" i="1"/>
  <c r="D109" i="20"/>
  <c r="C256" i="20" s="1"/>
  <c r="F234" i="20"/>
  <c r="C90" i="20"/>
  <c r="C176" i="20"/>
  <c r="B262" i="20" s="1"/>
  <c r="D206" i="23"/>
  <c r="F238" i="19"/>
  <c r="D106" i="19"/>
  <c r="E106" i="19"/>
  <c r="C90" i="19"/>
  <c r="F231" i="19"/>
  <c r="D173" i="19"/>
  <c r="C259" i="19" s="1"/>
  <c r="C257" i="19" s="1"/>
  <c r="C173" i="19"/>
  <c r="B259" i="19" s="1"/>
  <c r="D172" i="17"/>
  <c r="C258" i="17" s="1"/>
  <c r="C256" i="17" s="1"/>
  <c r="F237" i="17"/>
  <c r="E106" i="1"/>
  <c r="C106" i="1"/>
  <c r="D106" i="1"/>
  <c r="E173" i="1"/>
  <c r="D259" i="1" s="1"/>
  <c r="D257" i="1" s="1"/>
  <c r="D173" i="1"/>
  <c r="C259" i="1" s="1"/>
  <c r="C257" i="1" s="1"/>
  <c r="C172" i="17"/>
  <c r="B258" i="17" s="1"/>
  <c r="C90" i="17"/>
  <c r="F161" i="17"/>
  <c r="F230" i="17"/>
  <c r="F162" i="1"/>
  <c r="F238" i="1"/>
  <c r="F231" i="1"/>
  <c r="F109" i="20" l="1"/>
  <c r="E64" i="22"/>
  <c r="F133" i="23"/>
  <c r="E259" i="19"/>
  <c r="D212" i="23" s="1"/>
  <c r="B260" i="20"/>
  <c r="E256" i="20"/>
  <c r="C62" i="23"/>
  <c r="C60" i="23" s="1"/>
  <c r="D262" i="20"/>
  <c r="E262" i="20" s="1"/>
  <c r="F62" i="24"/>
  <c r="F60" i="24" s="1"/>
  <c r="G62" i="24"/>
  <c r="C260" i="20"/>
  <c r="F129" i="24"/>
  <c r="F127" i="24" s="1"/>
  <c r="F134" i="23"/>
  <c r="F131" i="23"/>
  <c r="G130" i="24"/>
  <c r="E129" i="24"/>
  <c r="E129" i="23"/>
  <c r="D129" i="24"/>
  <c r="F132" i="23"/>
  <c r="C62" i="22"/>
  <c r="D129" i="23"/>
  <c r="F173" i="19"/>
  <c r="C62" i="24"/>
  <c r="B257" i="19"/>
  <c r="E257" i="19" s="1"/>
  <c r="E258" i="17"/>
  <c r="B256" i="17"/>
  <c r="E256" i="17" s="1"/>
  <c r="B257" i="1"/>
  <c r="E259" i="1"/>
  <c r="B212" i="24" s="1"/>
  <c r="E252" i="17"/>
  <c r="F64" i="23"/>
  <c r="F173" i="1"/>
  <c r="C116" i="22"/>
  <c r="E63" i="22"/>
  <c r="E62" i="22" s="1"/>
  <c r="E192" i="24"/>
  <c r="E130" i="22"/>
  <c r="F105" i="17"/>
  <c r="F194" i="23"/>
  <c r="G194" i="24"/>
  <c r="E194" i="22"/>
  <c r="F193" i="23"/>
  <c r="D211" i="22"/>
  <c r="E261" i="1"/>
  <c r="B250" i="17" s="1"/>
  <c r="F130" i="23"/>
  <c r="E211" i="23"/>
  <c r="B208" i="22"/>
  <c r="C192" i="23"/>
  <c r="F188" i="23"/>
  <c r="C185" i="24"/>
  <c r="F211" i="24"/>
  <c r="B214" i="23"/>
  <c r="E187" i="22"/>
  <c r="F186" i="23"/>
  <c r="F190" i="23"/>
  <c r="C192" i="24"/>
  <c r="C116" i="24"/>
  <c r="E188" i="22"/>
  <c r="G190" i="24"/>
  <c r="G187" i="24"/>
  <c r="E189" i="22"/>
  <c r="E116" i="24"/>
  <c r="F63" i="23"/>
  <c r="F117" i="23"/>
  <c r="F116" i="23" s="1"/>
  <c r="D192" i="22"/>
  <c r="E190" i="22"/>
  <c r="D116" i="22"/>
  <c r="D60" i="22" s="1"/>
  <c r="E117" i="22"/>
  <c r="E192" i="23"/>
  <c r="G189" i="24"/>
  <c r="G188" i="24"/>
  <c r="E185" i="24"/>
  <c r="F187" i="23"/>
  <c r="E185" i="23"/>
  <c r="E116" i="23"/>
  <c r="F106" i="19"/>
  <c r="F189" i="23"/>
  <c r="D185" i="23"/>
  <c r="D192" i="24"/>
  <c r="G193" i="24"/>
  <c r="D185" i="22"/>
  <c r="G186" i="24"/>
  <c r="D185" i="24"/>
  <c r="D129" i="22"/>
  <c r="F172" i="17"/>
  <c r="D116" i="24"/>
  <c r="D60" i="24" s="1"/>
  <c r="G118" i="24"/>
  <c r="D60" i="23"/>
  <c r="G117" i="24"/>
  <c r="E118" i="22"/>
  <c r="F176" i="20"/>
  <c r="E186" i="22"/>
  <c r="C185" i="22"/>
  <c r="B203" i="22"/>
  <c r="D203" i="22" s="1"/>
  <c r="C185" i="23"/>
  <c r="C192" i="22"/>
  <c r="E193" i="22"/>
  <c r="B203" i="23"/>
  <c r="E203" i="23" s="1"/>
  <c r="F106" i="1"/>
  <c r="B253" i="1" s="1"/>
  <c r="D261" i="1"/>
  <c r="D212" i="24" l="1"/>
  <c r="D210" i="24" s="1"/>
  <c r="E212" i="24"/>
  <c r="E210" i="24" s="1"/>
  <c r="D260" i="20"/>
  <c r="E260" i="20" s="1"/>
  <c r="C212" i="23"/>
  <c r="C210" i="23" s="1"/>
  <c r="C212" i="24"/>
  <c r="F129" i="23"/>
  <c r="E257" i="1"/>
  <c r="E206" i="24"/>
  <c r="E209" i="24" s="1"/>
  <c r="E215" i="24" s="1"/>
  <c r="G129" i="24"/>
  <c r="F62" i="23"/>
  <c r="F60" i="23" s="1"/>
  <c r="D210" i="23"/>
  <c r="C212" i="22"/>
  <c r="C210" i="22" s="1"/>
  <c r="C127" i="22"/>
  <c r="B212" i="23"/>
  <c r="B212" i="22"/>
  <c r="C206" i="24"/>
  <c r="C206" i="23"/>
  <c r="C206" i="22"/>
  <c r="C209" i="22" s="1"/>
  <c r="B256" i="1"/>
  <c r="E253" i="1"/>
  <c r="E256" i="1" s="1"/>
  <c r="B209" i="24" s="1"/>
  <c r="C127" i="23"/>
  <c r="E60" i="23"/>
  <c r="C60" i="22"/>
  <c r="B214" i="22"/>
  <c r="E129" i="22"/>
  <c r="G192" i="24"/>
  <c r="F192" i="23"/>
  <c r="E192" i="22"/>
  <c r="C127" i="24"/>
  <c r="B203" i="24"/>
  <c r="F203" i="24" s="1"/>
  <c r="B214" i="24"/>
  <c r="C60" i="24"/>
  <c r="E250" i="17"/>
  <c r="B254" i="17"/>
  <c r="G185" i="24"/>
  <c r="E60" i="24"/>
  <c r="E127" i="24"/>
  <c r="E127" i="23"/>
  <c r="D127" i="22"/>
  <c r="E185" i="22"/>
  <c r="D127" i="23"/>
  <c r="F185" i="23"/>
  <c r="G116" i="24"/>
  <c r="D127" i="24"/>
  <c r="E116" i="22"/>
  <c r="E212" i="23" l="1"/>
  <c r="F212" i="24"/>
  <c r="C210" i="24"/>
  <c r="C215" i="22"/>
  <c r="D212" i="22"/>
  <c r="D210" i="22" s="1"/>
  <c r="B210" i="22"/>
  <c r="B210" i="23"/>
  <c r="E210" i="23" s="1"/>
  <c r="B210" i="24"/>
  <c r="B206" i="24"/>
  <c r="F206" i="24" s="1"/>
  <c r="F207" i="24" s="1"/>
  <c r="B206" i="22"/>
  <c r="D206" i="22" s="1"/>
  <c r="D207" i="22" s="1"/>
  <c r="B206" i="23"/>
  <c r="E206" i="23" s="1"/>
  <c r="E207" i="23" s="1"/>
  <c r="E209" i="23" s="1"/>
  <c r="B254" i="1"/>
  <c r="B260" i="1" s="1"/>
  <c r="B262" i="1"/>
  <c r="C252" i="1" s="1"/>
  <c r="C256" i="1" s="1"/>
  <c r="C254" i="1" s="1"/>
  <c r="C204" i="22"/>
  <c r="C204" i="24"/>
  <c r="E60" i="22"/>
  <c r="E127" i="22"/>
  <c r="G127" i="24"/>
  <c r="B260" i="17"/>
  <c r="C250" i="17" s="1"/>
  <c r="C254" i="17" s="1"/>
  <c r="E254" i="17"/>
  <c r="C204" i="23"/>
  <c r="F127" i="23"/>
  <c r="G60" i="24"/>
  <c r="H63" i="24" s="1"/>
  <c r="F210" i="24" l="1"/>
  <c r="F213" i="24" s="1"/>
  <c r="F209" i="24"/>
  <c r="F215" i="24" s="1"/>
  <c r="E213" i="23"/>
  <c r="E215" i="23"/>
  <c r="B209" i="22"/>
  <c r="D213" i="22"/>
  <c r="B209" i="23"/>
  <c r="E262" i="1"/>
  <c r="B251" i="17" s="1"/>
  <c r="B255" i="17" s="1"/>
  <c r="E254" i="1"/>
  <c r="E260" i="1" s="1"/>
  <c r="C262" i="1"/>
  <c r="D252" i="1" s="1"/>
  <c r="D256" i="1" s="1"/>
  <c r="C260" i="17"/>
  <c r="D250" i="17" s="1"/>
  <c r="D254" i="17" s="1"/>
  <c r="C208" i="23"/>
  <c r="E260" i="17"/>
  <c r="B251" i="19" s="1"/>
  <c r="C208" i="22"/>
  <c r="D204" i="22"/>
  <c r="C260" i="1"/>
  <c r="D250" i="1" s="1"/>
  <c r="C250" i="1"/>
  <c r="B253" i="17" l="1"/>
  <c r="B259" i="17" s="1"/>
  <c r="C249" i="17" s="1"/>
  <c r="B261" i="17"/>
  <c r="C251" i="17" s="1"/>
  <c r="C255" i="17" s="1"/>
  <c r="B207" i="23"/>
  <c r="B213" i="23" s="1"/>
  <c r="C203" i="23" s="1"/>
  <c r="B215" i="23"/>
  <c r="B215" i="24"/>
  <c r="B207" i="24"/>
  <c r="B213" i="24" s="1"/>
  <c r="C203" i="24" s="1"/>
  <c r="D254" i="1"/>
  <c r="D260" i="1" s="1"/>
  <c r="D262" i="1"/>
  <c r="E251" i="17"/>
  <c r="E255" i="17" s="1"/>
  <c r="B249" i="17"/>
  <c r="E249" i="17" s="1"/>
  <c r="D209" i="22"/>
  <c r="D215" i="22" s="1"/>
  <c r="B207" i="22"/>
  <c r="B213" i="22" s="1"/>
  <c r="C203" i="22" s="1"/>
  <c r="B215" i="22"/>
  <c r="D208" i="22"/>
  <c r="D214" i="22" s="1"/>
  <c r="C214" i="22"/>
  <c r="C207" i="22"/>
  <c r="C213" i="22" s="1"/>
  <c r="D260" i="17"/>
  <c r="E251" i="19"/>
  <c r="D204" i="24" s="1"/>
  <c r="B255" i="19"/>
  <c r="C214" i="23"/>
  <c r="C208" i="24"/>
  <c r="C209" i="23" l="1"/>
  <c r="C209" i="24"/>
  <c r="C215" i="24" s="1"/>
  <c r="E253" i="17"/>
  <c r="E259" i="17" s="1"/>
  <c r="E261" i="17"/>
  <c r="B252" i="19" s="1"/>
  <c r="C261" i="17"/>
  <c r="D251" i="17" s="1"/>
  <c r="D255" i="17" s="1"/>
  <c r="C253" i="17"/>
  <c r="C259" i="17" s="1"/>
  <c r="D249" i="17" s="1"/>
  <c r="C205" i="24"/>
  <c r="C205" i="22"/>
  <c r="C205" i="23"/>
  <c r="E255" i="19"/>
  <c r="D204" i="23"/>
  <c r="C214" i="24"/>
  <c r="B261" i="19"/>
  <c r="C251" i="19" s="1"/>
  <c r="C255" i="19" s="1"/>
  <c r="C261" i="19" s="1"/>
  <c r="E252" i="19" l="1"/>
  <c r="E256" i="19" s="1"/>
  <c r="B256" i="19"/>
  <c r="B250" i="19"/>
  <c r="E250" i="19" s="1"/>
  <c r="C215" i="23"/>
  <c r="C207" i="23"/>
  <c r="C213" i="23" s="1"/>
  <c r="D203" i="23" s="1"/>
  <c r="C207" i="24"/>
  <c r="C213" i="24" s="1"/>
  <c r="D203" i="24" s="1"/>
  <c r="D261" i="17"/>
  <c r="D253" i="17"/>
  <c r="D259" i="17" s="1"/>
  <c r="D251" i="19"/>
  <c r="D255" i="19" s="1"/>
  <c r="D261" i="19" s="1"/>
  <c r="D208" i="23"/>
  <c r="E204" i="23"/>
  <c r="E261" i="19"/>
  <c r="B254" i="20" s="1"/>
  <c r="D208" i="24"/>
  <c r="B254" i="19" l="1"/>
  <c r="B260" i="19" s="1"/>
  <c r="C250" i="19" s="1"/>
  <c r="B262" i="19"/>
  <c r="C252" i="19" s="1"/>
  <c r="C256" i="19" s="1"/>
  <c r="E254" i="19"/>
  <c r="E260" i="19" s="1"/>
  <c r="E262" i="19"/>
  <c r="D205" i="23"/>
  <c r="D205" i="24"/>
  <c r="D214" i="24"/>
  <c r="B258" i="20"/>
  <c r="E254" i="20"/>
  <c r="D214" i="23"/>
  <c r="E208" i="23"/>
  <c r="E214" i="23" s="1"/>
  <c r="C262" i="19" l="1"/>
  <c r="C254" i="19"/>
  <c r="C260" i="19" s="1"/>
  <c r="D250" i="19" s="1"/>
  <c r="D209" i="24"/>
  <c r="D209" i="23"/>
  <c r="B255" i="20"/>
  <c r="E258" i="20"/>
  <c r="E204" i="24"/>
  <c r="B264" i="20"/>
  <c r="C254" i="20" s="1"/>
  <c r="C258" i="20" s="1"/>
  <c r="E255" i="20" l="1"/>
  <c r="E259" i="20" s="1"/>
  <c r="B259" i="20"/>
  <c r="B253" i="20"/>
  <c r="E253" i="20" s="1"/>
  <c r="B257" i="20"/>
  <c r="D252" i="19"/>
  <c r="D256" i="19" s="1"/>
  <c r="D254" i="19" s="1"/>
  <c r="D260" i="19" s="1"/>
  <c r="D215" i="24"/>
  <c r="D207" i="24"/>
  <c r="D213" i="24" s="1"/>
  <c r="E203" i="24" s="1"/>
  <c r="D215" i="23"/>
  <c r="D207" i="23"/>
  <c r="D213" i="23" s="1"/>
  <c r="C264" i="20"/>
  <c r="D254" i="20" s="1"/>
  <c r="D258" i="20" s="1"/>
  <c r="E208" i="24"/>
  <c r="F204" i="24"/>
  <c r="E264" i="20"/>
  <c r="D262" i="19" l="1"/>
  <c r="E257" i="20"/>
  <c r="E263" i="20" s="1"/>
  <c r="E265" i="20"/>
  <c r="E205" i="24"/>
  <c r="E214" i="24"/>
  <c r="E207" i="24"/>
  <c r="E213" i="24" s="1"/>
  <c r="F208" i="24"/>
  <c r="F214" i="24" s="1"/>
  <c r="D264" i="20"/>
  <c r="B263" i="20" l="1"/>
  <c r="C253" i="20" s="1"/>
  <c r="B265" i="20"/>
  <c r="C255" i="20" s="1"/>
  <c r="C257" i="20" s="1"/>
  <c r="C263" i="20" l="1"/>
  <c r="D253" i="20" s="1"/>
  <c r="C259" i="20"/>
  <c r="C265" i="20" s="1"/>
  <c r="D255" i="20" s="1"/>
  <c r="D257" i="20" s="1"/>
  <c r="D263" i="20" l="1"/>
  <c r="D259" i="20"/>
  <c r="D265"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82" authorId="0" shapeId="0" xr:uid="{00000000-0006-0000-0100-000001000000}">
      <text>
        <r>
          <rPr>
            <sz val="9"/>
            <color indexed="81"/>
            <rFont val="Tahoma"/>
            <family val="2"/>
          </rPr>
          <t xml:space="preserve">Lo relacionado a la ejecución programática debe ser completado por el encargado de Planificación o su homólogo.
</t>
        </r>
      </text>
    </comment>
    <comment ref="A268" authorId="0" shapeId="0" xr:uid="{00000000-0006-0000-0100-000002000000}">
      <text>
        <r>
          <rPr>
            <sz val="9"/>
            <color indexed="81"/>
            <rFont val="Tahoma"/>
            <family val="2"/>
          </rPr>
          <t xml:space="preserve">Lo relacionado a la ejecución presupuestaria debe ser completado por el encargado de Presupuesto/Financiero o su homólogo.
</t>
        </r>
      </text>
    </comment>
  </commentList>
</comments>
</file>

<file path=xl/sharedStrings.xml><?xml version="1.0" encoding="utf-8"?>
<sst xmlns="http://schemas.openxmlformats.org/spreadsheetml/2006/main" count="2731" uniqueCount="375">
  <si>
    <t>Enero</t>
  </si>
  <si>
    <t xml:space="preserve">Marzo </t>
  </si>
  <si>
    <t>Febrero</t>
  </si>
  <si>
    <t>Marzo</t>
  </si>
  <si>
    <t>I Trimestre</t>
  </si>
  <si>
    <t>Abril</t>
  </si>
  <si>
    <t>Mayo</t>
  </si>
  <si>
    <t>Junio</t>
  </si>
  <si>
    <t>II Trimestre</t>
  </si>
  <si>
    <t>I Semestre</t>
  </si>
  <si>
    <t>III Trimestre</t>
  </si>
  <si>
    <t>Julio</t>
  </si>
  <si>
    <t>IV Trimestre</t>
  </si>
  <si>
    <t>Anual</t>
  </si>
  <si>
    <t>Octubre</t>
  </si>
  <si>
    <t>Noviembre</t>
  </si>
  <si>
    <t>Total</t>
  </si>
  <si>
    <t xml:space="preserve">Beneficio / Producto </t>
  </si>
  <si>
    <t xml:space="preserve">Unidad de medida </t>
  </si>
  <si>
    <t>Beneficiarios efectivos por producto financiados por el Fodesaf</t>
  </si>
  <si>
    <t>Gasto efectivo por producto financiado por Fodesaf</t>
  </si>
  <si>
    <t>Beneficio/producto</t>
  </si>
  <si>
    <t xml:space="preserve">Programa: </t>
  </si>
  <si>
    <t xml:space="preserve">Detalle </t>
  </si>
  <si>
    <t xml:space="preserve">Frecuencia </t>
  </si>
  <si>
    <t>Control y Seguimiento de la incorporación de los activos en el Sibinet</t>
  </si>
  <si>
    <t xml:space="preserve">La estructura de la matriz, es la siguiente: </t>
  </si>
  <si>
    <t>¿Reportan al Sinirube las personas que están beneficiando?</t>
  </si>
  <si>
    <t>¿Se utiliza como medio de consulta para la asignación de beneficios?</t>
  </si>
  <si>
    <t>¿Se utiliza para el levantamiento de la información de las personas beneficiarias?</t>
  </si>
  <si>
    <t>¿El programa tiene algún impedimento legal para la aplicación de la Directriz?</t>
  </si>
  <si>
    <t>¿Se encuentran incorporados los activos al Sibinet?</t>
  </si>
  <si>
    <t>¿Se mantiene un registro auxiliar actualizado de los activos comprados con recursos del Fodesaf?</t>
  </si>
  <si>
    <t>Institución a cargo:</t>
  </si>
  <si>
    <t xml:space="preserve">Unidad ejecutora: </t>
  </si>
  <si>
    <t>Ejecución programática</t>
  </si>
  <si>
    <t>Tabla 1</t>
  </si>
  <si>
    <t>Tabla 2</t>
  </si>
  <si>
    <t>Reporte de ejecución programática y presupuestaria de programas sociales financiados con recursos del   Fondo de Desarrollo Social y Asignaciones Familiares (Fodesaf)</t>
  </si>
  <si>
    <t>Tabla 3</t>
  </si>
  <si>
    <t xml:space="preserve">Control y seguimiento del uso y aplicación del Sistema Nacional de Información y Registro Único de Beneficiarios del Estado (Sinirube) </t>
  </si>
  <si>
    <t>Sí</t>
  </si>
  <si>
    <t>No</t>
  </si>
  <si>
    <r>
      <t xml:space="preserve">Fuente: </t>
    </r>
    <r>
      <rPr>
        <sz val="9"/>
        <rFont val="Palatino Linotype"/>
        <family val="1"/>
      </rPr>
      <t>Citar la unidad o departamento de la institución que está generando la información.</t>
    </r>
  </si>
  <si>
    <r>
      <t xml:space="preserve">NA </t>
    </r>
    <r>
      <rPr>
        <b/>
        <sz val="8"/>
        <color theme="0"/>
        <rFont val="Palatino Linotype"/>
        <family val="1"/>
      </rPr>
      <t>(justificar abajo)</t>
    </r>
  </si>
  <si>
    <t>Tabla 4</t>
  </si>
  <si>
    <t>Nombre del funcionario que reporta la ejecución programática</t>
  </si>
  <si>
    <t>Puesto</t>
  </si>
  <si>
    <t>Nombre de la unidad/departamento</t>
  </si>
  <si>
    <t>Firma</t>
  </si>
  <si>
    <t>Ejecución presupuestaria</t>
  </si>
  <si>
    <t>Tabla 5</t>
  </si>
  <si>
    <t>(En colones)</t>
  </si>
  <si>
    <t>Cuenta presupuestaria</t>
  </si>
  <si>
    <t>Reporte de gastos efectivos financiados por Fodesaf por partida presupuestaria del clasificador por objeto del gasto del sector público</t>
  </si>
  <si>
    <t>Código</t>
  </si>
  <si>
    <t>Partida presupuestaria</t>
  </si>
  <si>
    <t>Gastos financiados con recursos del periodo</t>
  </si>
  <si>
    <t xml:space="preserve">  Código presupuestario </t>
  </si>
  <si>
    <t>Gastos financiados con recursos de vigencias anteriores</t>
  </si>
  <si>
    <r>
      <t>Reintegros</t>
    </r>
    <r>
      <rPr>
        <b/>
        <vertAlign val="superscript"/>
        <sz val="10"/>
        <rFont val="Palatino Linotype"/>
        <family val="1"/>
      </rPr>
      <t>1/</t>
    </r>
  </si>
  <si>
    <t>1/ Adjuntar el comprobante del reintegro e indicar en este espacio la fecha y el número de comprobante del o los reintegros.</t>
  </si>
  <si>
    <t>Detalle del presupuesto modificado del programa</t>
  </si>
  <si>
    <t>Documento presupuestario</t>
  </si>
  <si>
    <t>Presupuesto ordinario</t>
  </si>
  <si>
    <t>Presupuesto extraordinario 1-2023</t>
  </si>
  <si>
    <t>Presupuesto extraordinario 2-2023</t>
  </si>
  <si>
    <t>Monto</t>
  </si>
  <si>
    <t>Oficio asignación Fodesaf</t>
  </si>
  <si>
    <t>Oficio aprobación Fodesaf</t>
  </si>
  <si>
    <t>Oficio aprobación CGR</t>
  </si>
  <si>
    <t>%</t>
  </si>
  <si>
    <t>Tabla 6</t>
  </si>
  <si>
    <t>Ingresos efectivos provenientes de recursos Fodesaf por partida presupuestaria del clasificador de los ingresos del sector público</t>
  </si>
  <si>
    <t>Ingresos del periodo</t>
  </si>
  <si>
    <t>Ingresos de vigencias anteriores</t>
  </si>
  <si>
    <t>Tabla 7</t>
  </si>
  <si>
    <t xml:space="preserve">Tipo de movimiento </t>
  </si>
  <si>
    <t>Tabla 8</t>
  </si>
  <si>
    <t xml:space="preserve">Resumen del periodo de los recursos provenientes de Fodesaf </t>
  </si>
  <si>
    <t xml:space="preserve">  Recursos del periodo</t>
  </si>
  <si>
    <t>1) Saldo en caja inicial (*)</t>
  </si>
  <si>
    <t xml:space="preserve">  Recursos de vigencias anteriores</t>
  </si>
  <si>
    <t>4) Egresos efectivos pagados</t>
  </si>
  <si>
    <t>2) Ingresos efectivos recibidos del periodo</t>
  </si>
  <si>
    <t>Nombre del funcionario que reporta la ejecución presupuestaria</t>
  </si>
  <si>
    <t>NA (justificar abajo)</t>
  </si>
  <si>
    <t xml:space="preserve">Agosto </t>
  </si>
  <si>
    <t>Septiembre</t>
  </si>
  <si>
    <t>Diciembre</t>
  </si>
  <si>
    <t>N/A</t>
  </si>
  <si>
    <t>Reporte de ejecución programática y presupuestaria de programas sociales financiados con recursos del Fondo de Desarrollo Social y Asignaciones Familiares (Fodesaf)</t>
  </si>
  <si>
    <t>I trimestre</t>
  </si>
  <si>
    <t>II trimestre</t>
  </si>
  <si>
    <t>Reporte ejecución presupuestaria (III Trimestre Acumulado)</t>
  </si>
  <si>
    <t>III trimestre</t>
  </si>
  <si>
    <t>III trimestre acumulado</t>
  </si>
  <si>
    <t>VI trimestre</t>
  </si>
  <si>
    <t>IV trimestre</t>
  </si>
  <si>
    <r>
      <rPr>
        <b/>
        <sz val="11"/>
        <color theme="1"/>
        <rFont val="Palatino Linotype"/>
        <family val="1"/>
      </rPr>
      <t xml:space="preserve">1. </t>
    </r>
    <r>
      <rPr>
        <sz val="11"/>
        <color theme="1"/>
        <rFont val="Palatino Linotype"/>
        <family val="1"/>
      </rPr>
      <t xml:space="preserve"> Identificar el año, el programa, la institución y la unidad ejecutora.</t>
    </r>
  </si>
  <si>
    <r>
      <rPr>
        <b/>
        <sz val="11"/>
        <color theme="1"/>
        <rFont val="Palatino Linotype"/>
        <family val="1"/>
      </rPr>
      <t xml:space="preserve">2. </t>
    </r>
    <r>
      <rPr>
        <sz val="11"/>
        <color theme="1"/>
        <rFont val="Palatino Linotype"/>
        <family val="1"/>
      </rPr>
      <t xml:space="preserve"> Completar los reportes con la información correspondiente:
</t>
    </r>
  </si>
  <si>
    <t xml:space="preserve">     </t>
  </si>
  <si>
    <t xml:space="preserve">     La Columna del total del trimestre se genera automáticamente.</t>
  </si>
  <si>
    <t xml:space="preserve">     La Fila "Fuente" es para detallar el origen de la información.</t>
  </si>
  <si>
    <t xml:space="preserve">       Se debe completar la información que se consulta de acuerdo a los presupuestos aprobados para ese trimestre.</t>
  </si>
  <si>
    <t xml:space="preserve">       Se debe completar la información que se consulta (ingresos) de acuerdo al código y cuenta presupuestaria.</t>
  </si>
  <si>
    <t xml:space="preserve">       Se debe completar la información que se consulta (gastos) de acuerdo al código y cuenta presupuestaria.</t>
  </si>
  <si>
    <t xml:space="preserve">       Se debe completar la información que se consulta en términos de ingresos y gastos reales del trimestre.</t>
  </si>
  <si>
    <t xml:space="preserve">       La fila "Observaciones" es para establecer las observaciones y/o justificaciones relacionadas con la tabla 8.</t>
  </si>
  <si>
    <r>
      <rPr>
        <b/>
        <sz val="11"/>
        <color theme="1"/>
        <rFont val="Palatino Linotype"/>
        <family val="1"/>
      </rPr>
      <t xml:space="preserve">* </t>
    </r>
    <r>
      <rPr>
        <sz val="11"/>
        <color theme="1"/>
        <rFont val="Palatino Linotype"/>
        <family val="1"/>
      </rPr>
      <t xml:space="preserve">Las hojas </t>
    </r>
    <r>
      <rPr>
        <b/>
        <sz val="11"/>
        <color theme="1"/>
        <rFont val="Palatino Linotype"/>
        <family val="1"/>
      </rPr>
      <t xml:space="preserve">"1T, 2T, 3T y 4T" </t>
    </r>
    <r>
      <rPr>
        <sz val="11"/>
        <color theme="1"/>
        <rFont val="Palatino Linotype"/>
        <family val="1"/>
      </rPr>
      <t xml:space="preserve">corresponden a la ejecución de cada uno de los trimestres del período en ejecución, estas serán completadas al finalizar cada trimestre y </t>
    </r>
    <r>
      <rPr>
        <b/>
        <sz val="11"/>
        <color theme="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color theme="1"/>
        <rFont val="Palatino Linotype"/>
        <family val="1"/>
      </rPr>
      <t xml:space="preserve">
</t>
    </r>
    <r>
      <rPr>
        <b/>
        <sz val="11"/>
        <color theme="1"/>
        <rFont val="Palatino Linotype"/>
        <family val="1"/>
      </rPr>
      <t>*</t>
    </r>
    <r>
      <rPr>
        <sz val="11"/>
        <color theme="1"/>
        <rFont val="Palatino Linotype"/>
        <family val="1"/>
      </rPr>
      <t xml:space="preserve"> La hoja denominada "</t>
    </r>
    <r>
      <rPr>
        <b/>
        <sz val="11"/>
        <color theme="1"/>
        <rFont val="Palatino Linotype"/>
        <family val="1"/>
      </rPr>
      <t>I Semestre"</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y IIT.
</t>
    </r>
    <r>
      <rPr>
        <b/>
        <sz val="11"/>
        <color theme="1"/>
        <rFont val="Palatino Linotype"/>
        <family val="1"/>
      </rPr>
      <t xml:space="preserve">* </t>
    </r>
    <r>
      <rPr>
        <sz val="11"/>
        <color theme="1"/>
        <rFont val="Palatino Linotype"/>
        <family val="1"/>
      </rPr>
      <t>La hoja denominada</t>
    </r>
    <r>
      <rPr>
        <b/>
        <sz val="11"/>
        <color theme="1"/>
        <rFont val="Palatino Linotype"/>
        <family val="1"/>
      </rPr>
      <t xml:space="preserve"> "III T Acumulado" </t>
    </r>
    <r>
      <rPr>
        <sz val="11"/>
        <color theme="1"/>
        <rFont val="Palatino Linotype"/>
        <family val="1"/>
      </rPr>
      <t xml:space="preserve">se genera </t>
    </r>
    <r>
      <rPr>
        <i/>
        <sz val="11"/>
        <color theme="1"/>
        <rFont val="Palatino Linotype"/>
        <family val="1"/>
      </rPr>
      <t>automáticamente</t>
    </r>
    <r>
      <rPr>
        <sz val="11"/>
        <color theme="1"/>
        <rFont val="Palatino Linotype"/>
        <family val="1"/>
      </rPr>
      <t xml:space="preserve"> una vez completadas las hojas IT, IIT y IIIT. 
</t>
    </r>
    <r>
      <rPr>
        <b/>
        <sz val="11"/>
        <color theme="1"/>
        <rFont val="Palatino Linotype"/>
        <family val="1"/>
      </rPr>
      <t>*</t>
    </r>
    <r>
      <rPr>
        <sz val="11"/>
        <color theme="1"/>
        <rFont val="Palatino Linotype"/>
        <family val="1"/>
      </rPr>
      <t xml:space="preserve"> La hoja denominada </t>
    </r>
    <r>
      <rPr>
        <b/>
        <sz val="11"/>
        <color theme="1"/>
        <rFont val="Palatino Linotype"/>
        <family val="1"/>
      </rPr>
      <t>"Anual"</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IIT, IIIT y IVT. </t>
    </r>
  </si>
  <si>
    <t>Cada hoja mantiene el mismo formato. La información que se debe desarrollar es la siguiente:</t>
  </si>
  <si>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</si>
  <si>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t>Presentación</t>
  </si>
  <si>
    <t>Instrucciones</t>
  </si>
  <si>
    <t>Beneficiarios efectivos por producto financiados por el Fodesaf (Tabla 1)</t>
  </si>
  <si>
    <t>Gasto efectivo por producto financiado por Fodesaf (Tabla 2)</t>
  </si>
  <si>
    <t>Control y seguimiento del uso y aplicación del Sistema Nacional de Información y Registro Único de Beneficiarios del Estado (Sinirube) (Tabla 3)</t>
  </si>
  <si>
    <t>Control y seguimiento de la incorporación de los activos en el Sibinet (Tabla 4)</t>
  </si>
  <si>
    <t>Detalle del presupuesto modificado del programa (Tabla 5)</t>
  </si>
  <si>
    <t>Ingresos efectivos provenientes de recursos Fodesaf por partida presupuestaria del clasificador de los ingresos del sector público (Tabla 6)</t>
  </si>
  <si>
    <t>Reporte de gastos efectivos financiados por Fodesaf por partida presupuestaria del clasificador por objeto del gasto del sector público (Tabla 7)</t>
  </si>
  <si>
    <t>Resumen del periodo de los recursos provenientes de Fodesaf (Tabla 8)</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</si>
  <si>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</si>
  <si>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Notas importantes:</t>
  </si>
  <si>
    <t>Dirección General Desaf:</t>
  </si>
  <si>
    <t>direccion.desaf@mtss.go.cr</t>
  </si>
  <si>
    <t>dalia.rojas@mtss.go.cr</t>
  </si>
  <si>
    <t xml:space="preserve">Jefatura Depto. de Presupuesto, Desaf: </t>
  </si>
  <si>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</si>
  <si>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r>
      <rPr>
        <b/>
        <sz val="11"/>
        <color theme="1"/>
        <rFont val="Palatino Linotype"/>
        <family val="1"/>
      </rPr>
      <t xml:space="preserve">1. </t>
    </r>
    <r>
      <rPr>
        <sz val="11"/>
        <color theme="1"/>
        <rFont val="Palatino Linotype"/>
        <family val="1"/>
      </rPr>
      <t xml:space="preserve">Al remitir cada informe trimestral, como se indicó, se deberá enviar en formato PDF y Excel debidamente completado y firmado por la persona encargada de suministrar la información (encargado del departamento/unidad de Planificación / Presupuesto según corresponda), además, cada informe se debe remitir mediante </t>
    </r>
    <r>
      <rPr>
        <b/>
        <sz val="11"/>
        <color theme="1"/>
        <rFont val="Palatino Linotype"/>
        <family val="1"/>
      </rPr>
      <t>oficio formal</t>
    </r>
    <r>
      <rPr>
        <sz val="11"/>
        <color theme="1"/>
        <rFont val="Palatino Linotype"/>
        <family val="1"/>
      </rPr>
      <t xml:space="preserve"> firmado por el superior jerarca o encargado oficial del programa, a más tardar la primera quincena del mes siguiente a cada trimestre.</t>
    </r>
  </si>
  <si>
    <t xml:space="preserve">      Se debe completar la información que se consulta según la situación del programa respecto al tema. </t>
  </si>
  <si>
    <t xml:space="preserve">       Se debe completar la información que se consulta según la situación del programa respecto al tema. </t>
  </si>
  <si>
    <t xml:space="preserve">       La fila "Observaciones" es para brindar observaciones y/o justificaciones relacionadas con el presupuesto modificado.</t>
  </si>
  <si>
    <t xml:space="preserve">       La fila "Observaciones" es para brindar observaciones y/o justificaciones relacionadas con los ingresos efectivos del periodo.</t>
  </si>
  <si>
    <t xml:space="preserve">       La fila "Observaciones" es para establecer las observaciones y/o justificaciones relacionadas con la ejecución de los recursos, con el objetivo de contextualizar la sub o sobre ejecución de los recursos con respecto a lo programado.</t>
  </si>
  <si>
    <t>I semestre</t>
  </si>
  <si>
    <t>Reporte ejecución programática (I semestre)</t>
  </si>
  <si>
    <t>Reporte ejecución presupuestaria (I semestre)</t>
  </si>
  <si>
    <r>
      <rPr>
        <b/>
        <sz val="12"/>
        <color rgb="FF002060"/>
        <rFont val="Palatino Linotype"/>
        <family val="1"/>
      </rPr>
      <t xml:space="preserve">      2.1.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</si>
  <si>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r>
      <rPr>
        <b/>
        <sz val="12"/>
        <color rgb="FF002060"/>
        <rFont val="Palatino Linotype"/>
        <family val="1"/>
      </rPr>
      <t xml:space="preserve">      2.2.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</si>
  <si>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r>
      <rPr>
        <b/>
        <sz val="11"/>
        <color theme="1"/>
        <rFont val="Palatino Linotype"/>
        <family val="1"/>
      </rPr>
      <t xml:space="preserve">3. </t>
    </r>
    <r>
      <rPr>
        <sz val="11"/>
        <color theme="1"/>
        <rFont val="Palatino Linotype"/>
        <family val="1"/>
      </rPr>
      <t>Cronograma de entrega de reportes trimestrales comunicado a la unidades ejecutoras en la circular MTSS-DESAF-OF-1-2023</t>
    </r>
  </si>
  <si>
    <t>Informe II trimestre: Lunes 17 de julio de 2023</t>
  </si>
  <si>
    <t>Informe III trimestre: Lunes 16 de octubre de 2023</t>
  </si>
  <si>
    <t>Informe IV trimestre: Lunes 15 de enero de 2024</t>
  </si>
  <si>
    <t>3) Recursos disponibles ( 1+2 )</t>
  </si>
  <si>
    <t>5) Saldo en caja final ( 3-4 )</t>
  </si>
  <si>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MTSS-DESAF-OF-1-2023 transcrito al final de esta sección), el cual, debe ser enviado a Desaf en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dalia.rojas@mtss.go.cr; stephanie.salas@mtss.go.cr.                                                                                           </t>
  </si>
  <si>
    <t>stephanie.salas@mtss.go.cr</t>
  </si>
  <si>
    <t>Analista del SI, Unidad Control y Seguimiento, Desaf:</t>
  </si>
  <si>
    <t>Reporte ejecución programática (III trimestre Acumulado)</t>
  </si>
  <si>
    <t>Reporte ejecución programática (Anual)</t>
  </si>
  <si>
    <t>Reporte ejecución presupuestaria (Anual)</t>
  </si>
  <si>
    <r>
      <t xml:space="preserve">Observaciones: 
</t>
    </r>
    <r>
      <rPr>
        <sz val="11"/>
        <color theme="1"/>
        <rFont val="Palatino Linotype"/>
        <family val="1"/>
      </rPr>
      <t>En este espacio se ofrece para brindar observaciones y/o justificaciones relacionadas con los ingresos efectivos anuales.</t>
    </r>
  </si>
  <si>
    <r>
      <t xml:space="preserve">Observaciones: 
</t>
    </r>
    <r>
      <rPr>
        <sz val="11"/>
        <color theme="1"/>
        <rFont val="Palatino Linotype"/>
        <family val="1"/>
      </rPr>
      <t xml:space="preserve">En este espacio se establecen las observaciones y/o justificaciones del comportamiento de cada uno de los productos para el período y los detalles que amplíen la información, con el objetivo que los informes de ejecución reflejen la realidad del programa. </t>
    </r>
  </si>
  <si>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</si>
  <si>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</si>
  <si>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       La Fila "Observaciones" es para que se establezcan las observaciones y/o justificaciones relacionadas con la incorporación de los activos en el Sibinet</t>
  </si>
  <si>
    <t xml:space="preserve">      La Fila "Observaciones" es para que se establezcan las observaciones y/o justificaciones relacionadas con el uso del Sinirube. </t>
  </si>
  <si>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</si>
  <si>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 xml:space="preserve"> Modificación 1-2023</t>
  </si>
  <si>
    <t xml:space="preserve"> Modificación 2-2023</t>
  </si>
  <si>
    <t>Servicio de nutrición preventiva Estrategia de Intramuros</t>
  </si>
  <si>
    <t>Servicio de nutrición preventiva Estrategia de Extramuros Distribución 1.600 gr leche en polvo</t>
  </si>
  <si>
    <t xml:space="preserve"> Servicio de nutrición preventiva Estrategia de Extramuros Distribución de Alimentos a Familias (DAF)</t>
  </si>
  <si>
    <t xml:space="preserve"> Servicio de atención y protección infantil intramuros (API)</t>
  </si>
  <si>
    <t xml:space="preserve">Servicio de promoción del crecimiento y desarrollo infantil extramuros </t>
  </si>
  <si>
    <t>Familias</t>
  </si>
  <si>
    <t>Clientes y Beneficiarias</t>
  </si>
  <si>
    <t>Clientes</t>
  </si>
  <si>
    <t xml:space="preserve">Servicios </t>
  </si>
  <si>
    <t>Inversión</t>
  </si>
  <si>
    <t>Servicio de ingeniería y arquitectura</t>
  </si>
  <si>
    <t>Mantenimiento de edificios, locales y terrenos</t>
  </si>
  <si>
    <t>Mantenimiento de instalaciones y otras obras</t>
  </si>
  <si>
    <t>Mantenimiento y reparación de equipo de transporte</t>
  </si>
  <si>
    <t>Mantenimiento y reparación de equipo y mobiliario de oficina</t>
  </si>
  <si>
    <t>Mantenimiento y reparación de equipo de cómputo y sistemas de información</t>
  </si>
  <si>
    <t>Mantenimiento y reparación de otros equipos</t>
  </si>
  <si>
    <t>Equipo y mobiliario de oficina</t>
  </si>
  <si>
    <t>Equipos y Programas de cómputo</t>
  </si>
  <si>
    <t>Maquinaria, equipo y mobiliario diverso</t>
  </si>
  <si>
    <t>Edificios</t>
  </si>
  <si>
    <t>Otras construcciones adiciones y mejoras</t>
  </si>
  <si>
    <t>Informe I trimestre: Martes 25 de abril de 2023</t>
  </si>
  <si>
    <t>I Trimestre 2023</t>
  </si>
  <si>
    <t>II Trimestre 2023</t>
  </si>
  <si>
    <t>I Semestre 2023</t>
  </si>
  <si>
    <t>III Trimestre 2023</t>
  </si>
  <si>
    <t>III Trimestre Acumulado 2023</t>
  </si>
  <si>
    <t>IV Trimestre 2023</t>
  </si>
  <si>
    <t>Anual 2023</t>
  </si>
  <si>
    <t>Nutrición y Desarrollo Infantil CEN-CINAI</t>
  </si>
  <si>
    <t>Dirección Nacional de CEN-CINAI</t>
  </si>
  <si>
    <r>
      <t xml:space="preserve">Fuente: </t>
    </r>
    <r>
      <rPr>
        <sz val="9"/>
        <rFont val="Palatino Linotype"/>
        <family val="1"/>
      </rPr>
      <t>Planificación Estratégica e Institucional con consolidad UNAT-DT de los datos SIAC que se encuentran en la Dirección de Información, julio , agosto y septiembre 2023.</t>
    </r>
  </si>
  <si>
    <r>
      <t xml:space="preserve">Fuente: </t>
    </r>
    <r>
      <rPr>
        <sz val="9"/>
        <rFont val="Palatino Linotype"/>
        <family val="1"/>
      </rPr>
      <t>Dirección Técnica y Planificación Estratégica e Institucional de la Dirección Nacional de CEN CINAI, con datos del Sistema de Alimentación Complementaria (SIAC) en la Dirección de Información, datos de enero, febrero y marzo 2023</t>
    </r>
  </si>
  <si>
    <t>X</t>
  </si>
  <si>
    <r>
      <t xml:space="preserve">Fuente: </t>
    </r>
    <r>
      <rPr>
        <sz val="9"/>
        <rFont val="Palatino Linotype"/>
        <family val="1"/>
      </rPr>
      <t xml:space="preserve"> Dirección Nacional de CEN CINAI, Planificación Estratégica e Institucional , julio 2023</t>
    </r>
  </si>
  <si>
    <t xml:space="preserve">Depende de la demanda </t>
  </si>
  <si>
    <r>
      <t xml:space="preserve">Fuente: </t>
    </r>
    <r>
      <rPr>
        <sz val="9"/>
        <rFont val="Palatino Linotype"/>
        <family val="1"/>
      </rPr>
      <t>Dirección Nacional, Unidad de Proveduría Institucional</t>
    </r>
  </si>
  <si>
    <r>
      <t xml:space="preserve">Observaciones: 
</t>
    </r>
    <r>
      <rPr>
        <sz val="11"/>
        <color theme="1"/>
        <rFont val="Palatino Linotype"/>
        <family val="1"/>
      </rPr>
      <t xml:space="preserve">Mediante certificación adjunta, emitida por Depsy Espinoza Fuentes, se indica que utiliza como herramienta de control interno un archivo de Excel que permite llevar de forma ordenada y actualizada todos los bienes duraderos adquiridos por medio de Contratación Administrativa proveniente tanto de presupuesto Gobierno como FODESAF, por lo que en adelante se realizará un registro donde se anoten solo los bienes adquiridos con presupuesto FODESAF. </t>
    </r>
  </si>
  <si>
    <t>MTSS-DMT-OF-621-2022</t>
  </si>
  <si>
    <t>MTSS-DESAD-OF-224-2023</t>
  </si>
  <si>
    <r>
      <t xml:space="preserve">Fuente: </t>
    </r>
    <r>
      <rPr>
        <sz val="9"/>
        <rFont val="Palatino Linotype"/>
        <family val="1"/>
      </rPr>
      <t>Unidad Financiera de la Dirección Nacional de CEN CINAI.</t>
    </r>
  </si>
  <si>
    <r>
      <t xml:space="preserve">Observaciones: 
</t>
    </r>
    <r>
      <rPr>
        <sz val="11"/>
        <color theme="1"/>
        <rFont val="Palatino Linotype"/>
        <family val="1"/>
      </rPr>
      <t xml:space="preserve">
Se realiza modificación programática 01-2023, con el fin de máximizar los recursos y lograr ejecutar presupuesto de las obras en la 5.02.01 y en la 5.02.99 </t>
    </r>
  </si>
  <si>
    <r>
      <t xml:space="preserve">Fuente: </t>
    </r>
    <r>
      <rPr>
        <sz val="9"/>
        <rFont val="Palatino Linotype"/>
        <family val="1"/>
      </rPr>
      <t>Dirección Técnica y Planificación Estratégica e Institucional de la Dirección Nacional de CEN CINAI, con datos del Sistema de Alimentación Complementaria (SIAC) en la Dirección de Información, datos de abril, mayo y junio 2023</t>
    </r>
  </si>
  <si>
    <r>
      <t xml:space="preserve">Fuente: </t>
    </r>
    <r>
      <rPr>
        <sz val="9"/>
        <rFont val="Palatino Linotype"/>
        <family val="1"/>
      </rPr>
      <t>Dirección Nacional de CEN CINAI, Planificación Estratégica e Institucional , julio 2023</t>
    </r>
  </si>
  <si>
    <t xml:space="preserve">Observaciones: 
</t>
  </si>
  <si>
    <r>
      <t xml:space="preserve">Observaciones: 
</t>
    </r>
    <r>
      <rPr>
        <sz val="11"/>
        <color theme="1"/>
        <rFont val="Palatino Linotype"/>
        <family val="1"/>
      </rPr>
      <t>Se mantiene el uso de la herramienta de control interno un archivo de Excel que permite llevar de forma ordenada y actualizada todos los bienes duraderos adquiridos por medio de Contratación Administrativa.</t>
    </r>
  </si>
  <si>
    <t>MTSS-DESAF-OF-386-2022</t>
  </si>
  <si>
    <r>
      <t xml:space="preserve">Fuente: </t>
    </r>
    <r>
      <rPr>
        <sz val="9"/>
        <rFont val="Palatino Linotype"/>
        <family val="1"/>
      </rPr>
      <t xml:space="preserve"> Unidad Financiera de la Dirección Nacional de CEN CINAI</t>
    </r>
  </si>
  <si>
    <r>
      <t xml:space="preserve">Observaciones: 
</t>
    </r>
    <r>
      <rPr>
        <sz val="11"/>
        <color theme="1"/>
        <rFont val="Palatino Linotype"/>
        <family val="1"/>
      </rPr>
      <t>Se realiza modificación programática 02-2023, con el fin de máximizar los recursos.</t>
    </r>
  </si>
  <si>
    <t xml:space="preserve">Según demanda </t>
  </si>
  <si>
    <t>1.01.01</t>
  </si>
  <si>
    <t>1.01.03</t>
  </si>
  <si>
    <t>1.01.99</t>
  </si>
  <si>
    <t>1.02.01</t>
  </si>
  <si>
    <t>1.02.02</t>
  </si>
  <si>
    <t>1.02.04</t>
  </si>
  <si>
    <t>1.02.99</t>
  </si>
  <si>
    <t>1.03.03</t>
  </si>
  <si>
    <t>1.03.07</t>
  </si>
  <si>
    <t xml:space="preserve">   Servicio de transferencia electrónica de información</t>
  </si>
  <si>
    <t>1.04.01</t>
  </si>
  <si>
    <t>1.04.02</t>
  </si>
  <si>
    <t>1.04.03</t>
  </si>
  <si>
    <t>1.04.05</t>
  </si>
  <si>
    <t>1.04.06</t>
  </si>
  <si>
    <t>1.05.01</t>
  </si>
  <si>
    <t>1.05.02</t>
  </si>
  <si>
    <t>1.06.01</t>
  </si>
  <si>
    <t>1.07.01</t>
  </si>
  <si>
    <t>1.08.01</t>
  </si>
  <si>
    <t>1.08.03</t>
  </si>
  <si>
    <t>1.08.05</t>
  </si>
  <si>
    <t>1.08.07</t>
  </si>
  <si>
    <t>1.08.08</t>
  </si>
  <si>
    <t>1.08.99</t>
  </si>
  <si>
    <t>2.01.01</t>
  </si>
  <si>
    <t>2.01.04</t>
  </si>
  <si>
    <t>2.02.03.01</t>
  </si>
  <si>
    <t>2.02.03.02</t>
  </si>
  <si>
    <t>2.02.03.03</t>
  </si>
  <si>
    <t>2.03.04</t>
  </si>
  <si>
    <t>2.04.01</t>
  </si>
  <si>
    <t>2.04.02</t>
  </si>
  <si>
    <t>2.99.02</t>
  </si>
  <si>
    <t>2.99.03</t>
  </si>
  <si>
    <t>2.99.04</t>
  </si>
  <si>
    <t>2.99.05</t>
  </si>
  <si>
    <t>2.99.99</t>
  </si>
  <si>
    <t>5.01.04</t>
  </si>
  <si>
    <t>5.01.05</t>
  </si>
  <si>
    <t>5.01.99</t>
  </si>
  <si>
    <t>5.02.01</t>
  </si>
  <si>
    <t>5.02.99</t>
  </si>
  <si>
    <t>6.01.01</t>
  </si>
  <si>
    <t>0.01.01</t>
  </si>
  <si>
    <t>Sueldos para cargos fijos</t>
  </si>
  <si>
    <t>0.03.01</t>
  </si>
  <si>
    <t>Retribución por años servidos</t>
  </si>
  <si>
    <t>0.03.03</t>
  </si>
  <si>
    <t xml:space="preserve">Décimotercer mes </t>
  </si>
  <si>
    <t>0.03.04</t>
  </si>
  <si>
    <t>Salario Escolar</t>
  </si>
  <si>
    <t>0.04.01</t>
  </si>
  <si>
    <t>Contribución Patronal al Seguro de Salud de la Caja Costarricense del Seguro Social</t>
  </si>
  <si>
    <t>0.04.05</t>
  </si>
  <si>
    <t>Contribución patronal al Banco Popular y Desarrollo Comunal</t>
  </si>
  <si>
    <t>0.05.01</t>
  </si>
  <si>
    <t>Contribución Patronal al Seguro de Pensiones de la Caja Costarricense del Seguro Social</t>
  </si>
  <si>
    <t>0.05.02</t>
  </si>
  <si>
    <t>Aporte Patronal al Régimen Obligatorio de Pensiones Complementarias</t>
  </si>
  <si>
    <t>0.05.03</t>
  </si>
  <si>
    <t>Aporte Patronal al Fondo de Capitalización Laboral</t>
  </si>
  <si>
    <t>6.01.03</t>
  </si>
  <si>
    <t>Transferencias a instituciones descentralizadadss CCSS  Contribución Estatal  Seguro Pensiones (200) 1,41%</t>
  </si>
  <si>
    <t>Transferencias a instituciones descentralizadadss CCSS  Contribución Estatal  Seguro de Salud  (202) 0,25%</t>
  </si>
  <si>
    <t> Alquiler de equipo de cómputo</t>
  </si>
  <si>
    <t>Alquiler de edificios - locales y terrenos</t>
  </si>
  <si>
    <t>Otros alquileres</t>
  </si>
  <si>
    <t>Servicio de agua y alcantarillado</t>
  </si>
  <si>
    <t>Servicio de energía eléctrica</t>
  </si>
  <si>
    <t>Servicio de telecomunicaciones</t>
  </si>
  <si>
    <t>Otros servicios básicos</t>
  </si>
  <si>
    <t>Impresión - encuadernación y otros</t>
  </si>
  <si>
    <t>Servicios medicos y de laboratorio</t>
  </si>
  <si>
    <t>Servicios Jurídicos</t>
  </si>
  <si>
    <t>Servicios de ingeniería</t>
  </si>
  <si>
    <t>Servicios de desarrollo de sistemas informáticos</t>
  </si>
  <si>
    <t>Servicios generales</t>
  </si>
  <si>
    <t>Transporte dentro del país</t>
  </si>
  <si>
    <t>Viáticos dentro del país</t>
  </si>
  <si>
    <t>Seguros</t>
  </si>
  <si>
    <t>Actividades de capacitación</t>
  </si>
  <si>
    <t>Mantenimiento de edificios- locales y terrenos</t>
  </si>
  <si>
    <t>Mantenimiento de instalaciones y obras</t>
  </si>
  <si>
    <t>Combustibles y lubricantes</t>
  </si>
  <si>
    <t>Tintas- pinturas y diluyentes</t>
  </si>
  <si>
    <t>Compra de Raciones de Alimentos (DAF)</t>
  </si>
  <si>
    <t>Compra de Leche en Polvo</t>
  </si>
  <si>
    <t>Alimentos y bebidas</t>
  </si>
  <si>
    <t>Materiales y productos electricos, telefonicos y de computo</t>
  </si>
  <si>
    <t>Herramientas e instrumentos</t>
  </si>
  <si>
    <t>Repuestos y accesorios</t>
  </si>
  <si>
    <t>Útiles y materiales médico- hospitalario y de investigación</t>
  </si>
  <si>
    <t>Productos de papel- cartón e impresos</t>
  </si>
  <si>
    <t>Textiles y vestuario</t>
  </si>
  <si>
    <t>Útiles y materiales de limpieza</t>
  </si>
  <si>
    <t>Otros útiles- materiales y suministros diversos</t>
  </si>
  <si>
    <t>Equipo y programas de cómputo</t>
  </si>
  <si>
    <t>Otras construcciones- adiciones y mejoras</t>
  </si>
  <si>
    <t>Transferencias corrientes de gobierno central</t>
  </si>
  <si>
    <t>Servicio de transferencia electrónica de información</t>
  </si>
  <si>
    <t>Alquiler de equipo de cómputo</t>
  </si>
  <si>
    <t>2.02.03</t>
  </si>
  <si>
    <r>
      <t xml:space="preserve">Fuente: </t>
    </r>
    <r>
      <rPr>
        <sz val="9"/>
        <rFont val="Palatino Linotype"/>
        <family val="1"/>
      </rPr>
      <t>Unidad Financiera de la Dirección Nacional de CEN CINAI,  Datos en el Sistema de Información Financiera (SIF) del Informe de Ejecución I Trimestre 2023</t>
    </r>
  </si>
  <si>
    <t xml:space="preserve">Observaciones: </t>
  </si>
  <si>
    <r>
      <t xml:space="preserve">Fuente: </t>
    </r>
    <r>
      <rPr>
        <sz val="9"/>
        <rFont val="Palatino Linotype"/>
        <family val="1"/>
      </rPr>
      <t>Unidad Financiera de la Dirección Nacional de CEN CINAI</t>
    </r>
  </si>
  <si>
    <r>
      <t xml:space="preserve">Observaciones: 
</t>
    </r>
    <r>
      <rPr>
        <sz val="11"/>
        <color theme="1"/>
        <rFont val="Palatino Linotype"/>
        <family val="1"/>
      </rPr>
      <t>La Dirección Nacional de CEN-CINAI, construye este cuadro con base en el pagado real del I Trimestre, sin embargo, a la ejecución total se le debe aumentar ¢1.515.411.429,20 que corresponde al comprometido no pagado del  I Trimestre, por otra parte, existe la posibilidad de que en algunos meses no se presenta gasto a pesar de que se dio continuidad al servicio.</t>
    </r>
  </si>
  <si>
    <r>
      <t xml:space="preserve">Fuente: </t>
    </r>
    <r>
      <rPr>
        <sz val="9"/>
        <rFont val="Palatino Linotype"/>
        <family val="1"/>
      </rPr>
      <t>Unidad Financiera de la Dirección Nacional de CEN CINAI,  Datos en el Sistema de Información Financiera (SIF) del Informe de Ejecución II Trimestre 2023</t>
    </r>
  </si>
  <si>
    <r>
      <t xml:space="preserve">Observaciones: 
</t>
    </r>
    <r>
      <rPr>
        <sz val="11"/>
        <color theme="1"/>
        <rFont val="Palatino Linotype"/>
        <family val="1"/>
      </rPr>
      <t>La Dirección Nacional de CEN-CINAI, construye este cuadro con base en el pagado real del II Trimestre, sin embargo, a la ejecución total se le debe aumentar ¢362.687.567,41 que corresponde al comprometido no pagado del  II Trimestre, por otra parte, existe la posibilidad de que en algunos meses no se presenta gasto a pesar de que se dio continuidad al servicio.</t>
    </r>
  </si>
  <si>
    <r>
      <t xml:space="preserve">Observaciones: 
</t>
    </r>
    <r>
      <rPr>
        <sz val="11"/>
        <color theme="1"/>
        <rFont val="Palatino Linotype"/>
        <family val="1"/>
      </rPr>
      <t>Se realiza cuadro con base a la cuota de liberación de SIGAF, la cual está compuesta con dos fuentes de financiamiento, sin embargo, se toma como base el 25% de cuota de liberación total trimestral  se considera cuales subpartidas corresponden únicamente a FODESAF y posteriormente se saca el porcentaje restante entre las subpartidas que poseen financiamiento compartido.</t>
    </r>
  </si>
  <si>
    <r>
      <t xml:space="preserve">Observaciones: 
</t>
    </r>
    <r>
      <rPr>
        <sz val="11"/>
        <color theme="1"/>
        <rFont val="Palatino Linotype"/>
        <family val="1"/>
      </rPr>
      <t>Nota (1):El registro de los ingresos se realiza con base a la cuota de liberación de SIGAF, el cual consta del 25% del presupuesto total liberado trimestralmente, el cual esta compuesto por dos fuentes de financiamiento, se considera cuales subpartidas corresponden únicamente a FODESAF y posteriormente se saca el porcentaje restante entre las subpartidas que poseen financiamiento compartido.                                                                                                                                                                                                                                                                                                                                                 Nota (2): Los egresos están formados por el monto real pagado por la DNCC.</t>
    </r>
  </si>
  <si>
    <r>
      <t xml:space="preserve">Observaciones: 
</t>
    </r>
    <r>
      <rPr>
        <sz val="11"/>
        <color theme="1"/>
        <rFont val="Palatino Linotype"/>
        <family val="1"/>
      </rPr>
      <t>Se realiza cuadro con base a la cuota de liberación de SIGAF, la cual está compuesta con dos fuentes de financiamiento, sin embargo, se toma como base el 25% de cuota de liberación total trimestral, se considera cuales subpartidas corresponden únicamente a FODESAF y posteriormente se saca el porcentaje restante entre las subpartidas que poseen financiamiento compartido.</t>
    </r>
  </si>
  <si>
    <r>
      <t xml:space="preserve">Fuente: </t>
    </r>
    <r>
      <rPr>
        <sz val="9"/>
        <rFont val="Palatino Linotype"/>
        <family val="1"/>
      </rPr>
      <t>Dirección Técnica y Planificación Estratégica e Institucional de la Dirección Nacional de CEN CINAI, con datos del Sistema de Alimentación Complementaria (SIAC) en la Dirección de Información, datos del I semestre 2023</t>
    </r>
  </si>
  <si>
    <r>
      <t xml:space="preserve">Observaciones: 
</t>
    </r>
    <r>
      <rPr>
        <sz val="9"/>
        <color theme="1"/>
        <rFont val="Palatino Linotype"/>
        <family val="1"/>
      </rPr>
      <t xml:space="preserve">1/ Cliente se refiere a las niñas y niños hasta menos de 13 años que reciben servicios CEN CINAI (inciso i) art 1 Decreto37270-S), esta sumatoria no es igual al total de personas atendidas porque duplica personas                                                                                                                                                                                                                                                                                                                                                                                                        2/ Beneficiarias se refiere a mujeres embarazadas y en periodo de lactancia que reciben servicios CEN CINAI (inciso g) art 1 Decreto37270-S)                                                                                                                                                                                                                                            3/ Se informa la cantidad de familias a razón de una por paquete de alimentos independientemente de la cantidad de miembros de cada familia                                                                                                                                                                                                            </t>
    </r>
  </si>
  <si>
    <r>
      <t xml:space="preserve">Observaciones: 
</t>
    </r>
    <r>
      <rPr>
        <sz val="11"/>
        <color theme="1"/>
        <rFont val="Palatino Linotype"/>
        <family val="1"/>
      </rPr>
      <t xml:space="preserve">1/ Cliente se refiere a las niñas y niños hasta menos de 13 años que reciben servicios CEN CINAI (inciso i) art 1 Decreto37270-S), esta sumatoria no es igual al total de personas atendidas porque duplica personas                                                                                                                                                                                                                                                                                                                                                                                                        2/ Beneficiarias se refiere a mujeres embarazadas y en periodo de lactancia que reciben servicios CEN CINAI (inciso g) art 1 Decreto37270-S)                                                                                                                                                                                              3/ Se informa la cantidad de familias a razón de una por paquete de alimentos independientemente de la cantidad de miembros de cada familia                                                                                                                                         </t>
    </r>
  </si>
  <si>
    <r>
      <t xml:space="preserve">Fuente: </t>
    </r>
    <r>
      <rPr>
        <sz val="9"/>
        <rFont val="Palatino Linotype"/>
        <family val="1"/>
      </rPr>
      <t>Unidad Financiera de la Dirección Nacional de CEN CINAI,  Datos en el Sistema de Información Financiera (SIF) del Informe de Ejecución I y II Trimestre 2023</t>
    </r>
  </si>
  <si>
    <r>
      <t xml:space="preserve">Observaciones: 
</t>
    </r>
    <r>
      <rPr>
        <sz val="11"/>
        <color theme="1"/>
        <rFont val="Palatino Linotype"/>
        <family val="1"/>
      </rPr>
      <t>La Dirección Nacional de CEN-CINAI, construye este cuadro con base en el pagado real del I y II Trimestre, sin embargo, a la ejecución total se le debe aumentar ¢362.687.567,41 que corresponde al comprometido no pagado del  II Trimestre, por otra parte, existe la posibilidad de que en algunos meses no se presenta gasto a pesar de que se dio continuidad al servicio.</t>
    </r>
  </si>
  <si>
    <r>
      <t xml:space="preserve">Observaciones: 
</t>
    </r>
    <r>
      <rPr>
        <sz val="11"/>
        <color theme="1"/>
        <rFont val="Palatino Linotype"/>
        <family val="1"/>
      </rPr>
      <t>Se realiza cuadro con base a la cuota de liberación de SIGAF, la cual está compuesta con dos fuentes de financiamiento, sin embargo, se toma como base el 50% de cuota de liberación total del I Semestre, se considera cuales subpartidas corresponden únicamente a FODESAF y posteriormente se saca el porcentaje restante entre las subpartidas que poseen financiamiento compartido.</t>
    </r>
  </si>
  <si>
    <t>Modificación 3-2023</t>
  </si>
  <si>
    <t>Modificación 2-2023</t>
  </si>
  <si>
    <t>Modificación 1-2023</t>
  </si>
  <si>
    <t>MTSS-DESAF-OF-942-2023</t>
  </si>
  <si>
    <r>
      <t xml:space="preserve">Observaciones: 
</t>
    </r>
    <r>
      <rPr>
        <sz val="11"/>
        <color theme="1"/>
        <rFont val="Palatino Linotype"/>
        <family val="1"/>
      </rPr>
      <t>Se realiza modificación programática 03-2023, con el fin de máximizar los recursos.</t>
    </r>
  </si>
  <si>
    <r>
      <t xml:space="preserve">Observaciones: 
</t>
    </r>
    <r>
      <rPr>
        <sz val="10"/>
        <color theme="1"/>
        <rFont val="Palatino Linotype"/>
        <family val="1"/>
      </rPr>
      <t>Se realiza cuadro con base a la cuota de liberación de SIGAF, la cual está compuesta con dos fuentes de financiamiento, sin embargo, se toma como base el 25% de cuota de liberación total trimestral, se considera cuales subpartidas corresponden únicamente a FODESAF y posteriormente se saca el porcentaje restante entre las subpartidas que poseen financiamiento compartido.</t>
    </r>
  </si>
  <si>
    <r>
      <t xml:space="preserve">Fuente: </t>
    </r>
    <r>
      <rPr>
        <sz val="9"/>
        <rFont val="Palatino Linotype"/>
        <family val="1"/>
      </rPr>
      <t>Unidad Financiera de la Dirección Nacional de CEN CINAI,  Datos en el Sistema de Información Financiera (SIF) del Informe de Ejecución III Trimestre 2023</t>
    </r>
  </si>
  <si>
    <r>
      <t xml:space="preserve">Observaciones: 
</t>
    </r>
    <r>
      <rPr>
        <sz val="10"/>
        <color theme="1"/>
        <rFont val="Palatino Linotype"/>
        <family val="1"/>
      </rPr>
      <t>La Dirección Nacional de CEN-CINAI, construye este cuadro con base en el pagado real del III Trimestre, sin embargo, a la ejecución total se le debe aumentar ¢783.964.517,92 que corresponde al comprometido no pagado del  III Trimestre, por otra parte, existe la posibilidad de que en algunos meses no se presenta gasto a pesar de que se dio continuidad al servicio.</t>
    </r>
  </si>
  <si>
    <r>
      <t xml:space="preserve">Observaciones: 
</t>
    </r>
    <r>
      <rPr>
        <sz val="8"/>
        <color theme="1"/>
        <rFont val="Palatino Linotype"/>
        <family val="1"/>
      </rPr>
      <t>Nota (1):El registro de los ingresos se realiza con base a la cuota de liberación de SIGAF, el cual consta del 25% del presupuesto total liberado trimestralmente, el cual esta compuesto por dos fuentes de financiamiento, se considera cuales subpartidas corresponden únicamente a FODESAF y posteriormente se saca el porcentaje restante entre las subpartidas que poseen financiamiento compartido.                                                                                                                                                                                                                                                                                                                                                 Nota (2): Los egresos están formados por el monto real pagado por la DNCC.</t>
    </r>
  </si>
  <si>
    <r>
      <t xml:space="preserve">Fuente: </t>
    </r>
    <r>
      <rPr>
        <sz val="9"/>
        <rFont val="Palatino Linotype"/>
        <family val="1"/>
      </rPr>
      <t>Dirección Técnica y Planificación Estratégica e Institucional de la Dirección Nacional de CEN CINAI, con datos del Sistema de Alimentación Complementaria (SIAC) en la Dirección de Información, datos del III Trimestre Acumulado 2023</t>
    </r>
  </si>
  <si>
    <r>
      <t xml:space="preserve">Observaciones: 
</t>
    </r>
    <r>
      <rPr>
        <sz val="11"/>
        <color theme="1"/>
        <rFont val="Palatino Linotype"/>
        <family val="1"/>
      </rPr>
      <t xml:space="preserve">1/ Cliente se refiere a las niñas y niños hasta menos de 13 años que reciben servicios CEN CINAI (inciso i) art 1 Decreto37270-S), esta sumatoria no es igual al total de personas atendidas porque duplica personas                                                                                                                                                                                                                                                                                                                                                                                                        2/ Beneficiarias se refiere a mujeres embarazadas y en periodo de lactancia que reciben servicios CEN CINAI (inciso g) art 1 Decreto37270-S)                                                                                                                                                                                                                                            3/ Se informa la cantidad de familias a razón de una por paquete de alimentos independientemente de la cantidad de miembros de cada familia            </t>
    </r>
  </si>
  <si>
    <r>
      <t xml:space="preserve">Fuente: </t>
    </r>
    <r>
      <rPr>
        <sz val="9"/>
        <rFont val="Palatino Linotype"/>
        <family val="1"/>
      </rPr>
      <t>Unidad Financiera de la Dirección Nacional de CEN CINAI,  Datos en el Sistema de Información Financiera (SIF) del Informe de Ejecución III Trimestre 2023 Acumulado</t>
    </r>
  </si>
  <si>
    <r>
      <t xml:space="preserve">Observaciones: 
</t>
    </r>
    <r>
      <rPr>
        <sz val="11"/>
        <color theme="1"/>
        <rFont val="Palatino Linotype"/>
        <family val="1"/>
      </rPr>
      <t>La Dirección Nacional de CEN-CINAI, construye este cuadro con base en el pagado real del III Trimestre Acumulado, sin embargo, a la ejecución total se le debe aumentar ¢783.964.517,92 que corresponde al comprometido no pagado del  III Trimestre Acumulado, por otra parte, existe la posibilidad de que en algunos meses no se presenta gasto a pesar de que se dio continuidad al servicio.</t>
    </r>
  </si>
  <si>
    <r>
      <t xml:space="preserve">Observaciones: 
</t>
    </r>
    <r>
      <rPr>
        <sz val="11"/>
        <color theme="1"/>
        <rFont val="Palatino Linotype"/>
        <family val="1"/>
      </rPr>
      <t>Se realiza cuadro con base a la cuota de liberación de SIGAF, la cual está compuesta con dos fuentes de financiamiento, sin embargo, se toma como base el 75% de cuota de liberación total del I Semestre, se considera cuales subpartidas corresponden únicamente a FODESAF y posteriormente se saca el porcentaje restante entre las subpartidas que poseen financiamiento compartido.</t>
    </r>
  </si>
  <si>
    <r>
      <t xml:space="preserve">Fuente: </t>
    </r>
    <r>
      <rPr>
        <sz val="9"/>
        <rFont val="Palatino Linotype"/>
        <family val="1"/>
      </rPr>
      <t>Unidad Financiera de la Dirección Nacional de CEN CINAI,  Datos en el Sistema de Información Financiera (SIF) del Informe de Ejecución I-II y III Trimestre 2023</t>
    </r>
  </si>
  <si>
    <r>
      <t xml:space="preserve">Fuente: </t>
    </r>
    <r>
      <rPr>
        <sz val="9"/>
        <rFont val="Palatino Linotype"/>
        <family val="1"/>
      </rPr>
      <t>Unidad Financiera de la Dirección Nacional de CEN CINAI,  Datos en el Sistema de Información Financiera (SIF) del Informe de Ejecución I-II-III Trimestre 2023</t>
    </r>
  </si>
  <si>
    <r>
      <t xml:space="preserve">Observaciones: 
</t>
    </r>
    <r>
      <rPr>
        <sz val="12"/>
        <color theme="1"/>
        <rFont val="Palatino Linotype"/>
        <family val="1"/>
      </rPr>
      <t xml:space="preserve">1/ Cliente se refiere a las niñas y niños hasta menos de 13 años que reciben servicios CEN CINAI (inciso i) art 1 Decreto37270-S), esta sumatoria no es igual al total de personas atendidas porque duplica personas                                                                                                                                                                                                                                                                                                                                             
2/ Beneficiarias se refiere a mujeres embarazadas y en periodo de lactancia que reciben servicios CEN CINAI (inciso g) art 1 Decreto37270-S)                                                                                                                                                                                              3/ Se informa la cantidad de familias a razón de una por paquete de alimentos independientemente de la cantidad de miembros de cada familia     </t>
    </r>
  </si>
  <si>
    <t xml:space="preserve"> Modificación 3-2023</t>
  </si>
  <si>
    <t xml:space="preserve"> Modificación 4-2023</t>
  </si>
  <si>
    <t>MTSS-DESAF OF-1288-2023</t>
  </si>
  <si>
    <t xml:space="preserve"> Modificación 5-2024</t>
  </si>
  <si>
    <t xml:space="preserve"> Modificación 6-2023</t>
  </si>
  <si>
    <t>MTSS-DESAF-OF-1297-2023</t>
  </si>
  <si>
    <t>MTSS-DESAF-OF-1159-2023</t>
  </si>
  <si>
    <t>MTSS-DESAF-OF-224-2023</t>
  </si>
  <si>
    <r>
      <t xml:space="preserve">Fuente: </t>
    </r>
    <r>
      <rPr>
        <sz val="9"/>
        <rFont val="Palatino Linotype"/>
        <family val="1"/>
      </rPr>
      <t>Unidad Financiera de la Dirección Nacional de CEN CINAI,  Datos en el Sistema de Información Financiera (SIF) del Informe de Ejecución IV Trimestre 2023</t>
    </r>
  </si>
  <si>
    <r>
      <t xml:space="preserve">Observaciones: 
</t>
    </r>
    <r>
      <rPr>
        <sz val="11"/>
        <color theme="1"/>
        <rFont val="Palatino Linotype"/>
        <family val="1"/>
      </rPr>
      <t>La Dirección Nacional de CEN-CINAI, construye este cuadro con base en el pagado real del IV Trimestre 2023</t>
    </r>
  </si>
  <si>
    <t>1/ Adjuntar el comprobante del reintegro e indicar en este espacio la fecha y el número de comprobante del o los reintegros. N/A</t>
  </si>
  <si>
    <r>
      <t xml:space="preserve">Observaciones: 
</t>
    </r>
    <r>
      <rPr>
        <sz val="11"/>
        <color theme="1"/>
        <rFont val="Palatino Linotype"/>
        <family val="1"/>
      </rPr>
      <t>Se realizan modificaciones con el fin de maximizar los recursos, se aclara que en la Modifición 04-2023 tambien se envió lo correspondiente al rebajo que se realizó en el presupuesto extraordinario, razón por la cual llevan el mismo oficio de aprobación por parte de FODESAF.</t>
    </r>
  </si>
  <si>
    <r>
      <t xml:space="preserve">Fuente: </t>
    </r>
    <r>
      <rPr>
        <sz val="9"/>
        <rFont val="Palatino Linotype"/>
        <family val="1"/>
      </rPr>
      <t>Dirección Nacional de CEN CINAI, Planificación Estratégica e Institucional, julio 2023</t>
    </r>
  </si>
  <si>
    <r>
      <t xml:space="preserve">Observaciones: 
</t>
    </r>
    <r>
      <rPr>
        <sz val="11"/>
        <color theme="1"/>
        <rFont val="Palatino Linotype"/>
        <family val="1"/>
      </rPr>
      <t xml:space="preserve">Nota (1):El registro de los ingresos se realiza con base a la cuota de liberación de SIGAF, el cual consta del 25% del presupuesto total liberado trimestralmente, el cual esta compuesto por dos fuentes de financiamiento, se considera cuales subpartidas corresponden únicamente a FODESAF y posteriormente se saca el porcentaje restante entre las subpartidas que poseen financiamiento compartido.                                                                                                                                                                                                                                                                                                                                                 Nota (2): Es importante recordar que en los Decretos H-012-2023 y H-022-2023 se rebajo presupuesto por tal motivo este trimestre no cumple con el 25% de liberación                                                                                                                                                                                                                                                                   Nota (3):  Los egresos están formados por el monto real pagado por la DNCC. </t>
    </r>
    <r>
      <rPr>
        <b/>
        <sz val="11"/>
        <color theme="1"/>
        <rFont val="Palatino Linotype"/>
        <family val="1"/>
      </rPr>
      <t xml:space="preserve">  </t>
    </r>
  </si>
  <si>
    <t xml:space="preserve">"Observaciones: 
1/ Cliente se refiere a las niñas y niños hasta menos de 13 años que reciben servicios CEN CINAI (inciso i) art 1 Decreto37270-S), esta sumatoria no es igual al total de personas atendidas porque duplica personas                                                                                                                                                                                                                                                                                                                                                                                                        2/ Beneficiarias se refiere a mujeres embarazadas y en periodo de lactancia que reciben servicios CEN CINAI (inciso g) art 1 Decreto37270-S)                                                                                                                                                                                                                                            3/ Se informa la cantidad de familias a razón de una por paquete de alimentos independientemente de la cantidad de miembros de cada familia            "     </t>
  </si>
  <si>
    <t>Fuente: Dirección Nacional de CEN CINAI, Planificación Estratégica e Institucional , Diciembre 2023</t>
  </si>
  <si>
    <t>Observaciones:</t>
  </si>
  <si>
    <t>En este espacio se establecen las observaciones y/o justificaciones relacionadas con el uso del Sinirube.</t>
  </si>
  <si>
    <t>Marianella Ribas Fallas</t>
  </si>
  <si>
    <t>Directora Nacional de CEN CINAI a.i.</t>
  </si>
  <si>
    <t xml:space="preserve">Dirección Nacional CEN CINAI </t>
  </si>
  <si>
    <t xml:space="preserve">Observaciones: Los bienes están actualizados en Sibinet al 31 de diciembre del 2023
El auxiliar se debe de implementar
</t>
  </si>
  <si>
    <t>Observaciones: 
Durante cada trimestre, se ha liberado el 25% por subpartida, con la excepción de las subpartidas de remuneraciones y la 6.01.03, las cuales fueron liberadas en su totalidad desde el primer trimestre. No obstante, los saldos negativos presentados en este periodo son el resultado de ajustes presupuestarios realizados mediante los Decretos H-012-2023 y H-022-2023, los cuales fueron aprobados por FODESAF según lo estipulado en el oficio MTSS-DESAF-OF-1159-2023.
Estos saldos negativos surgen cuando el monto excede el 25% que se tenía previsto liberar en el trimestre, impactando así en el presupuesto liberado en el trimestre anterior. Tal es el caso del monto negativo, que a nivel global asciende a 765.874.332,12.</t>
  </si>
  <si>
    <t>Ingreso sin Inversión</t>
  </si>
  <si>
    <t xml:space="preserve">Se quita lo del IV T que se tuvo que devolver </t>
  </si>
  <si>
    <t xml:space="preserve">Sin Inversión </t>
  </si>
  <si>
    <t xml:space="preserve">Ingresos de Inversión </t>
  </si>
  <si>
    <t>Ingresos sin inversión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</si>
</sst>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 #,##0.00_);_(* \(#,##0.00\);_(* &quot;-&quot;??_);_(@_)"/>
    <numFmt numFmtId="165" formatCode="_(* #,##0_);_(* \(#,##0\);_(* &quot;-&quot;??_);_(@_)"/>
  </numFmts>
  <fonts count="42" x14ac:knownFonts="1">
    <font>
      <sz val="11"/>
      <color theme="1"/>
      <name val="Calibri"/>
      <family val="2"/>
      <scheme val="minor"/>
    </font>
    <font>
      <sz val="11"/>
      <color theme="1"/>
      <name val="Calibri"/>
      <family val="2"/>
      <scheme val="min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4"/>
      <color theme="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9"/>
      <name val="Palatino Linotype"/>
      <family val="1"/>
    </font>
    <font>
      <sz val="10"/>
      <color rgb="FF000000"/>
      <name val="Palatino Linotype"/>
      <family val="1"/>
    </font>
    <font>
      <b/>
      <sz val="8"/>
      <color theme="0"/>
      <name val="Palatino Linotype"/>
      <family val="1"/>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1"/>
      <name val="Palatino Linotype"/>
      <family val="1"/>
    </font>
    <font>
      <sz val="11"/>
      <color theme="5" tint="-0.499984740745262"/>
      <name val="Palatino Linotype"/>
      <family val="1"/>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u/>
      <sz val="11"/>
      <color theme="10"/>
      <name val="Palatino Linotype"/>
      <family val="1"/>
    </font>
    <font>
      <sz val="12"/>
      <color theme="1"/>
      <name val="Palatino Linotype"/>
      <family val="1"/>
    </font>
    <font>
      <sz val="9"/>
      <color indexed="81"/>
      <name val="Tahoma"/>
      <family val="2"/>
    </font>
    <font>
      <sz val="12"/>
      <color rgb="FF002060"/>
      <name val="Palatino Linotype"/>
      <family val="1"/>
    </font>
    <font>
      <b/>
      <sz val="12"/>
      <color rgb="FF002060"/>
      <name val="Palatino Linotype"/>
      <family val="1"/>
    </font>
    <font>
      <sz val="12"/>
      <name val="Palatino Linotype"/>
      <family val="1"/>
    </font>
    <font>
      <sz val="10"/>
      <name val="Arial"/>
      <family val="2"/>
    </font>
    <font>
      <sz val="8"/>
      <name val="Palatino Linotype"/>
      <family val="1"/>
    </font>
    <font>
      <sz val="8"/>
      <color theme="1"/>
      <name val="Palatino Linotype"/>
      <family val="1"/>
    </font>
    <font>
      <b/>
      <sz val="8"/>
      <color theme="1"/>
      <name val="Palatino Linotype"/>
      <family val="1"/>
    </font>
    <font>
      <b/>
      <sz val="11"/>
      <color rgb="FF000000"/>
      <name val="Palatino Linotype"/>
      <family val="1"/>
    </font>
    <font>
      <sz val="11"/>
      <color rgb="FF000000"/>
      <name val="Palatino Linotype"/>
      <family val="1"/>
    </font>
    <font>
      <b/>
      <sz val="12"/>
      <color rgb="FFFF0000"/>
      <name val="Palatino Linotype"/>
      <family val="1"/>
    </font>
  </fonts>
  <fills count="8">
    <fill>
      <patternFill patternType="none"/>
    </fill>
    <fill>
      <patternFill patternType="gray125"/>
    </fill>
    <fill>
      <patternFill patternType="solid">
        <fgColor theme="4" tint="-0.499984740745262"/>
        <bgColor indexed="64"/>
      </patternFill>
    </fill>
    <fill>
      <patternFill patternType="solid">
        <fgColor rgb="FF00206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5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style="thin">
        <color theme="1"/>
      </left>
      <right/>
      <top style="thin">
        <color theme="1"/>
      </top>
      <bottom style="thin">
        <color theme="0"/>
      </bottom>
      <diagonal/>
    </border>
    <border>
      <left style="thin">
        <color indexed="64"/>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0"/>
      </top>
      <bottom style="thin">
        <color theme="0"/>
      </bottom>
      <diagonal/>
    </border>
    <border>
      <left/>
      <right style="thin">
        <color theme="1"/>
      </right>
      <top style="thin">
        <color indexed="64"/>
      </top>
      <bottom style="thin">
        <color indexed="64"/>
      </bottom>
      <diagonal/>
    </border>
    <border>
      <left style="thin">
        <color theme="1"/>
      </left>
      <right/>
      <top style="thin">
        <color theme="0"/>
      </top>
      <bottom style="thin">
        <color theme="1"/>
      </bottom>
      <diagonal/>
    </border>
    <border>
      <left style="thin">
        <color indexed="64"/>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top style="thin">
        <color theme="1"/>
      </top>
      <bottom/>
      <diagonal/>
    </border>
    <border>
      <left style="thin">
        <color theme="1"/>
      </left>
      <right/>
      <top style="thin">
        <color indexed="64"/>
      </top>
      <bottom style="thin">
        <color indexed="64"/>
      </bottom>
      <diagonal/>
    </border>
    <border>
      <left style="thin">
        <color theme="0"/>
      </left>
      <right/>
      <top/>
      <bottom/>
      <diagonal/>
    </border>
  </borders>
  <cellStyleXfs count="7">
    <xf numFmtId="0" fontId="0" fillId="0" borderId="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0" fontId="28" fillId="0" borderId="0" applyNumberFormat="0" applyFill="0" applyBorder="0" applyAlignment="0" applyProtection="0"/>
    <xf numFmtId="0" fontId="35" fillId="0" borderId="0"/>
    <xf numFmtId="44" fontId="1" fillId="0" borderId="0" applyFont="0" applyFill="0" applyBorder="0" applyAlignment="0" applyProtection="0"/>
  </cellStyleXfs>
  <cellXfs count="328">
    <xf numFmtId="0" fontId="0" fillId="0" borderId="0" xfId="0"/>
    <xf numFmtId="0" fontId="2" fillId="0" borderId="0" xfId="0" applyFont="1" applyAlignment="1"/>
    <xf numFmtId="0" fontId="4" fillId="3" borderId="12" xfId="0" applyFont="1" applyFill="1" applyBorder="1" applyAlignment="1">
      <alignment horizontal="left" vertical="center" wrapText="1"/>
    </xf>
    <xf numFmtId="0" fontId="5" fillId="0" borderId="0" xfId="0" applyFont="1" applyAlignment="1">
      <alignment vertical="center" wrapText="1"/>
    </xf>
    <xf numFmtId="165" fontId="6" fillId="0" borderId="9" xfId="1" applyNumberFormat="1" applyFont="1" applyFill="1" applyBorder="1" applyAlignment="1">
      <alignment horizontal="left" vertical="center" wrapText="1"/>
    </xf>
    <xf numFmtId="165" fontId="6" fillId="0" borderId="0" xfId="1" applyNumberFormat="1" applyFont="1" applyFill="1" applyBorder="1" applyAlignment="1">
      <alignment horizontal="center" wrapText="1"/>
    </xf>
    <xf numFmtId="0" fontId="2" fillId="0" borderId="0" xfId="0" applyFont="1"/>
    <xf numFmtId="165" fontId="6" fillId="0" borderId="0" xfId="1" applyNumberFormat="1" applyFont="1" applyFill="1" applyBorder="1" applyAlignment="1">
      <alignment horizontal="left" vertical="center" wrapText="1"/>
    </xf>
    <xf numFmtId="165" fontId="4" fillId="2" borderId="14" xfId="1" applyNumberFormat="1" applyFont="1" applyFill="1" applyBorder="1" applyAlignment="1">
      <alignment horizontal="center" vertical="center" wrapText="1"/>
    </xf>
    <xf numFmtId="165" fontId="8" fillId="5" borderId="0" xfId="1" applyNumberFormat="1" applyFont="1" applyFill="1" applyBorder="1" applyAlignment="1">
      <alignment horizontal="center" vertical="center" wrapText="1"/>
    </xf>
    <xf numFmtId="0" fontId="2" fillId="0" borderId="0" xfId="0" applyFont="1" applyBorder="1"/>
    <xf numFmtId="165" fontId="10" fillId="2" borderId="14" xfId="1" applyNumberFormat="1" applyFont="1" applyFill="1" applyBorder="1" applyAlignment="1">
      <alignment horizontal="center" vertical="center" wrapText="1"/>
    </xf>
    <xf numFmtId="165" fontId="11" fillId="4" borderId="0" xfId="1" applyNumberFormat="1" applyFont="1" applyFill="1" applyBorder="1" applyAlignment="1">
      <alignment horizontal="center" vertical="center" wrapText="1"/>
    </xf>
    <xf numFmtId="4" fontId="11" fillId="4" borderId="0" xfId="1" applyNumberFormat="1" applyFont="1" applyFill="1" applyBorder="1" applyAlignment="1">
      <alignment horizontal="right" vertical="center" wrapText="1"/>
    </xf>
    <xf numFmtId="165" fontId="11" fillId="0" borderId="0" xfId="1" applyNumberFormat="1" applyFont="1" applyFill="1" applyBorder="1" applyAlignment="1">
      <alignment horizontal="left" vertical="center" wrapText="1"/>
    </xf>
    <xf numFmtId="4" fontId="11" fillId="0" borderId="0" xfId="1" applyNumberFormat="1" applyFont="1" applyFill="1" applyBorder="1" applyAlignment="1">
      <alignment horizontal="right" vertical="center" wrapText="1"/>
    </xf>
    <xf numFmtId="4" fontId="12" fillId="0" borderId="0" xfId="1" applyNumberFormat="1" applyFont="1" applyFill="1" applyBorder="1" applyAlignment="1">
      <alignment horizontal="right" vertical="center" wrapText="1"/>
    </xf>
    <xf numFmtId="0" fontId="12" fillId="5" borderId="18" xfId="0" applyFont="1" applyFill="1" applyBorder="1" applyAlignment="1">
      <alignment horizontal="center" vertical="center"/>
    </xf>
    <xf numFmtId="0" fontId="12" fillId="5" borderId="17" xfId="0" applyFont="1" applyFill="1" applyBorder="1" applyAlignment="1">
      <alignment vertical="center"/>
    </xf>
    <xf numFmtId="0" fontId="12" fillId="5" borderId="19" xfId="0" applyFont="1" applyFill="1" applyBorder="1" applyAlignment="1">
      <alignment vertical="center"/>
    </xf>
    <xf numFmtId="0" fontId="12" fillId="5" borderId="1" xfId="0" applyFont="1" applyFill="1" applyBorder="1" applyAlignment="1">
      <alignment vertical="center"/>
    </xf>
    <xf numFmtId="0" fontId="12" fillId="5" borderId="21" xfId="0" applyFont="1" applyFill="1" applyBorder="1" applyAlignment="1">
      <alignment horizontal="center" vertical="center"/>
    </xf>
    <xf numFmtId="165" fontId="4" fillId="2" borderId="20" xfId="1" applyNumberFormat="1" applyFont="1" applyFill="1" applyBorder="1" applyAlignment="1">
      <alignment horizontal="center" vertical="center" wrapText="1"/>
    </xf>
    <xf numFmtId="165" fontId="10" fillId="2" borderId="20" xfId="1" applyNumberFormat="1" applyFont="1" applyFill="1" applyBorder="1" applyAlignment="1">
      <alignment horizontal="center" vertical="center" wrapText="1"/>
    </xf>
    <xf numFmtId="165" fontId="10" fillId="5" borderId="0" xfId="1" applyNumberFormat="1" applyFont="1" applyFill="1" applyBorder="1" applyAlignment="1">
      <alignment horizontal="center" vertical="center" wrapText="1"/>
    </xf>
    <xf numFmtId="165" fontId="13" fillId="5" borderId="0" xfId="1" applyNumberFormat="1" applyFont="1" applyFill="1" applyBorder="1" applyAlignment="1">
      <alignment horizontal="center" vertical="center" wrapText="1"/>
    </xf>
    <xf numFmtId="165" fontId="13" fillId="5" borderId="0" xfId="1" applyNumberFormat="1" applyFont="1" applyFill="1" applyBorder="1" applyAlignment="1">
      <alignment horizontal="left" vertical="center" wrapText="1"/>
    </xf>
    <xf numFmtId="4" fontId="13" fillId="5" borderId="0" xfId="1" applyNumberFormat="1" applyFont="1" applyFill="1" applyBorder="1" applyAlignment="1">
      <alignment horizontal="right" vertical="center" wrapText="1"/>
    </xf>
    <xf numFmtId="165" fontId="13" fillId="5" borderId="1" xfId="1" applyNumberFormat="1" applyFont="1" applyFill="1" applyBorder="1" applyAlignment="1">
      <alignment horizontal="left" vertical="center" wrapText="1"/>
    </xf>
    <xf numFmtId="0" fontId="4" fillId="3" borderId="28" xfId="0"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12" fillId="5" borderId="17" xfId="0" applyFont="1" applyFill="1" applyBorder="1" applyAlignment="1">
      <alignment horizontal="center" vertical="center"/>
    </xf>
    <xf numFmtId="0" fontId="12" fillId="5" borderId="26" xfId="0" applyFont="1" applyFill="1" applyBorder="1" applyAlignment="1">
      <alignment horizontal="center" vertical="center"/>
    </xf>
    <xf numFmtId="0" fontId="12" fillId="5" borderId="24" xfId="0" applyFont="1" applyFill="1" applyBorder="1" applyAlignment="1">
      <alignment horizontal="center" vertical="center"/>
    </xf>
    <xf numFmtId="164" fontId="13" fillId="5" borderId="0" xfId="1" applyFont="1" applyFill="1" applyBorder="1" applyAlignment="1">
      <alignment horizontal="right" vertical="center" wrapText="1"/>
    </xf>
    <xf numFmtId="2" fontId="13" fillId="5" borderId="0" xfId="1" applyNumberFormat="1" applyFont="1" applyFill="1" applyBorder="1" applyAlignment="1">
      <alignment horizontal="center" vertical="center" wrapText="1"/>
    </xf>
    <xf numFmtId="4" fontId="6" fillId="4" borderId="0" xfId="1" applyNumberFormat="1" applyFont="1" applyFill="1" applyBorder="1" applyAlignment="1">
      <alignment horizontal="right" vertical="center" wrapText="1"/>
    </xf>
    <xf numFmtId="0" fontId="2" fillId="0" borderId="0" xfId="0" applyFont="1" applyAlignment="1">
      <alignment vertical="center"/>
    </xf>
    <xf numFmtId="165" fontId="2" fillId="0" borderId="0" xfId="1" applyNumberFormat="1" applyFont="1" applyFill="1" applyAlignment="1">
      <alignment horizontal="left" vertical="center" wrapText="1"/>
    </xf>
    <xf numFmtId="165" fontId="2" fillId="0" borderId="0" xfId="1" applyNumberFormat="1" applyFont="1" applyFill="1" applyAlignment="1">
      <alignment horizontal="left" vertical="center"/>
    </xf>
    <xf numFmtId="165" fontId="2" fillId="0" borderId="0" xfId="1" applyNumberFormat="1" applyFont="1" applyFill="1" applyAlignment="1">
      <alignment vertical="center"/>
    </xf>
    <xf numFmtId="4" fontId="2" fillId="0" borderId="0" xfId="0" applyNumberFormat="1" applyFont="1" applyFill="1" applyAlignment="1">
      <alignment vertical="center"/>
    </xf>
    <xf numFmtId="4" fontId="6" fillId="0" borderId="0" xfId="0" applyNumberFormat="1" applyFont="1" applyBorder="1" applyAlignment="1">
      <alignment vertical="center"/>
    </xf>
    <xf numFmtId="0" fontId="2" fillId="0" borderId="0" xfId="0" applyFont="1" applyBorder="1" applyAlignment="1">
      <alignment vertical="center"/>
    </xf>
    <xf numFmtId="0" fontId="5" fillId="0" borderId="0" xfId="0" applyFont="1" applyAlignment="1">
      <alignment vertical="center"/>
    </xf>
    <xf numFmtId="0" fontId="19" fillId="0" borderId="23" xfId="0" applyFont="1" applyBorder="1" applyAlignment="1">
      <alignment vertical="center"/>
    </xf>
    <xf numFmtId="0" fontId="19" fillId="0" borderId="27" xfId="0" applyFont="1" applyBorder="1" applyAlignment="1">
      <alignment vertical="center"/>
    </xf>
    <xf numFmtId="0" fontId="2" fillId="0" borderId="15" xfId="0" applyFont="1" applyBorder="1" applyAlignment="1">
      <alignment vertical="center"/>
    </xf>
    <xf numFmtId="2" fontId="11" fillId="4" borderId="0" xfId="1" applyNumberFormat="1" applyFont="1" applyFill="1" applyBorder="1" applyAlignment="1">
      <alignment horizontal="center" vertical="center" wrapText="1"/>
    </xf>
    <xf numFmtId="0" fontId="12" fillId="0" borderId="1" xfId="0" applyFont="1" applyBorder="1" applyAlignment="1">
      <alignment vertical="center"/>
    </xf>
    <xf numFmtId="4" fontId="2" fillId="0" borderId="0" xfId="0" applyNumberFormat="1" applyFont="1" applyBorder="1" applyAlignment="1">
      <alignment horizontal="right" vertical="center"/>
    </xf>
    <xf numFmtId="0" fontId="12" fillId="4" borderId="0" xfId="0" applyFont="1" applyFill="1" applyAlignment="1">
      <alignment vertical="center"/>
    </xf>
    <xf numFmtId="0" fontId="12" fillId="0" borderId="0" xfId="0" applyFont="1" applyAlignment="1">
      <alignment vertical="center"/>
    </xf>
    <xf numFmtId="4" fontId="6" fillId="0" borderId="0" xfId="1" applyNumberFormat="1" applyFont="1" applyFill="1" applyBorder="1" applyAlignment="1">
      <alignment horizontal="right" vertical="center" wrapText="1"/>
    </xf>
    <xf numFmtId="4" fontId="11" fillId="6" borderId="0" xfId="1" applyNumberFormat="1" applyFont="1" applyFill="1" applyBorder="1" applyAlignment="1">
      <alignment horizontal="right" vertical="center" wrapText="1"/>
    </xf>
    <xf numFmtId="4" fontId="6" fillId="6" borderId="0" xfId="1" applyNumberFormat="1" applyFont="1" applyFill="1" applyBorder="1" applyAlignment="1">
      <alignment horizontal="right" vertical="center" wrapText="1"/>
    </xf>
    <xf numFmtId="165" fontId="12" fillId="0" borderId="0" xfId="1" applyNumberFormat="1" applyFont="1" applyFill="1" applyBorder="1" applyAlignment="1">
      <alignment horizontal="left" vertical="center" wrapText="1"/>
    </xf>
    <xf numFmtId="4" fontId="2" fillId="5" borderId="0" xfId="1" applyNumberFormat="1" applyFont="1" applyFill="1" applyBorder="1" applyAlignment="1">
      <alignment horizontal="right" vertical="center"/>
    </xf>
    <xf numFmtId="4" fontId="12" fillId="0" borderId="0" xfId="1" applyNumberFormat="1" applyFont="1" applyAlignment="1">
      <alignment vertical="center"/>
    </xf>
    <xf numFmtId="2" fontId="2" fillId="0" borderId="0" xfId="0" applyNumberFormat="1" applyFont="1" applyAlignment="1">
      <alignment vertical="center"/>
    </xf>
    <xf numFmtId="4" fontId="12" fillId="0" borderId="0" xfId="1" applyNumberFormat="1" applyFont="1" applyFill="1" applyBorder="1" applyAlignment="1">
      <alignment horizontal="right" vertical="center"/>
    </xf>
    <xf numFmtId="4" fontId="2" fillId="0" borderId="0" xfId="0" applyNumberFormat="1" applyFont="1" applyAlignment="1">
      <alignment vertical="center"/>
    </xf>
    <xf numFmtId="4" fontId="12" fillId="0" borderId="1" xfId="1" applyNumberFormat="1" applyFont="1" applyBorder="1" applyAlignment="1">
      <alignment vertical="center"/>
    </xf>
    <xf numFmtId="4" fontId="2" fillId="0" borderId="1" xfId="0" applyNumberFormat="1" applyFont="1" applyBorder="1" applyAlignment="1">
      <alignment vertical="center"/>
    </xf>
    <xf numFmtId="4" fontId="5" fillId="6" borderId="0" xfId="0" applyNumberFormat="1" applyFont="1" applyFill="1" applyAlignment="1">
      <alignment horizontal="right" vertical="center"/>
    </xf>
    <xf numFmtId="4" fontId="2" fillId="0" borderId="0" xfId="0" applyNumberFormat="1" applyFont="1" applyAlignment="1">
      <alignment horizontal="right" vertical="center"/>
    </xf>
    <xf numFmtId="4" fontId="2" fillId="0" borderId="1" xfId="0" applyNumberFormat="1" applyFont="1" applyBorder="1" applyAlignment="1">
      <alignment horizontal="right" vertical="center"/>
    </xf>
    <xf numFmtId="0" fontId="5" fillId="0" borderId="0" xfId="1" applyNumberFormat="1" applyFont="1" applyFill="1" applyBorder="1" applyAlignment="1">
      <alignment vertical="center" wrapText="1"/>
    </xf>
    <xf numFmtId="0" fontId="5" fillId="0" borderId="15" xfId="1" applyNumberFormat="1" applyFont="1" applyFill="1" applyBorder="1" applyAlignment="1">
      <alignment horizontal="left" vertical="center" wrapText="1"/>
    </xf>
    <xf numFmtId="4" fontId="22" fillId="5" borderId="0" xfId="1" applyNumberFormat="1" applyFont="1" applyFill="1" applyBorder="1" applyAlignment="1">
      <alignment horizontal="right" vertical="center" wrapText="1"/>
    </xf>
    <xf numFmtId="4" fontId="13" fillId="5" borderId="0" xfId="1" applyNumberFormat="1" applyFont="1" applyFill="1" applyBorder="1" applyAlignment="1">
      <alignment horizontal="center" vertical="center" wrapText="1"/>
    </xf>
    <xf numFmtId="0" fontId="5" fillId="0" borderId="0" xfId="0" applyFont="1" applyBorder="1" applyAlignment="1">
      <alignment horizontal="center" vertical="center"/>
    </xf>
    <xf numFmtId="165" fontId="4" fillId="2" borderId="11" xfId="1" applyNumberFormat="1" applyFont="1" applyFill="1" applyBorder="1" applyAlignment="1">
      <alignment horizontal="center" vertical="center" wrapText="1"/>
    </xf>
    <xf numFmtId="165" fontId="10" fillId="2" borderId="11" xfId="1" applyNumberFormat="1" applyFont="1" applyFill="1" applyBorder="1" applyAlignment="1">
      <alignment horizontal="center" vertical="center" wrapText="1"/>
    </xf>
    <xf numFmtId="0" fontId="4" fillId="0" borderId="12" xfId="0" applyFont="1" applyFill="1" applyBorder="1" applyAlignment="1">
      <alignment horizontal="left" vertical="center"/>
    </xf>
    <xf numFmtId="0" fontId="4" fillId="0" borderId="12" xfId="0" applyFont="1" applyFill="1" applyBorder="1" applyAlignment="1">
      <alignment horizontal="left" vertical="center" wrapText="1"/>
    </xf>
    <xf numFmtId="0" fontId="4" fillId="3" borderId="31" xfId="0" applyFont="1" applyFill="1" applyBorder="1" applyAlignment="1">
      <alignment horizontal="left" vertical="center"/>
    </xf>
    <xf numFmtId="0" fontId="4" fillId="3" borderId="32" xfId="0" applyFont="1" applyFill="1" applyBorder="1" applyAlignment="1">
      <alignment horizontal="left" vertical="center" wrapText="1"/>
    </xf>
    <xf numFmtId="0" fontId="4" fillId="3" borderId="33" xfId="0" applyFont="1" applyFill="1" applyBorder="1" applyAlignment="1">
      <alignment horizontal="left" vertical="center" wrapText="1"/>
    </xf>
    <xf numFmtId="0" fontId="12" fillId="0" borderId="0" xfId="1" applyNumberFormat="1" applyFont="1" applyFill="1" applyBorder="1" applyAlignment="1">
      <alignment horizontal="left" vertical="center" wrapText="1"/>
    </xf>
    <xf numFmtId="0" fontId="2" fillId="0" borderId="1" xfId="0" applyFont="1" applyBorder="1" applyAlignment="1">
      <alignment vertical="center"/>
    </xf>
    <xf numFmtId="4" fontId="12" fillId="0" borderId="1" xfId="0" applyNumberFormat="1" applyFont="1" applyBorder="1" applyAlignment="1">
      <alignment horizontal="right" vertical="center"/>
    </xf>
    <xf numFmtId="4" fontId="6" fillId="4" borderId="0" xfId="1" applyNumberFormat="1" applyFont="1" applyFill="1" applyBorder="1" applyAlignment="1">
      <alignment horizontal="center" vertical="center" wrapText="1"/>
    </xf>
    <xf numFmtId="0" fontId="4" fillId="3" borderId="34" xfId="0" applyFont="1" applyFill="1" applyBorder="1" applyAlignment="1">
      <alignment horizontal="left" vertical="center" wrapText="1"/>
    </xf>
    <xf numFmtId="0" fontId="4" fillId="3" borderId="37" xfId="0" applyFont="1" applyFill="1" applyBorder="1" applyAlignment="1">
      <alignment horizontal="left" vertical="center" wrapText="1"/>
    </xf>
    <xf numFmtId="0" fontId="4" fillId="3" borderId="39" xfId="0" applyFont="1" applyFill="1" applyBorder="1" applyAlignment="1">
      <alignment horizontal="left" vertical="center" wrapText="1"/>
    </xf>
    <xf numFmtId="4" fontId="12" fillId="0" borderId="0" xfId="0" applyNumberFormat="1" applyFont="1" applyAlignment="1">
      <alignment horizontal="right" vertical="center"/>
    </xf>
    <xf numFmtId="0" fontId="3" fillId="0" borderId="0" xfId="0" applyFont="1" applyAlignment="1">
      <alignment vertical="center"/>
    </xf>
    <xf numFmtId="0" fontId="5" fillId="0" borderId="0" xfId="0" applyFont="1" applyAlignment="1">
      <alignment horizontal="left" vertical="center" wrapText="1"/>
    </xf>
    <xf numFmtId="165" fontId="6" fillId="0" borderId="0" xfId="1" applyNumberFormat="1" applyFont="1" applyFill="1" applyBorder="1" applyAlignment="1">
      <alignment vertical="center" wrapText="1"/>
    </xf>
    <xf numFmtId="0" fontId="2" fillId="0" borderId="0" xfId="0" applyFont="1" applyFill="1" applyAlignment="1">
      <alignment vertical="center"/>
    </xf>
    <xf numFmtId="0" fontId="2" fillId="0" borderId="0" xfId="0" applyFont="1" applyFill="1" applyAlignment="1">
      <alignment vertical="center" wrapText="1"/>
    </xf>
    <xf numFmtId="4" fontId="2" fillId="0" borderId="0" xfId="0" applyNumberFormat="1" applyFont="1" applyFill="1" applyBorder="1" applyAlignment="1">
      <alignment vertical="center"/>
    </xf>
    <xf numFmtId="0" fontId="2" fillId="0" borderId="0" xfId="0" applyFont="1" applyAlignment="1">
      <alignment horizontal="left" vertical="center"/>
    </xf>
    <xf numFmtId="0" fontId="2" fillId="5" borderId="0" xfId="0" applyFont="1" applyFill="1" applyAlignment="1">
      <alignment vertical="center"/>
    </xf>
    <xf numFmtId="165" fontId="23" fillId="0" borderId="0" xfId="1" applyNumberFormat="1" applyFont="1" applyFill="1" applyAlignment="1">
      <alignment horizontal="left" vertical="center" wrapText="1"/>
    </xf>
    <xf numFmtId="165" fontId="23" fillId="0" borderId="0" xfId="1" applyNumberFormat="1" applyFont="1" applyFill="1" applyAlignment="1">
      <alignment horizontal="center" vertical="center" wrapText="1"/>
    </xf>
    <xf numFmtId="165" fontId="2" fillId="0" borderId="0" xfId="1" applyNumberFormat="1" applyFont="1" applyFill="1" applyAlignment="1">
      <alignment horizontal="center" vertical="center"/>
    </xf>
    <xf numFmtId="0" fontId="4" fillId="3" borderId="31" xfId="0" applyFont="1" applyFill="1" applyBorder="1" applyAlignment="1">
      <alignment horizontal="left" vertical="center" wrapText="1"/>
    </xf>
    <xf numFmtId="4" fontId="2" fillId="0" borderId="0" xfId="1" applyNumberFormat="1" applyFont="1" applyFill="1" applyBorder="1" applyAlignment="1">
      <alignment horizontal="right" vertical="center" wrapText="1"/>
    </xf>
    <xf numFmtId="4" fontId="2" fillId="0" borderId="0" xfId="1" applyNumberFormat="1" applyFont="1" applyAlignment="1">
      <alignment vertical="center"/>
    </xf>
    <xf numFmtId="4" fontId="12" fillId="0" borderId="51" xfId="1" applyNumberFormat="1" applyFont="1" applyBorder="1" applyAlignment="1">
      <alignment vertical="center"/>
    </xf>
    <xf numFmtId="4" fontId="2" fillId="0" borderId="51" xfId="1" applyNumberFormat="1" applyFont="1" applyBorder="1" applyAlignment="1">
      <alignment vertical="center"/>
    </xf>
    <xf numFmtId="4" fontId="2" fillId="0" borderId="0" xfId="1" applyNumberFormat="1" applyFont="1" applyBorder="1" applyAlignment="1">
      <alignment vertical="center"/>
    </xf>
    <xf numFmtId="0" fontId="2" fillId="0" borderId="0" xfId="0" applyFont="1" applyAlignment="1">
      <alignment vertical="center" wrapText="1"/>
    </xf>
    <xf numFmtId="0" fontId="26" fillId="0" borderId="0" xfId="0" applyFont="1" applyAlignment="1">
      <alignment vertical="center"/>
    </xf>
    <xf numFmtId="0" fontId="21" fillId="0" borderId="0" xfId="0" applyFont="1" applyFill="1" applyAlignment="1">
      <alignment horizontal="center" vertical="center" wrapText="1"/>
    </xf>
    <xf numFmtId="0" fontId="5" fillId="0" borderId="0" xfId="0" applyFont="1" applyFill="1" applyAlignment="1">
      <alignment vertical="center"/>
    </xf>
    <xf numFmtId="0" fontId="27" fillId="0" borderId="0" xfId="0" applyFont="1" applyFill="1" applyAlignment="1">
      <alignment horizontal="left" vertical="center" wrapText="1"/>
    </xf>
    <xf numFmtId="0" fontId="29" fillId="0" borderId="0" xfId="4" applyFont="1" applyAlignment="1">
      <alignment vertical="center"/>
    </xf>
    <xf numFmtId="0" fontId="30" fillId="0" borderId="0" xfId="0" applyFont="1" applyAlignment="1">
      <alignment vertical="center"/>
    </xf>
    <xf numFmtId="0" fontId="7" fillId="0" borderId="0" xfId="0" applyFont="1" applyAlignment="1">
      <alignment vertical="center" wrapText="1"/>
    </xf>
    <xf numFmtId="165" fontId="6" fillId="4" borderId="0" xfId="1" applyNumberFormat="1" applyFont="1" applyFill="1" applyBorder="1" applyAlignment="1">
      <alignment horizontal="left" vertical="center" wrapText="1"/>
    </xf>
    <xf numFmtId="165" fontId="4" fillId="2" borderId="13" xfId="1" applyNumberFormat="1" applyFont="1" applyFill="1" applyBorder="1" applyAlignment="1">
      <alignment horizontal="center" vertical="center" wrapText="1"/>
    </xf>
    <xf numFmtId="0" fontId="11" fillId="6" borderId="0" xfId="0" applyFont="1" applyFill="1" applyAlignment="1">
      <alignment vertical="center"/>
    </xf>
    <xf numFmtId="0" fontId="13" fillId="0" borderId="0" xfId="0" applyFont="1" applyAlignment="1">
      <alignment vertical="center"/>
    </xf>
    <xf numFmtId="0" fontId="13" fillId="0" borderId="1" xfId="0" applyFont="1" applyBorder="1" applyAlignment="1">
      <alignment vertical="center"/>
    </xf>
    <xf numFmtId="4" fontId="6" fillId="6" borderId="0" xfId="0" applyNumberFormat="1" applyFont="1" applyFill="1" applyAlignment="1">
      <alignment horizontal="right" vertical="center"/>
    </xf>
    <xf numFmtId="165" fontId="4" fillId="2" borderId="54" xfId="1" applyNumberFormat="1" applyFont="1" applyFill="1" applyBorder="1" applyAlignment="1">
      <alignment horizontal="center" vertical="center" wrapText="1"/>
    </xf>
    <xf numFmtId="165" fontId="12" fillId="0" borderId="0" xfId="1" applyNumberFormat="1" applyFont="1" applyFill="1" applyBorder="1" applyAlignment="1">
      <alignment horizontal="center" vertical="center"/>
    </xf>
    <xf numFmtId="3" fontId="12" fillId="0" borderId="0" xfId="1" applyNumberFormat="1" applyFont="1" applyFill="1" applyBorder="1" applyAlignment="1">
      <alignment horizontal="right" vertical="center" wrapText="1"/>
    </xf>
    <xf numFmtId="4" fontId="14" fillId="0" borderId="0" xfId="0" applyNumberFormat="1" applyFont="1" applyBorder="1" applyAlignment="1">
      <alignment vertical="center"/>
    </xf>
    <xf numFmtId="4" fontId="13" fillId="0" borderId="0" xfId="1" applyNumberFormat="1" applyFont="1" applyFill="1" applyBorder="1" applyAlignment="1">
      <alignment horizontal="right" vertical="center" wrapText="1"/>
    </xf>
    <xf numFmtId="4" fontId="13" fillId="0" borderId="1" xfId="1" applyNumberFormat="1" applyFont="1" applyFill="1" applyBorder="1" applyAlignment="1">
      <alignment horizontal="right" vertical="center" wrapText="1"/>
    </xf>
    <xf numFmtId="3" fontId="12" fillId="0" borderId="0" xfId="0" applyNumberFormat="1" applyFont="1" applyAlignment="1">
      <alignment horizontal="right" vertical="center"/>
    </xf>
    <xf numFmtId="3" fontId="19" fillId="4" borderId="0" xfId="0" applyNumberFormat="1" applyFont="1" applyFill="1" applyAlignment="1">
      <alignment horizontal="right" vertical="center"/>
    </xf>
    <xf numFmtId="3" fontId="5" fillId="4" borderId="0" xfId="0" applyNumberFormat="1" applyFont="1" applyFill="1" applyAlignment="1">
      <alignment horizontal="right" vertical="center"/>
    </xf>
    <xf numFmtId="3" fontId="5" fillId="0" borderId="0" xfId="0" applyNumberFormat="1" applyFont="1" applyFill="1" applyAlignment="1">
      <alignment horizontal="right" vertical="center"/>
    </xf>
    <xf numFmtId="3" fontId="2" fillId="0" borderId="0" xfId="0" applyNumberFormat="1" applyFont="1" applyFill="1" applyAlignment="1">
      <alignment horizontal="right" vertical="center"/>
    </xf>
    <xf numFmtId="165" fontId="4" fillId="0" borderId="0" xfId="1" applyNumberFormat="1" applyFont="1" applyFill="1" applyBorder="1" applyAlignment="1">
      <alignment horizontal="center" vertical="center" wrapText="1"/>
    </xf>
    <xf numFmtId="3" fontId="19" fillId="0" borderId="0" xfId="0" applyNumberFormat="1" applyFont="1" applyFill="1" applyAlignment="1">
      <alignment horizontal="right" vertical="center"/>
    </xf>
    <xf numFmtId="3" fontId="12" fillId="0" borderId="0" xfId="0" applyNumberFormat="1" applyFont="1" applyFill="1" applyAlignment="1">
      <alignment horizontal="right" vertical="center"/>
    </xf>
    <xf numFmtId="3" fontId="12" fillId="0" borderId="1" xfId="0" applyNumberFormat="1" applyFont="1" applyFill="1" applyBorder="1" applyAlignment="1">
      <alignment horizontal="right" vertical="center"/>
    </xf>
    <xf numFmtId="4" fontId="5" fillId="4" borderId="0" xfId="1" applyNumberFormat="1" applyFont="1" applyFill="1" applyBorder="1" applyAlignment="1">
      <alignment horizontal="right" vertical="center" wrapText="1"/>
    </xf>
    <xf numFmtId="0" fontId="12" fillId="0" borderId="0" xfId="0" applyFont="1" applyFill="1" applyAlignment="1">
      <alignment horizontal="left" vertical="center" wrapText="1"/>
    </xf>
    <xf numFmtId="4" fontId="2" fillId="0" borderId="1" xfId="1" applyNumberFormat="1" applyFont="1" applyFill="1" applyBorder="1" applyAlignment="1">
      <alignment horizontal="right" vertical="center" wrapText="1"/>
    </xf>
    <xf numFmtId="0" fontId="2" fillId="0" borderId="0" xfId="0" applyFont="1" applyFill="1" applyAlignment="1">
      <alignment horizontal="left" vertical="center" wrapText="1"/>
    </xf>
    <xf numFmtId="0" fontId="2" fillId="0" borderId="0" xfId="0" applyFont="1" applyAlignment="1">
      <alignment horizontal="left" vertical="center" wrapText="1"/>
    </xf>
    <xf numFmtId="0" fontId="2" fillId="0" borderId="0" xfId="0" applyFont="1" applyBorder="1" applyAlignment="1">
      <alignment horizontal="center" vertical="center"/>
    </xf>
    <xf numFmtId="0" fontId="5" fillId="0" borderId="0" xfId="0" applyFont="1" applyAlignment="1">
      <alignment horizontal="center" vertical="center"/>
    </xf>
    <xf numFmtId="165" fontId="11" fillId="4" borderId="0" xfId="1"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xf>
    <xf numFmtId="165" fontId="10" fillId="2" borderId="0" xfId="1" applyNumberFormat="1" applyFont="1" applyFill="1" applyBorder="1" applyAlignment="1">
      <alignment horizontal="center" vertical="center" wrapText="1"/>
    </xf>
    <xf numFmtId="165" fontId="6" fillId="0" borderId="0" xfId="1" applyNumberFormat="1" applyFont="1" applyFill="1" applyBorder="1" applyAlignment="1">
      <alignment horizontal="center" vertical="center" wrapText="1"/>
    </xf>
    <xf numFmtId="165" fontId="4" fillId="2" borderId="0" xfId="1" applyNumberFormat="1" applyFont="1" applyFill="1" applyBorder="1" applyAlignment="1">
      <alignment horizontal="center" vertical="center" wrapText="1"/>
    </xf>
    <xf numFmtId="0" fontId="3" fillId="0" borderId="0" xfId="0" applyFont="1" applyAlignment="1">
      <alignment horizontal="center" vertical="center"/>
    </xf>
    <xf numFmtId="4" fontId="14" fillId="0" borderId="15" xfId="0" applyNumberFormat="1" applyFont="1" applyBorder="1" applyAlignment="1">
      <alignment vertical="center"/>
    </xf>
    <xf numFmtId="0" fontId="5" fillId="0" borderId="0" xfId="1" applyNumberFormat="1" applyFont="1" applyFill="1" applyBorder="1" applyAlignment="1">
      <alignment horizontal="left" vertical="center" wrapText="1"/>
    </xf>
    <xf numFmtId="165" fontId="22" fillId="0" borderId="0" xfId="1" applyNumberFormat="1" applyFont="1" applyFill="1" applyBorder="1" applyAlignment="1">
      <alignment horizontal="left" vertical="center"/>
    </xf>
    <xf numFmtId="0" fontId="22" fillId="0" borderId="0" xfId="5" applyFont="1" applyFill="1" applyAlignment="1">
      <alignment horizontal="left" vertical="center" wrapText="1"/>
    </xf>
    <xf numFmtId="3" fontId="6" fillId="4" borderId="0" xfId="1" applyNumberFormat="1" applyFont="1" applyFill="1" applyBorder="1" applyAlignment="1">
      <alignment horizontal="right" vertical="center" wrapText="1"/>
    </xf>
    <xf numFmtId="165" fontId="11" fillId="4" borderId="0" xfId="1" applyNumberFormat="1" applyFont="1" applyFill="1" applyBorder="1" applyAlignment="1">
      <alignment vertical="center" wrapText="1"/>
    </xf>
    <xf numFmtId="165" fontId="13" fillId="0" borderId="0" xfId="1" applyNumberFormat="1" applyFont="1" applyFill="1" applyBorder="1" applyAlignment="1">
      <alignment vertical="center" wrapText="1"/>
    </xf>
    <xf numFmtId="165" fontId="6" fillId="6" borderId="0" xfId="1" applyNumberFormat="1" applyFont="1" applyFill="1" applyBorder="1" applyAlignment="1">
      <alignment vertical="center" wrapText="1"/>
    </xf>
    <xf numFmtId="0" fontId="22" fillId="0" borderId="0" xfId="5" applyFont="1" applyFill="1" applyAlignment="1">
      <alignment vertical="center" wrapText="1"/>
    </xf>
    <xf numFmtId="4" fontId="22" fillId="0" borderId="0" xfId="5" applyNumberFormat="1" applyFont="1" applyFill="1" applyAlignment="1">
      <alignment horizontal="right" vertical="center" wrapText="1"/>
    </xf>
    <xf numFmtId="4" fontId="6" fillId="6" borderId="0" xfId="5" applyNumberFormat="1" applyFont="1" applyFill="1" applyAlignment="1">
      <alignment horizontal="right" vertical="center" wrapText="1"/>
    </xf>
    <xf numFmtId="4" fontId="5" fillId="0" borderId="0" xfId="1" applyNumberFormat="1" applyFont="1" applyFill="1" applyBorder="1" applyAlignment="1">
      <alignment horizontal="right" vertical="center" wrapText="1"/>
    </xf>
    <xf numFmtId="4" fontId="5" fillId="6" borderId="0" xfId="1" applyNumberFormat="1" applyFont="1" applyFill="1" applyBorder="1" applyAlignment="1">
      <alignment horizontal="right" vertical="center" wrapText="1"/>
    </xf>
    <xf numFmtId="165" fontId="13" fillId="0" borderId="0" xfId="1" applyNumberFormat="1" applyFont="1" applyFill="1" applyBorder="1" applyAlignment="1">
      <alignment horizontal="left" vertical="center" wrapText="1"/>
    </xf>
    <xf numFmtId="0" fontId="2" fillId="5" borderId="0" xfId="0" applyFont="1" applyFill="1"/>
    <xf numFmtId="165" fontId="13" fillId="0" borderId="0" xfId="1" applyNumberFormat="1" applyFont="1" applyFill="1" applyBorder="1" applyAlignment="1">
      <alignment horizontal="left" vertical="center" wrapText="1"/>
    </xf>
    <xf numFmtId="165" fontId="36" fillId="5" borderId="0" xfId="1" applyNumberFormat="1" applyFont="1" applyFill="1" applyBorder="1" applyAlignment="1">
      <alignment horizontal="center" vertical="center" wrapText="1"/>
    </xf>
    <xf numFmtId="165" fontId="36" fillId="5" borderId="0" xfId="1" applyNumberFormat="1" applyFont="1" applyFill="1" applyBorder="1" applyAlignment="1">
      <alignment horizontal="left" vertical="center" wrapText="1"/>
    </xf>
    <xf numFmtId="0" fontId="37" fillId="0" borderId="1" xfId="0" applyFont="1" applyBorder="1" applyAlignment="1">
      <alignment vertical="center"/>
    </xf>
    <xf numFmtId="0" fontId="37" fillId="0" borderId="1" xfId="0" applyFont="1" applyBorder="1" applyAlignment="1">
      <alignment horizontal="center" vertical="center"/>
    </xf>
    <xf numFmtId="0" fontId="12" fillId="0" borderId="0" xfId="0" applyFont="1" applyAlignment="1">
      <alignment horizontal="left"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12" fillId="0" borderId="0" xfId="0" applyFont="1" applyBorder="1" applyAlignment="1">
      <alignment vertical="center"/>
    </xf>
    <xf numFmtId="0" fontId="20" fillId="0" borderId="1" xfId="0" applyFont="1" applyBorder="1" applyAlignment="1">
      <alignment vertical="center"/>
    </xf>
    <xf numFmtId="0" fontId="2" fillId="0" borderId="0" xfId="0" applyFont="1" applyBorder="1" applyAlignment="1">
      <alignment horizontal="center" vertical="center"/>
    </xf>
    <xf numFmtId="165" fontId="13" fillId="0" borderId="0" xfId="1" applyNumberFormat="1" applyFont="1" applyFill="1" applyBorder="1" applyAlignment="1">
      <alignment horizontal="left" vertical="center" wrapText="1"/>
    </xf>
    <xf numFmtId="4" fontId="13" fillId="0" borderId="0" xfId="0" applyNumberFormat="1" applyFont="1" applyAlignment="1">
      <alignment horizontal="right" vertical="center"/>
    </xf>
    <xf numFmtId="4" fontId="22" fillId="0" borderId="0" xfId="0" applyNumberFormat="1" applyFont="1" applyAlignment="1">
      <alignment horizontal="right" vertical="center"/>
    </xf>
    <xf numFmtId="165" fontId="11" fillId="5" borderId="0" xfId="1" applyNumberFormat="1" applyFont="1" applyFill="1" applyBorder="1" applyAlignment="1">
      <alignment horizontal="center" vertical="center" wrapText="1"/>
    </xf>
    <xf numFmtId="165" fontId="22" fillId="0" borderId="0" xfId="1" applyNumberFormat="1" applyFont="1" applyFill="1" applyAlignment="1">
      <alignment horizontal="center" vertical="center"/>
    </xf>
    <xf numFmtId="0" fontId="22" fillId="0" borderId="0" xfId="0" applyFont="1" applyAlignment="1">
      <alignment vertical="center"/>
    </xf>
    <xf numFmtId="0" fontId="12" fillId="0" borderId="0" xfId="0" applyFont="1" applyFill="1" applyAlignment="1">
      <alignment vertical="center"/>
    </xf>
    <xf numFmtId="4" fontId="2" fillId="0" borderId="0" xfId="1" applyNumberFormat="1" applyFont="1" applyFill="1" applyBorder="1" applyAlignment="1">
      <alignment horizontal="right" vertical="center"/>
    </xf>
    <xf numFmtId="4" fontId="13" fillId="0" borderId="1" xfId="0" applyNumberFormat="1" applyFont="1" applyBorder="1" applyAlignment="1">
      <alignment horizontal="right" vertical="center"/>
    </xf>
    <xf numFmtId="4" fontId="22" fillId="0" borderId="1" xfId="0" applyNumberFormat="1" applyFont="1" applyBorder="1" applyAlignment="1">
      <alignment horizontal="right" vertical="center"/>
    </xf>
    <xf numFmtId="0" fontId="20" fillId="0" borderId="0" xfId="0" applyFont="1" applyBorder="1" applyAlignment="1">
      <alignment vertical="center"/>
    </xf>
    <xf numFmtId="165" fontId="13" fillId="0" borderId="0" xfId="1" applyNumberFormat="1" applyFont="1" applyFill="1" applyBorder="1" applyAlignment="1">
      <alignment horizontal="left" vertical="center" wrapText="1"/>
    </xf>
    <xf numFmtId="4" fontId="13" fillId="0" borderId="0" xfId="1" applyNumberFormat="1" applyFont="1" applyFill="1" applyBorder="1" applyAlignment="1">
      <alignment horizontal="center" vertical="center" wrapText="1"/>
    </xf>
    <xf numFmtId="165" fontId="13" fillId="0" borderId="0" xfId="1" applyNumberFormat="1" applyFont="1" applyFill="1" applyBorder="1" applyAlignment="1">
      <alignment horizontal="left" vertical="center"/>
    </xf>
    <xf numFmtId="165" fontId="13" fillId="0" borderId="0" xfId="1" applyNumberFormat="1" applyFont="1" applyFill="1" applyBorder="1" applyAlignment="1">
      <alignment horizontal="center" vertical="center" wrapText="1"/>
    </xf>
    <xf numFmtId="0" fontId="2" fillId="0" borderId="0" xfId="0" applyFont="1" applyFill="1" applyBorder="1"/>
    <xf numFmtId="0" fontId="20" fillId="0" borderId="0" xfId="0" applyFont="1" applyFill="1" applyBorder="1" applyAlignment="1">
      <alignment vertical="center"/>
    </xf>
    <xf numFmtId="0" fontId="2" fillId="0" borderId="0" xfId="0" applyFont="1" applyFill="1" applyBorder="1" applyAlignment="1">
      <alignment vertical="center"/>
    </xf>
    <xf numFmtId="164" fontId="2" fillId="0" borderId="0" xfId="1" applyFont="1" applyAlignment="1"/>
    <xf numFmtId="164" fontId="2" fillId="0" borderId="0" xfId="1" applyFont="1"/>
    <xf numFmtId="3" fontId="16" fillId="0" borderId="0" xfId="0" applyNumberFormat="1" applyFont="1" applyAlignment="1">
      <alignment horizontal="right" vertical="center" wrapText="1"/>
    </xf>
    <xf numFmtId="0" fontId="39" fillId="0" borderId="0" xfId="0" applyFont="1" applyAlignment="1">
      <alignment vertical="center"/>
    </xf>
    <xf numFmtId="0" fontId="40" fillId="0" borderId="0" xfId="0" applyFont="1"/>
    <xf numFmtId="43" fontId="2" fillId="0" borderId="0" xfId="0" applyNumberFormat="1" applyFont="1" applyAlignment="1">
      <alignment vertical="center"/>
    </xf>
    <xf numFmtId="43" fontId="2" fillId="0" borderId="0" xfId="0" applyNumberFormat="1" applyFont="1"/>
    <xf numFmtId="165" fontId="12" fillId="7" borderId="0" xfId="1" applyNumberFormat="1" applyFont="1" applyFill="1" applyBorder="1" applyAlignment="1">
      <alignment horizontal="left" vertical="center" wrapText="1"/>
    </xf>
    <xf numFmtId="0" fontId="12" fillId="7" borderId="0" xfId="0" applyFont="1" applyFill="1" applyAlignment="1">
      <alignment vertical="center"/>
    </xf>
    <xf numFmtId="4" fontId="12" fillId="7" borderId="0" xfId="1" applyNumberFormat="1" applyFont="1" applyFill="1" applyBorder="1" applyAlignment="1">
      <alignment horizontal="right" vertical="center" wrapText="1"/>
    </xf>
    <xf numFmtId="4" fontId="2" fillId="7" borderId="0" xfId="1" applyNumberFormat="1" applyFont="1" applyFill="1" applyBorder="1" applyAlignment="1">
      <alignment horizontal="right" vertical="center"/>
    </xf>
    <xf numFmtId="4" fontId="5" fillId="7" borderId="0" xfId="0" applyNumberFormat="1" applyFont="1" applyFill="1" applyAlignment="1">
      <alignment vertical="center"/>
    </xf>
    <xf numFmtId="0" fontId="5" fillId="7" borderId="0" xfId="0" applyFont="1" applyFill="1" applyAlignment="1">
      <alignment horizontal="center" vertical="center"/>
    </xf>
    <xf numFmtId="165" fontId="13" fillId="7" borderId="0" xfId="1" applyNumberFormat="1" applyFont="1" applyFill="1" applyBorder="1" applyAlignment="1">
      <alignment horizontal="left" vertical="center" wrapText="1"/>
    </xf>
    <xf numFmtId="4" fontId="2" fillId="0" borderId="0" xfId="0" applyNumberFormat="1" applyFont="1"/>
    <xf numFmtId="4" fontId="5" fillId="7" borderId="0" xfId="0" applyNumberFormat="1" applyFont="1" applyFill="1"/>
    <xf numFmtId="4" fontId="41" fillId="7" borderId="0" xfId="0" applyNumberFormat="1" applyFont="1" applyFill="1" applyAlignment="1">
      <alignment vertical="center"/>
    </xf>
    <xf numFmtId="4" fontId="2" fillId="0" borderId="0" xfId="0" applyNumberFormat="1" applyFont="1" applyFill="1"/>
    <xf numFmtId="4" fontId="41" fillId="0" borderId="0" xfId="0" applyNumberFormat="1" applyFont="1"/>
    <xf numFmtId="0" fontId="5" fillId="0" borderId="0" xfId="0" applyFont="1"/>
    <xf numFmtId="0" fontId="5" fillId="7" borderId="0" xfId="0" applyFont="1" applyFill="1"/>
    <xf numFmtId="4" fontId="2" fillId="7" borderId="0" xfId="1" applyNumberFormat="1" applyFont="1" applyFill="1" applyBorder="1" applyAlignment="1">
      <alignment horizontal="right" vertical="center" wrapText="1"/>
    </xf>
    <xf numFmtId="164" fontId="5" fillId="7" borderId="0" xfId="1" applyFont="1" applyFill="1"/>
    <xf numFmtId="0" fontId="27" fillId="4" borderId="0" xfId="0" applyFont="1" applyFill="1" applyAlignment="1">
      <alignment horizontal="left" vertical="center" wrapText="1"/>
    </xf>
    <xf numFmtId="0" fontId="2" fillId="0" borderId="0" xfId="0" applyFont="1" applyAlignment="1">
      <alignment horizontal="left" vertical="center" wrapText="1"/>
    </xf>
    <xf numFmtId="0" fontId="27" fillId="4" borderId="0" xfId="0" applyFont="1" applyFill="1" applyAlignment="1">
      <alignment horizontal="left" vertical="center"/>
    </xf>
    <xf numFmtId="0" fontId="32" fillId="0" borderId="0" xfId="1" applyNumberFormat="1" applyFont="1" applyFill="1" applyBorder="1" applyAlignment="1">
      <alignment horizontal="left" vertical="center" wrapText="1"/>
    </xf>
    <xf numFmtId="0" fontId="21" fillId="3" borderId="0" xfId="0" applyFont="1" applyFill="1" applyAlignment="1">
      <alignment horizontal="center" vertical="center" wrapText="1"/>
    </xf>
    <xf numFmtId="0" fontId="2" fillId="0" borderId="0" xfId="0" applyFont="1" applyFill="1" applyAlignment="1">
      <alignment horizontal="left" vertical="center" wrapText="1"/>
    </xf>
    <xf numFmtId="0" fontId="25" fillId="0" borderId="0" xfId="0" applyFont="1" applyFill="1" applyAlignment="1">
      <alignment horizontal="left" vertical="top" wrapText="1"/>
    </xf>
    <xf numFmtId="0" fontId="2" fillId="0" borderId="0" xfId="0" applyFont="1" applyFill="1" applyAlignment="1">
      <alignment horizontal="left" vertical="top" wrapText="1"/>
    </xf>
    <xf numFmtId="0" fontId="22" fillId="0" borderId="0" xfId="5" applyFont="1" applyFill="1" applyAlignment="1">
      <alignment horizontal="left" vertical="center" wrapText="1"/>
    </xf>
    <xf numFmtId="165" fontId="6" fillId="6" borderId="0" xfId="1"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xf>
    <xf numFmtId="0" fontId="16" fillId="5" borderId="1" xfId="0" applyFont="1" applyFill="1" applyBorder="1" applyAlignment="1">
      <alignment horizontal="left" vertical="center" wrapText="1"/>
    </xf>
    <xf numFmtId="0" fontId="5" fillId="0" borderId="0" xfId="0" applyFont="1" applyAlignment="1">
      <alignment horizontal="center" vertical="center" wrapText="1"/>
    </xf>
    <xf numFmtId="165" fontId="4" fillId="2" borderId="0" xfId="1" applyNumberFormat="1" applyFont="1" applyFill="1" applyBorder="1" applyAlignment="1">
      <alignment horizontal="center" vertical="center" wrapText="1"/>
    </xf>
    <xf numFmtId="0" fontId="12" fillId="5" borderId="17" xfId="0" applyFont="1" applyFill="1" applyBorder="1" applyAlignment="1">
      <alignment horizontal="left" vertical="center" wrapText="1"/>
    </xf>
    <xf numFmtId="0" fontId="12" fillId="5" borderId="22" xfId="0" applyFont="1" applyFill="1" applyBorder="1" applyAlignment="1">
      <alignment horizontal="left" vertical="center" wrapText="1"/>
    </xf>
    <xf numFmtId="0" fontId="16" fillId="5" borderId="17" xfId="0" applyFont="1" applyFill="1" applyBorder="1" applyAlignment="1">
      <alignment horizontal="left" vertical="center"/>
    </xf>
    <xf numFmtId="0" fontId="7" fillId="0" borderId="0" xfId="0" applyFont="1" applyAlignment="1">
      <alignment horizontal="center" vertical="center" wrapText="1"/>
    </xf>
    <xf numFmtId="0" fontId="5" fillId="0" borderId="3" xfId="1" applyNumberFormat="1" applyFont="1" applyFill="1" applyBorder="1" applyAlignment="1">
      <alignment horizontal="left" vertical="center" wrapText="1"/>
    </xf>
    <xf numFmtId="0" fontId="5" fillId="0" borderId="16" xfId="1" applyNumberFormat="1" applyFont="1" applyFill="1" applyBorder="1" applyAlignment="1">
      <alignment horizontal="left" vertical="center" wrapText="1"/>
    </xf>
    <xf numFmtId="0" fontId="5" fillId="0" borderId="4" xfId="1" applyNumberFormat="1" applyFont="1" applyFill="1" applyBorder="1" applyAlignment="1">
      <alignment horizontal="left" vertical="center" wrapText="1"/>
    </xf>
    <xf numFmtId="165" fontId="6" fillId="0" borderId="0" xfId="1" applyNumberFormat="1" applyFont="1" applyFill="1" applyBorder="1" applyAlignment="1">
      <alignment horizontal="center" vertical="center" wrapText="1"/>
    </xf>
    <xf numFmtId="4" fontId="14" fillId="0" borderId="15" xfId="0" applyNumberFormat="1" applyFont="1" applyBorder="1" applyAlignment="1">
      <alignment horizontal="left" vertical="center"/>
    </xf>
    <xf numFmtId="0" fontId="3" fillId="0" borderId="3" xfId="1" applyNumberFormat="1" applyFont="1" applyFill="1" applyBorder="1" applyAlignment="1">
      <alignment horizontal="left" vertical="center" wrapText="1"/>
    </xf>
    <xf numFmtId="0" fontId="3" fillId="0" borderId="16" xfId="1" applyNumberFormat="1" applyFont="1" applyFill="1" applyBorder="1" applyAlignment="1">
      <alignment horizontal="left" vertical="center" wrapText="1"/>
    </xf>
    <xf numFmtId="0" fontId="3" fillId="0" borderId="4" xfId="1" applyNumberFormat="1" applyFont="1" applyFill="1" applyBorder="1" applyAlignment="1">
      <alignment horizontal="left" vertical="center" wrapText="1"/>
    </xf>
    <xf numFmtId="0" fontId="3" fillId="0" borderId="0" xfId="0" applyFont="1" applyAlignment="1">
      <alignment horizont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165" fontId="21" fillId="3" borderId="0"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165" fontId="10" fillId="2" borderId="0" xfId="1" applyNumberFormat="1" applyFont="1" applyFill="1" applyBorder="1" applyAlignment="1">
      <alignment horizontal="center" vertical="center" wrapText="1"/>
    </xf>
    <xf numFmtId="165" fontId="10" fillId="2" borderId="13" xfId="1" applyNumberFormat="1" applyFont="1" applyFill="1" applyBorder="1" applyAlignment="1">
      <alignment horizontal="center" vertical="center" wrapText="1"/>
    </xf>
    <xf numFmtId="0" fontId="5" fillId="0" borderId="10" xfId="0" applyFont="1" applyBorder="1" applyAlignment="1">
      <alignment horizontal="center" vertical="center"/>
    </xf>
    <xf numFmtId="0" fontId="2" fillId="0" borderId="15" xfId="0" applyFont="1" applyBorder="1" applyAlignment="1">
      <alignment horizontal="center" vertical="center"/>
    </xf>
    <xf numFmtId="0" fontId="2" fillId="0" borderId="25"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12" fillId="5" borderId="17" xfId="0" applyFont="1" applyFill="1" applyBorder="1" applyAlignment="1">
      <alignment horizontal="left" vertical="center"/>
    </xf>
    <xf numFmtId="0" fontId="16" fillId="5" borderId="0" xfId="0" applyFont="1" applyFill="1" applyBorder="1" applyAlignment="1">
      <alignment horizontal="left" vertical="center" wrapText="1"/>
    </xf>
    <xf numFmtId="4" fontId="14" fillId="0" borderId="16" xfId="0" applyNumberFormat="1" applyFont="1" applyBorder="1" applyAlignment="1">
      <alignment horizontal="left" vertical="center"/>
    </xf>
    <xf numFmtId="0" fontId="5" fillId="0" borderId="2" xfId="1" applyNumberFormat="1" applyFont="1" applyFill="1" applyBorder="1" applyAlignment="1">
      <alignment horizontal="left" vertical="center" wrapText="1"/>
    </xf>
    <xf numFmtId="0" fontId="5" fillId="0" borderId="3" xfId="0" applyFont="1" applyBorder="1" applyAlignment="1">
      <alignment horizontal="center" vertical="center"/>
    </xf>
    <xf numFmtId="0" fontId="5" fillId="0" borderId="0" xfId="0" applyFont="1" applyAlignment="1">
      <alignment horizontal="center" vertical="center"/>
    </xf>
    <xf numFmtId="165" fontId="11" fillId="6" borderId="0" xfId="1" applyNumberFormat="1" applyFont="1" applyFill="1" applyBorder="1" applyAlignment="1">
      <alignment horizontal="left" vertical="center" wrapText="1"/>
    </xf>
    <xf numFmtId="165" fontId="20" fillId="0" borderId="0" xfId="1" applyNumberFormat="1" applyFont="1" applyFill="1" applyBorder="1" applyAlignment="1">
      <alignment horizontal="left" vertical="center" wrapText="1"/>
    </xf>
    <xf numFmtId="165" fontId="20" fillId="0" borderId="15" xfId="1" applyNumberFormat="1" applyFont="1" applyFill="1" applyBorder="1" applyAlignment="1">
      <alignment horizontal="left" vertical="center" wrapText="1"/>
    </xf>
    <xf numFmtId="0" fontId="7" fillId="0" borderId="0" xfId="0" applyFont="1" applyAlignment="1">
      <alignment horizontal="center" wrapText="1"/>
    </xf>
    <xf numFmtId="4" fontId="14" fillId="0" borderId="15" xfId="0" applyNumberFormat="1" applyFont="1" applyBorder="1" applyAlignment="1">
      <alignment horizontal="left" vertical="center" wrapText="1"/>
    </xf>
    <xf numFmtId="4" fontId="14" fillId="0" borderId="16" xfId="0" applyNumberFormat="1" applyFont="1" applyBorder="1" applyAlignment="1">
      <alignment horizontal="left" vertical="center" wrapText="1"/>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15" xfId="0" applyFont="1" applyBorder="1" applyAlignment="1">
      <alignment horizontal="center" vertical="center"/>
    </xf>
    <xf numFmtId="0" fontId="5" fillId="0" borderId="38"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8" xfId="1" applyNumberFormat="1" applyFont="1" applyFill="1" applyBorder="1" applyAlignment="1">
      <alignment horizontal="left" vertical="center" wrapText="1"/>
    </xf>
    <xf numFmtId="0" fontId="5" fillId="0" borderId="49" xfId="1" applyNumberFormat="1" applyFont="1" applyFill="1" applyBorder="1" applyAlignment="1">
      <alignment horizontal="left" vertical="center" wrapText="1"/>
    </xf>
    <xf numFmtId="0" fontId="5" fillId="0" borderId="50" xfId="1" applyNumberFormat="1" applyFont="1" applyFill="1" applyBorder="1" applyAlignment="1">
      <alignment horizontal="left" vertical="center" wrapText="1"/>
    </xf>
    <xf numFmtId="165" fontId="20" fillId="0" borderId="16" xfId="1" applyNumberFormat="1" applyFont="1" applyFill="1" applyBorder="1" applyAlignment="1">
      <alignment vertical="center" wrapText="1"/>
    </xf>
    <xf numFmtId="4" fontId="14" fillId="0" borderId="15" xfId="0" applyNumberFormat="1" applyFont="1" applyBorder="1" applyAlignment="1">
      <alignment vertical="center" wrapText="1"/>
    </xf>
    <xf numFmtId="0" fontId="3" fillId="0" borderId="0" xfId="0" applyFont="1" applyAlignment="1">
      <alignment horizontal="center" vertical="center"/>
    </xf>
    <xf numFmtId="0" fontId="5" fillId="0" borderId="53" xfId="0" applyFont="1" applyBorder="1" applyAlignment="1">
      <alignment horizontal="center" vertical="center"/>
    </xf>
    <xf numFmtId="0" fontId="5" fillId="0" borderId="53" xfId="0" applyFont="1" applyBorder="1" applyAlignment="1">
      <alignment horizontal="center" vertical="center" wrapText="1"/>
    </xf>
    <xf numFmtId="0" fontId="19" fillId="0" borderId="3" xfId="1" applyNumberFormat="1" applyFont="1" applyFill="1" applyBorder="1" applyAlignment="1">
      <alignment horizontal="left" vertical="center" wrapText="1"/>
    </xf>
    <xf numFmtId="0" fontId="19" fillId="0" borderId="16" xfId="1" applyNumberFormat="1" applyFont="1" applyFill="1" applyBorder="1" applyAlignment="1">
      <alignment horizontal="left" vertical="center" wrapText="1"/>
    </xf>
    <xf numFmtId="0" fontId="19" fillId="0" borderId="4" xfId="1" applyNumberFormat="1" applyFont="1" applyFill="1" applyBorder="1" applyAlignment="1">
      <alignment horizontal="left" vertical="center" wrapText="1"/>
    </xf>
    <xf numFmtId="0" fontId="5" fillId="0" borderId="16" xfId="0" applyFont="1" applyBorder="1" applyAlignment="1">
      <alignment horizontal="center" vertical="center"/>
    </xf>
    <xf numFmtId="0" fontId="19" fillId="0" borderId="2" xfId="1" applyNumberFormat="1" applyFont="1" applyFill="1" applyBorder="1" applyAlignment="1">
      <alignment horizontal="left" vertical="center" wrapText="1"/>
    </xf>
    <xf numFmtId="0" fontId="38" fillId="0" borderId="3" xfId="1" applyNumberFormat="1" applyFont="1" applyFill="1" applyBorder="1" applyAlignment="1">
      <alignment horizontal="left" vertical="center" wrapText="1"/>
    </xf>
    <xf numFmtId="0" fontId="38" fillId="0" borderId="16" xfId="1" applyNumberFormat="1" applyFont="1" applyFill="1" applyBorder="1" applyAlignment="1">
      <alignment horizontal="left" vertical="center" wrapText="1"/>
    </xf>
    <xf numFmtId="0" fontId="38" fillId="0" borderId="4" xfId="1" applyNumberFormat="1" applyFont="1" applyFill="1" applyBorder="1" applyAlignment="1">
      <alignment horizontal="left" vertical="center" wrapText="1"/>
    </xf>
    <xf numFmtId="4" fontId="14" fillId="0" borderId="0" xfId="0" applyNumberFormat="1" applyFont="1" applyBorder="1" applyAlignment="1">
      <alignment horizontal="left" vertical="center"/>
    </xf>
    <xf numFmtId="0" fontId="6" fillId="0" borderId="0" xfId="0" applyFont="1" applyAlignment="1">
      <alignment horizontal="center" vertical="center" wrapText="1"/>
    </xf>
    <xf numFmtId="0" fontId="14" fillId="0" borderId="16" xfId="0" applyFont="1" applyBorder="1" applyAlignment="1">
      <alignment horizontal="left" vertical="center" wrapText="1"/>
    </xf>
    <xf numFmtId="0" fontId="2" fillId="0" borderId="3" xfId="1" applyNumberFormat="1" applyFont="1" applyFill="1" applyBorder="1" applyAlignment="1">
      <alignment horizontal="left" vertical="center" wrapText="1"/>
    </xf>
    <xf numFmtId="0" fontId="2" fillId="0" borderId="16" xfId="1" applyNumberFormat="1" applyFont="1" applyFill="1" applyBorder="1" applyAlignment="1">
      <alignment horizontal="left" vertical="center" wrapText="1"/>
    </xf>
    <xf numFmtId="0" fontId="2" fillId="0" borderId="4" xfId="1" applyNumberFormat="1" applyFont="1" applyFill="1" applyBorder="1" applyAlignment="1">
      <alignment horizontal="left" vertical="center" wrapText="1"/>
    </xf>
    <xf numFmtId="0" fontId="14" fillId="0" borderId="16" xfId="0" applyFont="1" applyBorder="1" applyAlignment="1">
      <alignment horizontal="left" vertical="center"/>
    </xf>
    <xf numFmtId="0" fontId="39" fillId="0" borderId="10" xfId="0" applyFont="1" applyBorder="1" applyAlignment="1">
      <alignment horizontal="left" vertical="center" wrapText="1"/>
    </xf>
    <xf numFmtId="0" fontId="39" fillId="0" borderId="15" xfId="0" applyFont="1" applyBorder="1" applyAlignment="1">
      <alignment horizontal="left" vertical="center" wrapText="1"/>
    </xf>
    <xf numFmtId="0" fontId="39" fillId="0" borderId="25" xfId="0" applyFont="1" applyBorder="1" applyAlignment="1">
      <alignment horizontal="left" vertical="center" wrapText="1"/>
    </xf>
    <xf numFmtId="0" fontId="5" fillId="0" borderId="0" xfId="0" applyFont="1" applyFill="1" applyAlignment="1">
      <alignment horizontal="center" vertical="center"/>
    </xf>
    <xf numFmtId="0" fontId="40" fillId="0" borderId="7" xfId="0" applyFont="1" applyBorder="1" applyAlignment="1">
      <alignment horizontal="left" vertical="center" wrapText="1"/>
    </xf>
    <xf numFmtId="0" fontId="40" fillId="0" borderId="1" xfId="0" applyFont="1" applyBorder="1" applyAlignment="1">
      <alignment horizontal="left" vertical="center" wrapText="1"/>
    </xf>
    <xf numFmtId="0" fontId="40" fillId="0" borderId="8" xfId="0" applyFont="1" applyBorder="1" applyAlignment="1">
      <alignment horizontal="left" vertical="center" wrapText="1"/>
    </xf>
    <xf numFmtId="0" fontId="16" fillId="5" borderId="15" xfId="0" applyFont="1" applyFill="1" applyBorder="1" applyAlignment="1">
      <alignment horizontal="left" vertical="top" wrapText="1"/>
    </xf>
    <xf numFmtId="0" fontId="5" fillId="0" borderId="25"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2" fillId="0" borderId="2" xfId="1" applyNumberFormat="1" applyFont="1" applyFill="1" applyBorder="1" applyAlignment="1">
      <alignment horizontal="left" vertical="center" wrapText="1"/>
    </xf>
    <xf numFmtId="0" fontId="5" fillId="0" borderId="0" xfId="0" applyFont="1" applyFill="1" applyAlignment="1">
      <alignment horizontal="center" vertical="center" wrapText="1"/>
    </xf>
    <xf numFmtId="0" fontId="5" fillId="0" borderId="43" xfId="0" applyFont="1" applyBorder="1" applyAlignment="1">
      <alignment horizontal="center" vertical="center"/>
    </xf>
    <xf numFmtId="0" fontId="2" fillId="0" borderId="52" xfId="0" applyFont="1" applyBorder="1" applyAlignment="1">
      <alignment horizontal="center" vertical="center"/>
    </xf>
    <xf numFmtId="0" fontId="2" fillId="0" borderId="44" xfId="0" applyFont="1" applyBorder="1" applyAlignment="1">
      <alignment horizontal="center" vertical="center"/>
    </xf>
    <xf numFmtId="0" fontId="2" fillId="0" borderId="42"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51" xfId="0" applyFont="1" applyBorder="1" applyAlignment="1">
      <alignment horizontal="center" vertical="center"/>
    </xf>
    <xf numFmtId="0" fontId="2" fillId="0" borderId="47" xfId="0" applyFont="1" applyBorder="1" applyAlignment="1">
      <alignment horizontal="center" vertical="center"/>
    </xf>
    <xf numFmtId="0" fontId="6" fillId="0" borderId="0" xfId="0" applyFont="1" applyFill="1" applyAlignment="1">
      <alignment horizontal="center" vertical="center"/>
    </xf>
    <xf numFmtId="4" fontId="14" fillId="0" borderId="1" xfId="0" applyNumberFormat="1" applyFont="1" applyBorder="1" applyAlignment="1">
      <alignment horizontal="left" vertical="center"/>
    </xf>
    <xf numFmtId="0" fontId="5" fillId="0" borderId="42" xfId="1" applyNumberFormat="1" applyFont="1" applyFill="1" applyBorder="1" applyAlignment="1">
      <alignment horizontal="left" vertical="center" wrapText="1"/>
    </xf>
    <xf numFmtId="0" fontId="5" fillId="0" borderId="0" xfId="1" applyNumberFormat="1" applyFont="1" applyFill="1" applyBorder="1" applyAlignment="1">
      <alignment horizontal="left" vertical="center" wrapText="1"/>
    </xf>
  </cellXfs>
  <cellStyles count="7">
    <cellStyle name="Hipervínculo" xfId="4" builtinId="8"/>
    <cellStyle name="Millares" xfId="1" builtinId="3"/>
    <cellStyle name="Millares 2" xfId="2" xr:uid="{00000000-0005-0000-0000-000002000000}"/>
    <cellStyle name="Millares 3" xfId="3" xr:uid="{00000000-0005-0000-0000-000003000000}"/>
    <cellStyle name="Moneda 2" xfId="6" xr:uid="{00000000-0005-0000-0000-000004000000}"/>
    <cellStyle name="Normal" xfId="0" builtinId="0"/>
    <cellStyle name="Normal 2" xfId="5" xr:uid="{00000000-0005-0000-0000-000006000000}"/>
  </cellStyles>
  <dxfs count="0"/>
  <tableStyles count="0" defaultTableStyle="TableStyleMedium9" defaultPivotStyle="PivotStyleLight16"/>
  <colors>
    <mruColors>
      <color rgb="FF97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440690</xdr:colOff>
      <xdr:row>0</xdr:row>
      <xdr:rowOff>72391</xdr:rowOff>
    </xdr:from>
    <xdr:to>
      <xdr:col>0</xdr:col>
      <xdr:colOff>1386840</xdr:colOff>
      <xdr:row>3</xdr:row>
      <xdr:rowOff>91441</xdr:rowOff>
    </xdr:to>
    <xdr:pic>
      <xdr:nvPicPr>
        <xdr:cNvPr id="2" name="Imagen 1">
          <a:extLst>
            <a:ext uri="{FF2B5EF4-FFF2-40B4-BE49-F238E27FC236}">
              <a16:creationId xmlns:a16="http://schemas.microsoft.com/office/drawing/2014/main" id="{293B6D6A-DC00-47E0-A111-0FB52D5D00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690" y="72391"/>
          <a:ext cx="946150" cy="647700"/>
        </a:xfrm>
        <a:prstGeom prst="rect">
          <a:avLst/>
        </a:prstGeom>
      </xdr:spPr>
    </xdr:pic>
    <xdr:clientData/>
  </xdr:twoCellAnchor>
  <xdr:twoCellAnchor editAs="oneCell">
    <xdr:from>
      <xdr:col>3</xdr:col>
      <xdr:colOff>967740</xdr:colOff>
      <xdr:row>0</xdr:row>
      <xdr:rowOff>87630</xdr:rowOff>
    </xdr:from>
    <xdr:to>
      <xdr:col>3</xdr:col>
      <xdr:colOff>1740853</xdr:colOff>
      <xdr:row>3</xdr:row>
      <xdr:rowOff>80010</xdr:rowOff>
    </xdr:to>
    <xdr:pic>
      <xdr:nvPicPr>
        <xdr:cNvPr id="3" name="Imagen 2">
          <a:extLst>
            <a:ext uri="{FF2B5EF4-FFF2-40B4-BE49-F238E27FC236}">
              <a16:creationId xmlns:a16="http://schemas.microsoft.com/office/drawing/2014/main" id="{69CA11DD-0050-4525-AD2A-9B7A6825AB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68515" y="87630"/>
          <a:ext cx="773113" cy="621030"/>
        </a:xfrm>
        <a:prstGeom prst="rect">
          <a:avLst/>
        </a:prstGeom>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 name="Imagen 3">
          <a:extLst>
            <a:ext uri="{FF2B5EF4-FFF2-40B4-BE49-F238E27FC236}">
              <a16:creationId xmlns:a16="http://schemas.microsoft.com/office/drawing/2014/main" id="{1776DBA2-2A41-4372-97F1-7CEA28112A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66925" y="21707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ephanie.salas@mtss.go.cr"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Q74"/>
  <sheetViews>
    <sheetView showGridLines="0" tabSelected="1" zoomScale="80" zoomScaleNormal="80" workbookViewId="0">
      <selection activeCell="A5" sqref="A5:D5"/>
    </sheetView>
  </sheetViews>
  <sheetFormatPr baseColWidth="10" defaultColWidth="10.88671875" defaultRowHeight="15.6" x14ac:dyDescent="0.3"/>
  <cols>
    <col min="1" max="6" width="31" style="38" customWidth="1"/>
    <col min="7" max="16384" width="10.88671875" style="38"/>
  </cols>
  <sheetData>
    <row r="4" spans="1:6" ht="18" customHeight="1" x14ac:dyDescent="0.3"/>
    <row r="5" spans="1:6" ht="42.6" customHeight="1" x14ac:dyDescent="0.3">
      <c r="A5" s="218" t="s">
        <v>91</v>
      </c>
      <c r="B5" s="218"/>
      <c r="C5" s="218"/>
      <c r="D5" s="218"/>
      <c r="E5" s="45"/>
      <c r="F5" s="45"/>
    </row>
    <row r="6" spans="1:6" s="91" customFormat="1" ht="16.2" customHeight="1" x14ac:dyDescent="0.3">
      <c r="A6" s="107"/>
      <c r="B6" s="107"/>
      <c r="C6" s="107"/>
      <c r="D6" s="107"/>
      <c r="E6" s="108"/>
      <c r="F6" s="108"/>
    </row>
    <row r="7" spans="1:6" s="91" customFormat="1" ht="16.2" customHeight="1" x14ac:dyDescent="0.3">
      <c r="A7" s="109" t="s">
        <v>112</v>
      </c>
      <c r="B7" s="107"/>
      <c r="C7" s="107"/>
      <c r="D7" s="107"/>
      <c r="E7" s="108"/>
      <c r="F7" s="108"/>
    </row>
    <row r="8" spans="1:6" x14ac:dyDescent="0.3">
      <c r="A8" s="137"/>
      <c r="B8" s="137"/>
      <c r="C8" s="137"/>
      <c r="D8" s="137"/>
      <c r="E8" s="92"/>
      <c r="F8" s="92"/>
    </row>
    <row r="9" spans="1:6" ht="66.75" customHeight="1" x14ac:dyDescent="0.3">
      <c r="A9" s="219" t="s">
        <v>122</v>
      </c>
      <c r="B9" s="219"/>
      <c r="C9" s="219"/>
      <c r="D9" s="219"/>
      <c r="E9" s="92"/>
      <c r="F9" s="92"/>
    </row>
    <row r="10" spans="1:6" ht="92.4" customHeight="1" x14ac:dyDescent="0.3">
      <c r="A10" s="220" t="s">
        <v>111</v>
      </c>
      <c r="B10" s="220"/>
      <c r="C10" s="220"/>
      <c r="D10" s="220"/>
      <c r="E10" s="92"/>
      <c r="F10" s="92"/>
    </row>
    <row r="11" spans="1:6" ht="111" customHeight="1" x14ac:dyDescent="0.3">
      <c r="A11" s="221" t="s">
        <v>146</v>
      </c>
      <c r="B11" s="221"/>
      <c r="C11" s="221"/>
      <c r="D11" s="221"/>
      <c r="E11" s="92"/>
      <c r="F11" s="92"/>
    </row>
    <row r="12" spans="1:6" ht="81" customHeight="1" x14ac:dyDescent="0.3">
      <c r="A12" s="219" t="s">
        <v>158</v>
      </c>
      <c r="B12" s="219"/>
      <c r="C12" s="219"/>
      <c r="D12" s="219"/>
      <c r="E12" s="92"/>
      <c r="F12" s="92"/>
    </row>
    <row r="13" spans="1:6" ht="20.399999999999999" customHeight="1" x14ac:dyDescent="0.3">
      <c r="A13" s="137"/>
      <c r="B13" s="137"/>
      <c r="C13" s="137"/>
      <c r="D13" s="137"/>
      <c r="E13" s="92"/>
      <c r="F13" s="92"/>
    </row>
    <row r="14" spans="1:6" ht="20.399999999999999" customHeight="1" x14ac:dyDescent="0.3">
      <c r="A14" s="218" t="s">
        <v>113</v>
      </c>
      <c r="B14" s="218"/>
      <c r="C14" s="218"/>
      <c r="D14" s="218"/>
      <c r="E14" s="92"/>
      <c r="F14" s="92"/>
    </row>
    <row r="15" spans="1:6" ht="20.100000000000001" customHeight="1" x14ac:dyDescent="0.3">
      <c r="A15" s="88" t="s">
        <v>26</v>
      </c>
    </row>
    <row r="16" spans="1:6" ht="168.75" customHeight="1" x14ac:dyDescent="0.3">
      <c r="A16" s="215" t="s">
        <v>109</v>
      </c>
      <c r="B16" s="215"/>
      <c r="C16" s="215"/>
      <c r="D16" s="215"/>
      <c r="E16" s="105"/>
      <c r="F16" s="105"/>
    </row>
    <row r="17" spans="1:17" ht="9.9" customHeight="1" x14ac:dyDescent="0.3"/>
    <row r="18" spans="1:17" ht="20.100000000000001" customHeight="1" x14ac:dyDescent="0.3">
      <c r="A18" s="88" t="s">
        <v>110</v>
      </c>
    </row>
    <row r="20" spans="1:17" ht="15" customHeight="1" x14ac:dyDescent="0.3">
      <c r="A20" s="38" t="s">
        <v>99</v>
      </c>
    </row>
    <row r="21" spans="1:17" ht="15" customHeight="1" x14ac:dyDescent="0.3"/>
    <row r="22" spans="1:17" ht="15" customHeight="1" x14ac:dyDescent="0.3">
      <c r="A22" s="215" t="s">
        <v>100</v>
      </c>
      <c r="B22" s="215"/>
      <c r="C22" s="215"/>
      <c r="D22" s="215"/>
      <c r="E22" s="105"/>
      <c r="F22" s="105"/>
      <c r="G22" s="105"/>
      <c r="H22" s="105"/>
      <c r="I22" s="105"/>
      <c r="J22" s="105"/>
      <c r="K22" s="105"/>
      <c r="L22" s="105"/>
      <c r="M22" s="105"/>
      <c r="N22" s="105"/>
      <c r="O22" s="105"/>
      <c r="P22" s="105"/>
      <c r="Q22" s="105"/>
    </row>
    <row r="23" spans="1:17" ht="15" customHeight="1" x14ac:dyDescent="0.3">
      <c r="A23" s="138"/>
      <c r="B23" s="138"/>
      <c r="C23" s="138"/>
      <c r="D23" s="138"/>
      <c r="E23" s="105"/>
      <c r="F23" s="105"/>
      <c r="G23" s="105"/>
      <c r="H23" s="105"/>
      <c r="I23" s="105"/>
      <c r="J23" s="105"/>
      <c r="K23" s="105"/>
      <c r="L23" s="105"/>
      <c r="M23" s="105"/>
      <c r="N23" s="105"/>
      <c r="O23" s="105"/>
      <c r="P23" s="105"/>
      <c r="Q23" s="105"/>
    </row>
    <row r="24" spans="1:17" ht="33" customHeight="1" x14ac:dyDescent="0.3">
      <c r="A24" s="217" t="s">
        <v>138</v>
      </c>
      <c r="B24" s="217"/>
      <c r="C24" s="217"/>
      <c r="D24" s="217"/>
      <c r="E24" s="105"/>
      <c r="F24" s="105"/>
      <c r="G24" s="105"/>
      <c r="H24" s="105"/>
      <c r="I24" s="105"/>
      <c r="J24" s="105"/>
      <c r="K24" s="105"/>
      <c r="L24" s="105"/>
      <c r="M24" s="105"/>
      <c r="N24" s="105"/>
      <c r="O24" s="105"/>
      <c r="P24" s="105"/>
      <c r="Q24" s="105"/>
    </row>
    <row r="25" spans="1:17" ht="15" customHeight="1" x14ac:dyDescent="0.3">
      <c r="A25" s="138"/>
      <c r="B25" s="138"/>
      <c r="C25" s="138"/>
      <c r="D25" s="138"/>
      <c r="E25" s="105"/>
      <c r="F25" s="105"/>
      <c r="G25" s="105"/>
      <c r="H25" s="105"/>
      <c r="I25" s="105"/>
      <c r="J25" s="105"/>
      <c r="K25" s="105"/>
      <c r="L25" s="105"/>
      <c r="M25" s="105"/>
      <c r="N25" s="105"/>
      <c r="O25" s="105"/>
      <c r="P25" s="105"/>
      <c r="Q25" s="105"/>
    </row>
    <row r="26" spans="1:17" ht="20.100000000000001" customHeight="1" x14ac:dyDescent="0.3">
      <c r="A26" s="216" t="s">
        <v>114</v>
      </c>
      <c r="B26" s="216"/>
      <c r="C26" s="216"/>
      <c r="D26" s="216"/>
    </row>
    <row r="27" spans="1:17" ht="15" customHeight="1" x14ac:dyDescent="0.3">
      <c r="A27" s="38" t="s">
        <v>102</v>
      </c>
    </row>
    <row r="28" spans="1:17" ht="15" customHeight="1" x14ac:dyDescent="0.3">
      <c r="A28" s="38" t="s">
        <v>103</v>
      </c>
    </row>
    <row r="29" spans="1:17" ht="32.1" customHeight="1" x14ac:dyDescent="0.3">
      <c r="A29" s="215" t="s">
        <v>155</v>
      </c>
      <c r="B29" s="215"/>
      <c r="C29" s="215"/>
      <c r="D29" s="215"/>
    </row>
    <row r="30" spans="1:17" ht="15" customHeight="1" x14ac:dyDescent="0.3"/>
    <row r="31" spans="1:17" ht="20.100000000000001" customHeight="1" x14ac:dyDescent="0.3">
      <c r="A31" s="216" t="s">
        <v>115</v>
      </c>
      <c r="B31" s="216"/>
      <c r="C31" s="216"/>
      <c r="D31" s="216"/>
    </row>
    <row r="32" spans="1:17" ht="15" customHeight="1" x14ac:dyDescent="0.3">
      <c r="A32" s="38" t="s">
        <v>102</v>
      </c>
    </row>
    <row r="33" spans="1:6" ht="15" customHeight="1" x14ac:dyDescent="0.3">
      <c r="A33" s="38" t="s">
        <v>103</v>
      </c>
    </row>
    <row r="34" spans="1:6" ht="32.1" customHeight="1" x14ac:dyDescent="0.3">
      <c r="A34" s="215" t="s">
        <v>154</v>
      </c>
      <c r="B34" s="215"/>
      <c r="C34" s="215"/>
      <c r="D34" s="215"/>
    </row>
    <row r="35" spans="1:6" ht="15" customHeight="1" x14ac:dyDescent="0.3"/>
    <row r="36" spans="1:6" ht="35.1" customHeight="1" x14ac:dyDescent="0.3">
      <c r="A36" s="214" t="s">
        <v>116</v>
      </c>
      <c r="B36" s="214"/>
      <c r="C36" s="214"/>
      <c r="D36" s="214"/>
    </row>
    <row r="37" spans="1:6" ht="15" customHeight="1" x14ac:dyDescent="0.3">
      <c r="A37" s="38" t="s">
        <v>130</v>
      </c>
    </row>
    <row r="38" spans="1:6" x14ac:dyDescent="0.3">
      <c r="A38" s="215" t="s">
        <v>157</v>
      </c>
      <c r="B38" s="215"/>
      <c r="C38" s="215"/>
      <c r="D38" s="215"/>
    </row>
    <row r="39" spans="1:6" ht="15" customHeight="1" x14ac:dyDescent="0.3">
      <c r="A39" s="38" t="s">
        <v>101</v>
      </c>
    </row>
    <row r="40" spans="1:6" ht="20.100000000000001" customHeight="1" x14ac:dyDescent="0.3">
      <c r="A40" s="214" t="s">
        <v>117</v>
      </c>
      <c r="B40" s="214"/>
      <c r="C40" s="214"/>
      <c r="D40" s="214"/>
    </row>
    <row r="41" spans="1:6" ht="15" customHeight="1" x14ac:dyDescent="0.3">
      <c r="A41" s="38" t="s">
        <v>131</v>
      </c>
    </row>
    <row r="42" spans="1:6" ht="32.1" customHeight="1" x14ac:dyDescent="0.3">
      <c r="A42" s="215" t="s">
        <v>156</v>
      </c>
      <c r="B42" s="215"/>
      <c r="C42" s="215"/>
      <c r="D42" s="215"/>
    </row>
    <row r="43" spans="1:6" ht="14.25" customHeight="1" x14ac:dyDescent="0.3"/>
    <row r="44" spans="1:6" ht="33" customHeight="1" x14ac:dyDescent="0.3">
      <c r="A44" s="217" t="s">
        <v>139</v>
      </c>
      <c r="B44" s="217"/>
      <c r="C44" s="217"/>
      <c r="D44" s="217"/>
    </row>
    <row r="46" spans="1:6" ht="20.100000000000001" customHeight="1" x14ac:dyDescent="0.3">
      <c r="A46" s="214" t="s">
        <v>118</v>
      </c>
      <c r="B46" s="214"/>
      <c r="C46" s="214"/>
      <c r="D46" s="214"/>
      <c r="E46" s="45"/>
      <c r="F46" s="45"/>
    </row>
    <row r="47" spans="1:6" x14ac:dyDescent="0.3">
      <c r="A47" s="38" t="s">
        <v>104</v>
      </c>
    </row>
    <row r="48" spans="1:6" x14ac:dyDescent="0.3">
      <c r="A48" s="38" t="s">
        <v>132</v>
      </c>
    </row>
    <row r="50" spans="1:6" ht="35.1" customHeight="1" x14ac:dyDescent="0.3">
      <c r="A50" s="214" t="s">
        <v>119</v>
      </c>
      <c r="B50" s="214"/>
      <c r="C50" s="214"/>
      <c r="D50" s="214"/>
    </row>
    <row r="51" spans="1:6" x14ac:dyDescent="0.3">
      <c r="A51" s="38" t="s">
        <v>105</v>
      </c>
    </row>
    <row r="52" spans="1:6" x14ac:dyDescent="0.3">
      <c r="A52" s="38" t="s">
        <v>133</v>
      </c>
    </row>
    <row r="54" spans="1:6" ht="35.1" customHeight="1" x14ac:dyDescent="0.3">
      <c r="A54" s="214" t="s">
        <v>120</v>
      </c>
      <c r="B54" s="214"/>
      <c r="C54" s="214"/>
      <c r="D54" s="214"/>
      <c r="E54" s="3"/>
      <c r="F54" s="3"/>
    </row>
    <row r="55" spans="1:6" x14ac:dyDescent="0.3">
      <c r="A55" s="38" t="s">
        <v>106</v>
      </c>
    </row>
    <row r="56" spans="1:6" ht="32.1" customHeight="1" x14ac:dyDescent="0.3">
      <c r="A56" s="215" t="s">
        <v>134</v>
      </c>
      <c r="B56" s="215"/>
      <c r="C56" s="215"/>
      <c r="D56" s="215"/>
    </row>
    <row r="58" spans="1:6" ht="20.100000000000001" customHeight="1" x14ac:dyDescent="0.3">
      <c r="A58" s="214" t="s">
        <v>121</v>
      </c>
      <c r="B58" s="214"/>
      <c r="C58" s="214"/>
      <c r="D58" s="214"/>
      <c r="E58" s="45"/>
      <c r="F58" s="45"/>
    </row>
    <row r="59" spans="1:6" x14ac:dyDescent="0.3">
      <c r="A59" s="38" t="s">
        <v>107</v>
      </c>
    </row>
    <row r="60" spans="1:6" x14ac:dyDescent="0.3">
      <c r="A60" s="38" t="s">
        <v>108</v>
      </c>
    </row>
    <row r="62" spans="1:6" ht="9.9" customHeight="1" x14ac:dyDescent="0.3"/>
    <row r="63" spans="1:6" ht="19.8" x14ac:dyDescent="0.3">
      <c r="A63" s="106" t="s">
        <v>123</v>
      </c>
    </row>
    <row r="64" spans="1:6" ht="69" customHeight="1" x14ac:dyDescent="0.3">
      <c r="A64" s="215" t="s">
        <v>129</v>
      </c>
      <c r="B64" s="215"/>
      <c r="C64" s="215"/>
      <c r="D64" s="215"/>
    </row>
    <row r="65" spans="1:4" ht="32.1" customHeight="1" x14ac:dyDescent="0.3">
      <c r="A65" s="215" t="s">
        <v>128</v>
      </c>
      <c r="B65" s="215"/>
      <c r="C65" s="215"/>
      <c r="D65" s="215"/>
    </row>
    <row r="66" spans="1:4" ht="17.399999999999999" x14ac:dyDescent="0.3">
      <c r="A66" s="45" t="s">
        <v>124</v>
      </c>
      <c r="C66" s="110" t="s">
        <v>125</v>
      </c>
      <c r="D66" s="111"/>
    </row>
    <row r="67" spans="1:4" ht="17.399999999999999" x14ac:dyDescent="0.3">
      <c r="A67" s="45" t="s">
        <v>148</v>
      </c>
      <c r="C67" s="110" t="s">
        <v>147</v>
      </c>
      <c r="D67" s="111"/>
    </row>
    <row r="68" spans="1:4" x14ac:dyDescent="0.3">
      <c r="A68" s="45" t="s">
        <v>127</v>
      </c>
      <c r="C68" s="110" t="s">
        <v>126</v>
      </c>
    </row>
    <row r="70" spans="1:4" x14ac:dyDescent="0.3">
      <c r="A70" s="91" t="s">
        <v>140</v>
      </c>
    </row>
    <row r="71" spans="1:4" x14ac:dyDescent="0.3">
      <c r="A71" s="38" t="s">
        <v>183</v>
      </c>
    </row>
    <row r="72" spans="1:4" x14ac:dyDescent="0.3">
      <c r="A72" s="38" t="s">
        <v>141</v>
      </c>
    </row>
    <row r="73" spans="1:4" x14ac:dyDescent="0.3">
      <c r="A73" s="38" t="s">
        <v>142</v>
      </c>
    </row>
    <row r="74" spans="1:4" x14ac:dyDescent="0.3">
      <c r="A74" s="38" t="s">
        <v>143</v>
      </c>
    </row>
  </sheetData>
  <mergeCells count="25">
    <mergeCell ref="A5:D5"/>
    <mergeCell ref="A12:D12"/>
    <mergeCell ref="A16:D16"/>
    <mergeCell ref="A22:D22"/>
    <mergeCell ref="A29:D29"/>
    <mergeCell ref="A9:D9"/>
    <mergeCell ref="A10:D10"/>
    <mergeCell ref="A11:D11"/>
    <mergeCell ref="A14:D14"/>
    <mergeCell ref="A24:D24"/>
    <mergeCell ref="A58:D58"/>
    <mergeCell ref="A64:D64"/>
    <mergeCell ref="A65:D65"/>
    <mergeCell ref="A26:D26"/>
    <mergeCell ref="A31:D31"/>
    <mergeCell ref="A40:D40"/>
    <mergeCell ref="A46:D46"/>
    <mergeCell ref="A36:D36"/>
    <mergeCell ref="A38:D38"/>
    <mergeCell ref="A42:D42"/>
    <mergeCell ref="A50:D50"/>
    <mergeCell ref="A54:D54"/>
    <mergeCell ref="A56:D56"/>
    <mergeCell ref="A34:D34"/>
    <mergeCell ref="A44:D44"/>
  </mergeCells>
  <phoneticPr fontId="9" type="noConversion"/>
  <hyperlinks>
    <hyperlink ref="C67" r:id="rId1" xr:uid="{00000000-0004-0000-0000-000000000000}"/>
  </hyperlinks>
  <printOptions horizontalCentered="1"/>
  <pageMargins left="0.31496062992125984" right="0.31496062992125984" top="0.15748031496062992" bottom="0.15748031496062992" header="0.11811023622047245" footer="0.11811023622047245"/>
  <pageSetup scale="65"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68"/>
  <sheetViews>
    <sheetView showGridLines="0" zoomScale="80" zoomScaleNormal="80" workbookViewId="0">
      <selection sqref="A1:F2"/>
    </sheetView>
  </sheetViews>
  <sheetFormatPr baseColWidth="10" defaultColWidth="11.44140625" defaultRowHeight="15.6" x14ac:dyDescent="0.3"/>
  <cols>
    <col min="1" max="1" width="69.33203125" style="44" customWidth="1"/>
    <col min="2" max="2" width="41" style="44" customWidth="1"/>
    <col min="3" max="3" width="24.33203125" style="44" customWidth="1"/>
    <col min="4" max="4" width="26.6640625" style="44" customWidth="1"/>
    <col min="5" max="5" width="22" style="44" customWidth="1"/>
    <col min="6" max="6" width="24.109375" style="44" customWidth="1"/>
    <col min="7" max="7" width="18.33203125" style="44" bestFit="1" customWidth="1"/>
    <col min="8" max="8" width="35.109375" style="38" bestFit="1" customWidth="1"/>
    <col min="9" max="9" width="18.33203125" style="38" bestFit="1" customWidth="1"/>
    <col min="10" max="16384" width="11.44140625" style="38"/>
  </cols>
  <sheetData>
    <row r="1" spans="1:7" ht="21.9" customHeight="1" x14ac:dyDescent="0.3">
      <c r="A1" s="231" t="s">
        <v>91</v>
      </c>
      <c r="B1" s="231"/>
      <c r="C1" s="231"/>
      <c r="D1" s="231"/>
      <c r="E1" s="231"/>
      <c r="F1" s="231"/>
      <c r="G1" s="38"/>
    </row>
    <row r="2" spans="1:7" ht="21.9" customHeight="1" x14ac:dyDescent="0.3">
      <c r="A2" s="231"/>
      <c r="B2" s="231"/>
      <c r="C2" s="231"/>
      <c r="D2" s="231"/>
      <c r="E2" s="231"/>
      <c r="F2" s="231"/>
      <c r="G2" s="38"/>
    </row>
    <row r="3" spans="1:7" ht="17.399999999999999" x14ac:dyDescent="0.4">
      <c r="A3" s="240" t="s">
        <v>184</v>
      </c>
      <c r="B3" s="240"/>
      <c r="C3" s="240"/>
      <c r="D3" s="240"/>
      <c r="E3" s="240"/>
      <c r="F3" s="240"/>
      <c r="G3" s="38"/>
    </row>
    <row r="4" spans="1:7" ht="15" customHeight="1" x14ac:dyDescent="0.3">
      <c r="A4" s="146"/>
      <c r="B4" s="146"/>
      <c r="C4" s="146"/>
      <c r="D4" s="146"/>
      <c r="E4" s="146"/>
      <c r="F4" s="146"/>
      <c r="G4" s="38"/>
    </row>
    <row r="5" spans="1:7" ht="18" customHeight="1" x14ac:dyDescent="0.3">
      <c r="A5" s="75"/>
      <c r="B5" s="77" t="s">
        <v>22</v>
      </c>
      <c r="C5" s="241" t="s">
        <v>191</v>
      </c>
      <c r="D5" s="242"/>
      <c r="E5" s="242"/>
      <c r="F5" s="38"/>
      <c r="G5" s="38"/>
    </row>
    <row r="6" spans="1:7" ht="18" customHeight="1" x14ac:dyDescent="0.3">
      <c r="A6" s="76"/>
      <c r="B6" s="78" t="s">
        <v>33</v>
      </c>
      <c r="C6" s="243" t="s">
        <v>192</v>
      </c>
      <c r="D6" s="244"/>
      <c r="E6" s="244"/>
      <c r="F6" s="3"/>
      <c r="G6" s="38"/>
    </row>
    <row r="7" spans="1:7" ht="18" customHeight="1" x14ac:dyDescent="0.3">
      <c r="A7" s="76"/>
      <c r="B7" s="79" t="s">
        <v>34</v>
      </c>
      <c r="C7" s="243" t="s">
        <v>192</v>
      </c>
      <c r="D7" s="244"/>
      <c r="E7" s="244"/>
      <c r="F7" s="3"/>
      <c r="G7" s="38"/>
    </row>
    <row r="8" spans="1:7" s="6" customFormat="1" ht="18" customHeight="1" x14ac:dyDescent="0.35"/>
    <row r="9" spans="1:7" ht="15" customHeight="1" x14ac:dyDescent="0.3">
      <c r="A9" s="4"/>
      <c r="B9" s="144"/>
      <c r="C9" s="144"/>
      <c r="D9" s="144"/>
      <c r="E9" s="144"/>
      <c r="F9" s="144"/>
      <c r="G9" s="38"/>
    </row>
    <row r="10" spans="1:7" ht="21.9" customHeight="1" x14ac:dyDescent="0.3">
      <c r="A10" s="245" t="s">
        <v>35</v>
      </c>
      <c r="B10" s="245"/>
      <c r="C10" s="245"/>
      <c r="D10" s="245"/>
      <c r="E10" s="245"/>
      <c r="F10" s="245"/>
      <c r="G10" s="38"/>
    </row>
    <row r="11" spans="1:7" ht="15" customHeight="1" x14ac:dyDescent="0.3">
      <c r="A11" s="9"/>
      <c r="B11" s="9"/>
      <c r="C11" s="9"/>
      <c r="D11" s="9"/>
      <c r="E11" s="9"/>
      <c r="F11" s="9"/>
      <c r="G11" s="38"/>
    </row>
    <row r="12" spans="1:7" x14ac:dyDescent="0.3">
      <c r="A12" s="235" t="s">
        <v>36</v>
      </c>
      <c r="B12" s="235"/>
      <c r="C12" s="235"/>
      <c r="D12" s="235"/>
      <c r="E12" s="235"/>
      <c r="F12" s="235"/>
      <c r="G12" s="38"/>
    </row>
    <row r="13" spans="1:7" ht="15" customHeight="1" x14ac:dyDescent="0.3">
      <c r="A13" s="235" t="s">
        <v>19</v>
      </c>
      <c r="B13" s="235"/>
      <c r="C13" s="235"/>
      <c r="D13" s="235"/>
      <c r="E13" s="235"/>
      <c r="F13" s="235"/>
      <c r="G13" s="38"/>
    </row>
    <row r="14" spans="1:7" ht="15" customHeight="1" x14ac:dyDescent="0.3">
      <c r="A14" s="144"/>
      <c r="B14" s="144"/>
      <c r="C14" s="144"/>
      <c r="D14" s="144"/>
      <c r="E14" s="144"/>
      <c r="F14" s="144"/>
      <c r="G14" s="38"/>
    </row>
    <row r="15" spans="1:7" ht="16.95" customHeight="1" x14ac:dyDescent="0.3">
      <c r="A15" s="143" t="s">
        <v>17</v>
      </c>
      <c r="B15" s="11" t="s">
        <v>18</v>
      </c>
      <c r="C15" s="11" t="s">
        <v>0</v>
      </c>
      <c r="D15" s="11" t="s">
        <v>2</v>
      </c>
      <c r="E15" s="11" t="s">
        <v>1</v>
      </c>
      <c r="F15" s="143" t="s">
        <v>4</v>
      </c>
      <c r="G15" s="38"/>
    </row>
    <row r="16" spans="1:7" ht="16.95" customHeight="1" x14ac:dyDescent="0.3">
      <c r="A16" s="246" t="s">
        <v>16</v>
      </c>
      <c r="B16" s="246"/>
      <c r="C16" s="151">
        <f>+SUM(C18:C22)</f>
        <v>120778</v>
      </c>
      <c r="D16" s="151">
        <f>+SUM(D18:D22)</f>
        <v>130437</v>
      </c>
      <c r="E16" s="151">
        <f>+SUM(E18:E22)</f>
        <v>130437</v>
      </c>
      <c r="F16" s="151">
        <f>+SUM(F18:F22)</f>
        <v>127217.33333333333</v>
      </c>
      <c r="G16" s="38"/>
    </row>
    <row r="17" spans="1:7" s="91" customFormat="1" ht="16.95" customHeight="1" x14ac:dyDescent="0.3">
      <c r="A17" s="135"/>
      <c r="B17" s="120"/>
      <c r="C17" s="121"/>
      <c r="D17" s="121"/>
      <c r="E17" s="121"/>
      <c r="F17" s="121"/>
    </row>
    <row r="18" spans="1:7" s="91" customFormat="1" x14ac:dyDescent="0.3">
      <c r="A18" s="150" t="s">
        <v>161</v>
      </c>
      <c r="B18" s="149" t="s">
        <v>167</v>
      </c>
      <c r="C18" s="121">
        <v>9192</v>
      </c>
      <c r="D18" s="121">
        <v>10210</v>
      </c>
      <c r="E18" s="121">
        <v>10210</v>
      </c>
      <c r="F18" s="121">
        <f>+AVERAGE(C18:E18)</f>
        <v>9870.6666666666661</v>
      </c>
    </row>
    <row r="19" spans="1:7" s="91" customFormat="1" ht="31.2" x14ac:dyDescent="0.3">
      <c r="A19" s="150" t="s">
        <v>162</v>
      </c>
      <c r="B19" s="149" t="s">
        <v>167</v>
      </c>
      <c r="C19" s="121">
        <v>84944</v>
      </c>
      <c r="D19" s="121">
        <v>83821</v>
      </c>
      <c r="E19" s="121">
        <v>83821</v>
      </c>
      <c r="F19" s="121">
        <f>+AVERAGE(C19:E19)</f>
        <v>84195.333333333328</v>
      </c>
    </row>
    <row r="20" spans="1:7" s="91" customFormat="1" ht="31.2" x14ac:dyDescent="0.3">
      <c r="A20" s="150" t="s">
        <v>163</v>
      </c>
      <c r="B20" s="149" t="s">
        <v>166</v>
      </c>
      <c r="C20" s="121">
        <v>8103</v>
      </c>
      <c r="D20" s="121">
        <v>8394</v>
      </c>
      <c r="E20" s="121">
        <v>8394</v>
      </c>
      <c r="F20" s="121">
        <f>+AVERAGE(C20:E20)</f>
        <v>8297</v>
      </c>
    </row>
    <row r="21" spans="1:7" s="91" customFormat="1" x14ac:dyDescent="0.3">
      <c r="A21" s="150" t="s">
        <v>164</v>
      </c>
      <c r="B21" s="149" t="s">
        <v>168</v>
      </c>
      <c r="C21" s="121">
        <v>11054</v>
      </c>
      <c r="D21" s="121">
        <v>14825</v>
      </c>
      <c r="E21" s="121">
        <v>14825</v>
      </c>
      <c r="F21" s="121">
        <f>+AVERAGE(C21:E21)</f>
        <v>13568</v>
      </c>
    </row>
    <row r="22" spans="1:7" s="91" customFormat="1" x14ac:dyDescent="0.3">
      <c r="A22" s="150" t="s">
        <v>165</v>
      </c>
      <c r="B22" s="149" t="s">
        <v>168</v>
      </c>
      <c r="C22" s="121">
        <v>7485</v>
      </c>
      <c r="D22" s="121">
        <v>13187</v>
      </c>
      <c r="E22" s="121">
        <v>13187</v>
      </c>
      <c r="F22" s="121">
        <f>+AVERAGE(C22:E22)</f>
        <v>11286.333333333334</v>
      </c>
    </row>
    <row r="23" spans="1:7" x14ac:dyDescent="0.3">
      <c r="A23" s="236" t="s">
        <v>194</v>
      </c>
      <c r="B23" s="236"/>
      <c r="C23" s="236"/>
      <c r="D23" s="236"/>
      <c r="E23" s="236"/>
      <c r="F23" s="236"/>
      <c r="G23" s="38"/>
    </row>
    <row r="24" spans="1:7" ht="97.5" customHeight="1" x14ac:dyDescent="0.3">
      <c r="A24" s="237" t="s">
        <v>346</v>
      </c>
      <c r="B24" s="238"/>
      <c r="C24" s="238"/>
      <c r="D24" s="238"/>
      <c r="E24" s="238"/>
      <c r="F24" s="239"/>
      <c r="G24" s="38"/>
    </row>
    <row r="25" spans="1:7" x14ac:dyDescent="0.3">
      <c r="A25" s="39"/>
      <c r="B25" s="39"/>
      <c r="C25" s="39"/>
      <c r="D25" s="40"/>
      <c r="E25" s="40"/>
      <c r="F25" s="41"/>
      <c r="G25" s="38"/>
    </row>
    <row r="26" spans="1:7" x14ac:dyDescent="0.3">
      <c r="A26" s="235" t="s">
        <v>37</v>
      </c>
      <c r="B26" s="235"/>
      <c r="C26" s="235"/>
      <c r="D26" s="235"/>
      <c r="E26" s="235"/>
      <c r="F26" s="235"/>
      <c r="G26" s="38"/>
    </row>
    <row r="27" spans="1:7" ht="15" customHeight="1" x14ac:dyDescent="0.3">
      <c r="A27" s="235" t="s">
        <v>20</v>
      </c>
      <c r="B27" s="235"/>
      <c r="C27" s="235"/>
      <c r="D27" s="235"/>
      <c r="E27" s="235"/>
      <c r="F27" s="235"/>
      <c r="G27" s="38"/>
    </row>
    <row r="28" spans="1:7" x14ac:dyDescent="0.3">
      <c r="A28" s="39"/>
      <c r="B28" s="39"/>
      <c r="C28" s="40"/>
      <c r="D28" s="40"/>
      <c r="E28" s="40"/>
      <c r="F28" s="42"/>
      <c r="G28" s="38"/>
    </row>
    <row r="29" spans="1:7" ht="16.95" customHeight="1" x14ac:dyDescent="0.3">
      <c r="A29" s="247" t="s">
        <v>17</v>
      </c>
      <c r="B29" s="248"/>
      <c r="C29" s="11" t="s">
        <v>0</v>
      </c>
      <c r="D29" s="11" t="s">
        <v>2</v>
      </c>
      <c r="E29" s="11" t="s">
        <v>1</v>
      </c>
      <c r="F29" s="143" t="s">
        <v>4</v>
      </c>
      <c r="G29" s="38"/>
    </row>
    <row r="30" spans="1:7" ht="16.95" customHeight="1" x14ac:dyDescent="0.3">
      <c r="A30" s="246" t="s">
        <v>16</v>
      </c>
      <c r="B30" s="246"/>
      <c r="C30" s="37">
        <f>+C32+C38</f>
        <v>186315704.65000001</v>
      </c>
      <c r="D30" s="37">
        <f>+D32+D38</f>
        <v>299121740.48000002</v>
      </c>
      <c r="E30" s="37">
        <f>+E32+E38</f>
        <v>2129304375.47</v>
      </c>
      <c r="F30" s="37">
        <f>+F32+F38</f>
        <v>2614741820.6000004</v>
      </c>
      <c r="G30" s="38"/>
    </row>
    <row r="31" spans="1:7" ht="16.95" customHeight="1" x14ac:dyDescent="0.3">
      <c r="A31" s="224"/>
      <c r="B31" s="224"/>
      <c r="C31" s="123"/>
      <c r="D31" s="123"/>
      <c r="E31" s="123"/>
      <c r="F31" s="123"/>
      <c r="G31" s="38"/>
    </row>
    <row r="32" spans="1:7" ht="16.95" customHeight="1" x14ac:dyDescent="0.3">
      <c r="A32" s="223" t="s">
        <v>169</v>
      </c>
      <c r="B32" s="223"/>
      <c r="C32" s="56">
        <f>SUM(C33:C37)</f>
        <v>186315704.65000001</v>
      </c>
      <c r="D32" s="56">
        <f>SUM(D33:D37)</f>
        <v>255857060.56000003</v>
      </c>
      <c r="E32" s="56">
        <f>SUM(E33:E37)</f>
        <v>2128524829.47</v>
      </c>
      <c r="F32" s="56">
        <f>SUM(F33:F37)</f>
        <v>2570697594.6800003</v>
      </c>
      <c r="G32" s="38"/>
    </row>
    <row r="33" spans="1:9" ht="27.75" customHeight="1" x14ac:dyDescent="0.3">
      <c r="A33" s="222" t="s">
        <v>161</v>
      </c>
      <c r="B33" s="222"/>
      <c r="C33" s="123">
        <v>179173581.69</v>
      </c>
      <c r="D33" s="123">
        <v>131996848.16000001</v>
      </c>
      <c r="E33" s="123">
        <v>271461945.30181998</v>
      </c>
      <c r="F33" s="123">
        <f>+SUM(C33:E33)</f>
        <v>582632375.15181994</v>
      </c>
      <c r="G33" s="38"/>
    </row>
    <row r="34" spans="1:9" x14ac:dyDescent="0.3">
      <c r="A34" s="222" t="s">
        <v>162</v>
      </c>
      <c r="B34" s="222"/>
      <c r="C34" s="123">
        <v>2270822.33</v>
      </c>
      <c r="D34" s="123">
        <v>3664632.26</v>
      </c>
      <c r="E34" s="123">
        <v>735099970.19597995</v>
      </c>
      <c r="F34" s="123">
        <f>+SUM(C34:E34)</f>
        <v>741035424.78597999</v>
      </c>
      <c r="G34" s="38"/>
    </row>
    <row r="35" spans="1:9" ht="31.5" customHeight="1" x14ac:dyDescent="0.3">
      <c r="A35" s="222" t="s">
        <v>163</v>
      </c>
      <c r="B35" s="222"/>
      <c r="C35" s="123">
        <v>0</v>
      </c>
      <c r="D35" s="123">
        <v>0</v>
      </c>
      <c r="E35" s="123">
        <v>374808602.25725603</v>
      </c>
      <c r="F35" s="123">
        <f>+SUM(C35:E35)</f>
        <v>374808602.25725603</v>
      </c>
      <c r="G35" s="38"/>
    </row>
    <row r="36" spans="1:9" x14ac:dyDescent="0.3">
      <c r="A36" s="222" t="s">
        <v>164</v>
      </c>
      <c r="B36" s="222"/>
      <c r="C36" s="123">
        <v>3039960.63</v>
      </c>
      <c r="D36" s="123">
        <v>109123353.14000002</v>
      </c>
      <c r="E36" s="123">
        <v>574557282.59255207</v>
      </c>
      <c r="F36" s="123">
        <f>+SUM(C36:E36)</f>
        <v>686720596.36255205</v>
      </c>
      <c r="G36" s="38"/>
    </row>
    <row r="37" spans="1:9" x14ac:dyDescent="0.3">
      <c r="A37" s="222" t="s">
        <v>165</v>
      </c>
      <c r="B37" s="222"/>
      <c r="C37" s="123">
        <v>1831340</v>
      </c>
      <c r="D37" s="123">
        <v>11072227</v>
      </c>
      <c r="E37" s="123">
        <v>172597029.122392</v>
      </c>
      <c r="F37" s="123">
        <f>+SUM(C37:E37)</f>
        <v>185500596.122392</v>
      </c>
      <c r="G37" s="38"/>
    </row>
    <row r="38" spans="1:9" ht="16.95" customHeight="1" x14ac:dyDescent="0.3">
      <c r="A38" s="223" t="s">
        <v>170</v>
      </c>
      <c r="B38" s="223"/>
      <c r="C38" s="56">
        <f>+SUM(C39:C50)</f>
        <v>0</v>
      </c>
      <c r="D38" s="56">
        <f>+SUM(D39:D50)</f>
        <v>43264679.920000002</v>
      </c>
      <c r="E38" s="56">
        <f>+SUM(E39:E50)</f>
        <v>779546</v>
      </c>
      <c r="F38" s="56">
        <f>+SUM(F39:F50)</f>
        <v>44044225.920000002</v>
      </c>
      <c r="G38" s="38"/>
    </row>
    <row r="39" spans="1:9" ht="16.95" customHeight="1" x14ac:dyDescent="0.3">
      <c r="A39" s="222" t="s">
        <v>171</v>
      </c>
      <c r="B39" s="222"/>
      <c r="C39" s="123"/>
      <c r="D39" s="123"/>
      <c r="E39" s="123"/>
      <c r="F39" s="123">
        <f t="shared" ref="F39:F50" si="0">+SUM(C39:E39)</f>
        <v>0</v>
      </c>
      <c r="G39" s="38"/>
    </row>
    <row r="40" spans="1:9" ht="16.95" customHeight="1" x14ac:dyDescent="0.3">
      <c r="A40" s="222" t="s">
        <v>172</v>
      </c>
      <c r="B40" s="222"/>
      <c r="C40" s="123"/>
      <c r="D40" s="123"/>
      <c r="E40" s="123"/>
      <c r="F40" s="123">
        <f t="shared" si="0"/>
        <v>0</v>
      </c>
      <c r="G40" s="38"/>
    </row>
    <row r="41" spans="1:9" ht="16.95" customHeight="1" x14ac:dyDescent="0.3">
      <c r="A41" s="222" t="s">
        <v>173</v>
      </c>
      <c r="B41" s="222"/>
      <c r="C41" s="123"/>
      <c r="D41" s="123"/>
      <c r="E41" s="123"/>
      <c r="F41" s="123">
        <f t="shared" si="0"/>
        <v>0</v>
      </c>
      <c r="G41" s="38"/>
      <c r="I41" s="62"/>
    </row>
    <row r="42" spans="1:9" ht="16.95" customHeight="1" x14ac:dyDescent="0.3">
      <c r="A42" s="222" t="s">
        <v>174</v>
      </c>
      <c r="B42" s="222"/>
      <c r="C42" s="123"/>
      <c r="D42" s="123"/>
      <c r="E42" s="123"/>
      <c r="F42" s="123">
        <f t="shared" si="0"/>
        <v>0</v>
      </c>
      <c r="G42" s="38"/>
    </row>
    <row r="43" spans="1:9" ht="16.95" customHeight="1" x14ac:dyDescent="0.3">
      <c r="A43" s="222" t="s">
        <v>175</v>
      </c>
      <c r="B43" s="222"/>
      <c r="C43" s="123"/>
      <c r="D43" s="123"/>
      <c r="E43" s="123"/>
      <c r="F43" s="123">
        <f t="shared" si="0"/>
        <v>0</v>
      </c>
      <c r="G43" s="38"/>
    </row>
    <row r="44" spans="1:9" ht="16.95" customHeight="1" x14ac:dyDescent="0.3">
      <c r="A44" s="222" t="s">
        <v>176</v>
      </c>
      <c r="B44" s="222"/>
      <c r="C44" s="123"/>
      <c r="D44" s="123"/>
      <c r="E44" s="123"/>
      <c r="F44" s="123">
        <f t="shared" si="0"/>
        <v>0</v>
      </c>
      <c r="G44" s="38"/>
    </row>
    <row r="45" spans="1:9" ht="16.95" customHeight="1" x14ac:dyDescent="0.3">
      <c r="A45" s="222" t="s">
        <v>177</v>
      </c>
      <c r="B45" s="222"/>
      <c r="C45" s="123"/>
      <c r="D45" s="123"/>
      <c r="E45" s="123"/>
      <c r="F45" s="123">
        <f t="shared" si="0"/>
        <v>0</v>
      </c>
      <c r="G45" s="38"/>
    </row>
    <row r="46" spans="1:9" ht="16.95" customHeight="1" x14ac:dyDescent="0.3">
      <c r="A46" s="222" t="s">
        <v>178</v>
      </c>
      <c r="B46" s="222"/>
      <c r="C46" s="123"/>
      <c r="D46" s="123"/>
      <c r="E46" s="123"/>
      <c r="F46" s="123">
        <f t="shared" si="0"/>
        <v>0</v>
      </c>
      <c r="G46" s="38"/>
    </row>
    <row r="47" spans="1:9" ht="16.95" customHeight="1" x14ac:dyDescent="0.3">
      <c r="A47" s="222" t="s">
        <v>179</v>
      </c>
      <c r="B47" s="222"/>
      <c r="C47" s="123"/>
      <c r="D47" s="123">
        <v>43264679.920000002</v>
      </c>
      <c r="E47" s="123">
        <v>779546</v>
      </c>
      <c r="F47" s="123">
        <f t="shared" si="0"/>
        <v>44044225.920000002</v>
      </c>
      <c r="G47" s="38"/>
    </row>
    <row r="48" spans="1:9" ht="16.95" customHeight="1" x14ac:dyDescent="0.3">
      <c r="A48" s="222" t="s">
        <v>180</v>
      </c>
      <c r="B48" s="222"/>
      <c r="C48" s="123"/>
      <c r="D48" s="123"/>
      <c r="E48" s="123"/>
      <c r="F48" s="123">
        <f t="shared" si="0"/>
        <v>0</v>
      </c>
      <c r="G48" s="38"/>
    </row>
    <row r="49" spans="1:7" ht="16.95" customHeight="1" x14ac:dyDescent="0.3">
      <c r="A49" s="222" t="s">
        <v>181</v>
      </c>
      <c r="B49" s="222"/>
      <c r="C49" s="123"/>
      <c r="D49" s="123"/>
      <c r="E49" s="123"/>
      <c r="F49" s="123">
        <f t="shared" si="0"/>
        <v>0</v>
      </c>
      <c r="G49" s="38"/>
    </row>
    <row r="50" spans="1:7" ht="16.95" customHeight="1" x14ac:dyDescent="0.3">
      <c r="A50" s="222" t="s">
        <v>182</v>
      </c>
      <c r="B50" s="222"/>
      <c r="C50" s="123"/>
      <c r="D50" s="123"/>
      <c r="E50" s="123"/>
      <c r="F50" s="124">
        <f t="shared" si="0"/>
        <v>0</v>
      </c>
      <c r="G50" s="38"/>
    </row>
    <row r="51" spans="1:7" ht="15" customHeight="1" x14ac:dyDescent="0.3">
      <c r="A51" s="236" t="s">
        <v>315</v>
      </c>
      <c r="B51" s="236"/>
      <c r="C51" s="236"/>
      <c r="D51" s="236"/>
      <c r="E51" s="236"/>
      <c r="F51" s="43"/>
      <c r="G51" s="38"/>
    </row>
    <row r="52" spans="1:7" ht="67.2" customHeight="1" x14ac:dyDescent="0.3">
      <c r="A52" s="232" t="s">
        <v>318</v>
      </c>
      <c r="B52" s="233"/>
      <c r="C52" s="233"/>
      <c r="D52" s="233"/>
      <c r="E52" s="233"/>
      <c r="F52" s="234"/>
      <c r="G52" s="38"/>
    </row>
    <row r="53" spans="1:7" x14ac:dyDescent="0.3">
      <c r="A53" s="38"/>
      <c r="B53" s="38"/>
      <c r="C53" s="38"/>
      <c r="D53" s="38"/>
      <c r="E53" s="38"/>
      <c r="G53" s="38"/>
    </row>
    <row r="54" spans="1:7" x14ac:dyDescent="0.3">
      <c r="A54" s="263" t="s">
        <v>39</v>
      </c>
      <c r="B54" s="263"/>
      <c r="C54" s="263"/>
      <c r="D54" s="263"/>
      <c r="E54" s="263"/>
      <c r="F54" s="263"/>
      <c r="G54" s="38"/>
    </row>
    <row r="55" spans="1:7" ht="31.5" customHeight="1" x14ac:dyDescent="0.3">
      <c r="A55" s="226" t="s">
        <v>40</v>
      </c>
      <c r="B55" s="226"/>
      <c r="C55" s="226"/>
      <c r="D55" s="226"/>
      <c r="E55" s="226"/>
      <c r="F55" s="226"/>
      <c r="G55" s="38"/>
    </row>
    <row r="56" spans="1:7" ht="18.75" customHeight="1" x14ac:dyDescent="0.3">
      <c r="A56" s="38"/>
      <c r="B56" s="38"/>
      <c r="C56" s="38"/>
      <c r="D56" s="38"/>
      <c r="E56" s="38"/>
      <c r="F56" s="38"/>
      <c r="G56" s="38"/>
    </row>
    <row r="57" spans="1:7" ht="35.4" customHeight="1" x14ac:dyDescent="0.3">
      <c r="A57" s="227" t="s">
        <v>23</v>
      </c>
      <c r="B57" s="227"/>
      <c r="C57" s="8" t="s">
        <v>41</v>
      </c>
      <c r="D57" s="145" t="s">
        <v>42</v>
      </c>
      <c r="E57" s="22" t="s">
        <v>44</v>
      </c>
      <c r="F57" s="145" t="s">
        <v>24</v>
      </c>
      <c r="G57" s="38"/>
    </row>
    <row r="58" spans="1:7" ht="27.9" customHeight="1" x14ac:dyDescent="0.3">
      <c r="A58" s="228" t="s">
        <v>28</v>
      </c>
      <c r="B58" s="229"/>
      <c r="C58" s="17" t="s">
        <v>195</v>
      </c>
      <c r="D58" s="17"/>
      <c r="E58" s="21"/>
      <c r="F58" s="18"/>
      <c r="G58" s="38"/>
    </row>
    <row r="59" spans="1:7" ht="27.9" customHeight="1" x14ac:dyDescent="0.3">
      <c r="A59" s="228" t="s">
        <v>29</v>
      </c>
      <c r="B59" s="228"/>
      <c r="C59" s="17" t="s">
        <v>195</v>
      </c>
      <c r="D59" s="17"/>
      <c r="E59" s="17"/>
      <c r="F59" s="19"/>
      <c r="G59" s="38"/>
    </row>
    <row r="60" spans="1:7" ht="27.9" customHeight="1" x14ac:dyDescent="0.3">
      <c r="A60" s="230" t="s">
        <v>27</v>
      </c>
      <c r="B60" s="230"/>
      <c r="C60" s="17" t="s">
        <v>195</v>
      </c>
      <c r="D60" s="17"/>
      <c r="E60" s="17"/>
      <c r="F60" s="19"/>
      <c r="G60" s="38"/>
    </row>
    <row r="61" spans="1:7" ht="27.9" customHeight="1" x14ac:dyDescent="0.3">
      <c r="A61" s="225" t="s">
        <v>30</v>
      </c>
      <c r="B61" s="225"/>
      <c r="C61" s="17"/>
      <c r="D61" s="17" t="s">
        <v>195</v>
      </c>
      <c r="E61" s="17"/>
      <c r="F61" s="20"/>
      <c r="G61" s="38"/>
    </row>
    <row r="62" spans="1:7" ht="16.95" customHeight="1" x14ac:dyDescent="0.3">
      <c r="A62" s="236" t="s">
        <v>196</v>
      </c>
      <c r="B62" s="236"/>
      <c r="C62" s="236"/>
      <c r="D62" s="236"/>
      <c r="E62" s="236"/>
      <c r="F62" s="236"/>
      <c r="G62" s="38"/>
    </row>
    <row r="63" spans="1:7" ht="33" customHeight="1" x14ac:dyDescent="0.3">
      <c r="A63" s="261" t="s">
        <v>316</v>
      </c>
      <c r="B63" s="261"/>
      <c r="C63" s="261"/>
      <c r="D63" s="261"/>
      <c r="E63" s="261"/>
      <c r="F63" s="261"/>
      <c r="G63" s="38"/>
    </row>
    <row r="64" spans="1:7" ht="15" customHeight="1" x14ac:dyDescent="0.3">
      <c r="A64" s="148"/>
      <c r="B64" s="148"/>
      <c r="C64" s="148"/>
      <c r="D64" s="148"/>
      <c r="E64" s="148"/>
      <c r="F64" s="148"/>
      <c r="G64" s="38"/>
    </row>
    <row r="65" spans="1:7" ht="15" customHeight="1" x14ac:dyDescent="0.3">
      <c r="A65" s="148"/>
      <c r="B65" s="148"/>
      <c r="C65" s="148"/>
      <c r="D65" s="148"/>
      <c r="E65" s="148"/>
      <c r="F65" s="148"/>
      <c r="G65" s="38"/>
    </row>
    <row r="66" spans="1:7" ht="15" customHeight="1" x14ac:dyDescent="0.3">
      <c r="A66" s="148"/>
      <c r="B66" s="148"/>
      <c r="C66" s="148"/>
      <c r="D66" s="148"/>
      <c r="E66" s="148"/>
      <c r="F66" s="148"/>
      <c r="G66" s="38"/>
    </row>
    <row r="67" spans="1:7" ht="15" customHeight="1" x14ac:dyDescent="0.3">
      <c r="A67" s="148"/>
      <c r="B67" s="148"/>
      <c r="C67" s="148"/>
      <c r="D67" s="148"/>
      <c r="E67" s="148"/>
      <c r="F67" s="148"/>
      <c r="G67" s="38"/>
    </row>
    <row r="68" spans="1:7" ht="15" customHeight="1" x14ac:dyDescent="0.3">
      <c r="A68" s="148"/>
      <c r="B68" s="148"/>
      <c r="C68" s="148"/>
      <c r="D68" s="148"/>
      <c r="E68" s="148"/>
      <c r="F68" s="148"/>
      <c r="G68" s="38"/>
    </row>
    <row r="69" spans="1:7" ht="15" customHeight="1" x14ac:dyDescent="0.3">
      <c r="A69" s="148"/>
      <c r="B69" s="148"/>
      <c r="C69" s="148"/>
      <c r="D69" s="148"/>
      <c r="E69" s="148"/>
      <c r="F69" s="148"/>
      <c r="G69" s="38"/>
    </row>
    <row r="70" spans="1:7" ht="15" customHeight="1" x14ac:dyDescent="0.3">
      <c r="A70" s="148"/>
      <c r="B70" s="148"/>
      <c r="C70" s="148"/>
      <c r="D70" s="148"/>
      <c r="E70" s="148"/>
      <c r="F70" s="148"/>
      <c r="G70" s="38"/>
    </row>
    <row r="71" spans="1:7" x14ac:dyDescent="0.3">
      <c r="A71" s="263" t="s">
        <v>45</v>
      </c>
      <c r="B71" s="263"/>
      <c r="C71" s="263"/>
      <c r="D71" s="263"/>
      <c r="E71" s="263"/>
      <c r="F71" s="263"/>
      <c r="G71" s="38"/>
    </row>
    <row r="72" spans="1:7" x14ac:dyDescent="0.3">
      <c r="A72" s="263" t="s">
        <v>25</v>
      </c>
      <c r="B72" s="263"/>
      <c r="C72" s="263"/>
      <c r="D72" s="263"/>
      <c r="E72" s="263"/>
      <c r="F72" s="263"/>
      <c r="G72" s="38"/>
    </row>
    <row r="73" spans="1:7" x14ac:dyDescent="0.3">
      <c r="A73" s="38"/>
      <c r="B73" s="38"/>
      <c r="C73" s="38"/>
      <c r="D73" s="38"/>
      <c r="E73" s="38"/>
      <c r="F73" s="38"/>
      <c r="G73" s="38"/>
    </row>
    <row r="74" spans="1:7" ht="32.4" customHeight="1" x14ac:dyDescent="0.3">
      <c r="A74" s="247" t="s">
        <v>23</v>
      </c>
      <c r="B74" s="247"/>
      <c r="C74" s="11" t="s">
        <v>41</v>
      </c>
      <c r="D74" s="143" t="s">
        <v>42</v>
      </c>
      <c r="E74" s="23" t="s">
        <v>86</v>
      </c>
      <c r="F74" s="143" t="s">
        <v>24</v>
      </c>
      <c r="G74" s="38"/>
    </row>
    <row r="75" spans="1:7" s="94" customFormat="1" ht="22.95" customHeight="1" x14ac:dyDescent="0.3">
      <c r="A75" s="258" t="s">
        <v>31</v>
      </c>
      <c r="B75" s="258"/>
      <c r="C75" s="21" t="s">
        <v>195</v>
      </c>
      <c r="D75" s="21"/>
      <c r="E75" s="32"/>
      <c r="F75" s="46" t="s">
        <v>197</v>
      </c>
    </row>
    <row r="76" spans="1:7" s="94" customFormat="1" ht="31.95" customHeight="1" x14ac:dyDescent="0.3">
      <c r="A76" s="259" t="s">
        <v>32</v>
      </c>
      <c r="B76" s="259"/>
      <c r="C76" s="33" t="s">
        <v>195</v>
      </c>
      <c r="D76" s="33"/>
      <c r="E76" s="34"/>
      <c r="F76" s="47" t="s">
        <v>197</v>
      </c>
    </row>
    <row r="77" spans="1:7" x14ac:dyDescent="0.3">
      <c r="A77" s="260" t="s">
        <v>198</v>
      </c>
      <c r="B77" s="260"/>
      <c r="C77" s="260"/>
      <c r="D77" s="260"/>
      <c r="E77" s="260"/>
      <c r="F77" s="260"/>
      <c r="G77" s="38"/>
    </row>
    <row r="78" spans="1:7" ht="67.2" customHeight="1" x14ac:dyDescent="0.3">
      <c r="A78" s="261" t="s">
        <v>199</v>
      </c>
      <c r="B78" s="261"/>
      <c r="C78" s="261"/>
      <c r="D78" s="261"/>
      <c r="E78" s="261"/>
      <c r="F78" s="261"/>
      <c r="G78" s="38"/>
    </row>
    <row r="79" spans="1:7" x14ac:dyDescent="0.3">
      <c r="A79" s="38"/>
      <c r="B79" s="38"/>
      <c r="C79" s="38"/>
      <c r="D79" s="38"/>
      <c r="E79" s="48"/>
      <c r="F79" s="38"/>
      <c r="G79" s="38"/>
    </row>
    <row r="80" spans="1:7" ht="31.2" customHeight="1" x14ac:dyDescent="0.3">
      <c r="A80" s="2" t="s">
        <v>46</v>
      </c>
      <c r="B80" s="262"/>
      <c r="C80" s="241"/>
      <c r="D80" s="249" t="s">
        <v>49</v>
      </c>
      <c r="E80" s="250"/>
      <c r="F80" s="251"/>
      <c r="G80" s="38"/>
    </row>
    <row r="81" spans="1:7" x14ac:dyDescent="0.3">
      <c r="A81" s="2" t="s">
        <v>47</v>
      </c>
      <c r="B81" s="262"/>
      <c r="C81" s="241"/>
      <c r="D81" s="252"/>
      <c r="E81" s="253"/>
      <c r="F81" s="254"/>
      <c r="G81" s="38"/>
    </row>
    <row r="82" spans="1:7" x14ac:dyDescent="0.3">
      <c r="A82" s="2" t="s">
        <v>48</v>
      </c>
      <c r="B82" s="262"/>
      <c r="C82" s="241"/>
      <c r="D82" s="255"/>
      <c r="E82" s="256"/>
      <c r="F82" s="257"/>
      <c r="G82" s="38"/>
    </row>
    <row r="83" spans="1:7" x14ac:dyDescent="0.35">
      <c r="A83" s="6"/>
      <c r="B83" s="72"/>
      <c r="C83" s="72"/>
      <c r="D83" s="139"/>
      <c r="E83" s="139"/>
      <c r="F83" s="139"/>
      <c r="G83" s="38"/>
    </row>
    <row r="84" spans="1:7" ht="21.9" customHeight="1" x14ac:dyDescent="0.3">
      <c r="A84" s="245" t="s">
        <v>50</v>
      </c>
      <c r="B84" s="245"/>
      <c r="C84" s="245"/>
      <c r="D84" s="245"/>
      <c r="E84" s="245"/>
      <c r="F84" s="245"/>
      <c r="G84" s="38"/>
    </row>
    <row r="85" spans="1:7" ht="9.9" customHeight="1" x14ac:dyDescent="0.3">
      <c r="A85" s="38"/>
      <c r="B85" s="38"/>
      <c r="C85" s="38"/>
      <c r="D85" s="38"/>
      <c r="E85" s="38"/>
      <c r="F85" s="38"/>
      <c r="G85" s="38"/>
    </row>
    <row r="86" spans="1:7" x14ac:dyDescent="0.3">
      <c r="A86" s="263" t="s">
        <v>51</v>
      </c>
      <c r="B86" s="263"/>
      <c r="C86" s="263"/>
      <c r="D86" s="263"/>
      <c r="E86" s="263"/>
      <c r="F86" s="263"/>
      <c r="G86" s="38"/>
    </row>
    <row r="87" spans="1:7" x14ac:dyDescent="0.3">
      <c r="A87" s="263" t="s">
        <v>62</v>
      </c>
      <c r="B87" s="263"/>
      <c r="C87" s="263"/>
      <c r="D87" s="263"/>
      <c r="E87" s="263"/>
      <c r="F87" s="263"/>
      <c r="G87" s="38"/>
    </row>
    <row r="88" spans="1:7" x14ac:dyDescent="0.3">
      <c r="A88" s="263" t="s">
        <v>52</v>
      </c>
      <c r="B88" s="263"/>
      <c r="C88" s="263"/>
      <c r="D88" s="263"/>
      <c r="E88" s="263"/>
      <c r="F88" s="263"/>
      <c r="G88" s="38"/>
    </row>
    <row r="89" spans="1:7" ht="9.9" customHeight="1" x14ac:dyDescent="0.3">
      <c r="A89" s="38"/>
      <c r="B89" s="38"/>
      <c r="C89" s="38"/>
      <c r="D89" s="38"/>
      <c r="E89" s="38"/>
      <c r="F89" s="38"/>
      <c r="G89" s="38"/>
    </row>
    <row r="90" spans="1:7" ht="44.25" customHeight="1" x14ac:dyDescent="0.3">
      <c r="A90" s="74" t="s">
        <v>63</v>
      </c>
      <c r="B90" s="74" t="s">
        <v>67</v>
      </c>
      <c r="C90" s="74" t="s">
        <v>71</v>
      </c>
      <c r="D90" s="74" t="s">
        <v>68</v>
      </c>
      <c r="E90" s="74" t="s">
        <v>69</v>
      </c>
      <c r="F90" s="74" t="s">
        <v>70</v>
      </c>
      <c r="G90" s="38"/>
    </row>
    <row r="91" spans="1:7" ht="15" customHeight="1" x14ac:dyDescent="0.3">
      <c r="A91" s="141" t="s">
        <v>16</v>
      </c>
      <c r="B91" s="37">
        <f>+SUM(B93:B97)</f>
        <v>40000000000</v>
      </c>
      <c r="C91" s="49">
        <f>+SUM(C93:C97)</f>
        <v>100</v>
      </c>
      <c r="D91" s="12"/>
      <c r="E91" s="12"/>
      <c r="F91" s="12"/>
      <c r="G91" s="38"/>
    </row>
    <row r="92" spans="1:7" ht="9.9" customHeight="1" x14ac:dyDescent="0.3">
      <c r="A92" s="26"/>
      <c r="B92" s="35"/>
      <c r="C92" s="36"/>
      <c r="D92" s="25"/>
      <c r="E92" s="25"/>
      <c r="F92" s="25"/>
      <c r="G92" s="38"/>
    </row>
    <row r="93" spans="1:7" s="95" customFormat="1" ht="15" customHeight="1" x14ac:dyDescent="0.3">
      <c r="A93" s="26" t="s">
        <v>64</v>
      </c>
      <c r="B93" s="27">
        <v>40000000000</v>
      </c>
      <c r="C93" s="36">
        <v>100</v>
      </c>
      <c r="D93" s="25" t="s">
        <v>200</v>
      </c>
      <c r="E93" s="25"/>
      <c r="F93" s="25" t="s">
        <v>90</v>
      </c>
    </row>
    <row r="94" spans="1:7" s="95" customFormat="1" ht="15" customHeight="1" x14ac:dyDescent="0.3">
      <c r="A94" s="26" t="s">
        <v>65</v>
      </c>
      <c r="B94" s="27">
        <v>0</v>
      </c>
      <c r="C94" s="36">
        <v>0</v>
      </c>
      <c r="D94" s="26"/>
      <c r="E94" s="26"/>
      <c r="F94" s="26"/>
    </row>
    <row r="95" spans="1:7" s="95" customFormat="1" ht="15" customHeight="1" x14ac:dyDescent="0.3">
      <c r="A95" s="26" t="s">
        <v>66</v>
      </c>
      <c r="B95" s="27">
        <v>0</v>
      </c>
      <c r="C95" s="36">
        <v>0</v>
      </c>
      <c r="D95" s="26"/>
      <c r="E95" s="26"/>
      <c r="F95" s="26"/>
    </row>
    <row r="96" spans="1:7" s="95" customFormat="1" ht="15" customHeight="1" x14ac:dyDescent="0.3">
      <c r="A96" s="26" t="s">
        <v>159</v>
      </c>
      <c r="B96" s="27">
        <v>0</v>
      </c>
      <c r="C96" s="36">
        <v>0</v>
      </c>
      <c r="D96" s="26" t="s">
        <v>201</v>
      </c>
      <c r="E96" s="26"/>
      <c r="F96" s="25" t="s">
        <v>90</v>
      </c>
    </row>
    <row r="97" spans="1:8" ht="15" customHeight="1" x14ac:dyDescent="0.3">
      <c r="A97" s="28" t="s">
        <v>160</v>
      </c>
      <c r="B97" s="27">
        <v>0</v>
      </c>
      <c r="C97" s="36">
        <v>0</v>
      </c>
      <c r="D97" s="50"/>
      <c r="E97" s="50"/>
      <c r="F97" s="50"/>
      <c r="G97" s="38"/>
    </row>
    <row r="98" spans="1:8" ht="15" customHeight="1" x14ac:dyDescent="0.3">
      <c r="A98" s="260" t="s">
        <v>202</v>
      </c>
      <c r="B98" s="260"/>
      <c r="C98" s="260"/>
      <c r="D98" s="260"/>
      <c r="E98" s="260"/>
      <c r="F98" s="260"/>
      <c r="G98" s="38"/>
    </row>
    <row r="99" spans="1:8" ht="49.5" customHeight="1" x14ac:dyDescent="0.3">
      <c r="A99" s="232" t="s">
        <v>203</v>
      </c>
      <c r="B99" s="233"/>
      <c r="C99" s="233"/>
      <c r="D99" s="233"/>
      <c r="E99" s="233"/>
      <c r="F99" s="234"/>
      <c r="G99" s="38"/>
    </row>
    <row r="100" spans="1:8" ht="15" customHeight="1" x14ac:dyDescent="0.3">
      <c r="A100" s="26"/>
      <c r="B100" s="51"/>
      <c r="C100" s="25"/>
      <c r="G100" s="38"/>
    </row>
    <row r="101" spans="1:8" x14ac:dyDescent="0.3">
      <c r="A101" s="263" t="s">
        <v>72</v>
      </c>
      <c r="B101" s="263"/>
      <c r="C101" s="263"/>
      <c r="D101" s="263"/>
      <c r="E101" s="263"/>
      <c r="F101" s="263"/>
      <c r="G101" s="38"/>
    </row>
    <row r="102" spans="1:8" x14ac:dyDescent="0.3">
      <c r="A102" s="263" t="s">
        <v>73</v>
      </c>
      <c r="B102" s="263"/>
      <c r="C102" s="263"/>
      <c r="D102" s="263"/>
      <c r="E102" s="263"/>
      <c r="F102" s="263"/>
      <c r="G102" s="38"/>
    </row>
    <row r="103" spans="1:8" x14ac:dyDescent="0.3">
      <c r="A103" s="263" t="s">
        <v>52</v>
      </c>
      <c r="B103" s="263"/>
      <c r="C103" s="263"/>
      <c r="D103" s="263"/>
      <c r="E103" s="263"/>
      <c r="F103" s="263"/>
      <c r="G103" s="38"/>
    </row>
    <row r="104" spans="1:8" x14ac:dyDescent="0.3">
      <c r="A104" s="38"/>
      <c r="B104" s="38"/>
      <c r="C104" s="38"/>
      <c r="D104" s="38"/>
      <c r="E104" s="38"/>
      <c r="F104" s="38"/>
      <c r="G104" s="38"/>
    </row>
    <row r="105" spans="1:8" x14ac:dyDescent="0.3">
      <c r="A105" s="73" t="s">
        <v>55</v>
      </c>
      <c r="B105" s="73" t="s">
        <v>56</v>
      </c>
      <c r="C105" s="73" t="s">
        <v>0</v>
      </c>
      <c r="D105" s="73" t="s">
        <v>2</v>
      </c>
      <c r="E105" s="73" t="s">
        <v>3</v>
      </c>
      <c r="F105" s="73" t="s">
        <v>4</v>
      </c>
      <c r="G105" s="38"/>
    </row>
    <row r="106" spans="1:8" x14ac:dyDescent="0.3">
      <c r="A106" s="141" t="s">
        <v>16</v>
      </c>
      <c r="B106" s="52"/>
      <c r="C106" s="13">
        <f>+C108+C162</f>
        <v>11400045419.5</v>
      </c>
      <c r="D106" s="13">
        <f>+D108+D162</f>
        <v>0</v>
      </c>
      <c r="E106" s="13">
        <f>+E108+E162</f>
        <v>0</v>
      </c>
      <c r="F106" s="37">
        <f>+F108+F162</f>
        <v>11400045419.5</v>
      </c>
      <c r="G106" s="62">
        <f>+F129+F136+F137+F138+F139+F140+F141+F153+F154+F155+F156+F157</f>
        <v>1142552263.75</v>
      </c>
    </row>
    <row r="107" spans="1:8" x14ac:dyDescent="0.3">
      <c r="A107" s="14"/>
      <c r="B107" s="53"/>
      <c r="C107" s="15"/>
      <c r="D107" s="15"/>
      <c r="E107" s="15"/>
      <c r="F107" s="54"/>
      <c r="G107" s="202">
        <f>+F106-G106</f>
        <v>10257493155.75</v>
      </c>
      <c r="H107" s="203" t="s">
        <v>370</v>
      </c>
    </row>
    <row r="108" spans="1:8" x14ac:dyDescent="0.3">
      <c r="A108" s="264" t="s">
        <v>74</v>
      </c>
      <c r="B108" s="264"/>
      <c r="C108" s="55">
        <f>+SUM(C109:C160)</f>
        <v>11400045419.5</v>
      </c>
      <c r="D108" s="55">
        <f>+SUM(D109:D160)</f>
        <v>0</v>
      </c>
      <c r="E108" s="55">
        <f>+SUM(E109:E160)</f>
        <v>0</v>
      </c>
      <c r="F108" s="55">
        <f>+SUM(F109:F160)</f>
        <v>11400045419.5</v>
      </c>
      <c r="G108" s="38"/>
    </row>
    <row r="109" spans="1:8" x14ac:dyDescent="0.3">
      <c r="A109" s="57" t="s">
        <v>256</v>
      </c>
      <c r="B109" s="179" t="s">
        <v>257</v>
      </c>
      <c r="C109" s="16">
        <v>1023034200</v>
      </c>
      <c r="D109" s="16">
        <v>0</v>
      </c>
      <c r="E109" s="16">
        <v>0</v>
      </c>
      <c r="F109" s="180">
        <f t="shared" ref="F109:F140" si="1">+C109+D109+E109</f>
        <v>1023034200</v>
      </c>
      <c r="G109" s="38"/>
    </row>
    <row r="110" spans="1:8" x14ac:dyDescent="0.3">
      <c r="A110" s="57" t="s">
        <v>258</v>
      </c>
      <c r="B110" s="179" t="s">
        <v>259</v>
      </c>
      <c r="C110" s="16">
        <v>313692792</v>
      </c>
      <c r="D110" s="16">
        <v>0</v>
      </c>
      <c r="E110" s="16">
        <v>0</v>
      </c>
      <c r="F110" s="180">
        <f t="shared" si="1"/>
        <v>313692792</v>
      </c>
      <c r="G110" s="38"/>
    </row>
    <row r="111" spans="1:8" x14ac:dyDescent="0.3">
      <c r="A111" s="57" t="s">
        <v>260</v>
      </c>
      <c r="B111" s="179" t="s">
        <v>261</v>
      </c>
      <c r="C111" s="16">
        <v>112861997</v>
      </c>
      <c r="D111" s="16">
        <v>0</v>
      </c>
      <c r="E111" s="16">
        <v>0</v>
      </c>
      <c r="F111" s="180">
        <f t="shared" si="1"/>
        <v>112861997</v>
      </c>
      <c r="G111" s="38"/>
    </row>
    <row r="112" spans="1:8" x14ac:dyDescent="0.3">
      <c r="A112" s="57" t="s">
        <v>262</v>
      </c>
      <c r="B112" s="179" t="s">
        <v>263</v>
      </c>
      <c r="C112" s="16">
        <v>105888182</v>
      </c>
      <c r="D112" s="16">
        <v>0</v>
      </c>
      <c r="E112" s="16">
        <v>0</v>
      </c>
      <c r="F112" s="180">
        <f t="shared" si="1"/>
        <v>105888182</v>
      </c>
      <c r="G112" s="38"/>
    </row>
    <row r="113" spans="1:7" x14ac:dyDescent="0.3">
      <c r="A113" s="57" t="s">
        <v>264</v>
      </c>
      <c r="B113" s="179" t="s">
        <v>265</v>
      </c>
      <c r="C113" s="16">
        <v>133972220</v>
      </c>
      <c r="D113" s="16">
        <v>0</v>
      </c>
      <c r="E113" s="16">
        <v>0</v>
      </c>
      <c r="F113" s="180">
        <f t="shared" si="1"/>
        <v>133972220</v>
      </c>
      <c r="G113" s="91"/>
    </row>
    <row r="114" spans="1:7" x14ac:dyDescent="0.3">
      <c r="A114" s="57" t="s">
        <v>266</v>
      </c>
      <c r="B114" s="179" t="s">
        <v>267</v>
      </c>
      <c r="C114" s="16">
        <v>7241743</v>
      </c>
      <c r="D114" s="16">
        <v>0</v>
      </c>
      <c r="E114" s="16">
        <v>0</v>
      </c>
      <c r="F114" s="180">
        <f t="shared" si="1"/>
        <v>7241743</v>
      </c>
      <c r="G114" s="91"/>
    </row>
    <row r="115" spans="1:7" x14ac:dyDescent="0.3">
      <c r="A115" s="57" t="s">
        <v>268</v>
      </c>
      <c r="B115" s="179" t="s">
        <v>269</v>
      </c>
      <c r="C115" s="16">
        <v>78500478</v>
      </c>
      <c r="D115" s="16">
        <v>0</v>
      </c>
      <c r="E115" s="16">
        <v>0</v>
      </c>
      <c r="F115" s="180">
        <f t="shared" si="1"/>
        <v>78500478</v>
      </c>
      <c r="G115" s="91"/>
    </row>
    <row r="116" spans="1:7" x14ac:dyDescent="0.3">
      <c r="A116" s="57" t="s">
        <v>270</v>
      </c>
      <c r="B116" s="179" t="s">
        <v>271</v>
      </c>
      <c r="C116" s="16">
        <v>43450449</v>
      </c>
      <c r="D116" s="16">
        <v>0</v>
      </c>
      <c r="E116" s="16">
        <v>0</v>
      </c>
      <c r="F116" s="180">
        <f t="shared" si="1"/>
        <v>43450449</v>
      </c>
      <c r="G116" s="91"/>
    </row>
    <row r="117" spans="1:7" x14ac:dyDescent="0.3">
      <c r="A117" s="57" t="s">
        <v>272</v>
      </c>
      <c r="B117" s="179" t="s">
        <v>273</v>
      </c>
      <c r="C117" s="16">
        <v>21725225</v>
      </c>
      <c r="D117" s="16">
        <v>0</v>
      </c>
      <c r="E117" s="16">
        <v>0</v>
      </c>
      <c r="F117" s="180">
        <f t="shared" si="1"/>
        <v>21725225</v>
      </c>
      <c r="G117" s="91"/>
    </row>
    <row r="118" spans="1:7" x14ac:dyDescent="0.3">
      <c r="A118" s="57" t="s">
        <v>212</v>
      </c>
      <c r="B118" s="179" t="s">
        <v>278</v>
      </c>
      <c r="C118" s="16">
        <v>42500000</v>
      </c>
      <c r="D118" s="16">
        <v>0</v>
      </c>
      <c r="E118" s="16">
        <v>0</v>
      </c>
      <c r="F118" s="180">
        <f t="shared" si="1"/>
        <v>42500000</v>
      </c>
      <c r="G118" s="91"/>
    </row>
    <row r="119" spans="1:7" x14ac:dyDescent="0.3">
      <c r="A119" s="57" t="s">
        <v>213</v>
      </c>
      <c r="B119" s="179" t="s">
        <v>313</v>
      </c>
      <c r="C119" s="16">
        <v>20250000</v>
      </c>
      <c r="D119" s="16">
        <v>0</v>
      </c>
      <c r="E119" s="16">
        <v>0</v>
      </c>
      <c r="F119" s="180">
        <f t="shared" si="1"/>
        <v>20250000</v>
      </c>
      <c r="G119" s="91"/>
    </row>
    <row r="120" spans="1:7" x14ac:dyDescent="0.3">
      <c r="A120" s="57" t="s">
        <v>214</v>
      </c>
      <c r="B120" s="179" t="s">
        <v>279</v>
      </c>
      <c r="C120" s="16">
        <v>0</v>
      </c>
      <c r="D120" s="16">
        <v>0</v>
      </c>
      <c r="E120" s="16">
        <v>0</v>
      </c>
      <c r="F120" s="180">
        <f t="shared" si="1"/>
        <v>0</v>
      </c>
      <c r="G120" s="91"/>
    </row>
    <row r="121" spans="1:7" x14ac:dyDescent="0.3">
      <c r="A121" s="57" t="s">
        <v>215</v>
      </c>
      <c r="B121" s="179" t="s">
        <v>280</v>
      </c>
      <c r="C121" s="16">
        <v>56250000</v>
      </c>
      <c r="D121" s="16">
        <v>0</v>
      </c>
      <c r="E121" s="16">
        <v>0</v>
      </c>
      <c r="F121" s="180">
        <f t="shared" si="1"/>
        <v>56250000</v>
      </c>
      <c r="G121" s="91"/>
    </row>
    <row r="122" spans="1:7" x14ac:dyDescent="0.3">
      <c r="A122" s="57" t="s">
        <v>216</v>
      </c>
      <c r="B122" s="179" t="s">
        <v>281</v>
      </c>
      <c r="C122" s="16">
        <v>61250000</v>
      </c>
      <c r="D122" s="16">
        <v>0</v>
      </c>
      <c r="E122" s="16">
        <v>0</v>
      </c>
      <c r="F122" s="180">
        <f t="shared" si="1"/>
        <v>61250000</v>
      </c>
      <c r="G122" s="91"/>
    </row>
    <row r="123" spans="1:7" x14ac:dyDescent="0.3">
      <c r="A123" s="57" t="s">
        <v>217</v>
      </c>
      <c r="B123" s="179" t="s">
        <v>282</v>
      </c>
      <c r="C123" s="16">
        <v>30000000</v>
      </c>
      <c r="D123" s="16">
        <v>0</v>
      </c>
      <c r="E123" s="16">
        <v>0</v>
      </c>
      <c r="F123" s="180">
        <f t="shared" si="1"/>
        <v>30000000</v>
      </c>
      <c r="G123" s="91"/>
    </row>
    <row r="124" spans="1:7" x14ac:dyDescent="0.3">
      <c r="A124" s="57" t="s">
        <v>218</v>
      </c>
      <c r="B124" s="179" t="s">
        <v>283</v>
      </c>
      <c r="C124" s="16">
        <v>2500000</v>
      </c>
      <c r="D124" s="16">
        <v>0</v>
      </c>
      <c r="E124" s="16">
        <v>0</v>
      </c>
      <c r="F124" s="180">
        <f t="shared" si="1"/>
        <v>2500000</v>
      </c>
      <c r="G124" s="91"/>
    </row>
    <row r="125" spans="1:7" x14ac:dyDescent="0.3">
      <c r="A125" s="57" t="s">
        <v>219</v>
      </c>
      <c r="B125" s="179" t="s">
        <v>284</v>
      </c>
      <c r="C125" s="16">
        <v>7500000</v>
      </c>
      <c r="D125" s="16">
        <v>0</v>
      </c>
      <c r="E125" s="16">
        <v>0</v>
      </c>
      <c r="F125" s="180">
        <f t="shared" si="1"/>
        <v>7500000</v>
      </c>
      <c r="G125" s="91"/>
    </row>
    <row r="126" spans="1:7" x14ac:dyDescent="0.3">
      <c r="A126" s="57" t="s">
        <v>220</v>
      </c>
      <c r="B126" s="179" t="s">
        <v>312</v>
      </c>
      <c r="C126" s="16">
        <v>95223057.5</v>
      </c>
      <c r="D126" s="16">
        <v>0</v>
      </c>
      <c r="E126" s="16">
        <v>0</v>
      </c>
      <c r="F126" s="180">
        <f t="shared" si="1"/>
        <v>95223057.5</v>
      </c>
      <c r="G126" s="91"/>
    </row>
    <row r="127" spans="1:7" x14ac:dyDescent="0.3">
      <c r="A127" s="57" t="s">
        <v>222</v>
      </c>
      <c r="B127" s="179" t="s">
        <v>285</v>
      </c>
      <c r="C127" s="16">
        <v>1250000</v>
      </c>
      <c r="D127" s="16">
        <v>0</v>
      </c>
      <c r="E127" s="16">
        <v>0</v>
      </c>
      <c r="F127" s="180">
        <f t="shared" si="1"/>
        <v>1250000</v>
      </c>
      <c r="G127" s="91"/>
    </row>
    <row r="128" spans="1:7" x14ac:dyDescent="0.3">
      <c r="A128" s="57" t="s">
        <v>223</v>
      </c>
      <c r="B128" s="179" t="s">
        <v>286</v>
      </c>
      <c r="C128" s="16">
        <v>0</v>
      </c>
      <c r="D128" s="16">
        <v>0</v>
      </c>
      <c r="E128" s="16">
        <v>0</v>
      </c>
      <c r="F128" s="180">
        <f t="shared" si="1"/>
        <v>0</v>
      </c>
      <c r="G128" s="91"/>
    </row>
    <row r="129" spans="1:7" x14ac:dyDescent="0.3">
      <c r="A129" s="198" t="s">
        <v>224</v>
      </c>
      <c r="B129" s="199" t="s">
        <v>287</v>
      </c>
      <c r="C129" s="200">
        <v>3750000</v>
      </c>
      <c r="D129" s="200">
        <v>0</v>
      </c>
      <c r="E129" s="200">
        <v>0</v>
      </c>
      <c r="F129" s="201">
        <f t="shared" si="1"/>
        <v>3750000</v>
      </c>
      <c r="G129" s="91"/>
    </row>
    <row r="130" spans="1:7" x14ac:dyDescent="0.3">
      <c r="A130" s="57" t="s">
        <v>225</v>
      </c>
      <c r="B130" s="179" t="s">
        <v>288</v>
      </c>
      <c r="C130" s="16">
        <v>0</v>
      </c>
      <c r="D130" s="16">
        <v>0</v>
      </c>
      <c r="E130" s="16">
        <v>0</v>
      </c>
      <c r="F130" s="180">
        <f t="shared" si="1"/>
        <v>0</v>
      </c>
      <c r="G130" s="91"/>
    </row>
    <row r="131" spans="1:7" x14ac:dyDescent="0.3">
      <c r="A131" s="57" t="s">
        <v>226</v>
      </c>
      <c r="B131" s="179" t="s">
        <v>289</v>
      </c>
      <c r="C131" s="16">
        <v>0</v>
      </c>
      <c r="D131" s="16">
        <v>0</v>
      </c>
      <c r="E131" s="16">
        <v>0</v>
      </c>
      <c r="F131" s="180">
        <f t="shared" si="1"/>
        <v>0</v>
      </c>
      <c r="G131" s="91"/>
    </row>
    <row r="132" spans="1:7" x14ac:dyDescent="0.3">
      <c r="A132" s="57" t="s">
        <v>227</v>
      </c>
      <c r="B132" s="179" t="s">
        <v>290</v>
      </c>
      <c r="C132" s="16">
        <v>7500000</v>
      </c>
      <c r="D132" s="16">
        <v>0</v>
      </c>
      <c r="E132" s="16">
        <v>0</v>
      </c>
      <c r="F132" s="180">
        <f t="shared" si="1"/>
        <v>7500000</v>
      </c>
      <c r="G132" s="91"/>
    </row>
    <row r="133" spans="1:7" x14ac:dyDescent="0.3">
      <c r="A133" s="57" t="s">
        <v>228</v>
      </c>
      <c r="B133" s="179" t="s">
        <v>291</v>
      </c>
      <c r="C133" s="16">
        <v>37500000</v>
      </c>
      <c r="D133" s="16">
        <v>0</v>
      </c>
      <c r="E133" s="16">
        <v>0</v>
      </c>
      <c r="F133" s="180">
        <f t="shared" si="1"/>
        <v>37500000</v>
      </c>
      <c r="G133" s="91"/>
    </row>
    <row r="134" spans="1:7" x14ac:dyDescent="0.3">
      <c r="A134" s="57" t="s">
        <v>229</v>
      </c>
      <c r="B134" s="179" t="s">
        <v>292</v>
      </c>
      <c r="C134" s="16">
        <v>10916306.25</v>
      </c>
      <c r="D134" s="16">
        <v>0</v>
      </c>
      <c r="E134" s="16">
        <v>0</v>
      </c>
      <c r="F134" s="180">
        <f t="shared" si="1"/>
        <v>10916306.25</v>
      </c>
      <c r="G134" s="91"/>
    </row>
    <row r="135" spans="1:7" x14ac:dyDescent="0.3">
      <c r="A135" s="57" t="s">
        <v>230</v>
      </c>
      <c r="B135" s="179" t="s">
        <v>293</v>
      </c>
      <c r="C135" s="16">
        <v>0</v>
      </c>
      <c r="D135" s="16">
        <v>0</v>
      </c>
      <c r="E135" s="16">
        <v>0</v>
      </c>
      <c r="F135" s="180">
        <f t="shared" si="1"/>
        <v>0</v>
      </c>
      <c r="G135" s="91"/>
    </row>
    <row r="136" spans="1:7" x14ac:dyDescent="0.3">
      <c r="A136" s="198" t="s">
        <v>231</v>
      </c>
      <c r="B136" s="199" t="s">
        <v>294</v>
      </c>
      <c r="C136" s="200">
        <v>42500000</v>
      </c>
      <c r="D136" s="200">
        <v>0</v>
      </c>
      <c r="E136" s="200">
        <v>0</v>
      </c>
      <c r="F136" s="201">
        <f t="shared" si="1"/>
        <v>42500000</v>
      </c>
      <c r="G136" s="91"/>
    </row>
    <row r="137" spans="1:7" x14ac:dyDescent="0.3">
      <c r="A137" s="198" t="s">
        <v>232</v>
      </c>
      <c r="B137" s="199" t="s">
        <v>295</v>
      </c>
      <c r="C137" s="200">
        <v>0</v>
      </c>
      <c r="D137" s="200">
        <v>0</v>
      </c>
      <c r="E137" s="200">
        <v>0</v>
      </c>
      <c r="F137" s="201">
        <f t="shared" si="1"/>
        <v>0</v>
      </c>
      <c r="G137" s="91"/>
    </row>
    <row r="138" spans="1:7" x14ac:dyDescent="0.3">
      <c r="A138" s="198" t="s">
        <v>233</v>
      </c>
      <c r="B138" s="199" t="s">
        <v>174</v>
      </c>
      <c r="C138" s="200">
        <v>12500000</v>
      </c>
      <c r="D138" s="200">
        <v>0</v>
      </c>
      <c r="E138" s="200">
        <v>0</v>
      </c>
      <c r="F138" s="201">
        <f t="shared" si="1"/>
        <v>12500000</v>
      </c>
      <c r="G138" s="91"/>
    </row>
    <row r="139" spans="1:7" x14ac:dyDescent="0.3">
      <c r="A139" s="198" t="s">
        <v>234</v>
      </c>
      <c r="B139" s="199" t="s">
        <v>175</v>
      </c>
      <c r="C139" s="200">
        <v>625000</v>
      </c>
      <c r="D139" s="200">
        <v>0</v>
      </c>
      <c r="E139" s="200">
        <v>0</v>
      </c>
      <c r="F139" s="201">
        <f t="shared" si="1"/>
        <v>625000</v>
      </c>
      <c r="G139" s="91"/>
    </row>
    <row r="140" spans="1:7" x14ac:dyDescent="0.3">
      <c r="A140" s="198" t="s">
        <v>235</v>
      </c>
      <c r="B140" s="199" t="s">
        <v>176</v>
      </c>
      <c r="C140" s="200">
        <v>1250000</v>
      </c>
      <c r="D140" s="200">
        <v>0</v>
      </c>
      <c r="E140" s="200">
        <v>0</v>
      </c>
      <c r="F140" s="201">
        <f t="shared" si="1"/>
        <v>1250000</v>
      </c>
      <c r="G140" s="91"/>
    </row>
    <row r="141" spans="1:7" x14ac:dyDescent="0.3">
      <c r="A141" s="198" t="s">
        <v>236</v>
      </c>
      <c r="B141" s="199" t="s">
        <v>177</v>
      </c>
      <c r="C141" s="200">
        <v>1500000</v>
      </c>
      <c r="D141" s="200">
        <v>0</v>
      </c>
      <c r="E141" s="200">
        <v>0</v>
      </c>
      <c r="F141" s="201">
        <f t="shared" ref="F141:F160" si="2">+C141+D141+E141</f>
        <v>1500000</v>
      </c>
      <c r="G141" s="91"/>
    </row>
    <row r="142" spans="1:7" x14ac:dyDescent="0.3">
      <c r="A142" s="57" t="s">
        <v>237</v>
      </c>
      <c r="B142" s="179" t="s">
        <v>296</v>
      </c>
      <c r="C142" s="16">
        <v>12500000</v>
      </c>
      <c r="D142" s="16">
        <v>0</v>
      </c>
      <c r="E142" s="16">
        <v>0</v>
      </c>
      <c r="F142" s="180">
        <f t="shared" si="2"/>
        <v>12500000</v>
      </c>
      <c r="G142" s="91"/>
    </row>
    <row r="143" spans="1:7" x14ac:dyDescent="0.3">
      <c r="A143" s="57" t="s">
        <v>238</v>
      </c>
      <c r="B143" s="179" t="s">
        <v>297</v>
      </c>
      <c r="C143" s="16">
        <v>6250000</v>
      </c>
      <c r="D143" s="16">
        <v>0</v>
      </c>
      <c r="E143" s="16">
        <v>0</v>
      </c>
      <c r="F143" s="180">
        <f t="shared" si="2"/>
        <v>6250000</v>
      </c>
      <c r="G143" s="91"/>
    </row>
    <row r="144" spans="1:7" x14ac:dyDescent="0.3">
      <c r="A144" s="57" t="s">
        <v>314</v>
      </c>
      <c r="B144" s="179" t="s">
        <v>300</v>
      </c>
      <c r="C144" s="16">
        <v>4607136193.5</v>
      </c>
      <c r="D144" s="16">
        <v>0</v>
      </c>
      <c r="E144" s="16">
        <v>0</v>
      </c>
      <c r="F144" s="180">
        <f t="shared" si="2"/>
        <v>4607136193.5</v>
      </c>
      <c r="G144" s="91"/>
    </row>
    <row r="145" spans="1:7" x14ac:dyDescent="0.3">
      <c r="A145" s="57" t="s">
        <v>242</v>
      </c>
      <c r="B145" s="179" t="s">
        <v>301</v>
      </c>
      <c r="C145" s="16">
        <v>468250</v>
      </c>
      <c r="D145" s="16">
        <v>0</v>
      </c>
      <c r="E145" s="16">
        <v>0</v>
      </c>
      <c r="F145" s="180">
        <f t="shared" si="2"/>
        <v>468250</v>
      </c>
      <c r="G145" s="91"/>
    </row>
    <row r="146" spans="1:7" x14ac:dyDescent="0.3">
      <c r="A146" s="57" t="s">
        <v>243</v>
      </c>
      <c r="B146" s="179" t="s">
        <v>302</v>
      </c>
      <c r="C146" s="16">
        <v>0</v>
      </c>
      <c r="D146" s="16">
        <v>0</v>
      </c>
      <c r="E146" s="16">
        <v>0</v>
      </c>
      <c r="F146" s="180">
        <f t="shared" si="2"/>
        <v>0</v>
      </c>
      <c r="G146" s="91"/>
    </row>
    <row r="147" spans="1:7" x14ac:dyDescent="0.3">
      <c r="A147" s="57" t="s">
        <v>244</v>
      </c>
      <c r="B147" s="179" t="s">
        <v>303</v>
      </c>
      <c r="C147" s="16">
        <v>1500000</v>
      </c>
      <c r="D147" s="16">
        <v>0</v>
      </c>
      <c r="E147" s="16">
        <v>0</v>
      </c>
      <c r="F147" s="180">
        <f t="shared" si="2"/>
        <v>1500000</v>
      </c>
      <c r="G147" s="91"/>
    </row>
    <row r="148" spans="1:7" x14ac:dyDescent="0.3">
      <c r="A148" s="57" t="s">
        <v>245</v>
      </c>
      <c r="B148" s="179" t="s">
        <v>304</v>
      </c>
      <c r="C148" s="16">
        <v>11326487.5</v>
      </c>
      <c r="D148" s="16">
        <v>0</v>
      </c>
      <c r="E148" s="16">
        <v>0</v>
      </c>
      <c r="F148" s="180">
        <f t="shared" si="2"/>
        <v>11326487.5</v>
      </c>
      <c r="G148" s="91"/>
    </row>
    <row r="149" spans="1:7" x14ac:dyDescent="0.3">
      <c r="A149" s="57" t="s">
        <v>246</v>
      </c>
      <c r="B149" s="179" t="s">
        <v>305</v>
      </c>
      <c r="C149" s="16">
        <v>3750000</v>
      </c>
      <c r="D149" s="16">
        <v>0</v>
      </c>
      <c r="E149" s="16">
        <v>0</v>
      </c>
      <c r="F149" s="180">
        <f t="shared" si="2"/>
        <v>3750000</v>
      </c>
      <c r="G149" s="91"/>
    </row>
    <row r="150" spans="1:7" x14ac:dyDescent="0.3">
      <c r="A150" s="57" t="s">
        <v>247</v>
      </c>
      <c r="B150" s="179" t="s">
        <v>306</v>
      </c>
      <c r="C150" s="16">
        <v>7000000</v>
      </c>
      <c r="D150" s="16">
        <v>0</v>
      </c>
      <c r="E150" s="16">
        <v>0</v>
      </c>
      <c r="F150" s="180">
        <f t="shared" si="2"/>
        <v>7000000</v>
      </c>
      <c r="G150" s="91"/>
    </row>
    <row r="151" spans="1:7" x14ac:dyDescent="0.3">
      <c r="A151" s="57" t="s">
        <v>248</v>
      </c>
      <c r="B151" s="179" t="s">
        <v>307</v>
      </c>
      <c r="C151" s="16">
        <v>5000000</v>
      </c>
      <c r="D151" s="16">
        <v>0</v>
      </c>
      <c r="E151" s="16">
        <v>0</v>
      </c>
      <c r="F151" s="180">
        <f t="shared" si="2"/>
        <v>5000000</v>
      </c>
      <c r="G151" s="91"/>
    </row>
    <row r="152" spans="1:7" x14ac:dyDescent="0.3">
      <c r="A152" s="57" t="s">
        <v>249</v>
      </c>
      <c r="B152" s="179" t="s">
        <v>308</v>
      </c>
      <c r="C152" s="16">
        <v>5125000</v>
      </c>
      <c r="D152" s="16">
        <v>0</v>
      </c>
      <c r="E152" s="16">
        <v>0</v>
      </c>
      <c r="F152" s="180">
        <f t="shared" si="2"/>
        <v>5125000</v>
      </c>
      <c r="G152" s="91"/>
    </row>
    <row r="153" spans="1:7" x14ac:dyDescent="0.3">
      <c r="A153" s="198" t="s">
        <v>250</v>
      </c>
      <c r="B153" s="199" t="s">
        <v>178</v>
      </c>
      <c r="C153" s="200">
        <v>7500000</v>
      </c>
      <c r="D153" s="200">
        <v>0</v>
      </c>
      <c r="E153" s="200">
        <v>0</v>
      </c>
      <c r="F153" s="201">
        <f t="shared" si="2"/>
        <v>7500000</v>
      </c>
      <c r="G153" s="91"/>
    </row>
    <row r="154" spans="1:7" x14ac:dyDescent="0.3">
      <c r="A154" s="198" t="s">
        <v>251</v>
      </c>
      <c r="B154" s="199" t="s">
        <v>309</v>
      </c>
      <c r="C154" s="200">
        <v>18057331</v>
      </c>
      <c r="D154" s="200">
        <v>0</v>
      </c>
      <c r="E154" s="200">
        <v>0</v>
      </c>
      <c r="F154" s="201">
        <f t="shared" si="2"/>
        <v>18057331</v>
      </c>
      <c r="G154" s="91"/>
    </row>
    <row r="155" spans="1:7" x14ac:dyDescent="0.3">
      <c r="A155" s="198" t="s">
        <v>252</v>
      </c>
      <c r="B155" s="199" t="s">
        <v>180</v>
      </c>
      <c r="C155" s="200">
        <v>10000000</v>
      </c>
      <c r="D155" s="200">
        <v>0</v>
      </c>
      <c r="E155" s="200">
        <v>0</v>
      </c>
      <c r="F155" s="201">
        <f t="shared" si="2"/>
        <v>10000000</v>
      </c>
      <c r="G155" s="91"/>
    </row>
    <row r="156" spans="1:7" x14ac:dyDescent="0.3">
      <c r="A156" s="198" t="s">
        <v>253</v>
      </c>
      <c r="B156" s="199" t="s">
        <v>181</v>
      </c>
      <c r="C156" s="200">
        <v>226297500</v>
      </c>
      <c r="D156" s="200">
        <v>0</v>
      </c>
      <c r="E156" s="200">
        <v>0</v>
      </c>
      <c r="F156" s="201">
        <f t="shared" si="2"/>
        <v>226297500</v>
      </c>
      <c r="G156" s="91"/>
    </row>
    <row r="157" spans="1:7" x14ac:dyDescent="0.3">
      <c r="A157" s="198" t="s">
        <v>254</v>
      </c>
      <c r="B157" s="199" t="s">
        <v>310</v>
      </c>
      <c r="C157" s="200">
        <v>818572432.75</v>
      </c>
      <c r="D157" s="200">
        <v>0</v>
      </c>
      <c r="E157" s="200">
        <v>0</v>
      </c>
      <c r="F157" s="201">
        <f t="shared" si="2"/>
        <v>818572432.75</v>
      </c>
      <c r="G157" s="91"/>
    </row>
    <row r="158" spans="1:7" x14ac:dyDescent="0.3">
      <c r="A158" s="57" t="s">
        <v>255</v>
      </c>
      <c r="B158" s="179" t="s">
        <v>311</v>
      </c>
      <c r="C158" s="16">
        <v>3358070635</v>
      </c>
      <c r="D158" s="16">
        <v>0</v>
      </c>
      <c r="E158" s="16">
        <v>0</v>
      </c>
      <c r="F158" s="180">
        <f t="shared" si="2"/>
        <v>3358070635</v>
      </c>
      <c r="G158" s="91"/>
    </row>
    <row r="159" spans="1:7" x14ac:dyDescent="0.3">
      <c r="A159" s="57" t="s">
        <v>274</v>
      </c>
      <c r="B159" s="53" t="s">
        <v>275</v>
      </c>
      <c r="C159" s="16">
        <v>22739069</v>
      </c>
      <c r="D159" s="16">
        <v>0</v>
      </c>
      <c r="E159" s="16">
        <v>0</v>
      </c>
      <c r="F159" s="58">
        <f t="shared" si="2"/>
        <v>22739069</v>
      </c>
      <c r="G159" s="38"/>
    </row>
    <row r="160" spans="1:7" x14ac:dyDescent="0.3">
      <c r="A160" s="57" t="s">
        <v>274</v>
      </c>
      <c r="B160" s="53" t="s">
        <v>276</v>
      </c>
      <c r="C160" s="16">
        <v>3620871</v>
      </c>
      <c r="D160" s="16">
        <v>0</v>
      </c>
      <c r="E160" s="16">
        <v>0</v>
      </c>
      <c r="F160" s="58">
        <f t="shared" si="2"/>
        <v>3620871</v>
      </c>
      <c r="G160" s="38"/>
    </row>
    <row r="161" spans="1:8" x14ac:dyDescent="0.3">
      <c r="A161" s="142"/>
      <c r="B161" s="53"/>
      <c r="C161" s="16"/>
      <c r="D161" s="16"/>
      <c r="E161" s="16"/>
      <c r="F161" s="58"/>
      <c r="G161" s="38"/>
    </row>
    <row r="162" spans="1:8" x14ac:dyDescent="0.3">
      <c r="A162" s="264" t="s">
        <v>75</v>
      </c>
      <c r="B162" s="264"/>
      <c r="C162" s="55">
        <f>+SUM(C163:C164)</f>
        <v>0</v>
      </c>
      <c r="D162" s="55">
        <f>+SUM(D163:D164)</f>
        <v>0</v>
      </c>
      <c r="E162" s="55">
        <f>+SUM(E163:E164)</f>
        <v>0</v>
      </c>
      <c r="F162" s="56">
        <f>+SUM(F163:F164)</f>
        <v>0</v>
      </c>
      <c r="G162" s="38"/>
    </row>
    <row r="163" spans="1:8" x14ac:dyDescent="0.3">
      <c r="A163" s="57" t="s">
        <v>58</v>
      </c>
      <c r="B163" s="53" t="s">
        <v>53</v>
      </c>
      <c r="C163" s="59">
        <v>0</v>
      </c>
      <c r="D163" s="59">
        <v>0</v>
      </c>
      <c r="E163" s="59">
        <v>0</v>
      </c>
      <c r="F163" s="60">
        <f>+C163+D163+E163</f>
        <v>0</v>
      </c>
      <c r="G163" s="38"/>
    </row>
    <row r="164" spans="1:8" x14ac:dyDescent="0.3">
      <c r="A164" s="57" t="s">
        <v>58</v>
      </c>
      <c r="B164" s="53" t="s">
        <v>53</v>
      </c>
      <c r="C164" s="59">
        <v>0</v>
      </c>
      <c r="D164" s="59">
        <v>0</v>
      </c>
      <c r="E164" s="59">
        <v>0</v>
      </c>
      <c r="F164" s="60">
        <f>+C164+D164+E164</f>
        <v>0</v>
      </c>
      <c r="G164" s="38"/>
    </row>
    <row r="165" spans="1:8" x14ac:dyDescent="0.3">
      <c r="A165" s="260" t="s">
        <v>317</v>
      </c>
      <c r="B165" s="260"/>
      <c r="C165" s="260"/>
      <c r="D165" s="260"/>
      <c r="E165" s="260"/>
      <c r="F165" s="260"/>
      <c r="G165" s="38"/>
    </row>
    <row r="166" spans="1:8" ht="65.25" customHeight="1" x14ac:dyDescent="0.3">
      <c r="A166" s="261" t="s">
        <v>321</v>
      </c>
      <c r="B166" s="261"/>
      <c r="C166" s="261"/>
      <c r="D166" s="261"/>
      <c r="E166" s="261"/>
      <c r="F166" s="261"/>
      <c r="G166" s="38"/>
    </row>
    <row r="167" spans="1:8" ht="14.25" customHeight="1" x14ac:dyDescent="0.3">
      <c r="A167" s="26"/>
      <c r="B167" s="51"/>
      <c r="C167" s="25"/>
      <c r="G167" s="38"/>
    </row>
    <row r="168" spans="1:8" x14ac:dyDescent="0.3">
      <c r="A168" s="263" t="s">
        <v>76</v>
      </c>
      <c r="B168" s="263"/>
      <c r="C168" s="263"/>
      <c r="D168" s="263"/>
      <c r="E168" s="263"/>
      <c r="F168" s="263"/>
      <c r="G168" s="38"/>
    </row>
    <row r="169" spans="1:8" ht="30.75" customHeight="1" x14ac:dyDescent="0.3">
      <c r="A169" s="226" t="s">
        <v>54</v>
      </c>
      <c r="B169" s="226"/>
      <c r="C169" s="226"/>
      <c r="D169" s="226"/>
      <c r="E169" s="226"/>
      <c r="F169" s="226"/>
      <c r="G169" s="38"/>
    </row>
    <row r="170" spans="1:8" x14ac:dyDescent="0.3">
      <c r="A170" s="263" t="s">
        <v>52</v>
      </c>
      <c r="B170" s="263"/>
      <c r="C170" s="263"/>
      <c r="D170" s="263"/>
      <c r="E170" s="263"/>
      <c r="F170" s="263"/>
      <c r="G170" s="38"/>
    </row>
    <row r="171" spans="1:8" ht="9.9" customHeight="1" x14ac:dyDescent="0.3">
      <c r="A171" s="96"/>
      <c r="B171" s="97"/>
      <c r="C171" s="97"/>
      <c r="D171" s="97"/>
      <c r="E171" s="97"/>
      <c r="F171" s="98"/>
      <c r="G171" s="38"/>
    </row>
    <row r="172" spans="1:8" x14ac:dyDescent="0.3">
      <c r="A172" s="73" t="s">
        <v>55</v>
      </c>
      <c r="B172" s="73" t="s">
        <v>56</v>
      </c>
      <c r="C172" s="73" t="s">
        <v>0</v>
      </c>
      <c r="D172" s="73" t="s">
        <v>2</v>
      </c>
      <c r="E172" s="73" t="s">
        <v>3</v>
      </c>
      <c r="F172" s="73" t="s">
        <v>4</v>
      </c>
      <c r="G172" s="38"/>
    </row>
    <row r="173" spans="1:8" x14ac:dyDescent="0.3">
      <c r="A173" s="141" t="s">
        <v>16</v>
      </c>
      <c r="B173" s="52"/>
      <c r="C173" s="37">
        <f>+C175+C231+C238</f>
        <v>186315704.65000001</v>
      </c>
      <c r="D173" s="37">
        <f>+D175+D231+D238</f>
        <v>299121740.48000002</v>
      </c>
      <c r="E173" s="37">
        <f>+E175+E231+E238</f>
        <v>2129304375.4699998</v>
      </c>
      <c r="F173" s="37">
        <f>+F175+F231+F238</f>
        <v>2614741820.6000004</v>
      </c>
      <c r="G173" s="38"/>
    </row>
    <row r="174" spans="1:8" ht="9.9" customHeight="1" x14ac:dyDescent="0.3">
      <c r="A174" s="14"/>
      <c r="B174" s="53"/>
      <c r="C174" s="15"/>
      <c r="D174" s="15"/>
      <c r="E174" s="15"/>
      <c r="F174" s="54"/>
      <c r="G174" s="38"/>
    </row>
    <row r="175" spans="1:8" x14ac:dyDescent="0.3">
      <c r="A175" s="264" t="s">
        <v>57</v>
      </c>
      <c r="B175" s="264"/>
      <c r="C175" s="56">
        <f>+SUM(C176:C229)</f>
        <v>186315704.65000001</v>
      </c>
      <c r="D175" s="56">
        <f>+SUM(D176:D229)</f>
        <v>299121740.48000002</v>
      </c>
      <c r="E175" s="56">
        <f>+SUM(E176:E229)</f>
        <v>2129304375.4699998</v>
      </c>
      <c r="F175" s="56">
        <f>+SUM(F176:F229)</f>
        <v>2614741820.6000004</v>
      </c>
    </row>
    <row r="176" spans="1:8" s="91" customFormat="1" x14ac:dyDescent="0.3">
      <c r="A176" s="57" t="s">
        <v>256</v>
      </c>
      <c r="B176" s="167" t="s">
        <v>257</v>
      </c>
      <c r="C176" s="16">
        <v>77387643.950000003</v>
      </c>
      <c r="D176" s="16">
        <v>80866075.159999996</v>
      </c>
      <c r="E176" s="16">
        <v>75224421.939999998</v>
      </c>
      <c r="F176" s="58">
        <f t="shared" ref="F176:F207" si="3">+C176+D176+E176</f>
        <v>233478141.05000001</v>
      </c>
      <c r="H176" s="38"/>
    </row>
    <row r="177" spans="1:8" s="91" customFormat="1" x14ac:dyDescent="0.3">
      <c r="A177" s="57" t="s">
        <v>258</v>
      </c>
      <c r="B177" s="167" t="s">
        <v>259</v>
      </c>
      <c r="C177" s="16">
        <v>12213928.199999999</v>
      </c>
      <c r="D177" s="16">
        <v>12750847.199999999</v>
      </c>
      <c r="E177" s="16">
        <v>11828639.550000001</v>
      </c>
      <c r="F177" s="58">
        <f t="shared" si="3"/>
        <v>36793414.950000003</v>
      </c>
      <c r="H177" s="38"/>
    </row>
    <row r="178" spans="1:8" s="91" customFormat="1" x14ac:dyDescent="0.3">
      <c r="A178" s="57" t="s">
        <v>260</v>
      </c>
      <c r="B178" s="167" t="s">
        <v>261</v>
      </c>
      <c r="C178" s="16">
        <v>0</v>
      </c>
      <c r="D178" s="16">
        <v>0</v>
      </c>
      <c r="E178" s="16">
        <v>0</v>
      </c>
      <c r="F178" s="58">
        <f t="shared" si="3"/>
        <v>0</v>
      </c>
      <c r="H178" s="38"/>
    </row>
    <row r="179" spans="1:8" s="91" customFormat="1" x14ac:dyDescent="0.3">
      <c r="A179" s="57" t="s">
        <v>262</v>
      </c>
      <c r="B179" s="167" t="s">
        <v>263</v>
      </c>
      <c r="C179" s="16">
        <v>87206284.609999999</v>
      </c>
      <c r="D179" s="16">
        <v>0</v>
      </c>
      <c r="E179" s="16">
        <v>0</v>
      </c>
      <c r="F179" s="58">
        <f t="shared" si="3"/>
        <v>87206284.609999999</v>
      </c>
      <c r="H179" s="38"/>
    </row>
    <row r="180" spans="1:8" s="91" customFormat="1" x14ac:dyDescent="0.3">
      <c r="A180" s="57" t="s">
        <v>264</v>
      </c>
      <c r="B180" s="167" t="s">
        <v>265</v>
      </c>
      <c r="C180" s="16">
        <v>0</v>
      </c>
      <c r="D180" s="16">
        <v>16116512.810000001</v>
      </c>
      <c r="E180" s="16">
        <v>8219018.04</v>
      </c>
      <c r="F180" s="58">
        <f t="shared" si="3"/>
        <v>24335530.850000001</v>
      </c>
      <c r="H180" s="38"/>
    </row>
    <row r="181" spans="1:8" ht="15" customHeight="1" x14ac:dyDescent="0.3">
      <c r="A181" s="57" t="s">
        <v>266</v>
      </c>
      <c r="B181" s="167" t="s">
        <v>267</v>
      </c>
      <c r="C181" s="16">
        <v>0</v>
      </c>
      <c r="D181" s="16">
        <v>871163.87</v>
      </c>
      <c r="E181" s="16">
        <v>444272.26</v>
      </c>
      <c r="F181" s="58">
        <f t="shared" si="3"/>
        <v>1315436.1299999999</v>
      </c>
    </row>
    <row r="182" spans="1:8" ht="15" customHeight="1" x14ac:dyDescent="0.3">
      <c r="A182" s="57" t="s">
        <v>268</v>
      </c>
      <c r="B182" s="167" t="s">
        <v>269</v>
      </c>
      <c r="C182" s="16">
        <v>0</v>
      </c>
      <c r="D182" s="16">
        <v>9443405.4499999993</v>
      </c>
      <c r="E182" s="16">
        <v>4815900.3499999996</v>
      </c>
      <c r="F182" s="58">
        <f t="shared" si="3"/>
        <v>14259305.799999999</v>
      </c>
    </row>
    <row r="183" spans="1:8" ht="15" customHeight="1" x14ac:dyDescent="0.3">
      <c r="A183" s="57" t="s">
        <v>270</v>
      </c>
      <c r="B183" s="167" t="s">
        <v>271</v>
      </c>
      <c r="C183" s="16">
        <v>0</v>
      </c>
      <c r="D183" s="16">
        <v>5226976.96</v>
      </c>
      <c r="E183" s="16">
        <v>2665627.31</v>
      </c>
      <c r="F183" s="58">
        <f t="shared" si="3"/>
        <v>7892604.2699999996</v>
      </c>
    </row>
    <row r="184" spans="1:8" ht="15" customHeight="1" x14ac:dyDescent="0.3">
      <c r="A184" s="57" t="s">
        <v>272</v>
      </c>
      <c r="B184" s="167" t="s">
        <v>273</v>
      </c>
      <c r="C184" s="16">
        <v>0</v>
      </c>
      <c r="D184" s="16">
        <v>2613489.29</v>
      </c>
      <c r="E184" s="16">
        <v>1332814.44</v>
      </c>
      <c r="F184" s="58">
        <f t="shared" si="3"/>
        <v>3946303.73</v>
      </c>
    </row>
    <row r="185" spans="1:8" ht="15" customHeight="1" x14ac:dyDescent="0.3">
      <c r="A185" s="57" t="s">
        <v>212</v>
      </c>
      <c r="B185" s="167" t="s">
        <v>278</v>
      </c>
      <c r="C185" s="16">
        <v>0</v>
      </c>
      <c r="D185" s="16">
        <v>3618097.51</v>
      </c>
      <c r="E185" s="16">
        <v>16673736.729999999</v>
      </c>
      <c r="F185" s="58">
        <f t="shared" si="3"/>
        <v>20291834.239999998</v>
      </c>
    </row>
    <row r="186" spans="1:8" ht="15" customHeight="1" x14ac:dyDescent="0.3">
      <c r="A186" s="57" t="s">
        <v>213</v>
      </c>
      <c r="B186" s="167" t="s">
        <v>277</v>
      </c>
      <c r="C186" s="16">
        <v>0</v>
      </c>
      <c r="D186" s="16">
        <v>0</v>
      </c>
      <c r="E186" s="16">
        <v>7150145.5499999998</v>
      </c>
      <c r="F186" s="58">
        <f t="shared" si="3"/>
        <v>7150145.5499999998</v>
      </c>
    </row>
    <row r="187" spans="1:8" ht="15" customHeight="1" x14ac:dyDescent="0.3">
      <c r="A187" s="57" t="s">
        <v>214</v>
      </c>
      <c r="B187" s="167" t="s">
        <v>279</v>
      </c>
      <c r="C187" s="16">
        <v>0</v>
      </c>
      <c r="D187" s="16">
        <v>0</v>
      </c>
      <c r="E187" s="16">
        <v>0</v>
      </c>
      <c r="F187" s="58">
        <f t="shared" si="3"/>
        <v>0</v>
      </c>
    </row>
    <row r="188" spans="1:8" ht="15" customHeight="1" x14ac:dyDescent="0.3">
      <c r="A188" s="57" t="s">
        <v>215</v>
      </c>
      <c r="B188" s="167" t="s">
        <v>280</v>
      </c>
      <c r="C188" s="16">
        <v>2032501.8399999999</v>
      </c>
      <c r="D188" s="16">
        <v>3581189.2499999995</v>
      </c>
      <c r="E188" s="16">
        <v>23744503.390000001</v>
      </c>
      <c r="F188" s="58">
        <f t="shared" si="3"/>
        <v>29358194.48</v>
      </c>
    </row>
    <row r="189" spans="1:8" ht="15" customHeight="1" x14ac:dyDescent="0.3">
      <c r="A189" s="57" t="s">
        <v>216</v>
      </c>
      <c r="B189" s="167" t="s">
        <v>281</v>
      </c>
      <c r="C189" s="16">
        <v>2960852.96</v>
      </c>
      <c r="D189" s="16">
        <v>52915665.490000017</v>
      </c>
      <c r="E189" s="16">
        <v>33021570.620000001</v>
      </c>
      <c r="F189" s="58">
        <f t="shared" si="3"/>
        <v>88898089.070000023</v>
      </c>
    </row>
    <row r="190" spans="1:8" ht="15" customHeight="1" x14ac:dyDescent="0.3">
      <c r="A190" s="57" t="s">
        <v>217</v>
      </c>
      <c r="B190" s="167" t="s">
        <v>282</v>
      </c>
      <c r="C190" s="16">
        <v>79107.67</v>
      </c>
      <c r="D190" s="16">
        <v>26323019.420000002</v>
      </c>
      <c r="E190" s="16">
        <v>13149670.270000001</v>
      </c>
      <c r="F190" s="58">
        <f t="shared" si="3"/>
        <v>39551797.360000007</v>
      </c>
    </row>
    <row r="191" spans="1:8" ht="15" customHeight="1" x14ac:dyDescent="0.3">
      <c r="A191" s="57" t="s">
        <v>218</v>
      </c>
      <c r="B191" s="167" t="s">
        <v>283</v>
      </c>
      <c r="C191" s="16">
        <v>333223.08999999997</v>
      </c>
      <c r="D191" s="16">
        <v>527188.17000000004</v>
      </c>
      <c r="E191" s="16">
        <v>260084.53999999998</v>
      </c>
      <c r="F191" s="58">
        <f t="shared" si="3"/>
        <v>1120495.8</v>
      </c>
    </row>
    <row r="192" spans="1:8" ht="15" customHeight="1" x14ac:dyDescent="0.3">
      <c r="A192" s="57" t="s">
        <v>219</v>
      </c>
      <c r="B192" s="167" t="s">
        <v>284</v>
      </c>
      <c r="C192" s="16">
        <v>0</v>
      </c>
      <c r="D192" s="16">
        <v>0</v>
      </c>
      <c r="E192" s="16">
        <v>0</v>
      </c>
      <c r="F192" s="58">
        <f t="shared" si="3"/>
        <v>0</v>
      </c>
    </row>
    <row r="193" spans="1:6" ht="15" customHeight="1" x14ac:dyDescent="0.3">
      <c r="A193" s="57" t="s">
        <v>220</v>
      </c>
      <c r="B193" s="167" t="s">
        <v>312</v>
      </c>
      <c r="C193" s="16">
        <v>0</v>
      </c>
      <c r="D193" s="16">
        <v>16384114.720000001</v>
      </c>
      <c r="E193" s="16">
        <v>22548697.440000001</v>
      </c>
      <c r="F193" s="58">
        <f t="shared" si="3"/>
        <v>38932812.160000004</v>
      </c>
    </row>
    <row r="194" spans="1:6" ht="15" customHeight="1" x14ac:dyDescent="0.3">
      <c r="A194" s="57" t="s">
        <v>222</v>
      </c>
      <c r="B194" s="167" t="s">
        <v>285</v>
      </c>
      <c r="C194" s="16">
        <v>0</v>
      </c>
      <c r="D194" s="16">
        <v>0</v>
      </c>
      <c r="E194" s="16">
        <v>0</v>
      </c>
      <c r="F194" s="58">
        <f t="shared" si="3"/>
        <v>0</v>
      </c>
    </row>
    <row r="195" spans="1:6" ht="15" customHeight="1" x14ac:dyDescent="0.3">
      <c r="A195" s="57" t="s">
        <v>223</v>
      </c>
      <c r="B195" s="167" t="s">
        <v>286</v>
      </c>
      <c r="C195" s="16">
        <v>0</v>
      </c>
      <c r="D195" s="16">
        <v>0</v>
      </c>
      <c r="E195" s="16">
        <v>0</v>
      </c>
      <c r="F195" s="58">
        <f t="shared" si="3"/>
        <v>0</v>
      </c>
    </row>
    <row r="196" spans="1:6" ht="15" customHeight="1" x14ac:dyDescent="0.3">
      <c r="A196" s="57" t="s">
        <v>224</v>
      </c>
      <c r="B196" s="167" t="s">
        <v>287</v>
      </c>
      <c r="C196" s="16">
        <v>0</v>
      </c>
      <c r="D196" s="16">
        <v>0</v>
      </c>
      <c r="E196" s="16">
        <v>0</v>
      </c>
      <c r="F196" s="58">
        <f t="shared" si="3"/>
        <v>0</v>
      </c>
    </row>
    <row r="197" spans="1:6" ht="15" customHeight="1" x14ac:dyDescent="0.3">
      <c r="A197" s="57" t="s">
        <v>225</v>
      </c>
      <c r="B197" s="167" t="s">
        <v>288</v>
      </c>
      <c r="C197" s="16">
        <v>0</v>
      </c>
      <c r="D197" s="16">
        <v>0</v>
      </c>
      <c r="E197" s="16">
        <v>0</v>
      </c>
      <c r="F197" s="58">
        <f t="shared" si="3"/>
        <v>0</v>
      </c>
    </row>
    <row r="198" spans="1:6" ht="15" customHeight="1" x14ac:dyDescent="0.3">
      <c r="A198" s="57" t="s">
        <v>226</v>
      </c>
      <c r="B198" s="167" t="s">
        <v>289</v>
      </c>
      <c r="C198" s="16">
        <v>0</v>
      </c>
      <c r="D198" s="16">
        <v>0</v>
      </c>
      <c r="E198" s="16">
        <v>0</v>
      </c>
      <c r="F198" s="58">
        <f t="shared" si="3"/>
        <v>0</v>
      </c>
    </row>
    <row r="199" spans="1:6" ht="15" customHeight="1" x14ac:dyDescent="0.3">
      <c r="A199" s="57" t="s">
        <v>227</v>
      </c>
      <c r="B199" s="167" t="s">
        <v>290</v>
      </c>
      <c r="C199" s="16">
        <v>501940</v>
      </c>
      <c r="D199" s="16">
        <v>2506227</v>
      </c>
      <c r="E199" s="16">
        <v>3134975</v>
      </c>
      <c r="F199" s="58">
        <f t="shared" si="3"/>
        <v>6143142</v>
      </c>
    </row>
    <row r="200" spans="1:6" ht="15" customHeight="1" x14ac:dyDescent="0.3">
      <c r="A200" s="57" t="s">
        <v>228</v>
      </c>
      <c r="B200" s="167" t="s">
        <v>291</v>
      </c>
      <c r="C200" s="16">
        <v>1329400</v>
      </c>
      <c r="D200" s="16">
        <v>8566000</v>
      </c>
      <c r="E200" s="16">
        <v>11597500</v>
      </c>
      <c r="F200" s="58">
        <f t="shared" si="3"/>
        <v>21492900</v>
      </c>
    </row>
    <row r="201" spans="1:6" ht="15" customHeight="1" x14ac:dyDescent="0.3">
      <c r="A201" s="57" t="s">
        <v>229</v>
      </c>
      <c r="B201" s="167" t="s">
        <v>292</v>
      </c>
      <c r="C201" s="16">
        <v>0</v>
      </c>
      <c r="D201" s="16">
        <v>9882456</v>
      </c>
      <c r="E201" s="16">
        <v>0</v>
      </c>
      <c r="F201" s="58">
        <f t="shared" si="3"/>
        <v>9882456</v>
      </c>
    </row>
    <row r="202" spans="1:6" ht="15" customHeight="1" x14ac:dyDescent="0.3">
      <c r="A202" s="57" t="s">
        <v>230</v>
      </c>
      <c r="B202" s="167" t="s">
        <v>293</v>
      </c>
      <c r="C202" s="16">
        <v>0</v>
      </c>
      <c r="D202" s="16">
        <v>0</v>
      </c>
      <c r="E202" s="16">
        <v>0</v>
      </c>
      <c r="F202" s="58">
        <f t="shared" si="3"/>
        <v>0</v>
      </c>
    </row>
    <row r="203" spans="1:6" ht="15" customHeight="1" x14ac:dyDescent="0.3">
      <c r="A203" s="57" t="s">
        <v>231</v>
      </c>
      <c r="B203" s="167" t="s">
        <v>294</v>
      </c>
      <c r="C203" s="16">
        <v>0</v>
      </c>
      <c r="D203" s="16">
        <v>0</v>
      </c>
      <c r="E203" s="16">
        <v>0</v>
      </c>
      <c r="F203" s="58">
        <f t="shared" si="3"/>
        <v>0</v>
      </c>
    </row>
    <row r="204" spans="1:6" ht="15" customHeight="1" x14ac:dyDescent="0.3">
      <c r="A204" s="57" t="s">
        <v>232</v>
      </c>
      <c r="B204" s="167" t="s">
        <v>295</v>
      </c>
      <c r="C204" s="16">
        <v>0</v>
      </c>
      <c r="D204" s="16">
        <v>0</v>
      </c>
      <c r="E204" s="16">
        <v>0</v>
      </c>
      <c r="F204" s="58">
        <f t="shared" si="3"/>
        <v>0</v>
      </c>
    </row>
    <row r="205" spans="1:6" ht="15" customHeight="1" x14ac:dyDescent="0.3">
      <c r="A205" s="57" t="s">
        <v>233</v>
      </c>
      <c r="B205" s="167" t="s">
        <v>174</v>
      </c>
      <c r="C205" s="16">
        <v>0</v>
      </c>
      <c r="D205" s="16">
        <v>0</v>
      </c>
      <c r="E205" s="16">
        <v>0</v>
      </c>
      <c r="F205" s="58">
        <f t="shared" si="3"/>
        <v>0</v>
      </c>
    </row>
    <row r="206" spans="1:6" ht="15" customHeight="1" x14ac:dyDescent="0.3">
      <c r="A206" s="57" t="s">
        <v>234</v>
      </c>
      <c r="B206" s="167" t="s">
        <v>175</v>
      </c>
      <c r="C206" s="16">
        <v>0</v>
      </c>
      <c r="D206" s="16">
        <v>0</v>
      </c>
      <c r="E206" s="16">
        <v>0</v>
      </c>
      <c r="F206" s="58">
        <f t="shared" si="3"/>
        <v>0</v>
      </c>
    </row>
    <row r="207" spans="1:6" ht="15" customHeight="1" x14ac:dyDescent="0.3">
      <c r="A207" s="57" t="s">
        <v>235</v>
      </c>
      <c r="B207" s="167" t="s">
        <v>176</v>
      </c>
      <c r="C207" s="16">
        <v>0</v>
      </c>
      <c r="D207" s="16">
        <v>0</v>
      </c>
      <c r="E207" s="16">
        <v>0</v>
      </c>
      <c r="F207" s="58">
        <f t="shared" si="3"/>
        <v>0</v>
      </c>
    </row>
    <row r="208" spans="1:6" ht="15" customHeight="1" x14ac:dyDescent="0.3">
      <c r="A208" s="57" t="s">
        <v>236</v>
      </c>
      <c r="B208" s="167" t="s">
        <v>177</v>
      </c>
      <c r="C208" s="16">
        <v>0</v>
      </c>
      <c r="D208" s="16">
        <v>0</v>
      </c>
      <c r="E208" s="16">
        <v>0</v>
      </c>
      <c r="F208" s="58">
        <f t="shared" ref="F208:F229" si="4">+C208+D208+E208</f>
        <v>0</v>
      </c>
    </row>
    <row r="209" spans="1:6" ht="15" customHeight="1" x14ac:dyDescent="0.3">
      <c r="A209" s="57" t="s">
        <v>237</v>
      </c>
      <c r="B209" s="167" t="s">
        <v>296</v>
      </c>
      <c r="C209" s="16">
        <v>2270822.33</v>
      </c>
      <c r="D209" s="16">
        <v>3664632.26</v>
      </c>
      <c r="E209" s="16">
        <v>4951180.3499999996</v>
      </c>
      <c r="F209" s="58">
        <f t="shared" si="4"/>
        <v>10886634.939999999</v>
      </c>
    </row>
    <row r="210" spans="1:6" ht="15" customHeight="1" x14ac:dyDescent="0.3">
      <c r="A210" s="57" t="s">
        <v>238</v>
      </c>
      <c r="B210" s="167" t="s">
        <v>297</v>
      </c>
      <c r="C210" s="16">
        <v>0</v>
      </c>
      <c r="D210" s="16">
        <v>0</v>
      </c>
      <c r="E210" s="16">
        <v>0</v>
      </c>
      <c r="F210" s="58">
        <f t="shared" si="4"/>
        <v>0</v>
      </c>
    </row>
    <row r="211" spans="1:6" ht="15" customHeight="1" x14ac:dyDescent="0.3">
      <c r="A211" s="57" t="s">
        <v>239</v>
      </c>
      <c r="B211" s="167" t="s">
        <v>298</v>
      </c>
      <c r="C211" s="16">
        <v>0</v>
      </c>
      <c r="D211" s="16">
        <v>0</v>
      </c>
      <c r="E211" s="16">
        <v>297846348.75</v>
      </c>
      <c r="F211" s="58">
        <f t="shared" si="4"/>
        <v>297846348.75</v>
      </c>
    </row>
    <row r="212" spans="1:6" ht="15" customHeight="1" x14ac:dyDescent="0.3">
      <c r="A212" s="57" t="s">
        <v>240</v>
      </c>
      <c r="B212" s="167" t="s">
        <v>299</v>
      </c>
      <c r="C212" s="16">
        <v>0</v>
      </c>
      <c r="D212" s="16">
        <v>0</v>
      </c>
      <c r="E212" s="16">
        <v>1313349035.96</v>
      </c>
      <c r="F212" s="58">
        <f t="shared" si="4"/>
        <v>1313349035.96</v>
      </c>
    </row>
    <row r="213" spans="1:6" ht="15" customHeight="1" x14ac:dyDescent="0.3">
      <c r="A213" s="57" t="s">
        <v>241</v>
      </c>
      <c r="B213" s="167" t="s">
        <v>300</v>
      </c>
      <c r="C213" s="16">
        <v>0</v>
      </c>
      <c r="D213" s="16">
        <v>0</v>
      </c>
      <c r="E213" s="16">
        <v>272524617.36000001</v>
      </c>
      <c r="F213" s="58">
        <f t="shared" si="4"/>
        <v>272524617.36000001</v>
      </c>
    </row>
    <row r="214" spans="1:6" ht="15" customHeight="1" x14ac:dyDescent="0.3">
      <c r="A214" s="57" t="s">
        <v>242</v>
      </c>
      <c r="B214" s="167" t="s">
        <v>301</v>
      </c>
      <c r="C214" s="16">
        <v>0</v>
      </c>
      <c r="D214" s="16">
        <v>0</v>
      </c>
      <c r="E214" s="16">
        <v>0</v>
      </c>
      <c r="F214" s="58">
        <f t="shared" si="4"/>
        <v>0</v>
      </c>
    </row>
    <row r="215" spans="1:6" ht="15" customHeight="1" x14ac:dyDescent="0.3">
      <c r="A215" s="57" t="s">
        <v>243</v>
      </c>
      <c r="B215" s="167" t="s">
        <v>302</v>
      </c>
      <c r="C215" s="16">
        <v>0</v>
      </c>
      <c r="D215" s="16">
        <v>0</v>
      </c>
      <c r="E215" s="16">
        <v>0</v>
      </c>
      <c r="F215" s="58">
        <f t="shared" si="4"/>
        <v>0</v>
      </c>
    </row>
    <row r="216" spans="1:6" ht="15" customHeight="1" x14ac:dyDescent="0.3">
      <c r="A216" s="57" t="s">
        <v>244</v>
      </c>
      <c r="B216" s="167" t="s">
        <v>303</v>
      </c>
      <c r="C216" s="16">
        <v>0</v>
      </c>
      <c r="D216" s="16">
        <v>0</v>
      </c>
      <c r="E216" s="16">
        <v>0</v>
      </c>
      <c r="F216" s="58">
        <f t="shared" si="4"/>
        <v>0</v>
      </c>
    </row>
    <row r="217" spans="1:6" ht="15" customHeight="1" x14ac:dyDescent="0.3">
      <c r="A217" s="57" t="s">
        <v>245</v>
      </c>
      <c r="B217" s="167" t="s">
        <v>304</v>
      </c>
      <c r="C217" s="16">
        <v>0</v>
      </c>
      <c r="D217" s="16">
        <v>0</v>
      </c>
      <c r="E217" s="16">
        <v>0</v>
      </c>
      <c r="F217" s="58">
        <f t="shared" si="4"/>
        <v>0</v>
      </c>
    </row>
    <row r="218" spans="1:6" ht="15" customHeight="1" x14ac:dyDescent="0.3">
      <c r="A218" s="57" t="s">
        <v>246</v>
      </c>
      <c r="B218" s="167" t="s">
        <v>305</v>
      </c>
      <c r="C218" s="16">
        <v>0</v>
      </c>
      <c r="D218" s="16">
        <v>0</v>
      </c>
      <c r="E218" s="16">
        <v>0</v>
      </c>
      <c r="F218" s="58">
        <f t="shared" si="4"/>
        <v>0</v>
      </c>
    </row>
    <row r="219" spans="1:6" ht="15" customHeight="1" x14ac:dyDescent="0.3">
      <c r="A219" s="57" t="s">
        <v>247</v>
      </c>
      <c r="B219" s="167" t="s">
        <v>306</v>
      </c>
      <c r="C219" s="16">
        <v>0</v>
      </c>
      <c r="D219" s="16">
        <v>0</v>
      </c>
      <c r="E219" s="16">
        <v>0</v>
      </c>
      <c r="F219" s="58">
        <f t="shared" si="4"/>
        <v>0</v>
      </c>
    </row>
    <row r="220" spans="1:6" ht="15" customHeight="1" x14ac:dyDescent="0.3">
      <c r="A220" s="57" t="s">
        <v>248</v>
      </c>
      <c r="B220" s="167" t="s">
        <v>307</v>
      </c>
      <c r="C220" s="16">
        <v>0</v>
      </c>
      <c r="D220" s="16">
        <v>0</v>
      </c>
      <c r="E220" s="16">
        <v>0</v>
      </c>
      <c r="F220" s="58">
        <f t="shared" si="4"/>
        <v>0</v>
      </c>
    </row>
    <row r="221" spans="1:6" ht="15" customHeight="1" x14ac:dyDescent="0.3">
      <c r="A221" s="57" t="s">
        <v>249</v>
      </c>
      <c r="B221" s="167" t="s">
        <v>308</v>
      </c>
      <c r="C221" s="16">
        <v>0</v>
      </c>
      <c r="D221" s="16">
        <v>0</v>
      </c>
      <c r="E221" s="16">
        <v>0</v>
      </c>
      <c r="F221" s="58">
        <f t="shared" si="4"/>
        <v>0</v>
      </c>
    </row>
    <row r="222" spans="1:6" ht="15" customHeight="1" x14ac:dyDescent="0.3">
      <c r="A222" s="57" t="s">
        <v>250</v>
      </c>
      <c r="B222" s="167" t="s">
        <v>178</v>
      </c>
      <c r="C222" s="16">
        <v>0</v>
      </c>
      <c r="D222" s="16">
        <v>0</v>
      </c>
      <c r="E222" s="16">
        <v>0</v>
      </c>
      <c r="F222" s="58">
        <f t="shared" si="4"/>
        <v>0</v>
      </c>
    </row>
    <row r="223" spans="1:6" ht="15" customHeight="1" x14ac:dyDescent="0.3">
      <c r="A223" s="57" t="s">
        <v>251</v>
      </c>
      <c r="B223" s="167" t="s">
        <v>309</v>
      </c>
      <c r="C223" s="16">
        <v>0</v>
      </c>
      <c r="D223" s="16">
        <v>43264679.920000002</v>
      </c>
      <c r="E223" s="16">
        <v>779546</v>
      </c>
      <c r="F223" s="58">
        <f t="shared" si="4"/>
        <v>44044225.920000002</v>
      </c>
    </row>
    <row r="224" spans="1:6" ht="15" customHeight="1" x14ac:dyDescent="0.3">
      <c r="A224" s="57" t="s">
        <v>252</v>
      </c>
      <c r="B224" s="167" t="s">
        <v>180</v>
      </c>
      <c r="C224" s="16">
        <v>0</v>
      </c>
      <c r="D224" s="16">
        <v>0</v>
      </c>
      <c r="E224" s="16">
        <v>0</v>
      </c>
      <c r="F224" s="58">
        <f t="shared" si="4"/>
        <v>0</v>
      </c>
    </row>
    <row r="225" spans="1:7" ht="15" customHeight="1" x14ac:dyDescent="0.3">
      <c r="A225" s="57" t="s">
        <v>253</v>
      </c>
      <c r="B225" s="167" t="s">
        <v>181</v>
      </c>
      <c r="C225" s="16">
        <v>0</v>
      </c>
      <c r="D225" s="16">
        <v>0</v>
      </c>
      <c r="E225" s="16">
        <v>0</v>
      </c>
      <c r="F225" s="58">
        <f t="shared" si="4"/>
        <v>0</v>
      </c>
    </row>
    <row r="226" spans="1:7" ht="15" customHeight="1" x14ac:dyDescent="0.3">
      <c r="A226" s="57" t="s">
        <v>254</v>
      </c>
      <c r="B226" s="167" t="s">
        <v>310</v>
      </c>
      <c r="C226" s="16">
        <v>0</v>
      </c>
      <c r="D226" s="16">
        <v>0</v>
      </c>
      <c r="E226" s="16">
        <v>0</v>
      </c>
      <c r="F226" s="58">
        <f t="shared" si="4"/>
        <v>0</v>
      </c>
    </row>
    <row r="227" spans="1:7" ht="15" customHeight="1" x14ac:dyDescent="0.3">
      <c r="A227" s="57" t="s">
        <v>255</v>
      </c>
      <c r="B227" s="167" t="s">
        <v>311</v>
      </c>
      <c r="C227" s="16">
        <v>0</v>
      </c>
      <c r="D227" s="16">
        <v>0</v>
      </c>
      <c r="E227" s="16">
        <v>4042069.62</v>
      </c>
      <c r="F227" s="58">
        <f t="shared" si="4"/>
        <v>4042069.62</v>
      </c>
    </row>
    <row r="228" spans="1:7" ht="15" customHeight="1" x14ac:dyDescent="0.3">
      <c r="A228" s="57" t="s">
        <v>274</v>
      </c>
      <c r="B228" s="167" t="s">
        <v>275</v>
      </c>
      <c r="C228" s="16">
        <v>0</v>
      </c>
      <c r="D228" s="16">
        <v>0</v>
      </c>
      <c r="E228" s="16">
        <v>0</v>
      </c>
      <c r="F228" s="58">
        <f t="shared" si="4"/>
        <v>0</v>
      </c>
    </row>
    <row r="229" spans="1:7" ht="15" customHeight="1" x14ac:dyDescent="0.3">
      <c r="A229" s="57" t="s">
        <v>274</v>
      </c>
      <c r="B229" s="167" t="s">
        <v>276</v>
      </c>
      <c r="C229" s="16">
        <v>0</v>
      </c>
      <c r="D229" s="16">
        <v>0</v>
      </c>
      <c r="E229" s="16">
        <v>0</v>
      </c>
      <c r="F229" s="58">
        <f t="shared" si="4"/>
        <v>0</v>
      </c>
    </row>
    <row r="230" spans="1:7" ht="15" customHeight="1" x14ac:dyDescent="0.3">
      <c r="A230" s="57"/>
      <c r="B230" s="53"/>
      <c r="C230" s="16"/>
      <c r="D230" s="16"/>
      <c r="E230" s="16"/>
      <c r="F230" s="58"/>
      <c r="G230" s="38"/>
    </row>
    <row r="231" spans="1:7" x14ac:dyDescent="0.3">
      <c r="A231" s="264" t="s">
        <v>59</v>
      </c>
      <c r="B231" s="264"/>
      <c r="C231" s="56">
        <f>+SUM(C232:C236)</f>
        <v>0</v>
      </c>
      <c r="D231" s="56">
        <f t="shared" ref="D231:F231" si="5">+SUM(D232:D236)</f>
        <v>0</v>
      </c>
      <c r="E231" s="56">
        <f t="shared" si="5"/>
        <v>0</v>
      </c>
      <c r="F231" s="56">
        <f t="shared" si="5"/>
        <v>0</v>
      </c>
      <c r="G231" s="38"/>
    </row>
    <row r="232" spans="1:7" ht="15" customHeight="1" x14ac:dyDescent="0.3">
      <c r="A232" s="57" t="s">
        <v>58</v>
      </c>
      <c r="B232" s="53" t="s">
        <v>53</v>
      </c>
      <c r="C232" s="59">
        <v>0</v>
      </c>
      <c r="D232" s="59">
        <v>0</v>
      </c>
      <c r="E232" s="59">
        <v>0</v>
      </c>
      <c r="F232" s="62">
        <f>+C232+D232+E232</f>
        <v>0</v>
      </c>
      <c r="G232" s="38"/>
    </row>
    <row r="233" spans="1:7" ht="15" customHeight="1" x14ac:dyDescent="0.3">
      <c r="A233" s="57" t="s">
        <v>58</v>
      </c>
      <c r="B233" s="53" t="s">
        <v>53</v>
      </c>
      <c r="C233" s="59">
        <v>0</v>
      </c>
      <c r="D233" s="59">
        <v>0</v>
      </c>
      <c r="E233" s="59">
        <v>0</v>
      </c>
      <c r="F233" s="62">
        <f t="shared" ref="F233:F236" si="6">+C233+D233+E233</f>
        <v>0</v>
      </c>
      <c r="G233" s="38"/>
    </row>
    <row r="234" spans="1:7" ht="15" customHeight="1" x14ac:dyDescent="0.3">
      <c r="A234" s="57" t="s">
        <v>58</v>
      </c>
      <c r="B234" s="53" t="s">
        <v>53</v>
      </c>
      <c r="C234" s="59">
        <v>0</v>
      </c>
      <c r="D234" s="59">
        <v>0</v>
      </c>
      <c r="E234" s="59">
        <v>0</v>
      </c>
      <c r="F234" s="62">
        <f t="shared" si="6"/>
        <v>0</v>
      </c>
      <c r="G234" s="38"/>
    </row>
    <row r="235" spans="1:7" ht="15" customHeight="1" x14ac:dyDescent="0.3">
      <c r="A235" s="57" t="s">
        <v>58</v>
      </c>
      <c r="B235" s="53" t="s">
        <v>53</v>
      </c>
      <c r="C235" s="59">
        <v>0</v>
      </c>
      <c r="D235" s="59">
        <v>0</v>
      </c>
      <c r="E235" s="59">
        <v>0</v>
      </c>
      <c r="F235" s="62">
        <f t="shared" si="6"/>
        <v>0</v>
      </c>
      <c r="G235" s="38"/>
    </row>
    <row r="236" spans="1:7" ht="15" customHeight="1" x14ac:dyDescent="0.3">
      <c r="A236" s="57" t="s">
        <v>58</v>
      </c>
      <c r="B236" s="53" t="s">
        <v>53</v>
      </c>
      <c r="C236" s="59">
        <v>0</v>
      </c>
      <c r="D236" s="59">
        <v>0</v>
      </c>
      <c r="E236" s="59">
        <v>0</v>
      </c>
      <c r="F236" s="62">
        <f t="shared" si="6"/>
        <v>0</v>
      </c>
      <c r="G236" s="38"/>
    </row>
    <row r="237" spans="1:7" ht="15" customHeight="1" x14ac:dyDescent="0.3">
      <c r="A237" s="38"/>
      <c r="B237" s="38"/>
      <c r="C237" s="62"/>
      <c r="D237" s="62"/>
      <c r="E237" s="62"/>
      <c r="F237" s="62"/>
      <c r="G237" s="38"/>
    </row>
    <row r="238" spans="1:7" x14ac:dyDescent="0.3">
      <c r="A238" s="264" t="s">
        <v>60</v>
      </c>
      <c r="B238" s="264"/>
      <c r="C238" s="56">
        <f>+SUM(C239:C240)</f>
        <v>0</v>
      </c>
      <c r="D238" s="56">
        <f t="shared" ref="D238:F238" si="7">+SUM(D239:D240)</f>
        <v>0</v>
      </c>
      <c r="E238" s="56">
        <f t="shared" si="7"/>
        <v>0</v>
      </c>
      <c r="F238" s="56">
        <f t="shared" si="7"/>
        <v>0</v>
      </c>
      <c r="G238" s="38"/>
    </row>
    <row r="239" spans="1:7" ht="15" customHeight="1" x14ac:dyDescent="0.3">
      <c r="A239" s="80" t="s">
        <v>58</v>
      </c>
      <c r="B239" s="53" t="s">
        <v>53</v>
      </c>
      <c r="C239" s="59">
        <v>0</v>
      </c>
      <c r="D239" s="59">
        <v>0</v>
      </c>
      <c r="E239" s="59">
        <v>0</v>
      </c>
      <c r="F239" s="62">
        <f>+C239+D239+E239</f>
        <v>0</v>
      </c>
      <c r="G239" s="38"/>
    </row>
    <row r="240" spans="1:7" ht="15" customHeight="1" x14ac:dyDescent="0.3">
      <c r="A240" s="50" t="s">
        <v>58</v>
      </c>
      <c r="B240" s="50" t="s">
        <v>53</v>
      </c>
      <c r="C240" s="63">
        <v>0</v>
      </c>
      <c r="D240" s="63">
        <v>0</v>
      </c>
      <c r="E240" s="63">
        <v>0</v>
      </c>
      <c r="F240" s="64">
        <f>+C240+D240+E240</f>
        <v>0</v>
      </c>
      <c r="G240" s="38"/>
    </row>
    <row r="241" spans="1:7" ht="15" customHeight="1" x14ac:dyDescent="0.3">
      <c r="A241" s="265" t="s">
        <v>61</v>
      </c>
      <c r="B241" s="266"/>
      <c r="C241" s="266"/>
      <c r="D241" s="266"/>
      <c r="E241" s="266"/>
      <c r="F241" s="266"/>
      <c r="G241" s="38"/>
    </row>
    <row r="242" spans="1:7" ht="15" customHeight="1" x14ac:dyDescent="0.3">
      <c r="A242" s="260" t="s">
        <v>315</v>
      </c>
      <c r="B242" s="260"/>
      <c r="C242" s="260"/>
      <c r="D242" s="260"/>
      <c r="E242" s="260"/>
      <c r="F242" s="260"/>
      <c r="G242" s="38"/>
    </row>
    <row r="243" spans="1:7" ht="50.1" customHeight="1" x14ac:dyDescent="0.3">
      <c r="A243" s="261" t="s">
        <v>318</v>
      </c>
      <c r="B243" s="261"/>
      <c r="C243" s="261"/>
      <c r="D243" s="261"/>
      <c r="E243" s="261"/>
      <c r="F243" s="261"/>
      <c r="G243" s="38"/>
    </row>
    <row r="244" spans="1:7" x14ac:dyDescent="0.3">
      <c r="A244" s="57"/>
      <c r="B244" s="53"/>
      <c r="C244" s="38"/>
      <c r="D244" s="38"/>
      <c r="E244" s="38"/>
      <c r="F244" s="38"/>
      <c r="G244" s="38"/>
    </row>
    <row r="245" spans="1:7" x14ac:dyDescent="0.3">
      <c r="A245" s="263" t="s">
        <v>78</v>
      </c>
      <c r="B245" s="263"/>
      <c r="C245" s="263"/>
      <c r="D245" s="263"/>
      <c r="E245" s="263"/>
      <c r="F245" s="263"/>
      <c r="G245" s="38"/>
    </row>
    <row r="246" spans="1:7" ht="14.4" customHeight="1" x14ac:dyDescent="0.3">
      <c r="A246" s="263" t="s">
        <v>79</v>
      </c>
      <c r="B246" s="263"/>
      <c r="C246" s="263"/>
      <c r="D246" s="263"/>
      <c r="E246" s="263"/>
      <c r="F246" s="263"/>
      <c r="G246" s="38"/>
    </row>
    <row r="247" spans="1:7" x14ac:dyDescent="0.3">
      <c r="A247" s="263" t="s">
        <v>52</v>
      </c>
      <c r="B247" s="263"/>
      <c r="C247" s="263"/>
      <c r="D247" s="263"/>
      <c r="E247" s="263"/>
      <c r="F247" s="263"/>
      <c r="G247" s="38"/>
    </row>
    <row r="248" spans="1:7" x14ac:dyDescent="0.3">
      <c r="A248" s="96"/>
      <c r="B248" s="97"/>
      <c r="C248" s="97"/>
      <c r="D248" s="97"/>
      <c r="E248" s="97"/>
      <c r="F248" s="98"/>
      <c r="G248" s="38"/>
    </row>
    <row r="249" spans="1:7" x14ac:dyDescent="0.3">
      <c r="A249" s="73" t="s">
        <v>77</v>
      </c>
      <c r="B249" s="73" t="s">
        <v>0</v>
      </c>
      <c r="C249" s="73" t="s">
        <v>2</v>
      </c>
      <c r="D249" s="73" t="s">
        <v>3</v>
      </c>
      <c r="E249" s="73" t="s">
        <v>4</v>
      </c>
      <c r="F249" s="24"/>
      <c r="G249" s="38"/>
    </row>
    <row r="250" spans="1:7" x14ac:dyDescent="0.3">
      <c r="A250" s="115" t="s">
        <v>81</v>
      </c>
      <c r="B250" s="65">
        <f>+B251</f>
        <v>0</v>
      </c>
      <c r="C250" s="65">
        <f t="shared" ref="C250:D252" si="8">+B260</f>
        <v>11213729714.85</v>
      </c>
      <c r="D250" s="65">
        <f t="shared" si="8"/>
        <v>12057160238.120001</v>
      </c>
      <c r="E250" s="118">
        <f>+B250</f>
        <v>0</v>
      </c>
      <c r="F250" s="98"/>
      <c r="G250" s="38"/>
    </row>
    <row r="251" spans="1:7" x14ac:dyDescent="0.3">
      <c r="A251" s="116" t="s">
        <v>82</v>
      </c>
      <c r="B251" s="27">
        <v>0</v>
      </c>
      <c r="C251" s="27">
        <f>+B261</f>
        <v>0</v>
      </c>
      <c r="D251" s="27">
        <f>+C261</f>
        <v>0</v>
      </c>
      <c r="E251" s="70">
        <f>+B251</f>
        <v>0</v>
      </c>
      <c r="F251" s="24"/>
      <c r="G251" s="38"/>
    </row>
    <row r="252" spans="1:7" x14ac:dyDescent="0.3">
      <c r="A252" s="116" t="s">
        <v>80</v>
      </c>
      <c r="B252" s="27" t="s">
        <v>90</v>
      </c>
      <c r="C252" s="27">
        <f t="shared" si="8"/>
        <v>11213729714.85</v>
      </c>
      <c r="D252" s="27">
        <f t="shared" si="8"/>
        <v>12057160238.120001</v>
      </c>
      <c r="E252" s="70" t="str">
        <f>+B252</f>
        <v>N/A</v>
      </c>
      <c r="F252" s="24"/>
      <c r="G252" s="38"/>
    </row>
    <row r="253" spans="1:7" x14ac:dyDescent="0.3">
      <c r="A253" s="115" t="s">
        <v>84</v>
      </c>
      <c r="B253" s="118">
        <f>+F106</f>
        <v>11400045419.5</v>
      </c>
      <c r="C253" s="118">
        <f>+G106</f>
        <v>1142552263.75</v>
      </c>
      <c r="D253" s="118">
        <f>+H106</f>
        <v>0</v>
      </c>
      <c r="E253" s="118">
        <f>+B253+C253+D253</f>
        <v>12542597683.25</v>
      </c>
      <c r="F253" s="98"/>
      <c r="G253" s="38"/>
    </row>
    <row r="254" spans="1:7" x14ac:dyDescent="0.3">
      <c r="A254" s="115" t="s">
        <v>144</v>
      </c>
      <c r="B254" s="118">
        <f>+B255+B256</f>
        <v>11400045419.5</v>
      </c>
      <c r="C254" s="118">
        <f>+C255+C256</f>
        <v>12356281978.6</v>
      </c>
      <c r="D254" s="118">
        <f>+D255+D256</f>
        <v>12057160238.120001</v>
      </c>
      <c r="E254" s="118">
        <f>+E255+E256</f>
        <v>12542597683.25</v>
      </c>
      <c r="F254" s="98"/>
      <c r="G254" s="38"/>
    </row>
    <row r="255" spans="1:7" x14ac:dyDescent="0.3">
      <c r="A255" s="116" t="s">
        <v>82</v>
      </c>
      <c r="B255" s="27">
        <f>+B251</f>
        <v>0</v>
      </c>
      <c r="C255" s="27">
        <f>+C251</f>
        <v>0</v>
      </c>
      <c r="D255" s="27">
        <f>+D251</f>
        <v>0</v>
      </c>
      <c r="E255" s="70">
        <f>+E251</f>
        <v>0</v>
      </c>
      <c r="F255" s="24"/>
      <c r="G255" s="38"/>
    </row>
    <row r="256" spans="1:7" x14ac:dyDescent="0.3">
      <c r="A256" s="116" t="s">
        <v>80</v>
      </c>
      <c r="B256" s="27">
        <f>+B253</f>
        <v>11400045419.5</v>
      </c>
      <c r="C256" s="27">
        <f>+C253+C252</f>
        <v>12356281978.6</v>
      </c>
      <c r="D256" s="27">
        <f>+D253+D252</f>
        <v>12057160238.120001</v>
      </c>
      <c r="E256" s="70">
        <f>+E253</f>
        <v>12542597683.25</v>
      </c>
      <c r="F256" s="24"/>
      <c r="G256" s="38"/>
    </row>
    <row r="257" spans="1:7" x14ac:dyDescent="0.3">
      <c r="A257" s="115" t="s">
        <v>83</v>
      </c>
      <c r="B257" s="118">
        <f>+B258+B259</f>
        <v>186315704.65000001</v>
      </c>
      <c r="C257" s="118">
        <f>+C258+C259</f>
        <v>299121740.48000002</v>
      </c>
      <c r="D257" s="118">
        <f>+D258+D259</f>
        <v>2129304375.4699998</v>
      </c>
      <c r="E257" s="118">
        <f>+B257+C257+D257</f>
        <v>2614741820.5999999</v>
      </c>
      <c r="F257" s="98"/>
      <c r="G257" s="38"/>
    </row>
    <row r="258" spans="1:7" x14ac:dyDescent="0.3">
      <c r="A258" s="116" t="s">
        <v>82</v>
      </c>
      <c r="B258" s="174">
        <v>0</v>
      </c>
      <c r="C258" s="174">
        <v>0</v>
      </c>
      <c r="D258" s="174">
        <v>0</v>
      </c>
      <c r="E258" s="175">
        <f>+B258+C258+D258</f>
        <v>0</v>
      </c>
      <c r="F258" s="98"/>
      <c r="G258" s="38"/>
    </row>
    <row r="259" spans="1:7" x14ac:dyDescent="0.3">
      <c r="A259" s="116" t="s">
        <v>80</v>
      </c>
      <c r="B259" s="174">
        <f>+C173</f>
        <v>186315704.65000001</v>
      </c>
      <c r="C259" s="174">
        <f t="shared" ref="C259:D259" si="9">+D173</f>
        <v>299121740.48000002</v>
      </c>
      <c r="D259" s="174">
        <f t="shared" si="9"/>
        <v>2129304375.4699998</v>
      </c>
      <c r="E259" s="175">
        <f>+B259+C259+D259</f>
        <v>2614741820.5999999</v>
      </c>
      <c r="F259" s="98"/>
      <c r="G259" s="38"/>
    </row>
    <row r="260" spans="1:7" x14ac:dyDescent="0.3">
      <c r="A260" s="115" t="s">
        <v>145</v>
      </c>
      <c r="B260" s="118">
        <f>+B254-B257</f>
        <v>11213729714.85</v>
      </c>
      <c r="C260" s="118">
        <f t="shared" ref="C260" si="10">+C254-C257</f>
        <v>12057160238.120001</v>
      </c>
      <c r="D260" s="118">
        <f t="shared" ref="D260" si="11">+D254-D257</f>
        <v>9927855862.6500015</v>
      </c>
      <c r="E260" s="118">
        <f>+E254-E257</f>
        <v>9927855862.6499996</v>
      </c>
      <c r="F260" s="98"/>
      <c r="G260" s="38"/>
    </row>
    <row r="261" spans="1:7" x14ac:dyDescent="0.3">
      <c r="A261" s="116" t="s">
        <v>82</v>
      </c>
      <c r="B261" s="87">
        <f>+B255-B258</f>
        <v>0</v>
      </c>
      <c r="C261" s="87">
        <f>+C255-C258</f>
        <v>0</v>
      </c>
      <c r="D261" s="87">
        <f>+D255-D258</f>
        <v>0</v>
      </c>
      <c r="E261" s="66">
        <f>+E255-E258</f>
        <v>0</v>
      </c>
      <c r="F261" s="38"/>
      <c r="G261" s="38"/>
    </row>
    <row r="262" spans="1:7" x14ac:dyDescent="0.3">
      <c r="A262" s="117" t="s">
        <v>80</v>
      </c>
      <c r="B262" s="82">
        <f>+B256-B259</f>
        <v>11213729714.85</v>
      </c>
      <c r="C262" s="82">
        <f>+C256-C259</f>
        <v>12057160238.120001</v>
      </c>
      <c r="D262" s="82">
        <f>+D256-D259</f>
        <v>9927855862.6500015</v>
      </c>
      <c r="E262" s="67">
        <f>+E256-E259</f>
        <v>9927855862.6499996</v>
      </c>
      <c r="G262" s="38"/>
    </row>
    <row r="263" spans="1:7" ht="27" customHeight="1" x14ac:dyDescent="0.3">
      <c r="A263" s="260" t="s">
        <v>315</v>
      </c>
      <c r="B263" s="260"/>
      <c r="C263" s="260"/>
      <c r="D263" s="260"/>
      <c r="E263" s="260"/>
      <c r="F263" s="43"/>
      <c r="G263" s="38"/>
    </row>
    <row r="264" spans="1:7" ht="109.5" customHeight="1" x14ac:dyDescent="0.3">
      <c r="A264" s="232" t="s">
        <v>322</v>
      </c>
      <c r="B264" s="233"/>
      <c r="C264" s="233"/>
      <c r="D264" s="233"/>
      <c r="E264" s="234"/>
      <c r="F264" s="68"/>
      <c r="G264" s="38"/>
    </row>
    <row r="265" spans="1:7" ht="26.4" customHeight="1" x14ac:dyDescent="0.3">
      <c r="A265" s="148"/>
      <c r="B265" s="69"/>
      <c r="C265" s="69"/>
      <c r="D265" s="69"/>
      <c r="E265" s="69"/>
      <c r="F265" s="68"/>
      <c r="G265" s="38"/>
    </row>
    <row r="266" spans="1:7" x14ac:dyDescent="0.3">
      <c r="A266" s="29" t="s">
        <v>85</v>
      </c>
      <c r="B266" s="262"/>
      <c r="C266" s="241"/>
      <c r="D266" s="249" t="s">
        <v>49</v>
      </c>
      <c r="E266" s="250"/>
      <c r="F266" s="251"/>
      <c r="G266" s="38"/>
    </row>
    <row r="267" spans="1:7" x14ac:dyDescent="0.3">
      <c r="A267" s="30" t="s">
        <v>47</v>
      </c>
      <c r="B267" s="262"/>
      <c r="C267" s="241"/>
      <c r="D267" s="252"/>
      <c r="E267" s="253"/>
      <c r="F267" s="254"/>
      <c r="G267" s="38"/>
    </row>
    <row r="268" spans="1:7" x14ac:dyDescent="0.3">
      <c r="A268" s="31" t="s">
        <v>48</v>
      </c>
      <c r="B268" s="262"/>
      <c r="C268" s="241"/>
      <c r="D268" s="255"/>
      <c r="E268" s="256"/>
      <c r="F268" s="257"/>
      <c r="G268" s="38"/>
    </row>
  </sheetData>
  <mergeCells count="88">
    <mergeCell ref="A263:E263"/>
    <mergeCell ref="A264:E264"/>
    <mergeCell ref="B266:C266"/>
    <mergeCell ref="D266:F268"/>
    <mergeCell ref="B267:C267"/>
    <mergeCell ref="B268:C268"/>
    <mergeCell ref="A245:F245"/>
    <mergeCell ref="A246:F246"/>
    <mergeCell ref="A247:F247"/>
    <mergeCell ref="A175:B175"/>
    <mergeCell ref="A231:B231"/>
    <mergeCell ref="A238:B238"/>
    <mergeCell ref="A241:F241"/>
    <mergeCell ref="A243:F243"/>
    <mergeCell ref="A242:F242"/>
    <mergeCell ref="A84:F84"/>
    <mergeCell ref="A168:F168"/>
    <mergeCell ref="A169:F169"/>
    <mergeCell ref="A170:F170"/>
    <mergeCell ref="A86:F86"/>
    <mergeCell ref="A87:F87"/>
    <mergeCell ref="A88:F88"/>
    <mergeCell ref="A99:F99"/>
    <mergeCell ref="A98:F98"/>
    <mergeCell ref="A101:F101"/>
    <mergeCell ref="A102:F102"/>
    <mergeCell ref="A103:F103"/>
    <mergeCell ref="A165:F165"/>
    <mergeCell ref="A166:F166"/>
    <mergeCell ref="A108:B108"/>
    <mergeCell ref="A162:B162"/>
    <mergeCell ref="A30:B30"/>
    <mergeCell ref="A45:B45"/>
    <mergeCell ref="D80:F82"/>
    <mergeCell ref="A74:B74"/>
    <mergeCell ref="A75:B75"/>
    <mergeCell ref="A76:B76"/>
    <mergeCell ref="A77:F77"/>
    <mergeCell ref="A78:F78"/>
    <mergeCell ref="B80:C80"/>
    <mergeCell ref="B81:C81"/>
    <mergeCell ref="B82:C82"/>
    <mergeCell ref="A62:F62"/>
    <mergeCell ref="A63:F63"/>
    <mergeCell ref="A54:F54"/>
    <mergeCell ref="A71:F71"/>
    <mergeCell ref="A72:F72"/>
    <mergeCell ref="A1:F2"/>
    <mergeCell ref="A52:F52"/>
    <mergeCell ref="A12:F12"/>
    <mergeCell ref="A13:F13"/>
    <mergeCell ref="A23:F23"/>
    <mergeCell ref="A24:F24"/>
    <mergeCell ref="A26:F26"/>
    <mergeCell ref="A27:F27"/>
    <mergeCell ref="A3:F3"/>
    <mergeCell ref="A51:E51"/>
    <mergeCell ref="C5:E5"/>
    <mergeCell ref="C6:E6"/>
    <mergeCell ref="C7:E7"/>
    <mergeCell ref="A10:F10"/>
    <mergeCell ref="A16:B16"/>
    <mergeCell ref="A29:B29"/>
    <mergeCell ref="A61:B61"/>
    <mergeCell ref="A46:B46"/>
    <mergeCell ref="A47:B47"/>
    <mergeCell ref="A48:B48"/>
    <mergeCell ref="A49:B49"/>
    <mergeCell ref="A50:B50"/>
    <mergeCell ref="A55:F55"/>
    <mergeCell ref="A57:B57"/>
    <mergeCell ref="A58:B58"/>
    <mergeCell ref="A59:B59"/>
    <mergeCell ref="A60:B60"/>
    <mergeCell ref="A31:B31"/>
    <mergeCell ref="A32:B32"/>
    <mergeCell ref="A33:B33"/>
    <mergeCell ref="A34:B34"/>
    <mergeCell ref="A35:B35"/>
    <mergeCell ref="A41:B41"/>
    <mergeCell ref="A42:B42"/>
    <mergeCell ref="A43:B43"/>
    <mergeCell ref="A44:B44"/>
    <mergeCell ref="A36:B36"/>
    <mergeCell ref="A37:B37"/>
    <mergeCell ref="A38:B38"/>
    <mergeCell ref="A39:B39"/>
    <mergeCell ref="A40:B40"/>
  </mergeCells>
  <phoneticPr fontId="9" type="noConversion"/>
  <printOptions horizontalCentered="1"/>
  <pageMargins left="0.70866141732283472" right="0.70866141732283472" top="0.94488188976377963" bottom="0.74803149606299213" header="0.19685039370078741" footer="0.31496062992125984"/>
  <pageSetup scale="42"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52" max="5" man="1"/>
    <brk id="82" max="16383" man="1"/>
    <brk id="270" max="5" man="1"/>
  </rowBreaks>
  <ignoredErrors>
    <ignoredError sqref="F16:F22" evalError="1"/>
    <ignoredError sqref="F38" formula="1"/>
  </ignoredErrors>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67"/>
  <sheetViews>
    <sheetView showGridLines="0" zoomScale="80" zoomScaleNormal="80" workbookViewId="0">
      <selection sqref="A1:F2"/>
    </sheetView>
  </sheetViews>
  <sheetFormatPr baseColWidth="10" defaultColWidth="11.44140625" defaultRowHeight="15.6" x14ac:dyDescent="0.3"/>
  <cols>
    <col min="1" max="1" width="84.109375" style="44" customWidth="1"/>
    <col min="2" max="2" width="49.44140625" style="44" customWidth="1"/>
    <col min="3" max="3" width="18.33203125" style="44" customWidth="1"/>
    <col min="4" max="4" width="20.6640625" style="44" customWidth="1"/>
    <col min="5" max="5" width="25" style="44" customWidth="1"/>
    <col min="6" max="6" width="18.88671875" style="44" customWidth="1"/>
    <col min="7" max="7" width="17.109375" style="44" bestFit="1" customWidth="1"/>
    <col min="8" max="8" width="35.109375" style="38" bestFit="1" customWidth="1"/>
    <col min="9" max="9" width="11.44140625" style="38"/>
    <col min="10" max="10" width="17.109375" style="38" bestFit="1" customWidth="1"/>
    <col min="11" max="16384" width="11.44140625" style="38"/>
  </cols>
  <sheetData>
    <row r="1" spans="1:7" ht="21.9" customHeight="1" x14ac:dyDescent="0.3">
      <c r="A1" s="267" t="s">
        <v>38</v>
      </c>
      <c r="B1" s="267"/>
      <c r="C1" s="267"/>
      <c r="D1" s="267"/>
      <c r="E1" s="267"/>
      <c r="F1" s="267"/>
      <c r="G1" s="38"/>
    </row>
    <row r="2" spans="1:7" ht="21.9" customHeight="1" x14ac:dyDescent="0.3">
      <c r="A2" s="267"/>
      <c r="B2" s="267"/>
      <c r="C2" s="267"/>
      <c r="D2" s="267"/>
      <c r="E2" s="267"/>
      <c r="F2" s="267"/>
      <c r="G2" s="38"/>
    </row>
    <row r="3" spans="1:7" ht="17.399999999999999" x14ac:dyDescent="0.4">
      <c r="A3" s="240" t="s">
        <v>185</v>
      </c>
      <c r="B3" s="240"/>
      <c r="C3" s="240"/>
      <c r="D3" s="240"/>
      <c r="E3" s="240"/>
      <c r="F3" s="240"/>
      <c r="G3" s="38"/>
    </row>
    <row r="4" spans="1:7" ht="17.399999999999999" x14ac:dyDescent="0.3">
      <c r="A4" s="146"/>
      <c r="B4" s="146"/>
      <c r="C4" s="146"/>
      <c r="D4" s="146"/>
      <c r="E4" s="146"/>
      <c r="F4" s="146"/>
      <c r="G4" s="38"/>
    </row>
    <row r="5" spans="1:7" ht="18" customHeight="1" x14ac:dyDescent="0.3">
      <c r="A5" s="75"/>
      <c r="B5" s="77" t="s">
        <v>22</v>
      </c>
      <c r="C5" s="241" t="s">
        <v>191</v>
      </c>
      <c r="D5" s="242"/>
      <c r="E5" s="242"/>
      <c r="F5" s="38"/>
      <c r="G5" s="38"/>
    </row>
    <row r="6" spans="1:7" ht="18" customHeight="1" x14ac:dyDescent="0.3">
      <c r="A6" s="76"/>
      <c r="B6" s="78" t="s">
        <v>33</v>
      </c>
      <c r="C6" s="243" t="s">
        <v>192</v>
      </c>
      <c r="D6" s="244"/>
      <c r="E6" s="244"/>
      <c r="F6" s="3"/>
      <c r="G6" s="38"/>
    </row>
    <row r="7" spans="1:7" ht="18" customHeight="1" x14ac:dyDescent="0.3">
      <c r="A7" s="76"/>
      <c r="B7" s="79" t="s">
        <v>34</v>
      </c>
      <c r="C7" s="243" t="s">
        <v>192</v>
      </c>
      <c r="D7" s="244"/>
      <c r="E7" s="244"/>
      <c r="F7" s="3"/>
      <c r="G7" s="38"/>
    </row>
    <row r="8" spans="1:7" s="6" customFormat="1" x14ac:dyDescent="0.35"/>
    <row r="9" spans="1:7" ht="15" customHeight="1" x14ac:dyDescent="0.3">
      <c r="A9" s="4"/>
      <c r="B9" s="144"/>
      <c r="C9" s="144"/>
      <c r="D9" s="144"/>
      <c r="E9" s="144"/>
      <c r="F9" s="144"/>
      <c r="G9" s="38"/>
    </row>
    <row r="10" spans="1:7" ht="21.9" customHeight="1" x14ac:dyDescent="0.3">
      <c r="A10" s="245" t="s">
        <v>35</v>
      </c>
      <c r="B10" s="245"/>
      <c r="C10" s="245"/>
      <c r="D10" s="245"/>
      <c r="E10" s="245"/>
      <c r="F10" s="245"/>
      <c r="G10" s="38"/>
    </row>
    <row r="11" spans="1:7" s="91" customFormat="1" ht="15" customHeight="1" x14ac:dyDescent="0.3">
      <c r="A11" s="9"/>
      <c r="B11" s="9"/>
      <c r="C11" s="9"/>
      <c r="D11" s="9"/>
      <c r="E11" s="9"/>
      <c r="F11" s="9"/>
      <c r="G11" s="38"/>
    </row>
    <row r="12" spans="1:7" s="91" customFormat="1" ht="16.95" customHeight="1" x14ac:dyDescent="0.3">
      <c r="A12" s="235" t="s">
        <v>36</v>
      </c>
      <c r="B12" s="235"/>
      <c r="C12" s="235"/>
      <c r="D12" s="235"/>
      <c r="E12" s="235"/>
      <c r="F12" s="235"/>
      <c r="G12" s="38"/>
    </row>
    <row r="13" spans="1:7" s="91" customFormat="1" ht="16.95" customHeight="1" x14ac:dyDescent="0.3">
      <c r="A13" s="235" t="s">
        <v>19</v>
      </c>
      <c r="B13" s="235"/>
      <c r="C13" s="235"/>
      <c r="D13" s="235"/>
      <c r="E13" s="235"/>
      <c r="F13" s="235"/>
      <c r="G13" s="38"/>
    </row>
    <row r="14" spans="1:7" s="91" customFormat="1" ht="15" customHeight="1" x14ac:dyDescent="0.3">
      <c r="A14" s="144"/>
      <c r="B14" s="144"/>
      <c r="C14" s="144"/>
      <c r="D14" s="144"/>
      <c r="E14" s="144"/>
      <c r="F14" s="144"/>
      <c r="G14" s="38"/>
    </row>
    <row r="15" spans="1:7" ht="18.600000000000001" customHeight="1" x14ac:dyDescent="0.3">
      <c r="A15" s="143" t="s">
        <v>17</v>
      </c>
      <c r="B15" s="11" t="s">
        <v>18</v>
      </c>
      <c r="C15" s="11" t="s">
        <v>5</v>
      </c>
      <c r="D15" s="11" t="s">
        <v>6</v>
      </c>
      <c r="E15" s="11" t="s">
        <v>7</v>
      </c>
      <c r="F15" s="143" t="s">
        <v>8</v>
      </c>
      <c r="G15" s="38"/>
    </row>
    <row r="16" spans="1:7" ht="16.95" customHeight="1" x14ac:dyDescent="0.3">
      <c r="A16" s="246" t="s">
        <v>16</v>
      </c>
      <c r="B16" s="246"/>
      <c r="C16" s="151">
        <f t="shared" ref="C16:E16" si="0">+SUM(C18:C22)</f>
        <v>136248</v>
      </c>
      <c r="D16" s="151">
        <f t="shared" si="0"/>
        <v>139584</v>
      </c>
      <c r="E16" s="151">
        <f t="shared" si="0"/>
        <v>142481</v>
      </c>
      <c r="F16" s="151">
        <f>+SUM(F18:F22)</f>
        <v>139437.66666666669</v>
      </c>
      <c r="G16" s="38"/>
    </row>
    <row r="17" spans="1:7" s="91" customFormat="1" x14ac:dyDescent="0.3">
      <c r="A17" s="135"/>
      <c r="B17" s="120"/>
      <c r="C17" s="121"/>
      <c r="D17" s="121"/>
      <c r="E17" s="121"/>
      <c r="F17" s="121"/>
    </row>
    <row r="18" spans="1:7" s="91" customFormat="1" x14ac:dyDescent="0.3">
      <c r="A18" s="150" t="s">
        <v>161</v>
      </c>
      <c r="B18" s="149" t="s">
        <v>167</v>
      </c>
      <c r="C18" s="121">
        <v>9917</v>
      </c>
      <c r="D18" s="121">
        <v>9721</v>
      </c>
      <c r="E18" s="121">
        <v>9104</v>
      </c>
      <c r="F18" s="121">
        <f>+AVERAGE(C18:E18)</f>
        <v>9580.6666666666661</v>
      </c>
    </row>
    <row r="19" spans="1:7" s="91" customFormat="1" ht="31.2" x14ac:dyDescent="0.3">
      <c r="A19" s="150" t="s">
        <v>162</v>
      </c>
      <c r="B19" s="149" t="s">
        <v>167</v>
      </c>
      <c r="C19" s="121">
        <v>88237</v>
      </c>
      <c r="D19" s="121">
        <v>88304</v>
      </c>
      <c r="E19" s="121">
        <v>87695</v>
      </c>
      <c r="F19" s="121">
        <f t="shared" ref="F19:F22" si="1">+AVERAGE(C19:E19)</f>
        <v>88078.666666666672</v>
      </c>
    </row>
    <row r="20" spans="1:7" s="91" customFormat="1" ht="31.2" x14ac:dyDescent="0.3">
      <c r="A20" s="150" t="s">
        <v>163</v>
      </c>
      <c r="B20" s="149" t="s">
        <v>166</v>
      </c>
      <c r="C20" s="121">
        <v>8532</v>
      </c>
      <c r="D20" s="121">
        <v>8656</v>
      </c>
      <c r="E20" s="121">
        <v>8869</v>
      </c>
      <c r="F20" s="121">
        <f t="shared" si="1"/>
        <v>8685.6666666666661</v>
      </c>
    </row>
    <row r="21" spans="1:7" s="91" customFormat="1" x14ac:dyDescent="0.3">
      <c r="A21" s="150" t="s">
        <v>164</v>
      </c>
      <c r="B21" s="149" t="s">
        <v>168</v>
      </c>
      <c r="C21" s="121">
        <v>16279</v>
      </c>
      <c r="D21" s="121">
        <v>17813</v>
      </c>
      <c r="E21" s="121">
        <v>20230</v>
      </c>
      <c r="F21" s="121">
        <f t="shared" si="1"/>
        <v>18107.333333333332</v>
      </c>
    </row>
    <row r="22" spans="1:7" s="91" customFormat="1" x14ac:dyDescent="0.3">
      <c r="A22" s="150" t="s">
        <v>165</v>
      </c>
      <c r="B22" s="149" t="s">
        <v>168</v>
      </c>
      <c r="C22" s="121">
        <v>13283</v>
      </c>
      <c r="D22" s="121">
        <v>15090</v>
      </c>
      <c r="E22" s="121">
        <v>16583</v>
      </c>
      <c r="F22" s="121">
        <f t="shared" si="1"/>
        <v>14985.333333333334</v>
      </c>
    </row>
    <row r="23" spans="1:7" x14ac:dyDescent="0.3">
      <c r="A23" s="268" t="s">
        <v>204</v>
      </c>
      <c r="B23" s="268"/>
      <c r="C23" s="268"/>
      <c r="D23" s="268"/>
      <c r="E23" s="268"/>
      <c r="F23" s="268"/>
      <c r="G23" s="38"/>
    </row>
    <row r="24" spans="1:7" ht="72.75" customHeight="1" x14ac:dyDescent="0.3">
      <c r="A24" s="232" t="s">
        <v>326</v>
      </c>
      <c r="B24" s="233"/>
      <c r="C24" s="233"/>
      <c r="D24" s="233"/>
      <c r="E24" s="233"/>
      <c r="F24" s="234"/>
      <c r="G24" s="38"/>
    </row>
    <row r="25" spans="1:7" ht="16.95" customHeight="1" x14ac:dyDescent="0.3">
      <c r="A25" s="39"/>
      <c r="B25" s="39"/>
      <c r="C25" s="39"/>
      <c r="D25" s="40"/>
      <c r="E25" s="40"/>
      <c r="F25" s="41"/>
      <c r="G25" s="38"/>
    </row>
    <row r="26" spans="1:7" ht="16.95" customHeight="1" x14ac:dyDescent="0.3">
      <c r="A26" s="235" t="s">
        <v>37</v>
      </c>
      <c r="B26" s="235"/>
      <c r="C26" s="235"/>
      <c r="D26" s="235"/>
      <c r="E26" s="235"/>
      <c r="F26" s="235"/>
      <c r="G26" s="38"/>
    </row>
    <row r="27" spans="1:7" ht="16.95" customHeight="1" x14ac:dyDescent="0.3">
      <c r="A27" s="235" t="s">
        <v>20</v>
      </c>
      <c r="B27" s="235"/>
      <c r="C27" s="235"/>
      <c r="D27" s="235"/>
      <c r="E27" s="235"/>
      <c r="F27" s="235"/>
      <c r="G27" s="38"/>
    </row>
    <row r="28" spans="1:7" x14ac:dyDescent="0.3">
      <c r="A28" s="39"/>
      <c r="B28" s="39"/>
      <c r="C28" s="40"/>
      <c r="D28" s="40"/>
      <c r="E28" s="40"/>
      <c r="F28" s="42"/>
      <c r="G28" s="38"/>
    </row>
    <row r="29" spans="1:7" ht="15" customHeight="1" x14ac:dyDescent="0.3">
      <c r="A29" s="247" t="s">
        <v>17</v>
      </c>
      <c r="B29" s="248"/>
      <c r="C29" s="11" t="s">
        <v>5</v>
      </c>
      <c r="D29" s="11" t="s">
        <v>6</v>
      </c>
      <c r="E29" s="11" t="s">
        <v>7</v>
      </c>
      <c r="F29" s="143" t="s">
        <v>8</v>
      </c>
      <c r="G29" s="38"/>
    </row>
    <row r="30" spans="1:7" ht="16.95" customHeight="1" x14ac:dyDescent="0.3">
      <c r="A30" s="246" t="s">
        <v>16</v>
      </c>
      <c r="B30" s="246"/>
      <c r="C30" s="37">
        <f t="shared" ref="C30:E30" si="2">+C32+C38</f>
        <v>2015727683.1399999</v>
      </c>
      <c r="D30" s="37">
        <f t="shared" si="2"/>
        <v>1151605971.6099999</v>
      </c>
      <c r="E30" s="37">
        <f t="shared" si="2"/>
        <v>1209486664.2500002</v>
      </c>
      <c r="F30" s="37">
        <f>+F32+F38</f>
        <v>4376820319.000001</v>
      </c>
      <c r="G30" s="38"/>
    </row>
    <row r="31" spans="1:7" ht="16.95" customHeight="1" x14ac:dyDescent="0.3">
      <c r="A31" s="224"/>
      <c r="B31" s="224"/>
      <c r="C31" s="123"/>
      <c r="D31" s="123"/>
      <c r="E31" s="123"/>
      <c r="F31" s="123"/>
      <c r="G31" s="38"/>
    </row>
    <row r="32" spans="1:7" ht="16.95" customHeight="1" x14ac:dyDescent="0.3">
      <c r="A32" s="223" t="s">
        <v>169</v>
      </c>
      <c r="B32" s="223"/>
      <c r="C32" s="56">
        <f t="shared" ref="C32:E32" si="3">+SUM(C33:C37)</f>
        <v>1723021866.1199999</v>
      </c>
      <c r="D32" s="56">
        <f t="shared" si="3"/>
        <v>972374567.54999995</v>
      </c>
      <c r="E32" s="56">
        <f t="shared" si="3"/>
        <v>1081119192.7100003</v>
      </c>
      <c r="F32" s="56">
        <f>+SUM(F33:F37)</f>
        <v>3776515626.3800006</v>
      </c>
      <c r="G32" s="38"/>
    </row>
    <row r="33" spans="1:7" ht="16.95" customHeight="1" x14ac:dyDescent="0.3">
      <c r="A33" s="222" t="s">
        <v>161</v>
      </c>
      <c r="B33" s="222"/>
      <c r="C33" s="123">
        <v>201788226.17053002</v>
      </c>
      <c r="D33" s="123">
        <v>234332598.40894997</v>
      </c>
      <c r="E33" s="123">
        <v>197929993.87684003</v>
      </c>
      <c r="F33" s="123">
        <f>+SUM(C33:E33)</f>
        <v>634050818.45632005</v>
      </c>
      <c r="G33" s="38"/>
    </row>
    <row r="34" spans="1:7" ht="16.95" customHeight="1" x14ac:dyDescent="0.3">
      <c r="A34" s="222" t="s">
        <v>162</v>
      </c>
      <c r="B34" s="222"/>
      <c r="C34" s="123">
        <v>695170191.03966987</v>
      </c>
      <c r="D34" s="123">
        <v>177332789.39765</v>
      </c>
      <c r="E34" s="123">
        <v>222393049.84665999</v>
      </c>
      <c r="F34" s="123">
        <f t="shared" ref="F34:F37" si="4">+SUM(C34:E34)</f>
        <v>1094896030.2839799</v>
      </c>
      <c r="G34" s="38"/>
    </row>
    <row r="35" spans="1:7" ht="16.95" customHeight="1" x14ac:dyDescent="0.3">
      <c r="A35" s="222" t="s">
        <v>163</v>
      </c>
      <c r="B35" s="222"/>
      <c r="C35" s="123">
        <v>218725068.71892399</v>
      </c>
      <c r="D35" s="123">
        <v>17923931.914579999</v>
      </c>
      <c r="E35" s="123">
        <v>23846855.241351999</v>
      </c>
      <c r="F35" s="123">
        <f t="shared" si="4"/>
        <v>260495855.87485597</v>
      </c>
      <c r="G35" s="38"/>
    </row>
    <row r="36" spans="1:7" ht="16.95" customHeight="1" x14ac:dyDescent="0.3">
      <c r="A36" s="222" t="s">
        <v>164</v>
      </c>
      <c r="B36" s="222"/>
      <c r="C36" s="123">
        <v>440266519.47700804</v>
      </c>
      <c r="D36" s="123">
        <v>493414105.56375998</v>
      </c>
      <c r="E36" s="123">
        <v>572417031.5384841</v>
      </c>
      <c r="F36" s="123">
        <f t="shared" si="4"/>
        <v>1506097656.5792522</v>
      </c>
      <c r="G36" s="38"/>
    </row>
    <row r="37" spans="1:7" ht="16.95" customHeight="1" x14ac:dyDescent="0.3">
      <c r="A37" s="222" t="s">
        <v>165</v>
      </c>
      <c r="B37" s="222"/>
      <c r="C37" s="123">
        <v>167071860.71386799</v>
      </c>
      <c r="D37" s="123">
        <v>49371142.26506</v>
      </c>
      <c r="E37" s="123">
        <v>64532262.206663996</v>
      </c>
      <c r="F37" s="123">
        <f t="shared" si="4"/>
        <v>280975265.185592</v>
      </c>
      <c r="G37" s="38"/>
    </row>
    <row r="38" spans="1:7" ht="16.95" customHeight="1" x14ac:dyDescent="0.3">
      <c r="A38" s="223" t="s">
        <v>170</v>
      </c>
      <c r="B38" s="223"/>
      <c r="C38" s="56">
        <f t="shared" ref="C38:E38" si="5">+SUM(C39:C50)</f>
        <v>292705817.01999998</v>
      </c>
      <c r="D38" s="56">
        <f t="shared" si="5"/>
        <v>179231404.06</v>
      </c>
      <c r="E38" s="56">
        <f t="shared" si="5"/>
        <v>128367471.53999999</v>
      </c>
      <c r="F38" s="56">
        <f>+SUM(F39:F50)</f>
        <v>600304692.62000012</v>
      </c>
      <c r="G38" s="38"/>
    </row>
    <row r="39" spans="1:7" ht="16.95" customHeight="1" x14ac:dyDescent="0.3">
      <c r="A39" s="222" t="s">
        <v>171</v>
      </c>
      <c r="B39" s="222"/>
      <c r="C39" s="123"/>
      <c r="D39" s="123"/>
      <c r="E39" s="123"/>
      <c r="F39" s="123">
        <f>+SUM(C39:E39)</f>
        <v>0</v>
      </c>
      <c r="G39" s="38"/>
    </row>
    <row r="40" spans="1:7" ht="16.95" customHeight="1" x14ac:dyDescent="0.3">
      <c r="A40" s="222" t="s">
        <v>172</v>
      </c>
      <c r="B40" s="222"/>
      <c r="C40" s="123"/>
      <c r="D40" s="123">
        <v>27811232.850000001</v>
      </c>
      <c r="E40" s="123">
        <v>501103</v>
      </c>
      <c r="F40" s="123">
        <f t="shared" ref="F40:F50" si="6">+SUM(C40:E40)</f>
        <v>28312335.850000001</v>
      </c>
      <c r="G40" s="38"/>
    </row>
    <row r="41" spans="1:7" ht="16.95" customHeight="1" x14ac:dyDescent="0.3">
      <c r="A41" s="222" t="s">
        <v>173</v>
      </c>
      <c r="B41" s="222"/>
      <c r="C41" s="123"/>
      <c r="D41" s="123"/>
      <c r="E41" s="123"/>
      <c r="F41" s="123">
        <f t="shared" si="6"/>
        <v>0</v>
      </c>
      <c r="G41" s="38"/>
    </row>
    <row r="42" spans="1:7" ht="16.95" customHeight="1" x14ac:dyDescent="0.3">
      <c r="A42" s="222" t="s">
        <v>174</v>
      </c>
      <c r="B42" s="222"/>
      <c r="C42" s="123"/>
      <c r="D42" s="123">
        <v>2852244.29</v>
      </c>
      <c r="E42" s="123">
        <v>8502531.3200000003</v>
      </c>
      <c r="F42" s="123">
        <f t="shared" si="6"/>
        <v>11354775.609999999</v>
      </c>
      <c r="G42" s="38"/>
    </row>
    <row r="43" spans="1:7" ht="16.95" customHeight="1" x14ac:dyDescent="0.3">
      <c r="A43" s="222" t="s">
        <v>175</v>
      </c>
      <c r="B43" s="222"/>
      <c r="C43" s="123"/>
      <c r="D43" s="123"/>
      <c r="E43" s="123"/>
      <c r="F43" s="123">
        <f t="shared" si="6"/>
        <v>0</v>
      </c>
      <c r="G43" s="38"/>
    </row>
    <row r="44" spans="1:7" ht="16.95" customHeight="1" x14ac:dyDescent="0.3">
      <c r="A44" s="222" t="s">
        <v>176</v>
      </c>
      <c r="B44" s="222"/>
      <c r="C44" s="123"/>
      <c r="D44" s="123">
        <v>1970446.58</v>
      </c>
      <c r="E44" s="123">
        <v>35504</v>
      </c>
      <c r="F44" s="123">
        <f t="shared" si="6"/>
        <v>2005950.58</v>
      </c>
      <c r="G44" s="38"/>
    </row>
    <row r="45" spans="1:7" ht="16.95" customHeight="1" x14ac:dyDescent="0.3">
      <c r="A45" s="222" t="s">
        <v>177</v>
      </c>
      <c r="B45" s="222"/>
      <c r="C45" s="123"/>
      <c r="D45" s="123"/>
      <c r="E45" s="123"/>
      <c r="F45" s="123">
        <f t="shared" si="6"/>
        <v>0</v>
      </c>
      <c r="G45" s="38"/>
    </row>
    <row r="46" spans="1:7" ht="16.95" customHeight="1" x14ac:dyDescent="0.3">
      <c r="A46" s="222" t="s">
        <v>178</v>
      </c>
      <c r="B46" s="222"/>
      <c r="C46" s="123"/>
      <c r="D46" s="123"/>
      <c r="E46" s="123"/>
      <c r="F46" s="123">
        <f t="shared" si="6"/>
        <v>0</v>
      </c>
      <c r="G46" s="38"/>
    </row>
    <row r="47" spans="1:7" ht="16.95" customHeight="1" x14ac:dyDescent="0.3">
      <c r="A47" s="222" t="s">
        <v>179</v>
      </c>
      <c r="B47" s="222"/>
      <c r="C47" s="123"/>
      <c r="D47" s="123"/>
      <c r="E47" s="123"/>
      <c r="F47" s="123">
        <f t="shared" si="6"/>
        <v>0</v>
      </c>
      <c r="G47" s="38"/>
    </row>
    <row r="48" spans="1:7" ht="16.95" customHeight="1" x14ac:dyDescent="0.3">
      <c r="A48" s="222" t="s">
        <v>180</v>
      </c>
      <c r="B48" s="222"/>
      <c r="C48" s="123"/>
      <c r="D48" s="123"/>
      <c r="E48" s="123"/>
      <c r="F48" s="123">
        <f t="shared" si="6"/>
        <v>0</v>
      </c>
      <c r="G48" s="38"/>
    </row>
    <row r="49" spans="1:7" ht="16.95" customHeight="1" x14ac:dyDescent="0.3">
      <c r="A49" s="222" t="s">
        <v>181</v>
      </c>
      <c r="B49" s="222"/>
      <c r="C49" s="123">
        <v>189580345.31</v>
      </c>
      <c r="D49" s="123">
        <v>111846225.95</v>
      </c>
      <c r="E49" s="123">
        <v>99072709.090000004</v>
      </c>
      <c r="F49" s="123">
        <f t="shared" si="6"/>
        <v>400499280.35000002</v>
      </c>
      <c r="G49" s="38"/>
    </row>
    <row r="50" spans="1:7" ht="16.95" customHeight="1" x14ac:dyDescent="0.3">
      <c r="A50" s="222" t="s">
        <v>182</v>
      </c>
      <c r="B50" s="222"/>
      <c r="C50" s="123">
        <v>103125471.71000001</v>
      </c>
      <c r="D50" s="123">
        <v>34751254.390000001</v>
      </c>
      <c r="E50" s="123">
        <v>20255624.129999999</v>
      </c>
      <c r="F50" s="124">
        <f t="shared" si="6"/>
        <v>158132350.23000002</v>
      </c>
      <c r="G50" s="38"/>
    </row>
    <row r="51" spans="1:7" ht="16.95" customHeight="1" x14ac:dyDescent="0.3">
      <c r="A51" s="236" t="s">
        <v>319</v>
      </c>
      <c r="B51" s="236"/>
      <c r="C51" s="236"/>
      <c r="D51" s="236"/>
      <c r="E51" s="236"/>
      <c r="F51" s="43"/>
      <c r="G51" s="38"/>
    </row>
    <row r="52" spans="1:7" ht="72" customHeight="1" x14ac:dyDescent="0.3">
      <c r="A52" s="232" t="s">
        <v>320</v>
      </c>
      <c r="B52" s="233"/>
      <c r="C52" s="233"/>
      <c r="D52" s="233"/>
      <c r="E52" s="233"/>
      <c r="F52" s="234"/>
      <c r="G52" s="38"/>
    </row>
    <row r="53" spans="1:7" ht="15" customHeight="1" x14ac:dyDescent="0.3">
      <c r="A53" s="38"/>
      <c r="B53" s="38"/>
      <c r="C53" s="38"/>
      <c r="D53" s="38"/>
      <c r="E53" s="38"/>
      <c r="G53" s="38"/>
    </row>
    <row r="54" spans="1:7" ht="16.95" customHeight="1" x14ac:dyDescent="0.3">
      <c r="A54" s="263" t="s">
        <v>39</v>
      </c>
      <c r="B54" s="263"/>
      <c r="C54" s="263"/>
      <c r="D54" s="263"/>
      <c r="E54" s="263"/>
      <c r="F54" s="263"/>
      <c r="G54" s="38"/>
    </row>
    <row r="55" spans="1:7" ht="30" customHeight="1" x14ac:dyDescent="0.3">
      <c r="A55" s="226" t="s">
        <v>40</v>
      </c>
      <c r="B55" s="226"/>
      <c r="C55" s="226"/>
      <c r="D55" s="226"/>
      <c r="E55" s="226"/>
      <c r="F55" s="226"/>
      <c r="G55" s="38"/>
    </row>
    <row r="56" spans="1:7" ht="15" customHeight="1" x14ac:dyDescent="0.3">
      <c r="A56" s="38"/>
      <c r="B56" s="38"/>
      <c r="C56" s="38"/>
      <c r="D56" s="38"/>
      <c r="E56" s="38"/>
      <c r="F56" s="38"/>
      <c r="G56" s="38"/>
    </row>
    <row r="57" spans="1:7" x14ac:dyDescent="0.3">
      <c r="A57" s="227" t="s">
        <v>23</v>
      </c>
      <c r="B57" s="227"/>
      <c r="C57" s="8" t="s">
        <v>41</v>
      </c>
      <c r="D57" s="145" t="s">
        <v>42</v>
      </c>
      <c r="E57" s="8" t="s">
        <v>44</v>
      </c>
      <c r="F57" s="145" t="s">
        <v>24</v>
      </c>
      <c r="G57" s="38"/>
    </row>
    <row r="58" spans="1:7" ht="27.9" customHeight="1" x14ac:dyDescent="0.3">
      <c r="A58" s="228" t="s">
        <v>28</v>
      </c>
      <c r="B58" s="229"/>
      <c r="C58" s="17" t="s">
        <v>195</v>
      </c>
      <c r="D58" s="17"/>
      <c r="E58" s="21"/>
      <c r="F58" s="18"/>
      <c r="G58" s="38"/>
    </row>
    <row r="59" spans="1:7" ht="27.9" customHeight="1" x14ac:dyDescent="0.3">
      <c r="A59" s="228" t="s">
        <v>29</v>
      </c>
      <c r="B59" s="228"/>
      <c r="C59" s="17" t="s">
        <v>195</v>
      </c>
      <c r="D59" s="17"/>
      <c r="E59" s="17"/>
      <c r="F59" s="19"/>
      <c r="G59" s="38"/>
    </row>
    <row r="60" spans="1:7" ht="27.9" customHeight="1" x14ac:dyDescent="0.3">
      <c r="A60" s="230" t="s">
        <v>27</v>
      </c>
      <c r="B60" s="230"/>
      <c r="C60" s="17" t="s">
        <v>195</v>
      </c>
      <c r="D60" s="17"/>
      <c r="E60" s="17"/>
      <c r="F60" s="19"/>
      <c r="G60" s="38"/>
    </row>
    <row r="61" spans="1:7" ht="27.9" customHeight="1" x14ac:dyDescent="0.3">
      <c r="A61" s="225" t="s">
        <v>30</v>
      </c>
      <c r="B61" s="225"/>
      <c r="C61" s="17"/>
      <c r="D61" s="17" t="s">
        <v>195</v>
      </c>
      <c r="E61" s="17"/>
      <c r="F61" s="20"/>
      <c r="G61" s="38"/>
    </row>
    <row r="62" spans="1:7" s="94" customFormat="1" x14ac:dyDescent="0.3">
      <c r="A62" s="236" t="s">
        <v>205</v>
      </c>
      <c r="B62" s="236"/>
      <c r="C62" s="236"/>
      <c r="D62" s="236"/>
      <c r="E62" s="236"/>
      <c r="F62" s="236"/>
      <c r="G62" s="38"/>
    </row>
    <row r="63" spans="1:7" s="94" customFormat="1" ht="54.9" customHeight="1" x14ac:dyDescent="0.3">
      <c r="A63" s="261" t="s">
        <v>206</v>
      </c>
      <c r="B63" s="261"/>
      <c r="C63" s="261"/>
      <c r="D63" s="261"/>
      <c r="E63" s="261"/>
      <c r="F63" s="261"/>
      <c r="G63" s="38"/>
    </row>
    <row r="64" spans="1:7" s="94" customFormat="1" ht="15" customHeight="1" x14ac:dyDescent="0.3">
      <c r="A64" s="148"/>
      <c r="B64" s="148"/>
      <c r="C64" s="148"/>
      <c r="D64" s="148"/>
      <c r="E64" s="148"/>
      <c r="F64" s="148"/>
      <c r="G64" s="38"/>
    </row>
    <row r="65" spans="1:8" s="94" customFormat="1" ht="15" customHeight="1" x14ac:dyDescent="0.3">
      <c r="A65" s="148"/>
      <c r="B65" s="148"/>
      <c r="C65" s="148"/>
      <c r="D65" s="148"/>
      <c r="E65" s="148"/>
      <c r="F65" s="148"/>
      <c r="G65" s="38"/>
    </row>
    <row r="66" spans="1:8" s="94" customFormat="1" ht="15" customHeight="1" x14ac:dyDescent="0.3">
      <c r="A66" s="148"/>
      <c r="B66" s="148"/>
      <c r="C66" s="148"/>
      <c r="D66" s="148"/>
      <c r="E66" s="148"/>
      <c r="F66" s="148"/>
      <c r="G66" s="38"/>
    </row>
    <row r="67" spans="1:8" s="94" customFormat="1" ht="15" customHeight="1" x14ac:dyDescent="0.3">
      <c r="A67" s="148"/>
      <c r="B67" s="148"/>
      <c r="C67" s="148"/>
      <c r="D67" s="148"/>
      <c r="E67" s="148"/>
      <c r="F67" s="148"/>
      <c r="G67" s="38"/>
    </row>
    <row r="68" spans="1:8" s="94" customFormat="1" ht="15" customHeight="1" x14ac:dyDescent="0.3">
      <c r="A68" s="148"/>
      <c r="B68" s="148"/>
      <c r="C68" s="148"/>
      <c r="D68" s="148"/>
      <c r="E68" s="148"/>
      <c r="F68" s="148"/>
      <c r="G68" s="38"/>
    </row>
    <row r="69" spans="1:8" x14ac:dyDescent="0.3">
      <c r="A69" s="263" t="s">
        <v>45</v>
      </c>
      <c r="B69" s="263"/>
      <c r="C69" s="263"/>
      <c r="D69" s="263"/>
      <c r="E69" s="263"/>
      <c r="F69" s="263"/>
      <c r="G69" s="38"/>
    </row>
    <row r="70" spans="1:8" x14ac:dyDescent="0.3">
      <c r="A70" s="263" t="s">
        <v>25</v>
      </c>
      <c r="B70" s="263"/>
      <c r="C70" s="263"/>
      <c r="D70" s="263"/>
      <c r="E70" s="263"/>
      <c r="F70" s="263"/>
      <c r="G70" s="38"/>
    </row>
    <row r="71" spans="1:8" x14ac:dyDescent="0.3">
      <c r="A71" s="38"/>
      <c r="B71" s="38"/>
      <c r="C71" s="38"/>
      <c r="D71" s="38"/>
      <c r="E71" s="38"/>
      <c r="F71" s="38"/>
      <c r="G71" s="38"/>
    </row>
    <row r="72" spans="1:8" x14ac:dyDescent="0.3">
      <c r="A72" s="247" t="s">
        <v>23</v>
      </c>
      <c r="B72" s="247"/>
      <c r="C72" s="11" t="s">
        <v>41</v>
      </c>
      <c r="D72" s="143" t="s">
        <v>42</v>
      </c>
      <c r="E72" s="11" t="s">
        <v>86</v>
      </c>
      <c r="F72" s="143" t="s">
        <v>24</v>
      </c>
      <c r="G72" s="38"/>
    </row>
    <row r="73" spans="1:8" ht="17.399999999999999" customHeight="1" x14ac:dyDescent="0.3">
      <c r="A73" s="258" t="s">
        <v>31</v>
      </c>
      <c r="B73" s="258"/>
      <c r="C73" s="21" t="s">
        <v>195</v>
      </c>
      <c r="D73" s="21"/>
      <c r="E73" s="32"/>
      <c r="F73" s="46" t="s">
        <v>197</v>
      </c>
      <c r="G73" s="94"/>
    </row>
    <row r="74" spans="1:8" ht="28.2" customHeight="1" x14ac:dyDescent="0.3">
      <c r="A74" s="259" t="s">
        <v>32</v>
      </c>
      <c r="B74" s="259"/>
      <c r="C74" s="33" t="s">
        <v>195</v>
      </c>
      <c r="D74" s="33"/>
      <c r="E74" s="34"/>
      <c r="F74" s="47" t="s">
        <v>197</v>
      </c>
      <c r="G74" s="94"/>
    </row>
    <row r="75" spans="1:8" x14ac:dyDescent="0.3">
      <c r="A75" s="260" t="s">
        <v>198</v>
      </c>
      <c r="B75" s="260"/>
      <c r="C75" s="260"/>
      <c r="D75" s="260"/>
      <c r="E75" s="260"/>
      <c r="F75" s="260"/>
      <c r="G75" s="38"/>
    </row>
    <row r="76" spans="1:8" ht="50.1" customHeight="1" x14ac:dyDescent="0.3">
      <c r="A76" s="261" t="s">
        <v>207</v>
      </c>
      <c r="B76" s="261"/>
      <c r="C76" s="261"/>
      <c r="D76" s="261"/>
      <c r="E76" s="261"/>
      <c r="F76" s="261"/>
      <c r="G76" s="38"/>
    </row>
    <row r="77" spans="1:8" x14ac:dyDescent="0.3">
      <c r="A77" s="38"/>
      <c r="B77" s="38"/>
      <c r="C77" s="38"/>
      <c r="D77" s="38"/>
      <c r="E77" s="48"/>
      <c r="F77" s="38"/>
    </row>
    <row r="78" spans="1:8" x14ac:dyDescent="0.35">
      <c r="A78" s="2" t="s">
        <v>46</v>
      </c>
      <c r="B78" s="262"/>
      <c r="C78" s="241"/>
      <c r="D78" s="249" t="s">
        <v>49</v>
      </c>
      <c r="E78" s="250"/>
      <c r="F78" s="251"/>
      <c r="G78" s="6"/>
      <c r="H78" s="6"/>
    </row>
    <row r="79" spans="1:8" x14ac:dyDescent="0.35">
      <c r="A79" s="2" t="s">
        <v>47</v>
      </c>
      <c r="B79" s="262"/>
      <c r="C79" s="241"/>
      <c r="D79" s="252"/>
      <c r="E79" s="253"/>
      <c r="F79" s="254"/>
      <c r="G79" s="6"/>
      <c r="H79" s="6"/>
    </row>
    <row r="80" spans="1:8" x14ac:dyDescent="0.35">
      <c r="A80" s="2" t="s">
        <v>48</v>
      </c>
      <c r="B80" s="262"/>
      <c r="C80" s="241"/>
      <c r="D80" s="255"/>
      <c r="E80" s="256"/>
      <c r="F80" s="257"/>
      <c r="G80" s="6"/>
      <c r="H80" s="6"/>
    </row>
    <row r="81" spans="1:8" x14ac:dyDescent="0.35">
      <c r="A81" s="6"/>
      <c r="B81" s="6"/>
      <c r="C81" s="6"/>
      <c r="D81" s="6"/>
      <c r="E81" s="6"/>
      <c r="F81" s="6"/>
      <c r="G81" s="6"/>
      <c r="H81" s="6"/>
    </row>
    <row r="82" spans="1:8" x14ac:dyDescent="0.3">
      <c r="A82" s="38"/>
      <c r="B82" s="38"/>
      <c r="C82" s="38"/>
      <c r="D82" s="38"/>
      <c r="F82" s="38"/>
      <c r="G82" s="38"/>
    </row>
    <row r="83" spans="1:8" ht="21.9" customHeight="1" x14ac:dyDescent="0.3">
      <c r="A83" s="245" t="s">
        <v>50</v>
      </c>
      <c r="B83" s="245"/>
      <c r="C83" s="245"/>
      <c r="D83" s="245"/>
      <c r="E83" s="245"/>
      <c r="F83" s="245"/>
      <c r="G83" s="38"/>
    </row>
    <row r="84" spans="1:8" ht="9.9" customHeight="1" x14ac:dyDescent="0.3">
      <c r="A84" s="38"/>
      <c r="B84" s="38"/>
      <c r="C84" s="38"/>
      <c r="D84" s="38"/>
      <c r="E84" s="38"/>
      <c r="F84" s="38"/>
      <c r="G84" s="38"/>
    </row>
    <row r="85" spans="1:8" x14ac:dyDescent="0.3">
      <c r="A85" s="263" t="s">
        <v>51</v>
      </c>
      <c r="B85" s="263"/>
      <c r="C85" s="263"/>
      <c r="D85" s="263"/>
      <c r="E85" s="263"/>
      <c r="F85" s="263"/>
      <c r="G85" s="38"/>
    </row>
    <row r="86" spans="1:8" x14ac:dyDescent="0.3">
      <c r="A86" s="263" t="s">
        <v>62</v>
      </c>
      <c r="B86" s="263"/>
      <c r="C86" s="263"/>
      <c r="D86" s="263"/>
      <c r="E86" s="263"/>
      <c r="F86" s="263"/>
      <c r="G86" s="38"/>
    </row>
    <row r="87" spans="1:8" x14ac:dyDescent="0.3">
      <c r="A87" s="263" t="s">
        <v>52</v>
      </c>
      <c r="B87" s="263"/>
      <c r="C87" s="263"/>
      <c r="D87" s="263"/>
      <c r="E87" s="263"/>
      <c r="F87" s="263"/>
      <c r="G87" s="38"/>
    </row>
    <row r="88" spans="1:8" ht="9.9" customHeight="1" x14ac:dyDescent="0.3">
      <c r="A88" s="38"/>
      <c r="B88" s="38"/>
      <c r="C88" s="38"/>
      <c r="D88" s="38"/>
      <c r="E88" s="38"/>
      <c r="F88" s="38"/>
      <c r="G88" s="38"/>
    </row>
    <row r="89" spans="1:8" ht="30" x14ac:dyDescent="0.3">
      <c r="A89" s="74" t="s">
        <v>63</v>
      </c>
      <c r="B89" s="74" t="s">
        <v>67</v>
      </c>
      <c r="C89" s="74" t="s">
        <v>71</v>
      </c>
      <c r="D89" s="74" t="s">
        <v>68</v>
      </c>
      <c r="E89" s="74" t="s">
        <v>69</v>
      </c>
      <c r="F89" s="74" t="s">
        <v>70</v>
      </c>
      <c r="G89" s="38"/>
    </row>
    <row r="90" spans="1:8" x14ac:dyDescent="0.3">
      <c r="A90" s="141" t="s">
        <v>16</v>
      </c>
      <c r="B90" s="37">
        <f>+SUM(B92:B96)</f>
        <v>40000000000</v>
      </c>
      <c r="C90" s="83">
        <f>+SUM(C92:C96)</f>
        <v>100</v>
      </c>
      <c r="D90" s="12"/>
      <c r="E90" s="12"/>
      <c r="F90" s="12"/>
      <c r="G90" s="38"/>
    </row>
    <row r="91" spans="1:8" ht="9.9" customHeight="1" x14ac:dyDescent="0.3">
      <c r="A91" s="26"/>
      <c r="B91" s="27"/>
      <c r="C91" s="71"/>
      <c r="D91" s="25"/>
      <c r="E91" s="25"/>
      <c r="F91" s="25"/>
      <c r="G91" s="38"/>
    </row>
    <row r="92" spans="1:8" x14ac:dyDescent="0.3">
      <c r="A92" s="26" t="s">
        <v>64</v>
      </c>
      <c r="B92" s="27">
        <v>40000000000</v>
      </c>
      <c r="C92" s="71">
        <v>100</v>
      </c>
      <c r="D92" s="163" t="s">
        <v>200</v>
      </c>
      <c r="E92" s="163"/>
      <c r="F92" s="25" t="s">
        <v>90</v>
      </c>
      <c r="G92" s="95"/>
    </row>
    <row r="93" spans="1:8" x14ac:dyDescent="0.3">
      <c r="A93" s="26" t="s">
        <v>65</v>
      </c>
      <c r="B93" s="27">
        <v>0</v>
      </c>
      <c r="C93" s="71">
        <v>0</v>
      </c>
      <c r="D93" s="164"/>
      <c r="E93" s="164"/>
      <c r="F93" s="25"/>
      <c r="G93" s="95"/>
    </row>
    <row r="94" spans="1:8" x14ac:dyDescent="0.3">
      <c r="A94" s="26" t="s">
        <v>66</v>
      </c>
      <c r="B94" s="27">
        <v>0</v>
      </c>
      <c r="C94" s="71">
        <v>0</v>
      </c>
      <c r="D94" s="164"/>
      <c r="E94" s="164"/>
      <c r="F94" s="25"/>
      <c r="G94" s="95"/>
    </row>
    <row r="95" spans="1:8" x14ac:dyDescent="0.3">
      <c r="A95" s="26" t="s">
        <v>159</v>
      </c>
      <c r="B95" s="27">
        <v>0</v>
      </c>
      <c r="C95" s="71">
        <v>0</v>
      </c>
      <c r="D95" s="163"/>
      <c r="E95" s="163" t="s">
        <v>201</v>
      </c>
      <c r="F95" s="25" t="s">
        <v>90</v>
      </c>
      <c r="G95" s="38"/>
    </row>
    <row r="96" spans="1:8" x14ac:dyDescent="0.3">
      <c r="A96" s="28" t="s">
        <v>160</v>
      </c>
      <c r="B96" s="27">
        <v>0</v>
      </c>
      <c r="C96" s="71">
        <v>0</v>
      </c>
      <c r="D96" s="165"/>
      <c r="E96" s="166" t="s">
        <v>208</v>
      </c>
      <c r="F96" s="169" t="s">
        <v>90</v>
      </c>
      <c r="G96" s="38"/>
    </row>
    <row r="97" spans="1:8" x14ac:dyDescent="0.3">
      <c r="A97" s="260" t="s">
        <v>209</v>
      </c>
      <c r="B97" s="260"/>
      <c r="C97" s="260"/>
      <c r="D97" s="260"/>
      <c r="E97" s="260"/>
      <c r="F97" s="260"/>
      <c r="G97" s="38"/>
    </row>
    <row r="98" spans="1:8" ht="50.1" customHeight="1" x14ac:dyDescent="0.3">
      <c r="A98" s="261" t="s">
        <v>210</v>
      </c>
      <c r="B98" s="261"/>
      <c r="C98" s="261"/>
      <c r="D98" s="261"/>
      <c r="E98" s="261"/>
      <c r="F98" s="261"/>
      <c r="G98" s="38"/>
    </row>
    <row r="99" spans="1:8" ht="9.9" customHeight="1" x14ac:dyDescent="0.3">
      <c r="A99" s="26"/>
      <c r="B99" s="51"/>
      <c r="C99" s="25"/>
      <c r="G99" s="38"/>
    </row>
    <row r="100" spans="1:8" x14ac:dyDescent="0.3">
      <c r="A100" s="263" t="s">
        <v>72</v>
      </c>
      <c r="B100" s="263"/>
      <c r="C100" s="263"/>
      <c r="D100" s="263"/>
      <c r="E100" s="263"/>
      <c r="F100" s="263"/>
      <c r="G100" s="38"/>
    </row>
    <row r="101" spans="1:8" x14ac:dyDescent="0.3">
      <c r="A101" s="263" t="s">
        <v>73</v>
      </c>
      <c r="B101" s="263"/>
      <c r="C101" s="263"/>
      <c r="D101" s="263"/>
      <c r="E101" s="263"/>
      <c r="F101" s="263"/>
      <c r="G101" s="38"/>
    </row>
    <row r="102" spans="1:8" x14ac:dyDescent="0.3">
      <c r="A102" s="263" t="s">
        <v>52</v>
      </c>
      <c r="B102" s="263"/>
      <c r="C102" s="263"/>
      <c r="D102" s="263"/>
      <c r="E102" s="263"/>
      <c r="F102" s="263"/>
      <c r="G102" s="38"/>
    </row>
    <row r="103" spans="1:8" ht="9.9" customHeight="1" x14ac:dyDescent="0.3">
      <c r="A103" s="38"/>
      <c r="B103" s="38"/>
      <c r="C103" s="38"/>
      <c r="D103" s="38"/>
      <c r="E103" s="38"/>
      <c r="F103" s="38"/>
      <c r="G103" s="38"/>
    </row>
    <row r="104" spans="1:8" x14ac:dyDescent="0.3">
      <c r="A104" s="73" t="s">
        <v>55</v>
      </c>
      <c r="B104" s="73" t="s">
        <v>56</v>
      </c>
      <c r="C104" s="73" t="s">
        <v>5</v>
      </c>
      <c r="D104" s="73" t="s">
        <v>6</v>
      </c>
      <c r="E104" s="73" t="s">
        <v>7</v>
      </c>
      <c r="F104" s="73" t="s">
        <v>8</v>
      </c>
      <c r="G104" s="38"/>
    </row>
    <row r="105" spans="1:8" x14ac:dyDescent="0.3">
      <c r="A105" s="141" t="s">
        <v>16</v>
      </c>
      <c r="B105" s="52"/>
      <c r="C105" s="13">
        <f>+C107+C161</f>
        <v>9533318193.5</v>
      </c>
      <c r="D105" s="13">
        <f>+D107+D161</f>
        <v>0</v>
      </c>
      <c r="E105" s="13">
        <f>+E107+E161</f>
        <v>0</v>
      </c>
      <c r="F105" s="37">
        <f>+F107+F161</f>
        <v>9533318193.5</v>
      </c>
      <c r="G105" s="62">
        <f>+F128+F135+F136+F137+F138+F139+F140+F152+F153+F154+F155+F156</f>
        <v>1142552263.75</v>
      </c>
    </row>
    <row r="106" spans="1:8" ht="9.9" customHeight="1" x14ac:dyDescent="0.3">
      <c r="A106" s="14"/>
      <c r="B106" s="53"/>
      <c r="C106" s="15"/>
      <c r="D106" s="15"/>
      <c r="E106" s="15"/>
      <c r="F106" s="54"/>
      <c r="G106" s="38"/>
    </row>
    <row r="107" spans="1:8" x14ac:dyDescent="0.3">
      <c r="A107" s="264" t="s">
        <v>74</v>
      </c>
      <c r="B107" s="264"/>
      <c r="C107" s="55">
        <f>+SUM(C108:C159)</f>
        <v>9533318193.5</v>
      </c>
      <c r="D107" s="55">
        <f t="shared" ref="D107:F107" si="7">+SUM(D108:D159)</f>
        <v>0</v>
      </c>
      <c r="E107" s="55">
        <f t="shared" si="7"/>
        <v>0</v>
      </c>
      <c r="F107" s="55">
        <f t="shared" si="7"/>
        <v>9533318193.5</v>
      </c>
      <c r="G107" s="202">
        <f>+F105-G105</f>
        <v>8390765929.75</v>
      </c>
      <c r="H107" s="203" t="s">
        <v>370</v>
      </c>
    </row>
    <row r="108" spans="1:8" x14ac:dyDescent="0.3">
      <c r="A108" s="57" t="s">
        <v>256</v>
      </c>
      <c r="B108" s="53" t="s">
        <v>257</v>
      </c>
      <c r="C108" s="16">
        <v>0</v>
      </c>
      <c r="D108" s="16">
        <v>0</v>
      </c>
      <c r="E108" s="16">
        <v>0</v>
      </c>
      <c r="F108" s="58">
        <f>+C108+D108+E108</f>
        <v>0</v>
      </c>
      <c r="G108" s="38"/>
    </row>
    <row r="109" spans="1:8" x14ac:dyDescent="0.3">
      <c r="A109" s="57" t="s">
        <v>258</v>
      </c>
      <c r="B109" s="53" t="s">
        <v>259</v>
      </c>
      <c r="C109" s="16">
        <v>0</v>
      </c>
      <c r="D109" s="16">
        <v>0</v>
      </c>
      <c r="E109" s="16">
        <v>0</v>
      </c>
      <c r="F109" s="58">
        <f t="shared" ref="F109:F110" si="8">+C109+D109+E109</f>
        <v>0</v>
      </c>
      <c r="G109" s="38"/>
    </row>
    <row r="110" spans="1:8" x14ac:dyDescent="0.3">
      <c r="A110" s="142" t="s">
        <v>260</v>
      </c>
      <c r="B110" s="53" t="s">
        <v>261</v>
      </c>
      <c r="C110" s="16">
        <v>0</v>
      </c>
      <c r="D110" s="16">
        <v>0</v>
      </c>
      <c r="E110" s="16">
        <v>0</v>
      </c>
      <c r="F110" s="58">
        <f t="shared" si="8"/>
        <v>0</v>
      </c>
      <c r="G110" s="38"/>
    </row>
    <row r="111" spans="1:8" x14ac:dyDescent="0.3">
      <c r="A111" s="162" t="s">
        <v>262</v>
      </c>
      <c r="B111" s="53" t="s">
        <v>263</v>
      </c>
      <c r="C111" s="16">
        <v>0</v>
      </c>
      <c r="D111" s="16">
        <v>0</v>
      </c>
      <c r="E111" s="16">
        <v>0</v>
      </c>
      <c r="F111" s="58">
        <f t="shared" ref="F111:F159" si="9">+C111+D111+E111</f>
        <v>0</v>
      </c>
      <c r="G111" s="38"/>
    </row>
    <row r="112" spans="1:8" x14ac:dyDescent="0.3">
      <c r="A112" s="162" t="s">
        <v>264</v>
      </c>
      <c r="B112" s="53" t="s">
        <v>265</v>
      </c>
      <c r="C112" s="16">
        <v>0</v>
      </c>
      <c r="D112" s="16">
        <v>0</v>
      </c>
      <c r="E112" s="16">
        <v>0</v>
      </c>
      <c r="F112" s="58">
        <f t="shared" si="9"/>
        <v>0</v>
      </c>
      <c r="G112" s="38"/>
    </row>
    <row r="113" spans="1:7" x14ac:dyDescent="0.3">
      <c r="A113" s="162" t="s">
        <v>266</v>
      </c>
      <c r="B113" s="53" t="s">
        <v>267</v>
      </c>
      <c r="C113" s="16">
        <v>0</v>
      </c>
      <c r="D113" s="16">
        <v>0</v>
      </c>
      <c r="E113" s="16">
        <v>0</v>
      </c>
      <c r="F113" s="58">
        <f t="shared" si="9"/>
        <v>0</v>
      </c>
      <c r="G113" s="38"/>
    </row>
    <row r="114" spans="1:7" x14ac:dyDescent="0.3">
      <c r="A114" s="162" t="s">
        <v>268</v>
      </c>
      <c r="B114" s="53" t="s">
        <v>269</v>
      </c>
      <c r="C114" s="16">
        <v>0</v>
      </c>
      <c r="D114" s="16">
        <v>0</v>
      </c>
      <c r="E114" s="16">
        <v>0</v>
      </c>
      <c r="F114" s="58">
        <f t="shared" si="9"/>
        <v>0</v>
      </c>
      <c r="G114" s="38"/>
    </row>
    <row r="115" spans="1:7" x14ac:dyDescent="0.3">
      <c r="A115" s="162" t="s">
        <v>270</v>
      </c>
      <c r="B115" s="53" t="s">
        <v>271</v>
      </c>
      <c r="C115" s="16">
        <v>0</v>
      </c>
      <c r="D115" s="16">
        <v>0</v>
      </c>
      <c r="E115" s="16">
        <v>0</v>
      </c>
      <c r="F115" s="58">
        <f t="shared" si="9"/>
        <v>0</v>
      </c>
      <c r="G115" s="38"/>
    </row>
    <row r="116" spans="1:7" x14ac:dyDescent="0.3">
      <c r="A116" s="162" t="s">
        <v>272</v>
      </c>
      <c r="B116" s="53" t="s">
        <v>273</v>
      </c>
      <c r="C116" s="16">
        <v>0</v>
      </c>
      <c r="D116" s="16">
        <v>0</v>
      </c>
      <c r="E116" s="16">
        <v>0</v>
      </c>
      <c r="F116" s="58">
        <f t="shared" si="9"/>
        <v>0</v>
      </c>
      <c r="G116" s="38"/>
    </row>
    <row r="117" spans="1:7" x14ac:dyDescent="0.3">
      <c r="A117" s="162" t="s">
        <v>212</v>
      </c>
      <c r="B117" s="53" t="s">
        <v>278</v>
      </c>
      <c r="C117" s="16">
        <v>42500000</v>
      </c>
      <c r="D117" s="16">
        <v>0</v>
      </c>
      <c r="E117" s="16">
        <v>0</v>
      </c>
      <c r="F117" s="58">
        <f t="shared" si="9"/>
        <v>42500000</v>
      </c>
      <c r="G117" s="38"/>
    </row>
    <row r="118" spans="1:7" x14ac:dyDescent="0.3">
      <c r="A118" s="162" t="s">
        <v>213</v>
      </c>
      <c r="B118" s="53" t="s">
        <v>313</v>
      </c>
      <c r="C118" s="16">
        <v>20250000</v>
      </c>
      <c r="D118" s="16">
        <v>0</v>
      </c>
      <c r="E118" s="16">
        <v>0</v>
      </c>
      <c r="F118" s="58">
        <f t="shared" si="9"/>
        <v>20250000</v>
      </c>
      <c r="G118" s="38"/>
    </row>
    <row r="119" spans="1:7" x14ac:dyDescent="0.3">
      <c r="A119" s="162" t="s">
        <v>214</v>
      </c>
      <c r="B119" s="53" t="s">
        <v>279</v>
      </c>
      <c r="C119" s="16">
        <v>0</v>
      </c>
      <c r="D119" s="16">
        <v>0</v>
      </c>
      <c r="E119" s="16">
        <v>0</v>
      </c>
      <c r="F119" s="58">
        <f t="shared" si="9"/>
        <v>0</v>
      </c>
      <c r="G119" s="38"/>
    </row>
    <row r="120" spans="1:7" x14ac:dyDescent="0.3">
      <c r="A120" s="162" t="s">
        <v>215</v>
      </c>
      <c r="B120" s="53" t="s">
        <v>280</v>
      </c>
      <c r="C120" s="16">
        <v>56250000</v>
      </c>
      <c r="D120" s="16">
        <v>0</v>
      </c>
      <c r="E120" s="16">
        <v>0</v>
      </c>
      <c r="F120" s="58">
        <f t="shared" si="9"/>
        <v>56250000</v>
      </c>
      <c r="G120" s="38"/>
    </row>
    <row r="121" spans="1:7" x14ac:dyDescent="0.3">
      <c r="A121" s="162" t="s">
        <v>216</v>
      </c>
      <c r="B121" s="53" t="s">
        <v>281</v>
      </c>
      <c r="C121" s="16">
        <v>61250000</v>
      </c>
      <c r="D121" s="16">
        <v>0</v>
      </c>
      <c r="E121" s="16">
        <v>0</v>
      </c>
      <c r="F121" s="58">
        <f t="shared" si="9"/>
        <v>61250000</v>
      </c>
      <c r="G121" s="38"/>
    </row>
    <row r="122" spans="1:7" x14ac:dyDescent="0.3">
      <c r="A122" s="162" t="s">
        <v>217</v>
      </c>
      <c r="B122" s="53" t="s">
        <v>282</v>
      </c>
      <c r="C122" s="16">
        <v>30000000</v>
      </c>
      <c r="D122" s="16">
        <v>0</v>
      </c>
      <c r="E122" s="16">
        <v>0</v>
      </c>
      <c r="F122" s="58">
        <f t="shared" si="9"/>
        <v>30000000</v>
      </c>
      <c r="G122" s="38"/>
    </row>
    <row r="123" spans="1:7" x14ac:dyDescent="0.3">
      <c r="A123" s="162" t="s">
        <v>218</v>
      </c>
      <c r="B123" s="53" t="s">
        <v>283</v>
      </c>
      <c r="C123" s="16">
        <v>2500000</v>
      </c>
      <c r="D123" s="16">
        <v>0</v>
      </c>
      <c r="E123" s="16">
        <v>0</v>
      </c>
      <c r="F123" s="58">
        <f t="shared" si="9"/>
        <v>2500000</v>
      </c>
      <c r="G123" s="38"/>
    </row>
    <row r="124" spans="1:7" x14ac:dyDescent="0.3">
      <c r="A124" s="162" t="s">
        <v>219</v>
      </c>
      <c r="B124" s="53" t="s">
        <v>284</v>
      </c>
      <c r="C124" s="16">
        <v>7500000</v>
      </c>
      <c r="D124" s="16">
        <v>0</v>
      </c>
      <c r="E124" s="16">
        <v>0</v>
      </c>
      <c r="F124" s="58">
        <f t="shared" si="9"/>
        <v>7500000</v>
      </c>
      <c r="G124" s="38"/>
    </row>
    <row r="125" spans="1:7" x14ac:dyDescent="0.3">
      <c r="A125" s="173" t="s">
        <v>220</v>
      </c>
      <c r="B125" s="179" t="s">
        <v>312</v>
      </c>
      <c r="C125" s="16">
        <v>95223057.5</v>
      </c>
      <c r="D125" s="16">
        <v>0</v>
      </c>
      <c r="E125" s="16">
        <v>0</v>
      </c>
      <c r="F125" s="180">
        <f t="shared" si="9"/>
        <v>95223057.5</v>
      </c>
      <c r="G125" s="38"/>
    </row>
    <row r="126" spans="1:7" x14ac:dyDescent="0.3">
      <c r="A126" s="173" t="s">
        <v>222</v>
      </c>
      <c r="B126" s="179" t="s">
        <v>285</v>
      </c>
      <c r="C126" s="16">
        <v>1250000</v>
      </c>
      <c r="D126" s="16">
        <v>0</v>
      </c>
      <c r="E126" s="16">
        <v>0</v>
      </c>
      <c r="F126" s="180">
        <f t="shared" si="9"/>
        <v>1250000</v>
      </c>
      <c r="G126" s="38"/>
    </row>
    <row r="127" spans="1:7" x14ac:dyDescent="0.3">
      <c r="A127" s="173" t="s">
        <v>223</v>
      </c>
      <c r="B127" s="179" t="s">
        <v>286</v>
      </c>
      <c r="C127" s="16">
        <v>0</v>
      </c>
      <c r="D127" s="16">
        <v>0</v>
      </c>
      <c r="E127" s="16">
        <v>0</v>
      </c>
      <c r="F127" s="180">
        <f t="shared" si="9"/>
        <v>0</v>
      </c>
      <c r="G127" s="38"/>
    </row>
    <row r="128" spans="1:7" x14ac:dyDescent="0.3">
      <c r="A128" s="204" t="s">
        <v>224</v>
      </c>
      <c r="B128" s="199" t="s">
        <v>287</v>
      </c>
      <c r="C128" s="200">
        <v>3750000</v>
      </c>
      <c r="D128" s="200">
        <v>0</v>
      </c>
      <c r="E128" s="200">
        <v>0</v>
      </c>
      <c r="F128" s="201">
        <f t="shared" si="9"/>
        <v>3750000</v>
      </c>
      <c r="G128" s="38"/>
    </row>
    <row r="129" spans="1:7" x14ac:dyDescent="0.3">
      <c r="A129" s="173" t="s">
        <v>225</v>
      </c>
      <c r="B129" s="179" t="s">
        <v>288</v>
      </c>
      <c r="C129" s="16">
        <v>0</v>
      </c>
      <c r="D129" s="16">
        <v>0</v>
      </c>
      <c r="E129" s="16">
        <v>0</v>
      </c>
      <c r="F129" s="180">
        <f t="shared" si="9"/>
        <v>0</v>
      </c>
      <c r="G129" s="38"/>
    </row>
    <row r="130" spans="1:7" x14ac:dyDescent="0.3">
      <c r="A130" s="173" t="s">
        <v>226</v>
      </c>
      <c r="B130" s="179" t="s">
        <v>289</v>
      </c>
      <c r="C130" s="16">
        <v>0</v>
      </c>
      <c r="D130" s="16">
        <v>0</v>
      </c>
      <c r="E130" s="16">
        <v>0</v>
      </c>
      <c r="F130" s="180">
        <f t="shared" si="9"/>
        <v>0</v>
      </c>
      <c r="G130" s="38"/>
    </row>
    <row r="131" spans="1:7" x14ac:dyDescent="0.3">
      <c r="A131" s="173" t="s">
        <v>227</v>
      </c>
      <c r="B131" s="179" t="s">
        <v>290</v>
      </c>
      <c r="C131" s="16">
        <v>7500000</v>
      </c>
      <c r="D131" s="16">
        <v>0</v>
      </c>
      <c r="E131" s="16">
        <v>0</v>
      </c>
      <c r="F131" s="180">
        <f t="shared" si="9"/>
        <v>7500000</v>
      </c>
      <c r="G131" s="38"/>
    </row>
    <row r="132" spans="1:7" x14ac:dyDescent="0.3">
      <c r="A132" s="173" t="s">
        <v>228</v>
      </c>
      <c r="B132" s="179" t="s">
        <v>291</v>
      </c>
      <c r="C132" s="16">
        <v>37500000</v>
      </c>
      <c r="D132" s="16">
        <v>0</v>
      </c>
      <c r="E132" s="16">
        <v>0</v>
      </c>
      <c r="F132" s="180">
        <f t="shared" si="9"/>
        <v>37500000</v>
      </c>
      <c r="G132" s="38"/>
    </row>
    <row r="133" spans="1:7" x14ac:dyDescent="0.3">
      <c r="A133" s="173" t="s">
        <v>229</v>
      </c>
      <c r="B133" s="179" t="s">
        <v>292</v>
      </c>
      <c r="C133" s="16">
        <v>10916306.25</v>
      </c>
      <c r="D133" s="16">
        <v>0</v>
      </c>
      <c r="E133" s="16">
        <v>0</v>
      </c>
      <c r="F133" s="180">
        <f t="shared" si="9"/>
        <v>10916306.25</v>
      </c>
      <c r="G133" s="38"/>
    </row>
    <row r="134" spans="1:7" x14ac:dyDescent="0.3">
      <c r="A134" s="173" t="s">
        <v>230</v>
      </c>
      <c r="B134" s="179" t="s">
        <v>293</v>
      </c>
      <c r="C134" s="16">
        <v>0</v>
      </c>
      <c r="D134" s="16">
        <v>0</v>
      </c>
      <c r="E134" s="16">
        <v>0</v>
      </c>
      <c r="F134" s="180">
        <f t="shared" si="9"/>
        <v>0</v>
      </c>
      <c r="G134" s="38"/>
    </row>
    <row r="135" spans="1:7" x14ac:dyDescent="0.3">
      <c r="A135" s="204" t="s">
        <v>231</v>
      </c>
      <c r="B135" s="199" t="s">
        <v>294</v>
      </c>
      <c r="C135" s="200">
        <v>42500000</v>
      </c>
      <c r="D135" s="200">
        <v>0</v>
      </c>
      <c r="E135" s="200">
        <v>0</v>
      </c>
      <c r="F135" s="201">
        <f t="shared" si="9"/>
        <v>42500000</v>
      </c>
      <c r="G135" s="38"/>
    </row>
    <row r="136" spans="1:7" x14ac:dyDescent="0.3">
      <c r="A136" s="204" t="s">
        <v>232</v>
      </c>
      <c r="B136" s="199" t="s">
        <v>295</v>
      </c>
      <c r="C136" s="200">
        <v>0</v>
      </c>
      <c r="D136" s="200">
        <v>0</v>
      </c>
      <c r="E136" s="200">
        <v>0</v>
      </c>
      <c r="F136" s="201">
        <f t="shared" si="9"/>
        <v>0</v>
      </c>
      <c r="G136" s="38"/>
    </row>
    <row r="137" spans="1:7" x14ac:dyDescent="0.3">
      <c r="A137" s="204" t="s">
        <v>233</v>
      </c>
      <c r="B137" s="199" t="s">
        <v>174</v>
      </c>
      <c r="C137" s="200">
        <v>12500000</v>
      </c>
      <c r="D137" s="200">
        <v>0</v>
      </c>
      <c r="E137" s="200">
        <v>0</v>
      </c>
      <c r="F137" s="201">
        <f t="shared" si="9"/>
        <v>12500000</v>
      </c>
      <c r="G137" s="38"/>
    </row>
    <row r="138" spans="1:7" x14ac:dyDescent="0.3">
      <c r="A138" s="204" t="s">
        <v>234</v>
      </c>
      <c r="B138" s="199" t="s">
        <v>175</v>
      </c>
      <c r="C138" s="200">
        <v>625000</v>
      </c>
      <c r="D138" s="200">
        <v>0</v>
      </c>
      <c r="E138" s="200">
        <v>0</v>
      </c>
      <c r="F138" s="201">
        <f t="shared" si="9"/>
        <v>625000</v>
      </c>
      <c r="G138" s="38"/>
    </row>
    <row r="139" spans="1:7" x14ac:dyDescent="0.3">
      <c r="A139" s="204" t="s">
        <v>235</v>
      </c>
      <c r="B139" s="199" t="s">
        <v>176</v>
      </c>
      <c r="C139" s="200">
        <v>1250000</v>
      </c>
      <c r="D139" s="200">
        <v>0</v>
      </c>
      <c r="E139" s="200">
        <v>0</v>
      </c>
      <c r="F139" s="201">
        <f t="shared" si="9"/>
        <v>1250000</v>
      </c>
      <c r="G139" s="38"/>
    </row>
    <row r="140" spans="1:7" x14ac:dyDescent="0.3">
      <c r="A140" s="204" t="s">
        <v>236</v>
      </c>
      <c r="B140" s="199" t="s">
        <v>177</v>
      </c>
      <c r="C140" s="200">
        <v>1500000</v>
      </c>
      <c r="D140" s="200">
        <v>0</v>
      </c>
      <c r="E140" s="200">
        <v>0</v>
      </c>
      <c r="F140" s="201">
        <f t="shared" si="9"/>
        <v>1500000</v>
      </c>
      <c r="G140" s="38"/>
    </row>
    <row r="141" spans="1:7" x14ac:dyDescent="0.3">
      <c r="A141" s="173" t="s">
        <v>237</v>
      </c>
      <c r="B141" s="179" t="s">
        <v>296</v>
      </c>
      <c r="C141" s="16">
        <v>12500000</v>
      </c>
      <c r="D141" s="16">
        <v>0</v>
      </c>
      <c r="E141" s="16">
        <v>0</v>
      </c>
      <c r="F141" s="180">
        <f t="shared" si="9"/>
        <v>12500000</v>
      </c>
      <c r="G141" s="38"/>
    </row>
    <row r="142" spans="1:7" x14ac:dyDescent="0.3">
      <c r="A142" s="173" t="s">
        <v>238</v>
      </c>
      <c r="B142" s="179" t="s">
        <v>297</v>
      </c>
      <c r="C142" s="16">
        <v>6250000</v>
      </c>
      <c r="D142" s="16">
        <v>0</v>
      </c>
      <c r="E142" s="16">
        <v>0</v>
      </c>
      <c r="F142" s="180">
        <f t="shared" si="9"/>
        <v>6250000</v>
      </c>
      <c r="G142" s="38"/>
    </row>
    <row r="143" spans="1:7" x14ac:dyDescent="0.3">
      <c r="A143" s="173" t="s">
        <v>314</v>
      </c>
      <c r="B143" s="179" t="s">
        <v>300</v>
      </c>
      <c r="C143" s="16">
        <v>4607136193.5</v>
      </c>
      <c r="D143" s="16">
        <v>0</v>
      </c>
      <c r="E143" s="16">
        <v>0</v>
      </c>
      <c r="F143" s="180">
        <f t="shared" si="9"/>
        <v>4607136193.5</v>
      </c>
      <c r="G143" s="38"/>
    </row>
    <row r="144" spans="1:7" x14ac:dyDescent="0.3">
      <c r="A144" s="173" t="s">
        <v>242</v>
      </c>
      <c r="B144" s="179" t="s">
        <v>301</v>
      </c>
      <c r="C144" s="16">
        <v>468250</v>
      </c>
      <c r="D144" s="16">
        <v>0</v>
      </c>
      <c r="E144" s="16">
        <v>0</v>
      </c>
      <c r="F144" s="180">
        <f t="shared" si="9"/>
        <v>468250</v>
      </c>
      <c r="G144" s="38"/>
    </row>
    <row r="145" spans="1:7" x14ac:dyDescent="0.3">
      <c r="A145" s="173" t="s">
        <v>243</v>
      </c>
      <c r="B145" s="179" t="s">
        <v>302</v>
      </c>
      <c r="C145" s="16">
        <v>0</v>
      </c>
      <c r="D145" s="16">
        <v>0</v>
      </c>
      <c r="E145" s="16">
        <v>0</v>
      </c>
      <c r="F145" s="180">
        <f t="shared" si="9"/>
        <v>0</v>
      </c>
      <c r="G145" s="38"/>
    </row>
    <row r="146" spans="1:7" x14ac:dyDescent="0.3">
      <c r="A146" s="173" t="s">
        <v>244</v>
      </c>
      <c r="B146" s="179" t="s">
        <v>303</v>
      </c>
      <c r="C146" s="16">
        <v>1500000</v>
      </c>
      <c r="D146" s="16">
        <v>0</v>
      </c>
      <c r="E146" s="16">
        <v>0</v>
      </c>
      <c r="F146" s="180">
        <f t="shared" si="9"/>
        <v>1500000</v>
      </c>
      <c r="G146" s="38"/>
    </row>
    <row r="147" spans="1:7" x14ac:dyDescent="0.3">
      <c r="A147" s="173" t="s">
        <v>245</v>
      </c>
      <c r="B147" s="179" t="s">
        <v>304</v>
      </c>
      <c r="C147" s="16">
        <v>11326487.5</v>
      </c>
      <c r="D147" s="16">
        <v>0</v>
      </c>
      <c r="E147" s="16">
        <v>0</v>
      </c>
      <c r="F147" s="180">
        <f t="shared" si="9"/>
        <v>11326487.5</v>
      </c>
      <c r="G147" s="38"/>
    </row>
    <row r="148" spans="1:7" x14ac:dyDescent="0.3">
      <c r="A148" s="173" t="s">
        <v>246</v>
      </c>
      <c r="B148" s="179" t="s">
        <v>305</v>
      </c>
      <c r="C148" s="16">
        <v>3750000</v>
      </c>
      <c r="D148" s="16">
        <v>0</v>
      </c>
      <c r="E148" s="16">
        <v>0</v>
      </c>
      <c r="F148" s="180">
        <f t="shared" si="9"/>
        <v>3750000</v>
      </c>
      <c r="G148" s="38"/>
    </row>
    <row r="149" spans="1:7" x14ac:dyDescent="0.3">
      <c r="A149" s="173" t="s">
        <v>247</v>
      </c>
      <c r="B149" s="179" t="s">
        <v>306</v>
      </c>
      <c r="C149" s="16">
        <v>7000000</v>
      </c>
      <c r="D149" s="16">
        <v>0</v>
      </c>
      <c r="E149" s="16">
        <v>0</v>
      </c>
      <c r="F149" s="180">
        <f t="shared" si="9"/>
        <v>7000000</v>
      </c>
      <c r="G149" s="38"/>
    </row>
    <row r="150" spans="1:7" x14ac:dyDescent="0.3">
      <c r="A150" s="173" t="s">
        <v>248</v>
      </c>
      <c r="B150" s="179" t="s">
        <v>307</v>
      </c>
      <c r="C150" s="16">
        <v>5000000</v>
      </c>
      <c r="D150" s="16">
        <v>0</v>
      </c>
      <c r="E150" s="16">
        <v>0</v>
      </c>
      <c r="F150" s="180">
        <f t="shared" si="9"/>
        <v>5000000</v>
      </c>
      <c r="G150" s="38"/>
    </row>
    <row r="151" spans="1:7" x14ac:dyDescent="0.3">
      <c r="A151" s="173" t="s">
        <v>249</v>
      </c>
      <c r="B151" s="179" t="s">
        <v>308</v>
      </c>
      <c r="C151" s="16">
        <v>5125000</v>
      </c>
      <c r="D151" s="16">
        <v>0</v>
      </c>
      <c r="E151" s="16">
        <v>0</v>
      </c>
      <c r="F151" s="180">
        <f t="shared" si="9"/>
        <v>5125000</v>
      </c>
      <c r="G151" s="38"/>
    </row>
    <row r="152" spans="1:7" x14ac:dyDescent="0.3">
      <c r="A152" s="204" t="s">
        <v>250</v>
      </c>
      <c r="B152" s="199" t="s">
        <v>178</v>
      </c>
      <c r="C152" s="200">
        <v>7500000</v>
      </c>
      <c r="D152" s="200">
        <v>0</v>
      </c>
      <c r="E152" s="200">
        <v>0</v>
      </c>
      <c r="F152" s="201">
        <f t="shared" si="9"/>
        <v>7500000</v>
      </c>
      <c r="G152" s="38"/>
    </row>
    <row r="153" spans="1:7" x14ac:dyDescent="0.3">
      <c r="A153" s="204" t="s">
        <v>251</v>
      </c>
      <c r="B153" s="199" t="s">
        <v>309</v>
      </c>
      <c r="C153" s="200">
        <v>18057331</v>
      </c>
      <c r="D153" s="200">
        <v>0</v>
      </c>
      <c r="E153" s="200">
        <v>0</v>
      </c>
      <c r="F153" s="201">
        <f t="shared" si="9"/>
        <v>18057331</v>
      </c>
      <c r="G153" s="38"/>
    </row>
    <row r="154" spans="1:7" x14ac:dyDescent="0.3">
      <c r="A154" s="204" t="s">
        <v>252</v>
      </c>
      <c r="B154" s="199" t="s">
        <v>180</v>
      </c>
      <c r="C154" s="200">
        <v>10000000</v>
      </c>
      <c r="D154" s="200">
        <v>0</v>
      </c>
      <c r="E154" s="200">
        <v>0</v>
      </c>
      <c r="F154" s="201">
        <f t="shared" si="9"/>
        <v>10000000</v>
      </c>
      <c r="G154" s="38"/>
    </row>
    <row r="155" spans="1:7" x14ac:dyDescent="0.3">
      <c r="A155" s="204" t="s">
        <v>253</v>
      </c>
      <c r="B155" s="199" t="s">
        <v>181</v>
      </c>
      <c r="C155" s="200">
        <v>226297500</v>
      </c>
      <c r="D155" s="200">
        <v>0</v>
      </c>
      <c r="E155" s="200">
        <v>0</v>
      </c>
      <c r="F155" s="201">
        <f t="shared" si="9"/>
        <v>226297500</v>
      </c>
      <c r="G155" s="38"/>
    </row>
    <row r="156" spans="1:7" x14ac:dyDescent="0.3">
      <c r="A156" s="204" t="s">
        <v>254</v>
      </c>
      <c r="B156" s="199" t="s">
        <v>310</v>
      </c>
      <c r="C156" s="200">
        <v>818572432.75</v>
      </c>
      <c r="D156" s="200">
        <v>0</v>
      </c>
      <c r="E156" s="200">
        <v>0</v>
      </c>
      <c r="F156" s="201">
        <f t="shared" si="9"/>
        <v>818572432.75</v>
      </c>
      <c r="G156" s="38"/>
    </row>
    <row r="157" spans="1:7" x14ac:dyDescent="0.3">
      <c r="A157" s="173" t="s">
        <v>255</v>
      </c>
      <c r="B157" s="179" t="s">
        <v>311</v>
      </c>
      <c r="C157" s="16">
        <v>3358070635</v>
      </c>
      <c r="D157" s="16">
        <v>0</v>
      </c>
      <c r="E157" s="16">
        <v>0</v>
      </c>
      <c r="F157" s="180">
        <f t="shared" si="9"/>
        <v>3358070635</v>
      </c>
      <c r="G157" s="38"/>
    </row>
    <row r="158" spans="1:7" x14ac:dyDescent="0.3">
      <c r="A158" s="173" t="s">
        <v>274</v>
      </c>
      <c r="B158" s="179" t="s">
        <v>275</v>
      </c>
      <c r="C158" s="16">
        <v>0</v>
      </c>
      <c r="D158" s="16">
        <v>0</v>
      </c>
      <c r="E158" s="16">
        <v>0</v>
      </c>
      <c r="F158" s="180">
        <f t="shared" si="9"/>
        <v>0</v>
      </c>
      <c r="G158" s="38"/>
    </row>
    <row r="159" spans="1:7" x14ac:dyDescent="0.3">
      <c r="A159" s="162" t="s">
        <v>274</v>
      </c>
      <c r="B159" s="53" t="s">
        <v>276</v>
      </c>
      <c r="C159" s="16">
        <v>0</v>
      </c>
      <c r="D159" s="16">
        <v>0</v>
      </c>
      <c r="E159" s="16">
        <v>0</v>
      </c>
      <c r="F159" s="58">
        <f t="shared" si="9"/>
        <v>0</v>
      </c>
      <c r="G159" s="38"/>
    </row>
    <row r="160" spans="1:7" x14ac:dyDescent="0.3">
      <c r="A160" s="162"/>
      <c r="B160" s="53"/>
      <c r="C160" s="16"/>
      <c r="D160" s="16"/>
      <c r="E160" s="16"/>
      <c r="F160" s="58"/>
      <c r="G160" s="38"/>
    </row>
    <row r="161" spans="1:7" x14ac:dyDescent="0.3">
      <c r="A161" s="264" t="s">
        <v>75</v>
      </c>
      <c r="B161" s="264"/>
      <c r="C161" s="55">
        <f>+SUM(C162:C163)</f>
        <v>0</v>
      </c>
      <c r="D161" s="55">
        <f>+SUM(D162:D163)</f>
        <v>0</v>
      </c>
      <c r="E161" s="55">
        <f>+SUM(E162:E163)</f>
        <v>0</v>
      </c>
      <c r="F161" s="56">
        <f>+SUM(F162:F163)</f>
        <v>0</v>
      </c>
      <c r="G161" s="38"/>
    </row>
    <row r="162" spans="1:7" x14ac:dyDescent="0.3">
      <c r="A162" s="57" t="s">
        <v>58</v>
      </c>
      <c r="B162" s="53" t="s">
        <v>53</v>
      </c>
      <c r="C162" s="59">
        <v>0</v>
      </c>
      <c r="D162" s="59">
        <v>0</v>
      </c>
      <c r="E162" s="59">
        <v>0</v>
      </c>
      <c r="F162" s="60">
        <f t="shared" ref="F162:F163" si="10">+C162+D162+E162</f>
        <v>0</v>
      </c>
      <c r="G162" s="38"/>
    </row>
    <row r="163" spans="1:7" x14ac:dyDescent="0.3">
      <c r="A163" s="57" t="s">
        <v>58</v>
      </c>
      <c r="B163" s="53" t="s">
        <v>53</v>
      </c>
      <c r="C163" s="59">
        <v>0</v>
      </c>
      <c r="D163" s="59">
        <v>0</v>
      </c>
      <c r="E163" s="59">
        <v>0</v>
      </c>
      <c r="F163" s="60">
        <f t="shared" si="10"/>
        <v>0</v>
      </c>
      <c r="G163" s="38"/>
    </row>
    <row r="164" spans="1:7" x14ac:dyDescent="0.3">
      <c r="A164" s="260" t="s">
        <v>317</v>
      </c>
      <c r="B164" s="260"/>
      <c r="C164" s="260"/>
      <c r="D164" s="260"/>
      <c r="E164" s="260"/>
      <c r="F164" s="260"/>
      <c r="G164" s="38"/>
    </row>
    <row r="165" spans="1:7" ht="66.75" customHeight="1" x14ac:dyDescent="0.3">
      <c r="A165" s="261" t="s">
        <v>323</v>
      </c>
      <c r="B165" s="261"/>
      <c r="C165" s="261"/>
      <c r="D165" s="261"/>
      <c r="E165" s="261"/>
      <c r="F165" s="261"/>
      <c r="G165" s="38"/>
    </row>
    <row r="166" spans="1:7" x14ac:dyDescent="0.3">
      <c r="A166" s="26"/>
      <c r="B166" s="51"/>
      <c r="C166" s="25"/>
      <c r="G166" s="38"/>
    </row>
    <row r="167" spans="1:7" x14ac:dyDescent="0.3">
      <c r="A167" s="263" t="s">
        <v>76</v>
      </c>
      <c r="B167" s="263"/>
      <c r="C167" s="263"/>
      <c r="D167" s="263"/>
      <c r="E167" s="263"/>
      <c r="F167" s="263"/>
      <c r="G167" s="38"/>
    </row>
    <row r="168" spans="1:7" ht="32.25" customHeight="1" x14ac:dyDescent="0.3">
      <c r="A168" s="226" t="s">
        <v>54</v>
      </c>
      <c r="B168" s="226"/>
      <c r="C168" s="226"/>
      <c r="D168" s="226"/>
      <c r="E168" s="226"/>
      <c r="F168" s="226"/>
      <c r="G168" s="38"/>
    </row>
    <row r="169" spans="1:7" x14ac:dyDescent="0.3">
      <c r="A169" s="263" t="s">
        <v>52</v>
      </c>
      <c r="B169" s="263"/>
      <c r="C169" s="263"/>
      <c r="D169" s="263"/>
      <c r="E169" s="263"/>
      <c r="F169" s="263"/>
      <c r="G169" s="38"/>
    </row>
    <row r="170" spans="1:7" ht="9.9" customHeight="1" x14ac:dyDescent="0.3">
      <c r="A170" s="96"/>
      <c r="B170" s="97"/>
      <c r="C170" s="97"/>
      <c r="D170" s="97"/>
      <c r="E170" s="97"/>
      <c r="F170" s="98"/>
      <c r="G170" s="38"/>
    </row>
    <row r="171" spans="1:7" x14ac:dyDescent="0.3">
      <c r="A171" s="73" t="s">
        <v>55</v>
      </c>
      <c r="B171" s="73" t="s">
        <v>56</v>
      </c>
      <c r="C171" s="73" t="s">
        <v>5</v>
      </c>
      <c r="D171" s="73" t="s">
        <v>6</v>
      </c>
      <c r="E171" s="73" t="s">
        <v>7</v>
      </c>
      <c r="F171" s="73" t="s">
        <v>8</v>
      </c>
      <c r="G171" s="38"/>
    </row>
    <row r="172" spans="1:7" x14ac:dyDescent="0.3">
      <c r="A172" s="141" t="s">
        <v>16</v>
      </c>
      <c r="B172" s="52"/>
      <c r="C172" s="37">
        <f>+C174+C230+C237</f>
        <v>2015727683.1399996</v>
      </c>
      <c r="D172" s="37">
        <f>+D174+D230+D237</f>
        <v>1151605971.6100001</v>
      </c>
      <c r="E172" s="37">
        <f>+E174+E230+E237</f>
        <v>1209486664.25</v>
      </c>
      <c r="F172" s="37">
        <f>+F174+F230+F237</f>
        <v>4376820318.999999</v>
      </c>
      <c r="G172" s="38"/>
    </row>
    <row r="173" spans="1:7" ht="9.9" customHeight="1" x14ac:dyDescent="0.3">
      <c r="A173" s="14"/>
      <c r="B173" s="53"/>
      <c r="C173" s="15"/>
      <c r="D173" s="15"/>
      <c r="E173" s="15"/>
      <c r="F173" s="54"/>
      <c r="G173" s="38"/>
    </row>
    <row r="174" spans="1:7" ht="15" customHeight="1" x14ac:dyDescent="0.3">
      <c r="A174" s="264" t="s">
        <v>57</v>
      </c>
      <c r="B174" s="264"/>
      <c r="C174" s="56">
        <f>+SUM(C175:C228)</f>
        <v>2015727683.1399996</v>
      </c>
      <c r="D174" s="56">
        <f t="shared" ref="D174:E174" si="11">+SUM(D175:D228)</f>
        <v>1151605971.6100001</v>
      </c>
      <c r="E174" s="56">
        <f t="shared" si="11"/>
        <v>1209486664.25</v>
      </c>
      <c r="F174" s="56">
        <f>+SUM(F175:F228)</f>
        <v>4376820318.999999</v>
      </c>
    </row>
    <row r="175" spans="1:7" x14ac:dyDescent="0.3">
      <c r="A175" s="57" t="s">
        <v>256</v>
      </c>
      <c r="B175" s="53" t="s">
        <v>257</v>
      </c>
      <c r="C175" s="16">
        <v>74306922.090000004</v>
      </c>
      <c r="D175" s="16">
        <v>72126161.120000005</v>
      </c>
      <c r="E175" s="16">
        <v>71273405.909999996</v>
      </c>
      <c r="F175" s="58">
        <f>+C175+D175+E175</f>
        <v>217706489.12</v>
      </c>
    </row>
    <row r="176" spans="1:7" x14ac:dyDescent="0.3">
      <c r="A176" s="57" t="s">
        <v>258</v>
      </c>
      <c r="B176" s="53" t="s">
        <v>259</v>
      </c>
      <c r="C176" s="16">
        <v>11524733.4</v>
      </c>
      <c r="D176" s="61">
        <v>11301489.800000001</v>
      </c>
      <c r="E176" s="61">
        <v>11207103.800000001</v>
      </c>
      <c r="F176" s="58">
        <f t="shared" ref="F176:F180" si="12">+C176+D176+E176</f>
        <v>34033327</v>
      </c>
    </row>
    <row r="177" spans="1:6" x14ac:dyDescent="0.3">
      <c r="A177" s="57" t="s">
        <v>260</v>
      </c>
      <c r="B177" s="53" t="s">
        <v>261</v>
      </c>
      <c r="C177" s="16">
        <v>0</v>
      </c>
      <c r="D177" s="16">
        <v>0</v>
      </c>
      <c r="E177" s="16">
        <v>0</v>
      </c>
      <c r="F177" s="58">
        <f t="shared" si="12"/>
        <v>0</v>
      </c>
    </row>
    <row r="178" spans="1:6" x14ac:dyDescent="0.3">
      <c r="A178" s="57" t="s">
        <v>262</v>
      </c>
      <c r="B178" s="53" t="s">
        <v>263</v>
      </c>
      <c r="C178" s="16">
        <v>0</v>
      </c>
      <c r="D178" s="16">
        <v>0</v>
      </c>
      <c r="E178" s="16">
        <v>0</v>
      </c>
      <c r="F178" s="58">
        <f t="shared" si="12"/>
        <v>0</v>
      </c>
    </row>
    <row r="179" spans="1:6" x14ac:dyDescent="0.3">
      <c r="A179" s="57" t="s">
        <v>264</v>
      </c>
      <c r="B179" s="53" t="s">
        <v>265</v>
      </c>
      <c r="C179" s="16">
        <v>8219887.7999999998</v>
      </c>
      <c r="D179" s="16">
        <v>8121495.21</v>
      </c>
      <c r="E179" s="16">
        <v>7896133.6100000003</v>
      </c>
      <c r="F179" s="58">
        <f t="shared" si="12"/>
        <v>24237516.620000001</v>
      </c>
    </row>
    <row r="180" spans="1:6" x14ac:dyDescent="0.3">
      <c r="A180" s="57" t="s">
        <v>266</v>
      </c>
      <c r="B180" s="53" t="s">
        <v>267</v>
      </c>
      <c r="C180" s="16">
        <v>444319.25</v>
      </c>
      <c r="D180" s="16">
        <v>439000.78</v>
      </c>
      <c r="E180" s="16">
        <v>426818.96</v>
      </c>
      <c r="F180" s="58">
        <f t="shared" si="12"/>
        <v>1310138.99</v>
      </c>
    </row>
    <row r="181" spans="1:6" x14ac:dyDescent="0.3">
      <c r="A181" s="57" t="s">
        <v>268</v>
      </c>
      <c r="B181" s="53" t="s">
        <v>269</v>
      </c>
      <c r="C181" s="16">
        <v>4816409.99</v>
      </c>
      <c r="D181" s="61">
        <v>4758757.32</v>
      </c>
      <c r="E181" s="61">
        <v>4626707.58</v>
      </c>
      <c r="F181" s="58">
        <f t="shared" ref="F181:F228" si="13">+C181+D181+E181</f>
        <v>14201874.890000001</v>
      </c>
    </row>
    <row r="182" spans="1:6" x14ac:dyDescent="0.3">
      <c r="A182" s="57" t="s">
        <v>270</v>
      </c>
      <c r="B182" s="53" t="s">
        <v>271</v>
      </c>
      <c r="C182" s="16">
        <v>2665909.38</v>
      </c>
      <c r="D182" s="16">
        <v>2633998.27</v>
      </c>
      <c r="E182" s="16">
        <v>2560908.0299999998</v>
      </c>
      <c r="F182" s="58">
        <f t="shared" si="13"/>
        <v>7860815.6799999997</v>
      </c>
    </row>
    <row r="183" spans="1:6" x14ac:dyDescent="0.3">
      <c r="A183" s="57" t="s">
        <v>272</v>
      </c>
      <c r="B183" s="53" t="s">
        <v>273</v>
      </c>
      <c r="C183" s="16">
        <v>1332955.49</v>
      </c>
      <c r="D183" s="16">
        <v>1317000.01</v>
      </c>
      <c r="E183" s="16">
        <v>1280454.79</v>
      </c>
      <c r="F183" s="58">
        <f t="shared" si="13"/>
        <v>3930410.29</v>
      </c>
    </row>
    <row r="184" spans="1:6" x14ac:dyDescent="0.3">
      <c r="A184" s="57" t="s">
        <v>212</v>
      </c>
      <c r="B184" s="53" t="s">
        <v>278</v>
      </c>
      <c r="C184" s="16">
        <v>9845100.3300000001</v>
      </c>
      <c r="D184" s="16">
        <v>13599594.9</v>
      </c>
      <c r="E184" s="16">
        <v>6457099.9100000001</v>
      </c>
      <c r="F184" s="58">
        <f t="shared" si="13"/>
        <v>29901795.140000001</v>
      </c>
    </row>
    <row r="185" spans="1:6" x14ac:dyDescent="0.3">
      <c r="A185" s="57" t="s">
        <v>213</v>
      </c>
      <c r="B185" s="53" t="s">
        <v>277</v>
      </c>
      <c r="C185" s="16">
        <v>7251464.9199999999</v>
      </c>
      <c r="D185" s="16">
        <v>5498194.9100000001</v>
      </c>
      <c r="E185" s="16">
        <v>5502879</v>
      </c>
      <c r="F185" s="58">
        <f t="shared" si="13"/>
        <v>18252538.829999998</v>
      </c>
    </row>
    <row r="186" spans="1:6" x14ac:dyDescent="0.3">
      <c r="A186" s="57" t="s">
        <v>214</v>
      </c>
      <c r="B186" s="53" t="s">
        <v>279</v>
      </c>
      <c r="C186" s="16">
        <v>0</v>
      </c>
      <c r="D186" s="61">
        <v>0</v>
      </c>
      <c r="E186" s="61">
        <v>0</v>
      </c>
      <c r="F186" s="58">
        <f t="shared" si="13"/>
        <v>0</v>
      </c>
    </row>
    <row r="187" spans="1:6" x14ac:dyDescent="0.3">
      <c r="A187" s="57" t="s">
        <v>215</v>
      </c>
      <c r="B187" s="53" t="s">
        <v>280</v>
      </c>
      <c r="C187" s="16">
        <v>2780673.04</v>
      </c>
      <c r="D187" s="16">
        <v>14396651.35</v>
      </c>
      <c r="E187" s="16">
        <v>12783355.640000002</v>
      </c>
      <c r="F187" s="58">
        <f t="shared" si="13"/>
        <v>29960680.030000001</v>
      </c>
    </row>
    <row r="188" spans="1:6" x14ac:dyDescent="0.3">
      <c r="A188" s="57" t="s">
        <v>216</v>
      </c>
      <c r="B188" s="53" t="s">
        <v>281</v>
      </c>
      <c r="C188" s="16">
        <v>5645111.9900000002</v>
      </c>
      <c r="D188" s="16">
        <v>44435785.969999991</v>
      </c>
      <c r="E188" s="16">
        <v>12076974.700000001</v>
      </c>
      <c r="F188" s="58">
        <f t="shared" si="13"/>
        <v>62157872.659999996</v>
      </c>
    </row>
    <row r="189" spans="1:6" x14ac:dyDescent="0.3">
      <c r="A189" s="57" t="s">
        <v>217</v>
      </c>
      <c r="B189" s="53" t="s">
        <v>282</v>
      </c>
      <c r="C189" s="16">
        <v>1397796.12</v>
      </c>
      <c r="D189" s="16">
        <v>25171127.779999997</v>
      </c>
      <c r="E189" s="16">
        <v>1124512.2</v>
      </c>
      <c r="F189" s="58">
        <f t="shared" si="13"/>
        <v>27693436.099999998</v>
      </c>
    </row>
    <row r="190" spans="1:6" x14ac:dyDescent="0.3">
      <c r="A190" s="57" t="s">
        <v>218</v>
      </c>
      <c r="B190" s="53" t="s">
        <v>283</v>
      </c>
      <c r="C190" s="16">
        <v>518494.85</v>
      </c>
      <c r="D190" s="16">
        <v>1029487.9600000002</v>
      </c>
      <c r="E190" s="16">
        <v>491768.2</v>
      </c>
      <c r="F190" s="58">
        <f t="shared" si="13"/>
        <v>2039751.01</v>
      </c>
    </row>
    <row r="191" spans="1:6" x14ac:dyDescent="0.3">
      <c r="A191" s="57" t="s">
        <v>219</v>
      </c>
      <c r="B191" s="53" t="s">
        <v>284</v>
      </c>
      <c r="C191" s="16">
        <v>0</v>
      </c>
      <c r="D191" s="61">
        <v>0</v>
      </c>
      <c r="E191" s="61">
        <v>0</v>
      </c>
      <c r="F191" s="58">
        <f t="shared" si="13"/>
        <v>0</v>
      </c>
    </row>
    <row r="192" spans="1:6" x14ac:dyDescent="0.3">
      <c r="A192" s="57" t="s">
        <v>220</v>
      </c>
      <c r="B192" s="53" t="s">
        <v>312</v>
      </c>
      <c r="C192" s="16">
        <v>29842443.719999999</v>
      </c>
      <c r="D192" s="16">
        <v>22348697.309999999</v>
      </c>
      <c r="E192" s="16">
        <v>22145762.109999999</v>
      </c>
      <c r="F192" s="58">
        <f t="shared" si="13"/>
        <v>74336903.140000001</v>
      </c>
    </row>
    <row r="193" spans="1:6" x14ac:dyDescent="0.3">
      <c r="A193" s="57" t="s">
        <v>222</v>
      </c>
      <c r="B193" s="53" t="s">
        <v>285</v>
      </c>
      <c r="C193" s="16">
        <v>0</v>
      </c>
      <c r="D193" s="16">
        <v>0</v>
      </c>
      <c r="E193" s="16">
        <v>0</v>
      </c>
      <c r="F193" s="58">
        <f t="shared" si="13"/>
        <v>0</v>
      </c>
    </row>
    <row r="194" spans="1:6" x14ac:dyDescent="0.3">
      <c r="A194" s="57" t="s">
        <v>223</v>
      </c>
      <c r="B194" s="53" t="s">
        <v>286</v>
      </c>
      <c r="C194" s="16">
        <v>0</v>
      </c>
      <c r="D194" s="16">
        <v>0</v>
      </c>
      <c r="E194" s="16">
        <v>0</v>
      </c>
      <c r="F194" s="58">
        <f t="shared" si="13"/>
        <v>0</v>
      </c>
    </row>
    <row r="195" spans="1:6" x14ac:dyDescent="0.3">
      <c r="A195" s="57" t="s">
        <v>224</v>
      </c>
      <c r="B195" s="53" t="s">
        <v>287</v>
      </c>
      <c r="C195" s="16">
        <v>0</v>
      </c>
      <c r="D195" s="16">
        <v>0</v>
      </c>
      <c r="E195" s="16">
        <v>0</v>
      </c>
      <c r="F195" s="58">
        <f t="shared" si="13"/>
        <v>0</v>
      </c>
    </row>
    <row r="196" spans="1:6" x14ac:dyDescent="0.3">
      <c r="A196" s="57" t="s">
        <v>225</v>
      </c>
      <c r="B196" s="53" t="s">
        <v>288</v>
      </c>
      <c r="C196" s="16">
        <v>0</v>
      </c>
      <c r="D196" s="61">
        <v>0</v>
      </c>
      <c r="E196" s="61">
        <v>0</v>
      </c>
      <c r="F196" s="58">
        <f t="shared" si="13"/>
        <v>0</v>
      </c>
    </row>
    <row r="197" spans="1:6" x14ac:dyDescent="0.3">
      <c r="A197" s="57" t="s">
        <v>226</v>
      </c>
      <c r="B197" s="53" t="s">
        <v>289</v>
      </c>
      <c r="C197" s="16">
        <v>0</v>
      </c>
      <c r="D197" s="16">
        <v>0</v>
      </c>
      <c r="E197" s="16">
        <v>0</v>
      </c>
      <c r="F197" s="58">
        <f t="shared" si="13"/>
        <v>0</v>
      </c>
    </row>
    <row r="198" spans="1:6" x14ac:dyDescent="0.3">
      <c r="A198" s="57" t="s">
        <v>227</v>
      </c>
      <c r="B198" s="53" t="s">
        <v>290</v>
      </c>
      <c r="C198" s="16">
        <v>4549336</v>
      </c>
      <c r="D198" s="16">
        <v>3280271</v>
      </c>
      <c r="E198" s="16">
        <v>4771992</v>
      </c>
      <c r="F198" s="58">
        <f t="shared" si="13"/>
        <v>12601599</v>
      </c>
    </row>
    <row r="199" spans="1:6" x14ac:dyDescent="0.3">
      <c r="A199" s="57" t="s">
        <v>228</v>
      </c>
      <c r="B199" s="53" t="s">
        <v>291</v>
      </c>
      <c r="C199" s="16">
        <v>13474000</v>
      </c>
      <c r="D199" s="16">
        <v>9325400</v>
      </c>
      <c r="E199" s="16">
        <v>13410400</v>
      </c>
      <c r="F199" s="58">
        <f t="shared" si="13"/>
        <v>36209800</v>
      </c>
    </row>
    <row r="200" spans="1:6" x14ac:dyDescent="0.3">
      <c r="A200" s="57" t="s">
        <v>229</v>
      </c>
      <c r="B200" s="53" t="s">
        <v>292</v>
      </c>
      <c r="C200" s="16">
        <v>0</v>
      </c>
      <c r="D200" s="16">
        <v>4680262</v>
      </c>
      <c r="E200" s="16">
        <v>0</v>
      </c>
      <c r="F200" s="58">
        <f t="shared" si="13"/>
        <v>4680262</v>
      </c>
    </row>
    <row r="201" spans="1:6" x14ac:dyDescent="0.3">
      <c r="A201" s="57" t="s">
        <v>230</v>
      </c>
      <c r="B201" s="53" t="s">
        <v>293</v>
      </c>
      <c r="C201" s="16">
        <v>0</v>
      </c>
      <c r="D201" s="61">
        <v>0</v>
      </c>
      <c r="E201" s="61">
        <v>0</v>
      </c>
      <c r="F201" s="58">
        <f t="shared" si="13"/>
        <v>0</v>
      </c>
    </row>
    <row r="202" spans="1:6" x14ac:dyDescent="0.3">
      <c r="A202" s="57" t="s">
        <v>231</v>
      </c>
      <c r="B202" s="53" t="s">
        <v>294</v>
      </c>
      <c r="C202" s="16">
        <v>0</v>
      </c>
      <c r="D202" s="16">
        <v>27811232.850000001</v>
      </c>
      <c r="E202" s="16">
        <v>501103</v>
      </c>
      <c r="F202" s="58">
        <f t="shared" si="13"/>
        <v>28312335.850000001</v>
      </c>
    </row>
    <row r="203" spans="1:6" x14ac:dyDescent="0.3">
      <c r="A203" s="57" t="s">
        <v>232</v>
      </c>
      <c r="B203" s="53" t="s">
        <v>295</v>
      </c>
      <c r="C203" s="16">
        <v>0</v>
      </c>
      <c r="D203" s="16">
        <v>0</v>
      </c>
      <c r="E203" s="16">
        <v>0</v>
      </c>
      <c r="F203" s="58">
        <f t="shared" si="13"/>
        <v>0</v>
      </c>
    </row>
    <row r="204" spans="1:6" x14ac:dyDescent="0.3">
      <c r="A204" s="57" t="s">
        <v>233</v>
      </c>
      <c r="B204" s="53" t="s">
        <v>174</v>
      </c>
      <c r="C204" s="16">
        <v>0</v>
      </c>
      <c r="D204" s="16">
        <v>2852244.29</v>
      </c>
      <c r="E204" s="16">
        <v>8502531.3200000003</v>
      </c>
      <c r="F204" s="58">
        <f t="shared" si="13"/>
        <v>11354775.609999999</v>
      </c>
    </row>
    <row r="205" spans="1:6" x14ac:dyDescent="0.3">
      <c r="A205" s="57" t="s">
        <v>234</v>
      </c>
      <c r="B205" s="53" t="s">
        <v>175</v>
      </c>
      <c r="C205" s="16">
        <v>0</v>
      </c>
      <c r="D205" s="16">
        <v>0</v>
      </c>
      <c r="E205" s="16">
        <v>0</v>
      </c>
      <c r="F205" s="58">
        <f t="shared" si="13"/>
        <v>0</v>
      </c>
    </row>
    <row r="206" spans="1:6" x14ac:dyDescent="0.3">
      <c r="A206" s="57" t="s">
        <v>235</v>
      </c>
      <c r="B206" s="53" t="s">
        <v>176</v>
      </c>
      <c r="C206" s="16">
        <v>0</v>
      </c>
      <c r="D206" s="61">
        <v>1970446.58</v>
      </c>
      <c r="E206" s="61">
        <v>35504</v>
      </c>
      <c r="F206" s="58">
        <f t="shared" si="13"/>
        <v>2005950.58</v>
      </c>
    </row>
    <row r="207" spans="1:6" x14ac:dyDescent="0.3">
      <c r="A207" s="57" t="s">
        <v>236</v>
      </c>
      <c r="B207" s="53" t="s">
        <v>177</v>
      </c>
      <c r="C207" s="16">
        <v>0</v>
      </c>
      <c r="D207" s="16">
        <v>0</v>
      </c>
      <c r="E207" s="16">
        <v>0</v>
      </c>
      <c r="F207" s="58">
        <f t="shared" si="13"/>
        <v>0</v>
      </c>
    </row>
    <row r="208" spans="1:6" x14ac:dyDescent="0.3">
      <c r="A208" s="57" t="s">
        <v>237</v>
      </c>
      <c r="B208" s="53" t="s">
        <v>296</v>
      </c>
      <c r="C208" s="16">
        <v>5296323</v>
      </c>
      <c r="D208" s="16">
        <v>3453630</v>
      </c>
      <c r="E208" s="16">
        <v>4613935</v>
      </c>
      <c r="F208" s="58">
        <f t="shared" si="13"/>
        <v>13363888</v>
      </c>
    </row>
    <row r="209" spans="1:6" x14ac:dyDescent="0.3">
      <c r="A209" s="57" t="s">
        <v>238</v>
      </c>
      <c r="B209" s="53" t="s">
        <v>297</v>
      </c>
      <c r="C209" s="16">
        <v>0</v>
      </c>
      <c r="D209" s="16">
        <v>0</v>
      </c>
      <c r="E209" s="16">
        <v>0</v>
      </c>
      <c r="F209" s="58">
        <f t="shared" si="13"/>
        <v>0</v>
      </c>
    </row>
    <row r="210" spans="1:6" x14ac:dyDescent="0.3">
      <c r="A210" s="57" t="s">
        <v>239</v>
      </c>
      <c r="B210" s="53" t="s">
        <v>298</v>
      </c>
      <c r="C210" s="16">
        <v>146060812.91</v>
      </c>
      <c r="D210" s="16">
        <v>0</v>
      </c>
      <c r="E210" s="16">
        <v>1250329.5</v>
      </c>
      <c r="F210" s="58">
        <f t="shared" si="13"/>
        <v>147311142.41</v>
      </c>
    </row>
    <row r="211" spans="1:6" x14ac:dyDescent="0.3">
      <c r="A211" s="57" t="s">
        <v>240</v>
      </c>
      <c r="B211" s="53" t="s">
        <v>299</v>
      </c>
      <c r="C211" s="16">
        <v>1240004365.3399997</v>
      </c>
      <c r="D211" s="61">
        <v>305869145.30000001</v>
      </c>
      <c r="E211" s="61">
        <v>385606241.32000005</v>
      </c>
      <c r="F211" s="58">
        <f t="shared" si="13"/>
        <v>1931479751.9599996</v>
      </c>
    </row>
    <row r="212" spans="1:6" x14ac:dyDescent="0.3">
      <c r="A212" s="57" t="s">
        <v>241</v>
      </c>
      <c r="B212" s="53" t="s">
        <v>300</v>
      </c>
      <c r="C212" s="16">
        <v>129024924.59</v>
      </c>
      <c r="D212" s="16">
        <v>337410902.00999993</v>
      </c>
      <c r="E212" s="16">
        <v>220076966.51000002</v>
      </c>
      <c r="F212" s="58">
        <f t="shared" si="13"/>
        <v>686512793.1099999</v>
      </c>
    </row>
    <row r="213" spans="1:6" x14ac:dyDescent="0.3">
      <c r="A213" s="57" t="s">
        <v>242</v>
      </c>
      <c r="B213" s="53" t="s">
        <v>301</v>
      </c>
      <c r="C213" s="16">
        <v>0</v>
      </c>
      <c r="D213" s="16">
        <v>0</v>
      </c>
      <c r="E213" s="16">
        <v>0</v>
      </c>
      <c r="F213" s="58">
        <f t="shared" si="13"/>
        <v>0</v>
      </c>
    </row>
    <row r="214" spans="1:6" x14ac:dyDescent="0.3">
      <c r="A214" s="57" t="s">
        <v>243</v>
      </c>
      <c r="B214" s="53" t="s">
        <v>302</v>
      </c>
      <c r="C214" s="16">
        <v>0</v>
      </c>
      <c r="D214" s="16">
        <v>0</v>
      </c>
      <c r="E214" s="16">
        <v>0</v>
      </c>
      <c r="F214" s="58">
        <f t="shared" si="13"/>
        <v>0</v>
      </c>
    </row>
    <row r="215" spans="1:6" x14ac:dyDescent="0.3">
      <c r="A215" s="57" t="s">
        <v>244</v>
      </c>
      <c r="B215" s="53" t="s">
        <v>303</v>
      </c>
      <c r="C215" s="16">
        <v>2943720</v>
      </c>
      <c r="D215" s="16">
        <v>53040</v>
      </c>
      <c r="E215" s="16">
        <v>0</v>
      </c>
      <c r="F215" s="58">
        <f t="shared" si="13"/>
        <v>2996760</v>
      </c>
    </row>
    <row r="216" spans="1:6" x14ac:dyDescent="0.3">
      <c r="A216" s="57" t="s">
        <v>245</v>
      </c>
      <c r="B216" s="53" t="s">
        <v>304</v>
      </c>
      <c r="C216" s="16">
        <v>0</v>
      </c>
      <c r="D216" s="61">
        <v>0</v>
      </c>
      <c r="E216" s="61">
        <v>0</v>
      </c>
      <c r="F216" s="58">
        <f t="shared" si="13"/>
        <v>0</v>
      </c>
    </row>
    <row r="217" spans="1:6" x14ac:dyDescent="0.3">
      <c r="A217" s="57" t="s">
        <v>246</v>
      </c>
      <c r="B217" s="53" t="s">
        <v>305</v>
      </c>
      <c r="C217" s="16">
        <v>0</v>
      </c>
      <c r="D217" s="16">
        <v>0</v>
      </c>
      <c r="E217" s="16">
        <v>0</v>
      </c>
      <c r="F217" s="58">
        <f t="shared" si="13"/>
        <v>0</v>
      </c>
    </row>
    <row r="218" spans="1:6" x14ac:dyDescent="0.3">
      <c r="A218" s="57" t="s">
        <v>247</v>
      </c>
      <c r="B218" s="53" t="s">
        <v>306</v>
      </c>
      <c r="C218" s="16">
        <v>0</v>
      </c>
      <c r="D218" s="16">
        <v>0</v>
      </c>
      <c r="E218" s="16">
        <v>0</v>
      </c>
      <c r="F218" s="58">
        <f t="shared" si="13"/>
        <v>0</v>
      </c>
    </row>
    <row r="219" spans="1:6" x14ac:dyDescent="0.3">
      <c r="A219" s="57" t="s">
        <v>248</v>
      </c>
      <c r="B219" s="53" t="s">
        <v>307</v>
      </c>
      <c r="C219" s="16">
        <v>0</v>
      </c>
      <c r="D219" s="16">
        <v>0</v>
      </c>
      <c r="E219" s="16">
        <v>0</v>
      </c>
      <c r="F219" s="58">
        <f t="shared" si="13"/>
        <v>0</v>
      </c>
    </row>
    <row r="220" spans="1:6" x14ac:dyDescent="0.3">
      <c r="A220" s="57" t="s">
        <v>249</v>
      </c>
      <c r="B220" s="53" t="s">
        <v>308</v>
      </c>
      <c r="C220" s="16">
        <v>0</v>
      </c>
      <c r="D220" s="16">
        <v>0</v>
      </c>
      <c r="E220" s="16">
        <v>0</v>
      </c>
      <c r="F220" s="58">
        <f t="shared" si="13"/>
        <v>0</v>
      </c>
    </row>
    <row r="221" spans="1:6" x14ac:dyDescent="0.3">
      <c r="A221" s="57" t="s">
        <v>250</v>
      </c>
      <c r="B221" s="53" t="s">
        <v>178</v>
      </c>
      <c r="C221" s="16">
        <v>0</v>
      </c>
      <c r="D221" s="61">
        <v>0</v>
      </c>
      <c r="E221" s="61">
        <v>0</v>
      </c>
      <c r="F221" s="58">
        <f t="shared" si="13"/>
        <v>0</v>
      </c>
    </row>
    <row r="222" spans="1:6" x14ac:dyDescent="0.3">
      <c r="A222" s="57" t="s">
        <v>251</v>
      </c>
      <c r="B222" s="53" t="s">
        <v>309</v>
      </c>
      <c r="C222" s="16">
        <v>0</v>
      </c>
      <c r="D222" s="16">
        <v>0</v>
      </c>
      <c r="E222" s="16">
        <v>0</v>
      </c>
      <c r="F222" s="58">
        <f t="shared" si="13"/>
        <v>0</v>
      </c>
    </row>
    <row r="223" spans="1:6" x14ac:dyDescent="0.3">
      <c r="A223" s="57" t="s">
        <v>252</v>
      </c>
      <c r="B223" s="53" t="s">
        <v>180</v>
      </c>
      <c r="C223" s="16">
        <v>0</v>
      </c>
      <c r="D223" s="16">
        <v>0</v>
      </c>
      <c r="E223" s="16">
        <v>0</v>
      </c>
      <c r="F223" s="58">
        <f t="shared" si="13"/>
        <v>0</v>
      </c>
    </row>
    <row r="224" spans="1:6" x14ac:dyDescent="0.3">
      <c r="A224" s="57" t="s">
        <v>253</v>
      </c>
      <c r="B224" s="53" t="s">
        <v>181</v>
      </c>
      <c r="C224" s="16">
        <v>189580345.31</v>
      </c>
      <c r="D224" s="16">
        <v>111846225.95</v>
      </c>
      <c r="E224" s="16">
        <v>99072709.090000004</v>
      </c>
      <c r="F224" s="58">
        <f t="shared" si="13"/>
        <v>400499280.35000002</v>
      </c>
    </row>
    <row r="225" spans="1:7" x14ac:dyDescent="0.3">
      <c r="A225" s="57" t="s">
        <v>254</v>
      </c>
      <c r="B225" s="53" t="s">
        <v>310</v>
      </c>
      <c r="C225" s="16">
        <v>103125471.71000001</v>
      </c>
      <c r="D225" s="16">
        <v>34751254.390000001</v>
      </c>
      <c r="E225" s="16">
        <v>20255624.129999999</v>
      </c>
      <c r="F225" s="58">
        <f t="shared" si="13"/>
        <v>158132350.23000002</v>
      </c>
    </row>
    <row r="226" spans="1:7" x14ac:dyDescent="0.3">
      <c r="A226" s="57" t="s">
        <v>255</v>
      </c>
      <c r="B226" s="53" t="s">
        <v>311</v>
      </c>
      <c r="C226" s="16">
        <v>21076161.91</v>
      </c>
      <c r="D226" s="61">
        <v>81124474.549999997</v>
      </c>
      <c r="E226" s="61">
        <v>291535443.94</v>
      </c>
      <c r="F226" s="58">
        <f t="shared" si="13"/>
        <v>393736080.39999998</v>
      </c>
    </row>
    <row r="227" spans="1:7" x14ac:dyDescent="0.3">
      <c r="A227" s="57" t="s">
        <v>274</v>
      </c>
      <c r="B227" s="53" t="s">
        <v>275</v>
      </c>
      <c r="C227" s="16">
        <v>0</v>
      </c>
      <c r="D227" s="16">
        <v>0</v>
      </c>
      <c r="E227" s="16">
        <v>0</v>
      </c>
      <c r="F227" s="58">
        <f t="shared" si="13"/>
        <v>0</v>
      </c>
    </row>
    <row r="228" spans="1:7" x14ac:dyDescent="0.3">
      <c r="A228" s="57" t="s">
        <v>274</v>
      </c>
      <c r="B228" s="53" t="s">
        <v>276</v>
      </c>
      <c r="C228" s="16">
        <v>0</v>
      </c>
      <c r="D228" s="16">
        <v>0</v>
      </c>
      <c r="E228" s="16">
        <v>0</v>
      </c>
      <c r="F228" s="58">
        <f t="shared" si="13"/>
        <v>0</v>
      </c>
    </row>
    <row r="229" spans="1:7" x14ac:dyDescent="0.3">
      <c r="A229" s="57"/>
      <c r="B229" s="53"/>
      <c r="C229" s="16"/>
      <c r="D229" s="16"/>
      <c r="E229" s="16"/>
      <c r="F229" s="58"/>
      <c r="G229" s="38"/>
    </row>
    <row r="230" spans="1:7" ht="15" customHeight="1" x14ac:dyDescent="0.3">
      <c r="A230" s="264" t="s">
        <v>59</v>
      </c>
      <c r="B230" s="264"/>
      <c r="C230" s="56">
        <f>+SUM(C231:C235)</f>
        <v>0</v>
      </c>
      <c r="D230" s="56">
        <f t="shared" ref="D230:F230" si="14">+SUM(D231:D235)</f>
        <v>0</v>
      </c>
      <c r="E230" s="56">
        <f t="shared" si="14"/>
        <v>0</v>
      </c>
      <c r="F230" s="56">
        <f t="shared" si="14"/>
        <v>0</v>
      </c>
      <c r="G230" s="38"/>
    </row>
    <row r="231" spans="1:7" x14ac:dyDescent="0.3">
      <c r="A231" s="57" t="s">
        <v>58</v>
      </c>
      <c r="B231" s="53" t="s">
        <v>53</v>
      </c>
      <c r="C231" s="59">
        <v>0</v>
      </c>
      <c r="D231" s="59">
        <v>0</v>
      </c>
      <c r="E231" s="59">
        <v>0</v>
      </c>
      <c r="F231" s="62">
        <f>+C231+D231+E231</f>
        <v>0</v>
      </c>
      <c r="G231" s="38"/>
    </row>
    <row r="232" spans="1:7" x14ac:dyDescent="0.3">
      <c r="A232" s="57" t="s">
        <v>58</v>
      </c>
      <c r="B232" s="53" t="s">
        <v>53</v>
      </c>
      <c r="C232" s="59">
        <v>0</v>
      </c>
      <c r="D232" s="59">
        <v>0</v>
      </c>
      <c r="E232" s="59">
        <v>0</v>
      </c>
      <c r="F232" s="62">
        <f t="shared" ref="F232:F235" si="15">+C232+D232+E232</f>
        <v>0</v>
      </c>
      <c r="G232" s="38"/>
    </row>
    <row r="233" spans="1:7" x14ac:dyDescent="0.3">
      <c r="A233" s="57" t="s">
        <v>58</v>
      </c>
      <c r="B233" s="53" t="s">
        <v>53</v>
      </c>
      <c r="C233" s="59">
        <v>0</v>
      </c>
      <c r="D233" s="59">
        <v>0</v>
      </c>
      <c r="E233" s="59">
        <v>0</v>
      </c>
      <c r="F233" s="62">
        <f t="shared" si="15"/>
        <v>0</v>
      </c>
      <c r="G233" s="38"/>
    </row>
    <row r="234" spans="1:7" x14ac:dyDescent="0.3">
      <c r="A234" s="57" t="s">
        <v>58</v>
      </c>
      <c r="B234" s="53" t="s">
        <v>53</v>
      </c>
      <c r="C234" s="59">
        <v>0</v>
      </c>
      <c r="D234" s="59">
        <v>0</v>
      </c>
      <c r="E234" s="59">
        <v>0</v>
      </c>
      <c r="F234" s="62">
        <f t="shared" si="15"/>
        <v>0</v>
      </c>
      <c r="G234" s="38"/>
    </row>
    <row r="235" spans="1:7" x14ac:dyDescent="0.3">
      <c r="A235" s="57" t="s">
        <v>58</v>
      </c>
      <c r="B235" s="53" t="s">
        <v>53</v>
      </c>
      <c r="C235" s="59">
        <v>0</v>
      </c>
      <c r="D235" s="59">
        <v>0</v>
      </c>
      <c r="E235" s="59">
        <v>0</v>
      </c>
      <c r="F235" s="62">
        <f t="shared" si="15"/>
        <v>0</v>
      </c>
      <c r="G235" s="38"/>
    </row>
    <row r="236" spans="1:7" x14ac:dyDescent="0.3">
      <c r="A236" s="38"/>
      <c r="B236" s="38"/>
      <c r="C236" s="62"/>
      <c r="D236" s="62"/>
      <c r="E236" s="62"/>
      <c r="F236" s="62"/>
      <c r="G236" s="38"/>
    </row>
    <row r="237" spans="1:7" x14ac:dyDescent="0.3">
      <c r="A237" s="264" t="s">
        <v>60</v>
      </c>
      <c r="B237" s="264"/>
      <c r="C237" s="56">
        <f>+SUM(C238:C239)</f>
        <v>0</v>
      </c>
      <c r="D237" s="56">
        <f t="shared" ref="D237:F237" si="16">+SUM(D238:D239)</f>
        <v>0</v>
      </c>
      <c r="E237" s="56">
        <f t="shared" si="16"/>
        <v>0</v>
      </c>
      <c r="F237" s="56">
        <f t="shared" si="16"/>
        <v>0</v>
      </c>
      <c r="G237" s="38"/>
    </row>
    <row r="238" spans="1:7" x14ac:dyDescent="0.3">
      <c r="A238" s="80" t="s">
        <v>58</v>
      </c>
      <c r="B238" s="53" t="s">
        <v>53</v>
      </c>
      <c r="C238" s="59">
        <v>0</v>
      </c>
      <c r="D238" s="59">
        <v>0</v>
      </c>
      <c r="E238" s="59">
        <v>0</v>
      </c>
      <c r="F238" s="62">
        <f>+C238+D238+E238</f>
        <v>0</v>
      </c>
      <c r="G238" s="38"/>
    </row>
    <row r="239" spans="1:7" x14ac:dyDescent="0.3">
      <c r="A239" s="50" t="s">
        <v>58</v>
      </c>
      <c r="B239" s="50" t="s">
        <v>53</v>
      </c>
      <c r="C239" s="63">
        <v>0</v>
      </c>
      <c r="D239" s="63">
        <v>0</v>
      </c>
      <c r="E239" s="63">
        <v>0</v>
      </c>
      <c r="F239" s="64">
        <f>+C239+D239+E239</f>
        <v>0</v>
      </c>
      <c r="G239" s="38"/>
    </row>
    <row r="240" spans="1:7" ht="15" customHeight="1" x14ac:dyDescent="0.3">
      <c r="A240" s="266" t="s">
        <v>61</v>
      </c>
      <c r="B240" s="266"/>
      <c r="C240" s="266"/>
      <c r="D240" s="266"/>
      <c r="E240" s="266"/>
      <c r="F240" s="266"/>
      <c r="G240" s="38"/>
    </row>
    <row r="241" spans="1:7" ht="15" customHeight="1" x14ac:dyDescent="0.3">
      <c r="A241" s="260" t="s">
        <v>319</v>
      </c>
      <c r="B241" s="260"/>
      <c r="C241" s="260"/>
      <c r="D241" s="260"/>
      <c r="E241" s="260"/>
      <c r="F241" s="260"/>
      <c r="G241" s="38"/>
    </row>
    <row r="242" spans="1:7" ht="80.25" customHeight="1" x14ac:dyDescent="0.3">
      <c r="A242" s="261" t="s">
        <v>320</v>
      </c>
      <c r="B242" s="261"/>
      <c r="C242" s="261"/>
      <c r="D242" s="261"/>
      <c r="E242" s="261"/>
      <c r="F242" s="261"/>
      <c r="G242" s="38"/>
    </row>
    <row r="243" spans="1:7" ht="15" customHeight="1" x14ac:dyDescent="0.3">
      <c r="A243" s="57"/>
      <c r="B243" s="53"/>
      <c r="C243" s="38"/>
      <c r="D243" s="38"/>
      <c r="E243" s="38"/>
      <c r="F243" s="38"/>
      <c r="G243" s="38"/>
    </row>
    <row r="244" spans="1:7" x14ac:dyDescent="0.3">
      <c r="A244" s="263" t="s">
        <v>78</v>
      </c>
      <c r="B244" s="263"/>
      <c r="C244" s="263"/>
      <c r="D244" s="263"/>
      <c r="E244" s="263"/>
      <c r="F244" s="263"/>
      <c r="G244" s="38"/>
    </row>
    <row r="245" spans="1:7" x14ac:dyDescent="0.3">
      <c r="A245" s="263" t="s">
        <v>79</v>
      </c>
      <c r="B245" s="263"/>
      <c r="C245" s="263"/>
      <c r="D245" s="263"/>
      <c r="E245" s="263"/>
      <c r="F245" s="263"/>
      <c r="G245" s="38"/>
    </row>
    <row r="246" spans="1:7" x14ac:dyDescent="0.3">
      <c r="A246" s="263" t="s">
        <v>52</v>
      </c>
      <c r="B246" s="263"/>
      <c r="C246" s="263"/>
      <c r="D246" s="263"/>
      <c r="E246" s="263"/>
      <c r="F246" s="263"/>
      <c r="G246" s="38"/>
    </row>
    <row r="247" spans="1:7" ht="15" customHeight="1" x14ac:dyDescent="0.3">
      <c r="A247" s="96"/>
      <c r="B247" s="97"/>
      <c r="C247" s="97"/>
      <c r="D247" s="97"/>
      <c r="E247" s="97"/>
      <c r="F247" s="98"/>
      <c r="G247" s="38"/>
    </row>
    <row r="248" spans="1:7" x14ac:dyDescent="0.3">
      <c r="A248" s="73" t="s">
        <v>77</v>
      </c>
      <c r="B248" s="73" t="s">
        <v>5</v>
      </c>
      <c r="C248" s="73" t="s">
        <v>6</v>
      </c>
      <c r="D248" s="73" t="s">
        <v>7</v>
      </c>
      <c r="E248" s="73" t="s">
        <v>8</v>
      </c>
      <c r="F248" s="176"/>
      <c r="G248" s="38"/>
    </row>
    <row r="249" spans="1:7" x14ac:dyDescent="0.3">
      <c r="A249" s="115" t="s">
        <v>81</v>
      </c>
      <c r="B249" s="118">
        <f>+B250+B251</f>
        <v>9927855862.6499996</v>
      </c>
      <c r="C249" s="118">
        <f t="shared" ref="C249:D251" si="17">+B259</f>
        <v>17445446373.010002</v>
      </c>
      <c r="D249" s="118">
        <f t="shared" si="17"/>
        <v>16293840401.400002</v>
      </c>
      <c r="E249" s="118">
        <f>+B249</f>
        <v>9927855862.6499996</v>
      </c>
      <c r="F249" s="177"/>
      <c r="G249" s="38"/>
    </row>
    <row r="250" spans="1:7" x14ac:dyDescent="0.3">
      <c r="A250" s="116" t="s">
        <v>82</v>
      </c>
      <c r="B250" s="27">
        <f>+'1T'!E261</f>
        <v>0</v>
      </c>
      <c r="C250" s="27">
        <f t="shared" si="17"/>
        <v>0</v>
      </c>
      <c r="D250" s="27">
        <f t="shared" si="17"/>
        <v>0</v>
      </c>
      <c r="E250" s="70">
        <f>+B250</f>
        <v>0</v>
      </c>
      <c r="F250" s="176"/>
      <c r="G250" s="38"/>
    </row>
    <row r="251" spans="1:7" x14ac:dyDescent="0.3">
      <c r="A251" s="116" t="s">
        <v>80</v>
      </c>
      <c r="B251" s="27">
        <f>+'1T'!E262</f>
        <v>9927855862.6499996</v>
      </c>
      <c r="C251" s="27">
        <f>+B261</f>
        <v>17445446373.010002</v>
      </c>
      <c r="D251" s="27">
        <f t="shared" si="17"/>
        <v>16293840401.400002</v>
      </c>
      <c r="E251" s="70">
        <f t="shared" ref="E251" si="18">+B251</f>
        <v>9927855862.6499996</v>
      </c>
      <c r="F251" s="176"/>
      <c r="G251" s="38"/>
    </row>
    <row r="252" spans="1:7" x14ac:dyDescent="0.3">
      <c r="A252" s="115" t="s">
        <v>84</v>
      </c>
      <c r="B252" s="118">
        <f>+C105</f>
        <v>9533318193.5</v>
      </c>
      <c r="C252" s="118">
        <v>0</v>
      </c>
      <c r="D252" s="118">
        <v>0</v>
      </c>
      <c r="E252" s="118">
        <f>+B252+C252+D252</f>
        <v>9533318193.5</v>
      </c>
      <c r="F252" s="177"/>
      <c r="G252" s="38"/>
    </row>
    <row r="253" spans="1:7" x14ac:dyDescent="0.3">
      <c r="A253" s="115" t="s">
        <v>144</v>
      </c>
      <c r="B253" s="118">
        <f>+B254+B255</f>
        <v>19461174056.150002</v>
      </c>
      <c r="C253" s="118">
        <f t="shared" ref="C253" si="19">+C254+C255</f>
        <v>17445446373.010002</v>
      </c>
      <c r="D253" s="118">
        <f>+D254+D255</f>
        <v>16293840401.400002</v>
      </c>
      <c r="E253" s="118">
        <f>+E254+E255</f>
        <v>19461174056.150002</v>
      </c>
      <c r="F253" s="177"/>
      <c r="G253" s="38"/>
    </row>
    <row r="254" spans="1:7" x14ac:dyDescent="0.3">
      <c r="A254" s="116" t="s">
        <v>82</v>
      </c>
      <c r="B254" s="27">
        <f>+B250</f>
        <v>0</v>
      </c>
      <c r="C254" s="27">
        <f>+C250</f>
        <v>0</v>
      </c>
      <c r="D254" s="27">
        <f>+D250</f>
        <v>0</v>
      </c>
      <c r="E254" s="70">
        <f>+E250</f>
        <v>0</v>
      </c>
      <c r="F254" s="176"/>
      <c r="G254" s="38"/>
    </row>
    <row r="255" spans="1:7" x14ac:dyDescent="0.3">
      <c r="A255" s="116" t="s">
        <v>80</v>
      </c>
      <c r="B255" s="27">
        <f>+B252+B251</f>
        <v>19461174056.150002</v>
      </c>
      <c r="C255" s="27">
        <f>+C252+C251</f>
        <v>17445446373.010002</v>
      </c>
      <c r="D255" s="27">
        <f>+D252+D251</f>
        <v>16293840401.400002</v>
      </c>
      <c r="E255" s="27">
        <f>+E252+E251</f>
        <v>19461174056.150002</v>
      </c>
      <c r="F255" s="176"/>
      <c r="G255" s="38"/>
    </row>
    <row r="256" spans="1:7" x14ac:dyDescent="0.3">
      <c r="A256" s="115" t="s">
        <v>83</v>
      </c>
      <c r="B256" s="118">
        <f>+B257+B258</f>
        <v>2015727683.1399996</v>
      </c>
      <c r="C256" s="118">
        <f>+C257+C258</f>
        <v>1151605971.6100001</v>
      </c>
      <c r="D256" s="118">
        <f>+D257+D258</f>
        <v>1209486664.25</v>
      </c>
      <c r="E256" s="118">
        <f>+B256+C256+D256</f>
        <v>4376820319</v>
      </c>
      <c r="F256" s="177"/>
      <c r="G256" s="38"/>
    </row>
    <row r="257" spans="1:7" x14ac:dyDescent="0.3">
      <c r="A257" s="116" t="s">
        <v>82</v>
      </c>
      <c r="B257" s="174">
        <v>0</v>
      </c>
      <c r="C257" s="174">
        <v>0</v>
      </c>
      <c r="D257" s="174">
        <v>0</v>
      </c>
      <c r="E257" s="175">
        <f>+B257+C257+D257</f>
        <v>0</v>
      </c>
      <c r="F257" s="177"/>
      <c r="G257" s="38"/>
    </row>
    <row r="258" spans="1:7" x14ac:dyDescent="0.3">
      <c r="A258" s="116" t="s">
        <v>80</v>
      </c>
      <c r="B258" s="174">
        <f>+C172</f>
        <v>2015727683.1399996</v>
      </c>
      <c r="C258" s="174">
        <f t="shared" ref="C258:D258" si="20">+D172</f>
        <v>1151605971.6100001</v>
      </c>
      <c r="D258" s="174">
        <f t="shared" si="20"/>
        <v>1209486664.25</v>
      </c>
      <c r="E258" s="175">
        <f>+B258+C258+D258</f>
        <v>4376820319</v>
      </c>
      <c r="F258" s="177"/>
      <c r="G258" s="38"/>
    </row>
    <row r="259" spans="1:7" x14ac:dyDescent="0.3">
      <c r="A259" s="115" t="s">
        <v>145</v>
      </c>
      <c r="B259" s="118">
        <f>+B253-B256</f>
        <v>17445446373.010002</v>
      </c>
      <c r="C259" s="118">
        <f t="shared" ref="C259:D259" si="21">+C253-C256</f>
        <v>16293840401.400002</v>
      </c>
      <c r="D259" s="118">
        <f t="shared" si="21"/>
        <v>15084353737.150002</v>
      </c>
      <c r="E259" s="118">
        <f>+E253-E256</f>
        <v>15084353737.150002</v>
      </c>
      <c r="F259" s="177"/>
      <c r="G259" s="38"/>
    </row>
    <row r="260" spans="1:7" x14ac:dyDescent="0.3">
      <c r="A260" s="116" t="s">
        <v>82</v>
      </c>
      <c r="B260" s="174">
        <f>+B254-B257</f>
        <v>0</v>
      </c>
      <c r="C260" s="174">
        <f>+C254-C257</f>
        <v>0</v>
      </c>
      <c r="D260" s="174">
        <f>+D254-D257</f>
        <v>0</v>
      </c>
      <c r="E260" s="175">
        <f>+E254-E257</f>
        <v>0</v>
      </c>
      <c r="F260" s="178"/>
      <c r="G260" s="38"/>
    </row>
    <row r="261" spans="1:7" x14ac:dyDescent="0.3">
      <c r="A261" s="117" t="s">
        <v>80</v>
      </c>
      <c r="B261" s="82">
        <f>+B255-B258</f>
        <v>17445446373.010002</v>
      </c>
      <c r="C261" s="82">
        <f>+C255-C258</f>
        <v>16293840401.400002</v>
      </c>
      <c r="D261" s="82">
        <f>+D255-D258</f>
        <v>15084353737.150002</v>
      </c>
      <c r="E261" s="67">
        <f>+E255-E258</f>
        <v>15084353737.150002</v>
      </c>
      <c r="G261" s="38"/>
    </row>
    <row r="262" spans="1:7" ht="38.25" customHeight="1" x14ac:dyDescent="0.3">
      <c r="A262" s="269" t="s">
        <v>319</v>
      </c>
      <c r="B262" s="269"/>
      <c r="C262" s="269"/>
      <c r="D262" s="269"/>
      <c r="E262" s="269"/>
      <c r="F262" s="43"/>
      <c r="G262" s="38"/>
    </row>
    <row r="263" spans="1:7" ht="101.25" customHeight="1" x14ac:dyDescent="0.3">
      <c r="A263" s="232" t="s">
        <v>322</v>
      </c>
      <c r="B263" s="233"/>
      <c r="C263" s="233"/>
      <c r="D263" s="233"/>
      <c r="E263" s="234"/>
      <c r="F263" s="68"/>
      <c r="G263" s="105"/>
    </row>
    <row r="264" spans="1:7" x14ac:dyDescent="0.3">
      <c r="A264" s="148"/>
      <c r="B264" s="69"/>
      <c r="C264" s="69"/>
      <c r="D264" s="69"/>
      <c r="E264" s="69"/>
      <c r="F264" s="68"/>
      <c r="G264" s="38"/>
    </row>
    <row r="265" spans="1:7" x14ac:dyDescent="0.3">
      <c r="A265" s="84" t="s">
        <v>85</v>
      </c>
      <c r="B265" s="270"/>
      <c r="C265" s="271"/>
      <c r="D265" s="272" t="s">
        <v>49</v>
      </c>
      <c r="E265" s="250"/>
      <c r="F265" s="251"/>
      <c r="G265" s="38"/>
    </row>
    <row r="266" spans="1:7" x14ac:dyDescent="0.3">
      <c r="A266" s="85" t="s">
        <v>47</v>
      </c>
      <c r="B266" s="262"/>
      <c r="C266" s="273"/>
      <c r="D266" s="253"/>
      <c r="E266" s="253"/>
      <c r="F266" s="254"/>
      <c r="G266" s="38"/>
    </row>
    <row r="267" spans="1:7" x14ac:dyDescent="0.3">
      <c r="A267" s="86" t="s">
        <v>48</v>
      </c>
      <c r="B267" s="274"/>
      <c r="C267" s="275"/>
      <c r="D267" s="256"/>
      <c r="E267" s="256"/>
      <c r="F267" s="257"/>
      <c r="G267" s="38"/>
    </row>
  </sheetData>
  <mergeCells count="88">
    <mergeCell ref="A241:F241"/>
    <mergeCell ref="A242:F242"/>
    <mergeCell ref="A244:F244"/>
    <mergeCell ref="A245:F245"/>
    <mergeCell ref="A246:F246"/>
    <mergeCell ref="A262:E262"/>
    <mergeCell ref="A263:E263"/>
    <mergeCell ref="B265:C265"/>
    <mergeCell ref="D265:F267"/>
    <mergeCell ref="B266:C266"/>
    <mergeCell ref="B267:C267"/>
    <mergeCell ref="A237:B237"/>
    <mergeCell ref="A240:F240"/>
    <mergeCell ref="A161:B161"/>
    <mergeCell ref="A164:F164"/>
    <mergeCell ref="A165:F165"/>
    <mergeCell ref="A167:F167"/>
    <mergeCell ref="A168:F168"/>
    <mergeCell ref="A169:F169"/>
    <mergeCell ref="A174:B174"/>
    <mergeCell ref="A230:B230"/>
    <mergeCell ref="A98:F98"/>
    <mergeCell ref="A100:F100"/>
    <mergeCell ref="A101:F101"/>
    <mergeCell ref="A102:F102"/>
    <mergeCell ref="A107:B107"/>
    <mergeCell ref="A83:F83"/>
    <mergeCell ref="A85:F85"/>
    <mergeCell ref="A86:F86"/>
    <mergeCell ref="A87:F87"/>
    <mergeCell ref="A97:F97"/>
    <mergeCell ref="A76:F76"/>
    <mergeCell ref="B78:C78"/>
    <mergeCell ref="D78:F80"/>
    <mergeCell ref="B79:C79"/>
    <mergeCell ref="B80:C80"/>
    <mergeCell ref="A70:F70"/>
    <mergeCell ref="A72:B72"/>
    <mergeCell ref="A73:B73"/>
    <mergeCell ref="A74:B74"/>
    <mergeCell ref="A75:F75"/>
    <mergeCell ref="A60:B60"/>
    <mergeCell ref="A61:B61"/>
    <mergeCell ref="A62:F62"/>
    <mergeCell ref="A63:F63"/>
    <mergeCell ref="A69:F69"/>
    <mergeCell ref="A52:F52"/>
    <mergeCell ref="A54:F54"/>
    <mergeCell ref="A57:B57"/>
    <mergeCell ref="A58:B58"/>
    <mergeCell ref="A59:B59"/>
    <mergeCell ref="A55:F55"/>
    <mergeCell ref="A51:E51"/>
    <mergeCell ref="A26:F26"/>
    <mergeCell ref="A27:F27"/>
    <mergeCell ref="A29:B29"/>
    <mergeCell ref="A44:B44"/>
    <mergeCell ref="A45:B45"/>
    <mergeCell ref="A46:B46"/>
    <mergeCell ref="A47:B47"/>
    <mergeCell ref="A48:B48"/>
    <mergeCell ref="A49:B49"/>
    <mergeCell ref="A50:B50"/>
    <mergeCell ref="A30:B30"/>
    <mergeCell ref="A31:B31"/>
    <mergeCell ref="A32:B32"/>
    <mergeCell ref="A33:B33"/>
    <mergeCell ref="A34:B34"/>
    <mergeCell ref="A10:F10"/>
    <mergeCell ref="A12:F12"/>
    <mergeCell ref="A13:F13"/>
    <mergeCell ref="A23:F23"/>
    <mergeCell ref="A24:F24"/>
    <mergeCell ref="A16:B16"/>
    <mergeCell ref="A1:F2"/>
    <mergeCell ref="A3:F3"/>
    <mergeCell ref="C5:E5"/>
    <mergeCell ref="C6:E6"/>
    <mergeCell ref="C7:E7"/>
    <mergeCell ref="A40:B40"/>
    <mergeCell ref="A41:B41"/>
    <mergeCell ref="A42:B42"/>
    <mergeCell ref="A43:B43"/>
    <mergeCell ref="A35:B35"/>
    <mergeCell ref="A36:B36"/>
    <mergeCell ref="A37:B37"/>
    <mergeCell ref="A38:B38"/>
    <mergeCell ref="A39:B39"/>
  </mergeCells>
  <phoneticPr fontId="9" type="noConversion"/>
  <printOptions horizontalCentered="1"/>
  <pageMargins left="0.70866141732283472" right="0.70866141732283472" top="0.94488188976377963" bottom="0.74803149606299213" header="0.19685039370078741" footer="0.31496062992125984"/>
  <pageSetup scale="50"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52" max="5" man="1"/>
    <brk id="81" max="16383" man="1"/>
    <brk id="242" max="5" man="1"/>
  </rowBreaks>
  <ignoredErrors>
    <ignoredError sqref="F16:F22" evalError="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22"/>
  <sheetViews>
    <sheetView showGridLines="0" zoomScale="80" zoomScaleNormal="80" workbookViewId="0">
      <selection sqref="A1:E1"/>
    </sheetView>
  </sheetViews>
  <sheetFormatPr baseColWidth="10" defaultColWidth="11.44140625" defaultRowHeight="15.6" x14ac:dyDescent="0.3"/>
  <cols>
    <col min="1" max="1" width="96.88671875" style="38" customWidth="1"/>
    <col min="2" max="2" width="47" style="38" customWidth="1"/>
    <col min="3" max="3" width="20.6640625" style="38" customWidth="1"/>
    <col min="4" max="4" width="24.44140625" style="38" customWidth="1"/>
    <col min="5" max="6" width="20.6640625" style="38" customWidth="1"/>
    <col min="7" max="7" width="16.109375" style="38" bestFit="1" customWidth="1"/>
    <col min="8" max="16384" width="11.44140625" style="38"/>
  </cols>
  <sheetData>
    <row r="1" spans="1:6" ht="42" customHeight="1" x14ac:dyDescent="0.3">
      <c r="A1" s="231" t="s">
        <v>38</v>
      </c>
      <c r="B1" s="231"/>
      <c r="C1" s="231"/>
      <c r="D1" s="231"/>
      <c r="E1" s="231"/>
      <c r="F1" s="112"/>
    </row>
    <row r="2" spans="1:6" ht="20.100000000000001" customHeight="1" x14ac:dyDescent="0.3">
      <c r="A2" s="281" t="s">
        <v>186</v>
      </c>
      <c r="B2" s="281"/>
      <c r="C2" s="281"/>
      <c r="D2" s="281"/>
      <c r="E2" s="281"/>
      <c r="F2" s="88"/>
    </row>
    <row r="3" spans="1:6" ht="15" customHeight="1" x14ac:dyDescent="0.3"/>
    <row r="4" spans="1:6" ht="18" customHeight="1" x14ac:dyDescent="0.3">
      <c r="A4" s="89"/>
      <c r="B4" s="77" t="s">
        <v>22</v>
      </c>
      <c r="C4" s="282" t="s">
        <v>191</v>
      </c>
      <c r="D4" s="241"/>
      <c r="F4" s="3"/>
    </row>
    <row r="5" spans="1:6" ht="18" customHeight="1" x14ac:dyDescent="0.3">
      <c r="A5" s="89"/>
      <c r="B5" s="78" t="s">
        <v>33</v>
      </c>
      <c r="C5" s="283" t="s">
        <v>192</v>
      </c>
      <c r="D5" s="243"/>
      <c r="F5" s="3"/>
    </row>
    <row r="6" spans="1:6" ht="18" customHeight="1" x14ac:dyDescent="0.3">
      <c r="A6" s="89"/>
      <c r="B6" s="79" t="s">
        <v>34</v>
      </c>
      <c r="C6" s="283" t="s">
        <v>192</v>
      </c>
      <c r="D6" s="243"/>
      <c r="F6" s="3"/>
    </row>
    <row r="7" spans="1:6" ht="15" customHeight="1" x14ac:dyDescent="0.3">
      <c r="A7" s="89"/>
      <c r="B7" s="3"/>
      <c r="C7" s="3"/>
      <c r="D7" s="3"/>
      <c r="E7" s="3"/>
      <c r="F7" s="3"/>
    </row>
    <row r="8" spans="1:6" ht="21.9" customHeight="1" x14ac:dyDescent="0.3">
      <c r="A8" s="245" t="s">
        <v>136</v>
      </c>
      <c r="B8" s="245"/>
      <c r="C8" s="245"/>
      <c r="D8" s="245"/>
      <c r="E8" s="245"/>
    </row>
    <row r="9" spans="1:6" ht="15" customHeight="1" x14ac:dyDescent="0.3"/>
    <row r="10" spans="1:6" x14ac:dyDescent="0.3">
      <c r="A10" s="235" t="s">
        <v>36</v>
      </c>
      <c r="B10" s="235"/>
      <c r="C10" s="235"/>
      <c r="D10" s="235"/>
      <c r="E10" s="235"/>
      <c r="F10" s="90"/>
    </row>
    <row r="11" spans="1:6" ht="15" customHeight="1" x14ac:dyDescent="0.3">
      <c r="A11" s="235" t="s">
        <v>19</v>
      </c>
      <c r="B11" s="235"/>
      <c r="C11" s="235"/>
      <c r="D11" s="235"/>
      <c r="E11" s="235"/>
      <c r="F11" s="90"/>
    </row>
    <row r="12" spans="1:6" ht="15" customHeight="1" x14ac:dyDescent="0.3">
      <c r="A12" s="39"/>
      <c r="B12" s="39"/>
      <c r="C12" s="39"/>
      <c r="D12" s="40"/>
      <c r="E12" s="40"/>
      <c r="F12" s="41"/>
    </row>
    <row r="13" spans="1:6" x14ac:dyDescent="0.3">
      <c r="A13" s="145" t="s">
        <v>17</v>
      </c>
      <c r="B13" s="8" t="s">
        <v>18</v>
      </c>
      <c r="C13" s="145" t="s">
        <v>92</v>
      </c>
      <c r="D13" s="8" t="s">
        <v>93</v>
      </c>
      <c r="E13" s="8" t="s">
        <v>135</v>
      </c>
      <c r="F13" s="41"/>
    </row>
    <row r="14" spans="1:6" x14ac:dyDescent="0.3">
      <c r="A14" s="246" t="s">
        <v>16</v>
      </c>
      <c r="B14" s="246"/>
      <c r="C14" s="127">
        <f>+SUM(C16:C20)</f>
        <v>127217.33333333333</v>
      </c>
      <c r="D14" s="127">
        <f t="shared" ref="D14" si="0">+SUM(D16:D20)</f>
        <v>139437.66666666669</v>
      </c>
      <c r="E14" s="127">
        <f>+SUM(E16:E20)</f>
        <v>133327.5</v>
      </c>
      <c r="F14" s="41">
        <f>+D14-'2T'!F16</f>
        <v>0</v>
      </c>
    </row>
    <row r="15" spans="1:6" x14ac:dyDescent="0.3">
      <c r="A15" s="135"/>
      <c r="B15" s="120"/>
      <c r="C15" s="128"/>
      <c r="D15" s="128"/>
      <c r="E15" s="128"/>
      <c r="F15" s="41"/>
    </row>
    <row r="16" spans="1:6" x14ac:dyDescent="0.3">
      <c r="A16" s="150" t="s">
        <v>161</v>
      </c>
      <c r="B16" s="149" t="s">
        <v>167</v>
      </c>
      <c r="C16" s="129">
        <f>+'1T'!F18</f>
        <v>9870.6666666666661</v>
      </c>
      <c r="D16" s="129">
        <f>+'2T'!F18</f>
        <v>9580.6666666666661</v>
      </c>
      <c r="E16" s="129">
        <f>+AVERAGE(C16:D16)</f>
        <v>9725.6666666666661</v>
      </c>
      <c r="F16" s="41"/>
    </row>
    <row r="17" spans="1:6" x14ac:dyDescent="0.3">
      <c r="A17" s="150" t="s">
        <v>162</v>
      </c>
      <c r="B17" s="149" t="s">
        <v>167</v>
      </c>
      <c r="C17" s="129">
        <f>+'1T'!F19</f>
        <v>84195.333333333328</v>
      </c>
      <c r="D17" s="129">
        <f>+'2T'!F19</f>
        <v>88078.666666666672</v>
      </c>
      <c r="E17" s="129">
        <f>+AVERAGE(C17:D17)</f>
        <v>86137</v>
      </c>
      <c r="F17" s="41"/>
    </row>
    <row r="18" spans="1:6" x14ac:dyDescent="0.3">
      <c r="A18" s="150" t="s">
        <v>163</v>
      </c>
      <c r="B18" s="149" t="s">
        <v>166</v>
      </c>
      <c r="C18" s="129">
        <f>+'1T'!F20</f>
        <v>8297</v>
      </c>
      <c r="D18" s="129">
        <f>+'2T'!F20</f>
        <v>8685.6666666666661</v>
      </c>
      <c r="E18" s="129">
        <f>+AVERAGE(C18:D18)</f>
        <v>8491.3333333333321</v>
      </c>
      <c r="F18" s="41"/>
    </row>
    <row r="19" spans="1:6" x14ac:dyDescent="0.3">
      <c r="A19" s="150" t="s">
        <v>164</v>
      </c>
      <c r="B19" s="149" t="s">
        <v>168</v>
      </c>
      <c r="C19" s="129">
        <f>+'1T'!F21</f>
        <v>13568</v>
      </c>
      <c r="D19" s="129">
        <f>+'2T'!F21</f>
        <v>18107.333333333332</v>
      </c>
      <c r="E19" s="129">
        <f>+AVERAGE(C19:D19)</f>
        <v>15837.666666666666</v>
      </c>
      <c r="F19" s="41"/>
    </row>
    <row r="20" spans="1:6" x14ac:dyDescent="0.3">
      <c r="A20" s="150" t="s">
        <v>165</v>
      </c>
      <c r="B20" s="149" t="s">
        <v>168</v>
      </c>
      <c r="C20" s="129">
        <f>+'1T'!F22</f>
        <v>11286.333333333334</v>
      </c>
      <c r="D20" s="129">
        <f>+'2T'!F22</f>
        <v>14985.333333333334</v>
      </c>
      <c r="E20" s="129">
        <f>+AVERAGE(C20:D20)</f>
        <v>13135.833333333334</v>
      </c>
      <c r="F20" s="41"/>
    </row>
    <row r="21" spans="1:6" ht="35.25" customHeight="1" x14ac:dyDescent="0.3">
      <c r="A21" s="268" t="s">
        <v>324</v>
      </c>
      <c r="B21" s="268"/>
      <c r="C21" s="268"/>
      <c r="D21" s="268"/>
      <c r="E21" s="268"/>
      <c r="F21" s="41"/>
    </row>
    <row r="22" spans="1:6" ht="78" customHeight="1" x14ac:dyDescent="0.3">
      <c r="A22" s="261" t="s">
        <v>325</v>
      </c>
      <c r="B22" s="261"/>
      <c r="C22" s="261"/>
      <c r="D22" s="261"/>
      <c r="E22" s="261"/>
    </row>
    <row r="23" spans="1:6" ht="15" customHeight="1" x14ac:dyDescent="0.3">
      <c r="A23" s="39"/>
      <c r="B23" s="39"/>
      <c r="C23" s="39"/>
      <c r="D23" s="40"/>
      <c r="E23" s="40"/>
      <c r="F23" s="41"/>
    </row>
    <row r="24" spans="1:6" x14ac:dyDescent="0.3">
      <c r="A24" s="235" t="s">
        <v>37</v>
      </c>
      <c r="B24" s="235"/>
      <c r="C24" s="235"/>
      <c r="D24" s="235"/>
      <c r="E24" s="90"/>
      <c r="F24" s="144"/>
    </row>
    <row r="25" spans="1:6" ht="15" customHeight="1" x14ac:dyDescent="0.3">
      <c r="A25" s="235" t="s">
        <v>20</v>
      </c>
      <c r="B25" s="235"/>
      <c r="C25" s="235"/>
      <c r="D25" s="235"/>
      <c r="E25" s="90"/>
      <c r="F25" s="144"/>
    </row>
    <row r="26" spans="1:6" ht="15" customHeight="1" x14ac:dyDescent="0.3">
      <c r="A26" s="39"/>
      <c r="B26" s="39"/>
      <c r="C26" s="40"/>
      <c r="D26" s="40"/>
      <c r="E26" s="40"/>
      <c r="F26" s="42"/>
    </row>
    <row r="27" spans="1:6" ht="16.95" customHeight="1" x14ac:dyDescent="0.3">
      <c r="A27" s="145" t="s">
        <v>21</v>
      </c>
      <c r="B27" s="8" t="s">
        <v>92</v>
      </c>
      <c r="C27" s="8" t="s">
        <v>93</v>
      </c>
      <c r="D27" s="145" t="s">
        <v>9</v>
      </c>
      <c r="F27" s="42"/>
    </row>
    <row r="28" spans="1:6" ht="16.95" customHeight="1" x14ac:dyDescent="0.3">
      <c r="A28" s="152" t="s">
        <v>16</v>
      </c>
      <c r="B28" s="37">
        <f>+B30+B36</f>
        <v>2614741820.6000004</v>
      </c>
      <c r="C28" s="37">
        <f t="shared" ref="C28:D28" si="1">+C30+C36</f>
        <v>4376820319.000001</v>
      </c>
      <c r="D28" s="37">
        <f t="shared" si="1"/>
        <v>6991562139.6000004</v>
      </c>
      <c r="E28" s="62"/>
      <c r="F28" s="42"/>
    </row>
    <row r="29" spans="1:6" ht="16.95" customHeight="1" x14ac:dyDescent="0.3">
      <c r="A29" s="153"/>
      <c r="B29" s="123"/>
      <c r="C29" s="123"/>
      <c r="D29" s="123"/>
      <c r="F29" s="42"/>
    </row>
    <row r="30" spans="1:6" ht="16.95" customHeight="1" x14ac:dyDescent="0.3">
      <c r="A30" s="154" t="s">
        <v>169</v>
      </c>
      <c r="B30" s="56">
        <f>+SUM(B31:B35)</f>
        <v>2570697594.6800003</v>
      </c>
      <c r="C30" s="56">
        <f t="shared" ref="C30:D30" si="2">+SUM(C31:C35)</f>
        <v>3776515626.3800006</v>
      </c>
      <c r="D30" s="56">
        <f t="shared" si="2"/>
        <v>6347213221.0600004</v>
      </c>
      <c r="F30" s="42"/>
    </row>
    <row r="31" spans="1:6" ht="16.95" customHeight="1" x14ac:dyDescent="0.3">
      <c r="A31" s="155" t="s">
        <v>161</v>
      </c>
      <c r="B31" s="156">
        <f>+'1T'!F33</f>
        <v>582632375.15181994</v>
      </c>
      <c r="C31" s="156">
        <f>+'2T'!F33</f>
        <v>634050818.45632005</v>
      </c>
      <c r="D31" s="156">
        <f>+B31+C31</f>
        <v>1216683193.60814</v>
      </c>
      <c r="F31" s="42"/>
    </row>
    <row r="32" spans="1:6" ht="16.95" customHeight="1" x14ac:dyDescent="0.3">
      <c r="A32" s="155" t="s">
        <v>162</v>
      </c>
      <c r="B32" s="156">
        <f>+'1T'!F34</f>
        <v>741035424.78597999</v>
      </c>
      <c r="C32" s="156">
        <f>+'2T'!F34</f>
        <v>1094896030.2839799</v>
      </c>
      <c r="D32" s="156">
        <f t="shared" ref="D32:D48" si="3">+B32+C32</f>
        <v>1835931455.0699599</v>
      </c>
      <c r="F32" s="42"/>
    </row>
    <row r="33" spans="1:6" ht="16.95" customHeight="1" x14ac:dyDescent="0.3">
      <c r="A33" s="155" t="s">
        <v>163</v>
      </c>
      <c r="B33" s="156">
        <f>+'1T'!F35</f>
        <v>374808602.25725603</v>
      </c>
      <c r="C33" s="156">
        <f>+'2T'!F35</f>
        <v>260495855.87485597</v>
      </c>
      <c r="D33" s="156">
        <f t="shared" si="3"/>
        <v>635304458.13211203</v>
      </c>
      <c r="F33" s="42"/>
    </row>
    <row r="34" spans="1:6" ht="16.95" customHeight="1" x14ac:dyDescent="0.3">
      <c r="A34" s="155" t="s">
        <v>164</v>
      </c>
      <c r="B34" s="156">
        <f>+'1T'!F36</f>
        <v>686720596.36255205</v>
      </c>
      <c r="C34" s="156">
        <f>+'2T'!F36</f>
        <v>1506097656.5792522</v>
      </c>
      <c r="D34" s="156">
        <f t="shared" si="3"/>
        <v>2192818252.9418044</v>
      </c>
      <c r="F34" s="42"/>
    </row>
    <row r="35" spans="1:6" ht="16.95" customHeight="1" x14ac:dyDescent="0.3">
      <c r="A35" s="155" t="s">
        <v>165</v>
      </c>
      <c r="B35" s="156">
        <f>+'1T'!F37</f>
        <v>185500596.122392</v>
      </c>
      <c r="C35" s="156">
        <f>+'2T'!F37</f>
        <v>280975265.185592</v>
      </c>
      <c r="D35" s="156">
        <f t="shared" si="3"/>
        <v>466475861.30798399</v>
      </c>
      <c r="F35" s="42"/>
    </row>
    <row r="36" spans="1:6" ht="16.95" customHeight="1" x14ac:dyDescent="0.3">
      <c r="A36" s="154" t="s">
        <v>170</v>
      </c>
      <c r="B36" s="157">
        <f>+SUM(B37:B48)</f>
        <v>44044225.920000002</v>
      </c>
      <c r="C36" s="157">
        <f t="shared" ref="C36:D36" si="4">+SUM(C37:C48)</f>
        <v>600304692.62000012</v>
      </c>
      <c r="D36" s="157">
        <f t="shared" si="4"/>
        <v>644348918.54000008</v>
      </c>
      <c r="F36" s="42"/>
    </row>
    <row r="37" spans="1:6" ht="16.95" customHeight="1" x14ac:dyDescent="0.3">
      <c r="A37" s="155" t="s">
        <v>171</v>
      </c>
      <c r="B37" s="156">
        <f>+'1T'!F39</f>
        <v>0</v>
      </c>
      <c r="C37" s="156">
        <f>+'2T'!F39</f>
        <v>0</v>
      </c>
      <c r="D37" s="156">
        <f t="shared" si="3"/>
        <v>0</v>
      </c>
      <c r="F37" s="42"/>
    </row>
    <row r="38" spans="1:6" ht="16.95" customHeight="1" x14ac:dyDescent="0.3">
      <c r="A38" s="155" t="s">
        <v>172</v>
      </c>
      <c r="B38" s="156">
        <f>+'1T'!F40</f>
        <v>0</v>
      </c>
      <c r="C38" s="156">
        <f>+'2T'!F40</f>
        <v>28312335.850000001</v>
      </c>
      <c r="D38" s="156">
        <f t="shared" si="3"/>
        <v>28312335.850000001</v>
      </c>
      <c r="F38" s="42"/>
    </row>
    <row r="39" spans="1:6" ht="16.95" customHeight="1" x14ac:dyDescent="0.3">
      <c r="A39" s="155" t="s">
        <v>173</v>
      </c>
      <c r="B39" s="156">
        <f>+'1T'!F41</f>
        <v>0</v>
      </c>
      <c r="C39" s="156">
        <f>+'2T'!F41</f>
        <v>0</v>
      </c>
      <c r="D39" s="156">
        <f t="shared" si="3"/>
        <v>0</v>
      </c>
      <c r="F39" s="42"/>
    </row>
    <row r="40" spans="1:6" ht="16.95" customHeight="1" x14ac:dyDescent="0.3">
      <c r="A40" s="155" t="s">
        <v>174</v>
      </c>
      <c r="B40" s="156">
        <f>+'1T'!F42</f>
        <v>0</v>
      </c>
      <c r="C40" s="156">
        <f>+'2T'!F42</f>
        <v>11354775.609999999</v>
      </c>
      <c r="D40" s="156">
        <f t="shared" si="3"/>
        <v>11354775.609999999</v>
      </c>
      <c r="F40" s="42"/>
    </row>
    <row r="41" spans="1:6" ht="16.95" customHeight="1" x14ac:dyDescent="0.3">
      <c r="A41" s="155" t="s">
        <v>175</v>
      </c>
      <c r="B41" s="156">
        <f>+'1T'!F43</f>
        <v>0</v>
      </c>
      <c r="C41" s="156">
        <f>+'2T'!F43</f>
        <v>0</v>
      </c>
      <c r="D41" s="156">
        <f t="shared" si="3"/>
        <v>0</v>
      </c>
      <c r="F41" s="42"/>
    </row>
    <row r="42" spans="1:6" ht="16.95" customHeight="1" x14ac:dyDescent="0.3">
      <c r="A42" s="155" t="s">
        <v>176</v>
      </c>
      <c r="B42" s="156">
        <f>+'1T'!F44</f>
        <v>0</v>
      </c>
      <c r="C42" s="156">
        <f>+'2T'!F44</f>
        <v>2005950.58</v>
      </c>
      <c r="D42" s="156">
        <f t="shared" si="3"/>
        <v>2005950.58</v>
      </c>
      <c r="F42" s="42"/>
    </row>
    <row r="43" spans="1:6" ht="16.95" customHeight="1" x14ac:dyDescent="0.3">
      <c r="A43" s="155" t="s">
        <v>177</v>
      </c>
      <c r="B43" s="156">
        <f>+'1T'!F45</f>
        <v>0</v>
      </c>
      <c r="C43" s="156">
        <f>+'2T'!F45</f>
        <v>0</v>
      </c>
      <c r="D43" s="156">
        <f t="shared" si="3"/>
        <v>0</v>
      </c>
      <c r="F43" s="42"/>
    </row>
    <row r="44" spans="1:6" ht="16.95" customHeight="1" x14ac:dyDescent="0.3">
      <c r="A44" s="155" t="s">
        <v>178</v>
      </c>
      <c r="B44" s="156">
        <f>+'1T'!F46</f>
        <v>0</v>
      </c>
      <c r="C44" s="156">
        <f>+'2T'!F46</f>
        <v>0</v>
      </c>
      <c r="D44" s="156">
        <f t="shared" si="3"/>
        <v>0</v>
      </c>
      <c r="F44" s="42"/>
    </row>
    <row r="45" spans="1:6" ht="16.95" customHeight="1" x14ac:dyDescent="0.3">
      <c r="A45" s="155" t="s">
        <v>179</v>
      </c>
      <c r="B45" s="156">
        <f>+'1T'!F47</f>
        <v>44044225.920000002</v>
      </c>
      <c r="C45" s="156">
        <f>+'2T'!F47</f>
        <v>0</v>
      </c>
      <c r="D45" s="156">
        <f t="shared" si="3"/>
        <v>44044225.920000002</v>
      </c>
      <c r="F45" s="42"/>
    </row>
    <row r="46" spans="1:6" ht="16.95" customHeight="1" x14ac:dyDescent="0.3">
      <c r="A46" s="155" t="s">
        <v>180</v>
      </c>
      <c r="B46" s="156">
        <f>+'1T'!F48</f>
        <v>0</v>
      </c>
      <c r="C46" s="156">
        <f>+'2T'!F48</f>
        <v>0</v>
      </c>
      <c r="D46" s="156">
        <f t="shared" si="3"/>
        <v>0</v>
      </c>
      <c r="F46" s="42"/>
    </row>
    <row r="47" spans="1:6" ht="16.95" customHeight="1" x14ac:dyDescent="0.3">
      <c r="A47" s="155" t="s">
        <v>181</v>
      </c>
      <c r="B47" s="156">
        <f>+'1T'!F49</f>
        <v>0</v>
      </c>
      <c r="C47" s="156">
        <f>+'2T'!F49</f>
        <v>400499280.35000002</v>
      </c>
      <c r="D47" s="156">
        <f t="shared" si="3"/>
        <v>400499280.35000002</v>
      </c>
      <c r="F47" s="42"/>
    </row>
    <row r="48" spans="1:6" ht="16.95" customHeight="1" x14ac:dyDescent="0.3">
      <c r="A48" s="155" t="s">
        <v>182</v>
      </c>
      <c r="B48" s="156">
        <f>+'1T'!F50</f>
        <v>0</v>
      </c>
      <c r="C48" s="156">
        <f>+'2T'!F50</f>
        <v>158132350.23000002</v>
      </c>
      <c r="D48" s="156">
        <f t="shared" si="3"/>
        <v>158132350.23000002</v>
      </c>
      <c r="F48" s="42"/>
    </row>
    <row r="49" spans="1:6" ht="30.75" customHeight="1" x14ac:dyDescent="0.35">
      <c r="A49" s="269" t="s">
        <v>327</v>
      </c>
      <c r="B49" s="269"/>
      <c r="C49" s="269"/>
      <c r="D49" s="269"/>
      <c r="E49" s="6"/>
      <c r="F49" s="43"/>
    </row>
    <row r="50" spans="1:6" ht="77.25" customHeight="1" x14ac:dyDescent="0.3">
      <c r="A50" s="232" t="s">
        <v>328</v>
      </c>
      <c r="B50" s="233"/>
      <c r="C50" s="233"/>
      <c r="D50" s="234"/>
      <c r="F50" s="68"/>
    </row>
    <row r="51" spans="1:6" ht="15" customHeight="1" x14ac:dyDescent="0.3">
      <c r="A51" s="148"/>
      <c r="B51" s="148"/>
      <c r="C51" s="148"/>
      <c r="D51" s="148"/>
      <c r="E51" s="93"/>
      <c r="F51" s="68"/>
    </row>
    <row r="52" spans="1:6" ht="15" customHeight="1" x14ac:dyDescent="0.3"/>
    <row r="53" spans="1:6" ht="21.9" customHeight="1" x14ac:dyDescent="0.3">
      <c r="A53" s="245" t="s">
        <v>137</v>
      </c>
      <c r="B53" s="245"/>
      <c r="C53" s="245"/>
      <c r="D53" s="245"/>
      <c r="E53" s="245"/>
    </row>
    <row r="54" spans="1:6" ht="15" customHeight="1" x14ac:dyDescent="0.3"/>
    <row r="55" spans="1:6" x14ac:dyDescent="0.3">
      <c r="A55" s="263" t="s">
        <v>72</v>
      </c>
      <c r="B55" s="263"/>
      <c r="C55" s="263"/>
      <c r="D55" s="263"/>
      <c r="E55" s="263"/>
      <c r="F55" s="45"/>
    </row>
    <row r="56" spans="1:6" ht="31.5" customHeight="1" x14ac:dyDescent="0.3">
      <c r="A56" s="226" t="s">
        <v>73</v>
      </c>
      <c r="B56" s="226"/>
      <c r="C56" s="226"/>
      <c r="D56" s="226"/>
      <c r="E56" s="226"/>
      <c r="F56" s="45"/>
    </row>
    <row r="57" spans="1:6" x14ac:dyDescent="0.3">
      <c r="A57" s="263" t="s">
        <v>52</v>
      </c>
      <c r="B57" s="263"/>
      <c r="C57" s="263"/>
      <c r="D57" s="263"/>
      <c r="E57" s="263"/>
      <c r="F57" s="45"/>
    </row>
    <row r="58" spans="1:6" ht="15" customHeight="1" x14ac:dyDescent="0.3"/>
    <row r="59" spans="1:6" x14ac:dyDescent="0.3">
      <c r="A59" s="73" t="s">
        <v>55</v>
      </c>
      <c r="B59" s="73" t="s">
        <v>56</v>
      </c>
      <c r="C59" s="73" t="s">
        <v>92</v>
      </c>
      <c r="D59" s="73" t="s">
        <v>93</v>
      </c>
      <c r="E59" s="73" t="s">
        <v>9</v>
      </c>
    </row>
    <row r="60" spans="1:6" x14ac:dyDescent="0.3">
      <c r="A60" s="113" t="s">
        <v>16</v>
      </c>
      <c r="B60" s="52"/>
      <c r="C60" s="37">
        <f>+C62+C116</f>
        <v>11400045419.5</v>
      </c>
      <c r="D60" s="37">
        <f>+D62+D116</f>
        <v>9533318193.5</v>
      </c>
      <c r="E60" s="37">
        <f>+E62+E116</f>
        <v>20933363613</v>
      </c>
    </row>
    <row r="61" spans="1:6" ht="15" customHeight="1" x14ac:dyDescent="0.3">
      <c r="A61" s="14"/>
      <c r="B61" s="53"/>
      <c r="C61" s="15"/>
      <c r="D61" s="15"/>
      <c r="E61" s="15"/>
    </row>
    <row r="62" spans="1:6" x14ac:dyDescent="0.3">
      <c r="A62" s="264" t="s">
        <v>74</v>
      </c>
      <c r="B62" s="264"/>
      <c r="C62" s="56">
        <f>+SUM(C63:C114)</f>
        <v>11400045419.5</v>
      </c>
      <c r="D62" s="56">
        <f t="shared" ref="D62:E62" si="5">+SUM(D63:D114)</f>
        <v>9533318193.5</v>
      </c>
      <c r="E62" s="56">
        <f t="shared" si="5"/>
        <v>20933363613</v>
      </c>
    </row>
    <row r="63" spans="1:6" ht="16.5" customHeight="1" x14ac:dyDescent="0.3">
      <c r="A63" s="57" t="s">
        <v>256</v>
      </c>
      <c r="B63" s="53" t="s">
        <v>257</v>
      </c>
      <c r="C63" s="16">
        <f>+'1T'!F109</f>
        <v>1023034200</v>
      </c>
      <c r="D63" s="16">
        <f>+'2T'!F108</f>
        <v>0</v>
      </c>
      <c r="E63" s="16">
        <f>+C63+D63</f>
        <v>1023034200</v>
      </c>
    </row>
    <row r="64" spans="1:6" ht="16.5" customHeight="1" x14ac:dyDescent="0.3">
      <c r="A64" s="57" t="s">
        <v>258</v>
      </c>
      <c r="B64" s="53" t="s">
        <v>259</v>
      </c>
      <c r="C64" s="16">
        <f>+'1T'!F110</f>
        <v>313692792</v>
      </c>
      <c r="D64" s="16">
        <f>+'2T'!F109</f>
        <v>0</v>
      </c>
      <c r="E64" s="16">
        <f t="shared" ref="E64:E114" si="6">+C64+D64</f>
        <v>313692792</v>
      </c>
    </row>
    <row r="65" spans="1:5" ht="16.5" customHeight="1" x14ac:dyDescent="0.3">
      <c r="A65" s="142" t="s">
        <v>260</v>
      </c>
      <c r="B65" s="53" t="s">
        <v>261</v>
      </c>
      <c r="C65" s="16">
        <f>+'1T'!F111</f>
        <v>112861997</v>
      </c>
      <c r="D65" s="16">
        <f>+'2T'!F110</f>
        <v>0</v>
      </c>
      <c r="E65" s="16">
        <f t="shared" si="6"/>
        <v>112861997</v>
      </c>
    </row>
    <row r="66" spans="1:5" ht="16.5" customHeight="1" x14ac:dyDescent="0.3">
      <c r="A66" s="162" t="s">
        <v>262</v>
      </c>
      <c r="B66" s="53" t="s">
        <v>263</v>
      </c>
      <c r="C66" s="16">
        <f>+'1T'!F112</f>
        <v>105888182</v>
      </c>
      <c r="D66" s="16">
        <f>+'2T'!F111</f>
        <v>0</v>
      </c>
      <c r="E66" s="16">
        <f t="shared" si="6"/>
        <v>105888182</v>
      </c>
    </row>
    <row r="67" spans="1:5" ht="16.5" customHeight="1" x14ac:dyDescent="0.3">
      <c r="A67" s="162" t="s">
        <v>264</v>
      </c>
      <c r="B67" s="53" t="s">
        <v>265</v>
      </c>
      <c r="C67" s="16">
        <f>+'1T'!F113</f>
        <v>133972220</v>
      </c>
      <c r="D67" s="16">
        <f>+'2T'!F112</f>
        <v>0</v>
      </c>
      <c r="E67" s="16">
        <f t="shared" si="6"/>
        <v>133972220</v>
      </c>
    </row>
    <row r="68" spans="1:5" ht="16.5" customHeight="1" x14ac:dyDescent="0.3">
      <c r="A68" s="162" t="s">
        <v>266</v>
      </c>
      <c r="B68" s="53" t="s">
        <v>267</v>
      </c>
      <c r="C68" s="16">
        <f>+'1T'!F114</f>
        <v>7241743</v>
      </c>
      <c r="D68" s="16">
        <f>+'2T'!F113</f>
        <v>0</v>
      </c>
      <c r="E68" s="16">
        <f t="shared" si="6"/>
        <v>7241743</v>
      </c>
    </row>
    <row r="69" spans="1:5" ht="16.5" customHeight="1" x14ac:dyDescent="0.3">
      <c r="A69" s="162" t="s">
        <v>268</v>
      </c>
      <c r="B69" s="53" t="s">
        <v>269</v>
      </c>
      <c r="C69" s="16">
        <f>+'1T'!F115</f>
        <v>78500478</v>
      </c>
      <c r="D69" s="16">
        <f>+'2T'!F114</f>
        <v>0</v>
      </c>
      <c r="E69" s="16">
        <f t="shared" si="6"/>
        <v>78500478</v>
      </c>
    </row>
    <row r="70" spans="1:5" ht="16.5" customHeight="1" x14ac:dyDescent="0.3">
      <c r="A70" s="162" t="s">
        <v>270</v>
      </c>
      <c r="B70" s="53" t="s">
        <v>271</v>
      </c>
      <c r="C70" s="16">
        <f>+'1T'!F116</f>
        <v>43450449</v>
      </c>
      <c r="D70" s="16">
        <f>+'2T'!F115</f>
        <v>0</v>
      </c>
      <c r="E70" s="16">
        <f t="shared" si="6"/>
        <v>43450449</v>
      </c>
    </row>
    <row r="71" spans="1:5" ht="16.5" customHeight="1" x14ac:dyDescent="0.3">
      <c r="A71" s="162" t="s">
        <v>272</v>
      </c>
      <c r="B71" s="53" t="s">
        <v>273</v>
      </c>
      <c r="C71" s="16">
        <f>+'1T'!F117</f>
        <v>21725225</v>
      </c>
      <c r="D71" s="16">
        <f>+'2T'!F116</f>
        <v>0</v>
      </c>
      <c r="E71" s="16">
        <f t="shared" si="6"/>
        <v>21725225</v>
      </c>
    </row>
    <row r="72" spans="1:5" ht="16.5" customHeight="1" x14ac:dyDescent="0.3">
      <c r="A72" s="162" t="s">
        <v>212</v>
      </c>
      <c r="B72" s="53" t="s">
        <v>278</v>
      </c>
      <c r="C72" s="16">
        <f>+'1T'!F118</f>
        <v>42500000</v>
      </c>
      <c r="D72" s="16">
        <f>+'2T'!F117</f>
        <v>42500000</v>
      </c>
      <c r="E72" s="16">
        <f t="shared" si="6"/>
        <v>85000000</v>
      </c>
    </row>
    <row r="73" spans="1:5" ht="16.5" customHeight="1" x14ac:dyDescent="0.3">
      <c r="A73" s="162" t="s">
        <v>213</v>
      </c>
      <c r="B73" s="53" t="s">
        <v>313</v>
      </c>
      <c r="C73" s="16">
        <f>+'1T'!F119</f>
        <v>20250000</v>
      </c>
      <c r="D73" s="16">
        <f>+'2T'!F118</f>
        <v>20250000</v>
      </c>
      <c r="E73" s="16">
        <f t="shared" si="6"/>
        <v>40500000</v>
      </c>
    </row>
    <row r="74" spans="1:5" ht="16.5" customHeight="1" x14ac:dyDescent="0.3">
      <c r="A74" s="162" t="s">
        <v>214</v>
      </c>
      <c r="B74" s="53" t="s">
        <v>279</v>
      </c>
      <c r="C74" s="16">
        <f>+'1T'!F120</f>
        <v>0</v>
      </c>
      <c r="D74" s="16">
        <f>+'2T'!F119</f>
        <v>0</v>
      </c>
      <c r="E74" s="16">
        <f t="shared" si="6"/>
        <v>0</v>
      </c>
    </row>
    <row r="75" spans="1:5" ht="16.5" customHeight="1" x14ac:dyDescent="0.3">
      <c r="A75" s="162" t="s">
        <v>215</v>
      </c>
      <c r="B75" s="53" t="s">
        <v>280</v>
      </c>
      <c r="C75" s="16">
        <f>+'1T'!F121</f>
        <v>56250000</v>
      </c>
      <c r="D75" s="16">
        <f>+'2T'!F120</f>
        <v>56250000</v>
      </c>
      <c r="E75" s="16">
        <f t="shared" si="6"/>
        <v>112500000</v>
      </c>
    </row>
    <row r="76" spans="1:5" ht="16.5" customHeight="1" x14ac:dyDescent="0.3">
      <c r="A76" s="162" t="s">
        <v>216</v>
      </c>
      <c r="B76" s="53" t="s">
        <v>281</v>
      </c>
      <c r="C76" s="16">
        <f>+'1T'!F122</f>
        <v>61250000</v>
      </c>
      <c r="D76" s="16">
        <f>+'2T'!F121</f>
        <v>61250000</v>
      </c>
      <c r="E76" s="16">
        <f t="shared" si="6"/>
        <v>122500000</v>
      </c>
    </row>
    <row r="77" spans="1:5" ht="16.5" customHeight="1" x14ac:dyDescent="0.3">
      <c r="A77" s="162" t="s">
        <v>217</v>
      </c>
      <c r="B77" s="53" t="s">
        <v>282</v>
      </c>
      <c r="C77" s="16">
        <f>+'1T'!F123</f>
        <v>30000000</v>
      </c>
      <c r="D77" s="16">
        <f>+'2T'!F122</f>
        <v>30000000</v>
      </c>
      <c r="E77" s="16">
        <f t="shared" si="6"/>
        <v>60000000</v>
      </c>
    </row>
    <row r="78" spans="1:5" ht="16.5" customHeight="1" x14ac:dyDescent="0.3">
      <c r="A78" s="162" t="s">
        <v>218</v>
      </c>
      <c r="B78" s="53" t="s">
        <v>283</v>
      </c>
      <c r="C78" s="16">
        <f>+'1T'!F124</f>
        <v>2500000</v>
      </c>
      <c r="D78" s="16">
        <f>+'2T'!F123</f>
        <v>2500000</v>
      </c>
      <c r="E78" s="16">
        <f t="shared" si="6"/>
        <v>5000000</v>
      </c>
    </row>
    <row r="79" spans="1:5" ht="16.5" customHeight="1" x14ac:dyDescent="0.3">
      <c r="A79" s="162" t="s">
        <v>219</v>
      </c>
      <c r="B79" s="53" t="s">
        <v>284</v>
      </c>
      <c r="C79" s="16">
        <f>+'1T'!F125</f>
        <v>7500000</v>
      </c>
      <c r="D79" s="16">
        <f>+'2T'!F124</f>
        <v>7500000</v>
      </c>
      <c r="E79" s="16">
        <f t="shared" si="6"/>
        <v>15000000</v>
      </c>
    </row>
    <row r="80" spans="1:5" ht="16.5" customHeight="1" x14ac:dyDescent="0.3">
      <c r="A80" s="162" t="s">
        <v>220</v>
      </c>
      <c r="B80" s="53" t="s">
        <v>312</v>
      </c>
      <c r="C80" s="16">
        <f>+'1T'!F126</f>
        <v>95223057.5</v>
      </c>
      <c r="D80" s="16">
        <f>+'2T'!F125</f>
        <v>95223057.5</v>
      </c>
      <c r="E80" s="16">
        <f t="shared" si="6"/>
        <v>190446115</v>
      </c>
    </row>
    <row r="81" spans="1:5" ht="16.5" customHeight="1" x14ac:dyDescent="0.3">
      <c r="A81" s="162" t="s">
        <v>222</v>
      </c>
      <c r="B81" s="53" t="s">
        <v>285</v>
      </c>
      <c r="C81" s="16">
        <f>+'1T'!F127</f>
        <v>1250000</v>
      </c>
      <c r="D81" s="16">
        <f>+'2T'!F126</f>
        <v>1250000</v>
      </c>
      <c r="E81" s="16">
        <f t="shared" si="6"/>
        <v>2500000</v>
      </c>
    </row>
    <row r="82" spans="1:5" ht="16.5" customHeight="1" x14ac:dyDescent="0.3">
      <c r="A82" s="162" t="s">
        <v>223</v>
      </c>
      <c r="B82" s="53" t="s">
        <v>286</v>
      </c>
      <c r="C82" s="16">
        <f>+'1T'!F128</f>
        <v>0</v>
      </c>
      <c r="D82" s="16">
        <f>+'2T'!F127</f>
        <v>0</v>
      </c>
      <c r="E82" s="16">
        <f t="shared" si="6"/>
        <v>0</v>
      </c>
    </row>
    <row r="83" spans="1:5" ht="16.5" customHeight="1" x14ac:dyDescent="0.3">
      <c r="A83" s="162" t="s">
        <v>224</v>
      </c>
      <c r="B83" s="53" t="s">
        <v>287</v>
      </c>
      <c r="C83" s="16">
        <f>+'1T'!F129</f>
        <v>3750000</v>
      </c>
      <c r="D83" s="16">
        <f>+'2T'!F128</f>
        <v>3750000</v>
      </c>
      <c r="E83" s="16">
        <f t="shared" si="6"/>
        <v>7500000</v>
      </c>
    </row>
    <row r="84" spans="1:5" ht="16.5" customHeight="1" x14ac:dyDescent="0.3">
      <c r="A84" s="162" t="s">
        <v>225</v>
      </c>
      <c r="B84" s="53" t="s">
        <v>288</v>
      </c>
      <c r="C84" s="16">
        <f>+'1T'!F130</f>
        <v>0</v>
      </c>
      <c r="D84" s="16">
        <f>+'2T'!F129</f>
        <v>0</v>
      </c>
      <c r="E84" s="16">
        <f t="shared" si="6"/>
        <v>0</v>
      </c>
    </row>
    <row r="85" spans="1:5" ht="16.5" customHeight="1" x14ac:dyDescent="0.3">
      <c r="A85" s="162" t="s">
        <v>226</v>
      </c>
      <c r="B85" s="53" t="s">
        <v>289</v>
      </c>
      <c r="C85" s="16">
        <f>+'1T'!F131</f>
        <v>0</v>
      </c>
      <c r="D85" s="16">
        <f>+'2T'!F130</f>
        <v>0</v>
      </c>
      <c r="E85" s="16">
        <f t="shared" si="6"/>
        <v>0</v>
      </c>
    </row>
    <row r="86" spans="1:5" ht="16.5" customHeight="1" x14ac:dyDescent="0.3">
      <c r="A86" s="162" t="s">
        <v>227</v>
      </c>
      <c r="B86" s="53" t="s">
        <v>290</v>
      </c>
      <c r="C86" s="16">
        <f>+'1T'!F132</f>
        <v>7500000</v>
      </c>
      <c r="D86" s="16">
        <f>+'2T'!F131</f>
        <v>7500000</v>
      </c>
      <c r="E86" s="16">
        <f t="shared" si="6"/>
        <v>15000000</v>
      </c>
    </row>
    <row r="87" spans="1:5" ht="16.5" customHeight="1" x14ac:dyDescent="0.3">
      <c r="A87" s="162" t="s">
        <v>228</v>
      </c>
      <c r="B87" s="53" t="s">
        <v>291</v>
      </c>
      <c r="C87" s="16">
        <f>+'1T'!F133</f>
        <v>37500000</v>
      </c>
      <c r="D87" s="16">
        <f>+'2T'!F132</f>
        <v>37500000</v>
      </c>
      <c r="E87" s="16">
        <f t="shared" si="6"/>
        <v>75000000</v>
      </c>
    </row>
    <row r="88" spans="1:5" ht="16.5" customHeight="1" x14ac:dyDescent="0.3">
      <c r="A88" s="162" t="s">
        <v>229</v>
      </c>
      <c r="B88" s="53" t="s">
        <v>292</v>
      </c>
      <c r="C88" s="16">
        <f>+'1T'!F134</f>
        <v>10916306.25</v>
      </c>
      <c r="D88" s="16">
        <f>+'2T'!F133</f>
        <v>10916306.25</v>
      </c>
      <c r="E88" s="16">
        <f t="shared" si="6"/>
        <v>21832612.5</v>
      </c>
    </row>
    <row r="89" spans="1:5" ht="16.5" customHeight="1" x14ac:dyDescent="0.3">
      <c r="A89" s="162" t="s">
        <v>230</v>
      </c>
      <c r="B89" s="53" t="s">
        <v>293</v>
      </c>
      <c r="C89" s="16">
        <f>+'1T'!F135</f>
        <v>0</v>
      </c>
      <c r="D89" s="16">
        <f>+'2T'!F134</f>
        <v>0</v>
      </c>
      <c r="E89" s="16">
        <f t="shared" si="6"/>
        <v>0</v>
      </c>
    </row>
    <row r="90" spans="1:5" ht="16.5" customHeight="1" x14ac:dyDescent="0.3">
      <c r="A90" s="162" t="s">
        <v>231</v>
      </c>
      <c r="B90" s="53" t="s">
        <v>294</v>
      </c>
      <c r="C90" s="16">
        <f>+'1T'!F136</f>
        <v>42500000</v>
      </c>
      <c r="D90" s="16">
        <f>+'2T'!F135</f>
        <v>42500000</v>
      </c>
      <c r="E90" s="16">
        <f t="shared" si="6"/>
        <v>85000000</v>
      </c>
    </row>
    <row r="91" spans="1:5" ht="16.5" customHeight="1" x14ac:dyDescent="0.3">
      <c r="A91" s="162" t="s">
        <v>232</v>
      </c>
      <c r="B91" s="53" t="s">
        <v>295</v>
      </c>
      <c r="C91" s="16">
        <f>+'1T'!F137</f>
        <v>0</v>
      </c>
      <c r="D91" s="16">
        <f>+'2T'!F136</f>
        <v>0</v>
      </c>
      <c r="E91" s="16">
        <f t="shared" si="6"/>
        <v>0</v>
      </c>
    </row>
    <row r="92" spans="1:5" ht="16.5" customHeight="1" x14ac:dyDescent="0.3">
      <c r="A92" s="162" t="s">
        <v>233</v>
      </c>
      <c r="B92" s="53" t="s">
        <v>174</v>
      </c>
      <c r="C92" s="16">
        <f>+'1T'!F138</f>
        <v>12500000</v>
      </c>
      <c r="D92" s="16">
        <f>+'2T'!F137</f>
        <v>12500000</v>
      </c>
      <c r="E92" s="16">
        <f t="shared" si="6"/>
        <v>25000000</v>
      </c>
    </row>
    <row r="93" spans="1:5" ht="16.5" customHeight="1" x14ac:dyDescent="0.3">
      <c r="A93" s="162" t="s">
        <v>234</v>
      </c>
      <c r="B93" s="53" t="s">
        <v>175</v>
      </c>
      <c r="C93" s="16">
        <f>+'1T'!F139</f>
        <v>625000</v>
      </c>
      <c r="D93" s="16">
        <f>+'2T'!F138</f>
        <v>625000</v>
      </c>
      <c r="E93" s="16">
        <f t="shared" si="6"/>
        <v>1250000</v>
      </c>
    </row>
    <row r="94" spans="1:5" ht="16.5" customHeight="1" x14ac:dyDescent="0.3">
      <c r="A94" s="162" t="s">
        <v>235</v>
      </c>
      <c r="B94" s="53" t="s">
        <v>176</v>
      </c>
      <c r="C94" s="16">
        <f>+'1T'!F140</f>
        <v>1250000</v>
      </c>
      <c r="D94" s="16">
        <f>+'2T'!F139</f>
        <v>1250000</v>
      </c>
      <c r="E94" s="16">
        <f t="shared" si="6"/>
        <v>2500000</v>
      </c>
    </row>
    <row r="95" spans="1:5" ht="16.5" customHeight="1" x14ac:dyDescent="0.3">
      <c r="A95" s="162" t="s">
        <v>236</v>
      </c>
      <c r="B95" s="53" t="s">
        <v>177</v>
      </c>
      <c r="C95" s="16">
        <f>+'1T'!F141</f>
        <v>1500000</v>
      </c>
      <c r="D95" s="16">
        <f>+'2T'!F140</f>
        <v>1500000</v>
      </c>
      <c r="E95" s="16">
        <f t="shared" si="6"/>
        <v>3000000</v>
      </c>
    </row>
    <row r="96" spans="1:5" ht="16.5" customHeight="1" x14ac:dyDescent="0.3">
      <c r="A96" s="162" t="s">
        <v>237</v>
      </c>
      <c r="B96" s="53" t="s">
        <v>296</v>
      </c>
      <c r="C96" s="16">
        <f>+'1T'!F142</f>
        <v>12500000</v>
      </c>
      <c r="D96" s="16">
        <f>+'2T'!F141</f>
        <v>12500000</v>
      </c>
      <c r="E96" s="16">
        <f t="shared" si="6"/>
        <v>25000000</v>
      </c>
    </row>
    <row r="97" spans="1:5" ht="16.5" customHeight="1" x14ac:dyDescent="0.3">
      <c r="A97" s="162" t="s">
        <v>238</v>
      </c>
      <c r="B97" s="53" t="s">
        <v>297</v>
      </c>
      <c r="C97" s="16">
        <f>+'1T'!F143</f>
        <v>6250000</v>
      </c>
      <c r="D97" s="16">
        <f>+'2T'!F142</f>
        <v>6250000</v>
      </c>
      <c r="E97" s="16">
        <f t="shared" si="6"/>
        <v>12500000</v>
      </c>
    </row>
    <row r="98" spans="1:5" ht="16.5" customHeight="1" x14ac:dyDescent="0.3">
      <c r="A98" s="162" t="s">
        <v>314</v>
      </c>
      <c r="B98" s="53" t="s">
        <v>300</v>
      </c>
      <c r="C98" s="16">
        <f>+'1T'!F144</f>
        <v>4607136193.5</v>
      </c>
      <c r="D98" s="16">
        <f>+'2T'!F143</f>
        <v>4607136193.5</v>
      </c>
      <c r="E98" s="16">
        <f t="shared" si="6"/>
        <v>9214272387</v>
      </c>
    </row>
    <row r="99" spans="1:5" ht="16.5" customHeight="1" x14ac:dyDescent="0.3">
      <c r="A99" s="162" t="s">
        <v>242</v>
      </c>
      <c r="B99" s="53" t="s">
        <v>301</v>
      </c>
      <c r="C99" s="16">
        <f>+'1T'!F145</f>
        <v>468250</v>
      </c>
      <c r="D99" s="16">
        <f>+'2T'!F144</f>
        <v>468250</v>
      </c>
      <c r="E99" s="16">
        <f t="shared" si="6"/>
        <v>936500</v>
      </c>
    </row>
    <row r="100" spans="1:5" ht="16.5" customHeight="1" x14ac:dyDescent="0.3">
      <c r="A100" s="162" t="s">
        <v>243</v>
      </c>
      <c r="B100" s="53" t="s">
        <v>302</v>
      </c>
      <c r="C100" s="16">
        <f>+'1T'!F146</f>
        <v>0</v>
      </c>
      <c r="D100" s="16">
        <f>+'2T'!F145</f>
        <v>0</v>
      </c>
      <c r="E100" s="16">
        <f t="shared" si="6"/>
        <v>0</v>
      </c>
    </row>
    <row r="101" spans="1:5" ht="16.5" customHeight="1" x14ac:dyDescent="0.3">
      <c r="A101" s="162" t="s">
        <v>244</v>
      </c>
      <c r="B101" s="53" t="s">
        <v>303</v>
      </c>
      <c r="C101" s="16">
        <f>+'1T'!F147</f>
        <v>1500000</v>
      </c>
      <c r="D101" s="16">
        <f>+'2T'!F146</f>
        <v>1500000</v>
      </c>
      <c r="E101" s="16">
        <f t="shared" si="6"/>
        <v>3000000</v>
      </c>
    </row>
    <row r="102" spans="1:5" ht="16.5" customHeight="1" x14ac:dyDescent="0.3">
      <c r="A102" s="162" t="s">
        <v>245</v>
      </c>
      <c r="B102" s="53" t="s">
        <v>304</v>
      </c>
      <c r="C102" s="16">
        <f>+'1T'!F148</f>
        <v>11326487.5</v>
      </c>
      <c r="D102" s="16">
        <f>+'2T'!F147</f>
        <v>11326487.5</v>
      </c>
      <c r="E102" s="16">
        <f t="shared" si="6"/>
        <v>22652975</v>
      </c>
    </row>
    <row r="103" spans="1:5" ht="16.5" customHeight="1" x14ac:dyDescent="0.3">
      <c r="A103" s="162" t="s">
        <v>246</v>
      </c>
      <c r="B103" s="53" t="s">
        <v>305</v>
      </c>
      <c r="C103" s="16">
        <f>+'1T'!F149</f>
        <v>3750000</v>
      </c>
      <c r="D103" s="16">
        <f>+'2T'!F148</f>
        <v>3750000</v>
      </c>
      <c r="E103" s="16">
        <f t="shared" si="6"/>
        <v>7500000</v>
      </c>
    </row>
    <row r="104" spans="1:5" ht="16.5" customHeight="1" x14ac:dyDescent="0.3">
      <c r="A104" s="162" t="s">
        <v>247</v>
      </c>
      <c r="B104" s="53" t="s">
        <v>306</v>
      </c>
      <c r="C104" s="16">
        <f>+'1T'!F150</f>
        <v>7000000</v>
      </c>
      <c r="D104" s="16">
        <f>+'2T'!F149</f>
        <v>7000000</v>
      </c>
      <c r="E104" s="16">
        <f t="shared" si="6"/>
        <v>14000000</v>
      </c>
    </row>
    <row r="105" spans="1:5" ht="16.5" customHeight="1" x14ac:dyDescent="0.3">
      <c r="A105" s="162" t="s">
        <v>248</v>
      </c>
      <c r="B105" s="53" t="s">
        <v>307</v>
      </c>
      <c r="C105" s="16">
        <f>+'1T'!F151</f>
        <v>5000000</v>
      </c>
      <c r="D105" s="16">
        <f>+'2T'!F150</f>
        <v>5000000</v>
      </c>
      <c r="E105" s="16">
        <f t="shared" si="6"/>
        <v>10000000</v>
      </c>
    </row>
    <row r="106" spans="1:5" ht="16.5" customHeight="1" x14ac:dyDescent="0.3">
      <c r="A106" s="162" t="s">
        <v>249</v>
      </c>
      <c r="B106" s="53" t="s">
        <v>308</v>
      </c>
      <c r="C106" s="16">
        <f>+'1T'!F152</f>
        <v>5125000</v>
      </c>
      <c r="D106" s="16">
        <f>+'2T'!F151</f>
        <v>5125000</v>
      </c>
      <c r="E106" s="16">
        <f t="shared" si="6"/>
        <v>10250000</v>
      </c>
    </row>
    <row r="107" spans="1:5" ht="16.5" customHeight="1" x14ac:dyDescent="0.3">
      <c r="A107" s="162" t="s">
        <v>250</v>
      </c>
      <c r="B107" s="53" t="s">
        <v>178</v>
      </c>
      <c r="C107" s="16">
        <f>+'1T'!F153</f>
        <v>7500000</v>
      </c>
      <c r="D107" s="16">
        <f>+'2T'!F152</f>
        <v>7500000</v>
      </c>
      <c r="E107" s="16">
        <f t="shared" si="6"/>
        <v>15000000</v>
      </c>
    </row>
    <row r="108" spans="1:5" ht="16.5" customHeight="1" x14ac:dyDescent="0.3">
      <c r="A108" s="162" t="s">
        <v>251</v>
      </c>
      <c r="B108" s="53" t="s">
        <v>309</v>
      </c>
      <c r="C108" s="16">
        <f>+'1T'!F154</f>
        <v>18057331</v>
      </c>
      <c r="D108" s="16">
        <f>+'2T'!F153</f>
        <v>18057331</v>
      </c>
      <c r="E108" s="16">
        <f t="shared" si="6"/>
        <v>36114662</v>
      </c>
    </row>
    <row r="109" spans="1:5" ht="16.5" customHeight="1" x14ac:dyDescent="0.3">
      <c r="A109" s="162" t="s">
        <v>252</v>
      </c>
      <c r="B109" s="53" t="s">
        <v>180</v>
      </c>
      <c r="C109" s="16">
        <f>+'1T'!F155</f>
        <v>10000000</v>
      </c>
      <c r="D109" s="16">
        <f>+'2T'!F154</f>
        <v>10000000</v>
      </c>
      <c r="E109" s="16">
        <f t="shared" si="6"/>
        <v>20000000</v>
      </c>
    </row>
    <row r="110" spans="1:5" ht="16.5" customHeight="1" x14ac:dyDescent="0.3">
      <c r="A110" s="162" t="s">
        <v>253</v>
      </c>
      <c r="B110" s="53" t="s">
        <v>181</v>
      </c>
      <c r="C110" s="16">
        <f>+'1T'!F156</f>
        <v>226297500</v>
      </c>
      <c r="D110" s="16">
        <f>+'2T'!F155</f>
        <v>226297500</v>
      </c>
      <c r="E110" s="16">
        <f t="shared" si="6"/>
        <v>452595000</v>
      </c>
    </row>
    <row r="111" spans="1:5" ht="16.5" customHeight="1" x14ac:dyDescent="0.3">
      <c r="A111" s="162" t="s">
        <v>254</v>
      </c>
      <c r="B111" s="53" t="s">
        <v>310</v>
      </c>
      <c r="C111" s="16">
        <f>+'1T'!F157</f>
        <v>818572432.75</v>
      </c>
      <c r="D111" s="16">
        <f>+'2T'!F156</f>
        <v>818572432.75</v>
      </c>
      <c r="E111" s="16">
        <f t="shared" si="6"/>
        <v>1637144865.5</v>
      </c>
    </row>
    <row r="112" spans="1:5" ht="16.5" customHeight="1" x14ac:dyDescent="0.3">
      <c r="A112" s="162" t="s">
        <v>255</v>
      </c>
      <c r="B112" s="53" t="s">
        <v>311</v>
      </c>
      <c r="C112" s="16">
        <f>+'1T'!F158</f>
        <v>3358070635</v>
      </c>
      <c r="D112" s="16">
        <f>+'2T'!F157</f>
        <v>3358070635</v>
      </c>
      <c r="E112" s="16">
        <f t="shared" si="6"/>
        <v>6716141270</v>
      </c>
    </row>
    <row r="113" spans="1:6" ht="16.5" customHeight="1" x14ac:dyDescent="0.3">
      <c r="A113" s="162" t="s">
        <v>274</v>
      </c>
      <c r="B113" s="53" t="s">
        <v>275</v>
      </c>
      <c r="C113" s="16">
        <f>+'1T'!F159</f>
        <v>22739069</v>
      </c>
      <c r="D113" s="16">
        <f>+'2T'!F158</f>
        <v>0</v>
      </c>
      <c r="E113" s="16">
        <f t="shared" si="6"/>
        <v>22739069</v>
      </c>
    </row>
    <row r="114" spans="1:6" ht="16.5" customHeight="1" x14ac:dyDescent="0.3">
      <c r="A114" s="162" t="s">
        <v>274</v>
      </c>
      <c r="B114" s="53" t="s">
        <v>276</v>
      </c>
      <c r="C114" s="16">
        <f>+'1T'!F160</f>
        <v>3620871</v>
      </c>
      <c r="D114" s="16">
        <f>+'2T'!F159</f>
        <v>0</v>
      </c>
      <c r="E114" s="16">
        <f t="shared" si="6"/>
        <v>3620871</v>
      </c>
    </row>
    <row r="115" spans="1:6" ht="16.5" customHeight="1" x14ac:dyDescent="0.3">
      <c r="A115" s="162"/>
      <c r="B115" s="53"/>
      <c r="C115" s="16"/>
      <c r="D115" s="16"/>
      <c r="E115" s="16"/>
    </row>
    <row r="116" spans="1:6" ht="16.5" customHeight="1" x14ac:dyDescent="0.3">
      <c r="A116" s="264" t="s">
        <v>75</v>
      </c>
      <c r="B116" s="264"/>
      <c r="C116" s="56">
        <f>+SUM(C117:C118)</f>
        <v>0</v>
      </c>
      <c r="D116" s="56">
        <f>+SUM(D117:D118)</f>
        <v>0</v>
      </c>
      <c r="E116" s="56">
        <f>+SUM(E117:E118)</f>
        <v>0</v>
      </c>
    </row>
    <row r="117" spans="1:6" ht="16.5" customHeight="1" x14ac:dyDescent="0.3">
      <c r="A117" s="57" t="s">
        <v>58</v>
      </c>
      <c r="B117" s="53" t="s">
        <v>53</v>
      </c>
      <c r="C117" s="59">
        <f>+'1T'!F163</f>
        <v>0</v>
      </c>
      <c r="D117" s="59">
        <f>+'2T'!F162</f>
        <v>0</v>
      </c>
      <c r="E117" s="59">
        <f>+C117+D117</f>
        <v>0</v>
      </c>
    </row>
    <row r="118" spans="1:6" ht="16.5" customHeight="1" x14ac:dyDescent="0.3">
      <c r="A118" s="57" t="s">
        <v>58</v>
      </c>
      <c r="B118" s="53" t="s">
        <v>53</v>
      </c>
      <c r="C118" s="59">
        <f>+'1T'!F164</f>
        <v>0</v>
      </c>
      <c r="D118" s="59">
        <f>+'2T'!F163</f>
        <v>0</v>
      </c>
      <c r="E118" s="59">
        <f>+C118+D118</f>
        <v>0</v>
      </c>
    </row>
    <row r="119" spans="1:6" x14ac:dyDescent="0.3">
      <c r="A119" s="236" t="s">
        <v>317</v>
      </c>
      <c r="B119" s="236"/>
      <c r="C119" s="236"/>
      <c r="D119" s="236"/>
      <c r="E119" s="236"/>
    </row>
    <row r="120" spans="1:6" ht="73.5" customHeight="1" x14ac:dyDescent="0.3">
      <c r="A120" s="276" t="s">
        <v>329</v>
      </c>
      <c r="B120" s="277"/>
      <c r="C120" s="277"/>
      <c r="D120" s="277"/>
      <c r="E120" s="278"/>
    </row>
    <row r="121" spans="1:6" x14ac:dyDescent="0.3">
      <c r="A121" s="26"/>
      <c r="B121" s="51"/>
      <c r="C121" s="25"/>
      <c r="D121" s="44"/>
      <c r="E121" s="44"/>
      <c r="F121" s="44"/>
    </row>
    <row r="122" spans="1:6" x14ac:dyDescent="0.3">
      <c r="A122" s="263" t="s">
        <v>76</v>
      </c>
      <c r="B122" s="263"/>
      <c r="C122" s="263"/>
      <c r="D122" s="263"/>
      <c r="E122" s="263"/>
      <c r="F122" s="45"/>
    </row>
    <row r="123" spans="1:6" ht="32.25" customHeight="1" x14ac:dyDescent="0.3">
      <c r="A123" s="226" t="s">
        <v>54</v>
      </c>
      <c r="B123" s="226"/>
      <c r="C123" s="226"/>
      <c r="D123" s="226"/>
      <c r="E123" s="226"/>
      <c r="F123" s="3"/>
    </row>
    <row r="124" spans="1:6" x14ac:dyDescent="0.3">
      <c r="A124" s="263" t="s">
        <v>52</v>
      </c>
      <c r="B124" s="263"/>
      <c r="C124" s="263"/>
      <c r="D124" s="263"/>
      <c r="E124" s="263"/>
      <c r="F124" s="45"/>
    </row>
    <row r="125" spans="1:6" x14ac:dyDescent="0.3">
      <c r="A125" s="96"/>
      <c r="B125" s="97"/>
      <c r="C125" s="97"/>
      <c r="D125" s="97"/>
      <c r="E125" s="97"/>
      <c r="F125" s="98"/>
    </row>
    <row r="126" spans="1:6" x14ac:dyDescent="0.3">
      <c r="A126" s="73" t="s">
        <v>55</v>
      </c>
      <c r="B126" s="73" t="s">
        <v>56</v>
      </c>
      <c r="C126" s="73" t="s">
        <v>92</v>
      </c>
      <c r="D126" s="73" t="s">
        <v>93</v>
      </c>
      <c r="E126" s="73" t="s">
        <v>9</v>
      </c>
    </row>
    <row r="127" spans="1:6" x14ac:dyDescent="0.3">
      <c r="A127" s="113" t="s">
        <v>16</v>
      </c>
      <c r="B127" s="52"/>
      <c r="C127" s="37">
        <f>+C129+C185+C192</f>
        <v>2614741820.6000004</v>
      </c>
      <c r="D127" s="37">
        <f>+D129+D185+D192</f>
        <v>4376820318.999999</v>
      </c>
      <c r="E127" s="37">
        <f>+E129+E185+E192</f>
        <v>6991562139.6000004</v>
      </c>
    </row>
    <row r="128" spans="1:6" x14ac:dyDescent="0.3">
      <c r="A128" s="14"/>
      <c r="B128" s="53"/>
      <c r="C128" s="15"/>
      <c r="D128" s="15"/>
      <c r="E128" s="54"/>
    </row>
    <row r="129" spans="1:5" x14ac:dyDescent="0.3">
      <c r="A129" s="264" t="s">
        <v>57</v>
      </c>
      <c r="B129" s="264"/>
      <c r="C129" s="56">
        <f>+SUM(C130:C183)</f>
        <v>2614741820.6000004</v>
      </c>
      <c r="D129" s="56">
        <f>+SUM(D130:D183)</f>
        <v>4376820318.999999</v>
      </c>
      <c r="E129" s="56">
        <f>+SUM(E130:E183)</f>
        <v>6991562139.6000004</v>
      </c>
    </row>
    <row r="130" spans="1:5" x14ac:dyDescent="0.3">
      <c r="A130" s="57" t="s">
        <v>256</v>
      </c>
      <c r="B130" s="53" t="s">
        <v>257</v>
      </c>
      <c r="C130" s="16">
        <f>+'1T'!F176</f>
        <v>233478141.05000001</v>
      </c>
      <c r="D130" s="16">
        <f>+'2T'!F175</f>
        <v>217706489.12</v>
      </c>
      <c r="E130" s="100">
        <f>+C130+D130</f>
        <v>451184630.17000002</v>
      </c>
    </row>
    <row r="131" spans="1:5" x14ac:dyDescent="0.3">
      <c r="A131" s="57" t="s">
        <v>258</v>
      </c>
      <c r="B131" s="53" t="s">
        <v>259</v>
      </c>
      <c r="C131" s="16">
        <f>+'1T'!F177</f>
        <v>36793414.950000003</v>
      </c>
      <c r="D131" s="16">
        <f>+'2T'!F176</f>
        <v>34033327</v>
      </c>
      <c r="E131" s="100">
        <f t="shared" ref="E131:E183" si="7">+C131+D131</f>
        <v>70826741.950000003</v>
      </c>
    </row>
    <row r="132" spans="1:5" x14ac:dyDescent="0.3">
      <c r="A132" s="57" t="s">
        <v>260</v>
      </c>
      <c r="B132" s="53" t="s">
        <v>261</v>
      </c>
      <c r="C132" s="16">
        <f>+'1T'!F178</f>
        <v>0</v>
      </c>
      <c r="D132" s="16">
        <f>+'2T'!F177</f>
        <v>0</v>
      </c>
      <c r="E132" s="100">
        <f t="shared" si="7"/>
        <v>0</v>
      </c>
    </row>
    <row r="133" spans="1:5" x14ac:dyDescent="0.3">
      <c r="A133" s="57" t="s">
        <v>262</v>
      </c>
      <c r="B133" s="53" t="s">
        <v>263</v>
      </c>
      <c r="C133" s="16">
        <f>+'1T'!F179</f>
        <v>87206284.609999999</v>
      </c>
      <c r="D133" s="16">
        <f>+'2T'!F178</f>
        <v>0</v>
      </c>
      <c r="E133" s="100">
        <f t="shared" si="7"/>
        <v>87206284.609999999</v>
      </c>
    </row>
    <row r="134" spans="1:5" x14ac:dyDescent="0.3">
      <c r="A134" s="57" t="s">
        <v>264</v>
      </c>
      <c r="B134" s="53" t="s">
        <v>265</v>
      </c>
      <c r="C134" s="16">
        <f>+'1T'!F180</f>
        <v>24335530.850000001</v>
      </c>
      <c r="D134" s="16">
        <f>+'2T'!F179</f>
        <v>24237516.620000001</v>
      </c>
      <c r="E134" s="100">
        <f t="shared" si="7"/>
        <v>48573047.469999999</v>
      </c>
    </row>
    <row r="135" spans="1:5" x14ac:dyDescent="0.3">
      <c r="A135" s="57" t="s">
        <v>266</v>
      </c>
      <c r="B135" s="53" t="s">
        <v>267</v>
      </c>
      <c r="C135" s="16">
        <f>+'1T'!F181</f>
        <v>1315436.1299999999</v>
      </c>
      <c r="D135" s="16">
        <f>+'2T'!F180</f>
        <v>1310138.99</v>
      </c>
      <c r="E135" s="100">
        <f t="shared" si="7"/>
        <v>2625575.12</v>
      </c>
    </row>
    <row r="136" spans="1:5" x14ac:dyDescent="0.3">
      <c r="A136" s="57" t="s">
        <v>268</v>
      </c>
      <c r="B136" s="53" t="s">
        <v>269</v>
      </c>
      <c r="C136" s="16">
        <f>+'1T'!F182</f>
        <v>14259305.799999999</v>
      </c>
      <c r="D136" s="16">
        <f>+'2T'!F181</f>
        <v>14201874.890000001</v>
      </c>
      <c r="E136" s="100">
        <f t="shared" si="7"/>
        <v>28461180.689999998</v>
      </c>
    </row>
    <row r="137" spans="1:5" x14ac:dyDescent="0.3">
      <c r="A137" s="57" t="s">
        <v>270</v>
      </c>
      <c r="B137" s="53" t="s">
        <v>271</v>
      </c>
      <c r="C137" s="16">
        <f>+'1T'!F183</f>
        <v>7892604.2699999996</v>
      </c>
      <c r="D137" s="16">
        <f>+'2T'!F182</f>
        <v>7860815.6799999997</v>
      </c>
      <c r="E137" s="100">
        <f t="shared" si="7"/>
        <v>15753419.949999999</v>
      </c>
    </row>
    <row r="138" spans="1:5" x14ac:dyDescent="0.3">
      <c r="A138" s="57" t="s">
        <v>272</v>
      </c>
      <c r="B138" s="53" t="s">
        <v>273</v>
      </c>
      <c r="C138" s="16">
        <f>+'1T'!F184</f>
        <v>3946303.73</v>
      </c>
      <c r="D138" s="16">
        <f>+'2T'!F183</f>
        <v>3930410.29</v>
      </c>
      <c r="E138" s="100">
        <f t="shared" si="7"/>
        <v>7876714.0199999996</v>
      </c>
    </row>
    <row r="139" spans="1:5" x14ac:dyDescent="0.3">
      <c r="A139" s="57" t="s">
        <v>212</v>
      </c>
      <c r="B139" s="53" t="s">
        <v>278</v>
      </c>
      <c r="C139" s="16">
        <f>+'1T'!F185</f>
        <v>20291834.239999998</v>
      </c>
      <c r="D139" s="16">
        <f>+'2T'!F184</f>
        <v>29901795.140000001</v>
      </c>
      <c r="E139" s="100">
        <f t="shared" si="7"/>
        <v>50193629.379999995</v>
      </c>
    </row>
    <row r="140" spans="1:5" x14ac:dyDescent="0.3">
      <c r="A140" s="57" t="s">
        <v>213</v>
      </c>
      <c r="B140" s="53" t="s">
        <v>277</v>
      </c>
      <c r="C140" s="16">
        <f>+'1T'!F186</f>
        <v>7150145.5499999998</v>
      </c>
      <c r="D140" s="16">
        <f>+'2T'!F185</f>
        <v>18252538.829999998</v>
      </c>
      <c r="E140" s="100">
        <f t="shared" si="7"/>
        <v>25402684.379999999</v>
      </c>
    </row>
    <row r="141" spans="1:5" x14ac:dyDescent="0.3">
      <c r="A141" s="57" t="s">
        <v>214</v>
      </c>
      <c r="B141" s="53" t="s">
        <v>279</v>
      </c>
      <c r="C141" s="16">
        <f>+'1T'!F187</f>
        <v>0</v>
      </c>
      <c r="D141" s="16">
        <f>+'2T'!F186</f>
        <v>0</v>
      </c>
      <c r="E141" s="100">
        <f t="shared" si="7"/>
        <v>0</v>
      </c>
    </row>
    <row r="142" spans="1:5" x14ac:dyDescent="0.3">
      <c r="A142" s="57" t="s">
        <v>215</v>
      </c>
      <c r="B142" s="53" t="s">
        <v>280</v>
      </c>
      <c r="C142" s="16">
        <f>+'1T'!F188</f>
        <v>29358194.48</v>
      </c>
      <c r="D142" s="16">
        <f>+'2T'!F187</f>
        <v>29960680.030000001</v>
      </c>
      <c r="E142" s="100">
        <f t="shared" si="7"/>
        <v>59318874.510000005</v>
      </c>
    </row>
    <row r="143" spans="1:5" x14ac:dyDescent="0.3">
      <c r="A143" s="57" t="s">
        <v>216</v>
      </c>
      <c r="B143" s="53" t="s">
        <v>281</v>
      </c>
      <c r="C143" s="16">
        <f>+'1T'!F189</f>
        <v>88898089.070000023</v>
      </c>
      <c r="D143" s="16">
        <f>+'2T'!F188</f>
        <v>62157872.659999996</v>
      </c>
      <c r="E143" s="100">
        <f t="shared" si="7"/>
        <v>151055961.73000002</v>
      </c>
    </row>
    <row r="144" spans="1:5" x14ac:dyDescent="0.3">
      <c r="A144" s="57" t="s">
        <v>217</v>
      </c>
      <c r="B144" s="53" t="s">
        <v>282</v>
      </c>
      <c r="C144" s="16">
        <f>+'1T'!F190</f>
        <v>39551797.360000007</v>
      </c>
      <c r="D144" s="16">
        <f>+'2T'!F189</f>
        <v>27693436.099999998</v>
      </c>
      <c r="E144" s="100">
        <f t="shared" si="7"/>
        <v>67245233.460000008</v>
      </c>
    </row>
    <row r="145" spans="1:5" x14ac:dyDescent="0.3">
      <c r="A145" s="57" t="s">
        <v>218</v>
      </c>
      <c r="B145" s="53" t="s">
        <v>283</v>
      </c>
      <c r="C145" s="16">
        <f>+'1T'!F191</f>
        <v>1120495.8</v>
      </c>
      <c r="D145" s="16">
        <f>+'2T'!F190</f>
        <v>2039751.01</v>
      </c>
      <c r="E145" s="100">
        <f t="shared" si="7"/>
        <v>3160246.81</v>
      </c>
    </row>
    <row r="146" spans="1:5" x14ac:dyDescent="0.3">
      <c r="A146" s="57" t="s">
        <v>219</v>
      </c>
      <c r="B146" s="53" t="s">
        <v>284</v>
      </c>
      <c r="C146" s="16">
        <f>+'1T'!F192</f>
        <v>0</v>
      </c>
      <c r="D146" s="16">
        <f>+'2T'!F191</f>
        <v>0</v>
      </c>
      <c r="E146" s="100">
        <f t="shared" si="7"/>
        <v>0</v>
      </c>
    </row>
    <row r="147" spans="1:5" x14ac:dyDescent="0.3">
      <c r="A147" s="57" t="s">
        <v>220</v>
      </c>
      <c r="B147" s="53" t="s">
        <v>221</v>
      </c>
      <c r="C147" s="16">
        <f>+'1T'!F193</f>
        <v>38932812.160000004</v>
      </c>
      <c r="D147" s="16">
        <f>+'2T'!F192</f>
        <v>74336903.140000001</v>
      </c>
      <c r="E147" s="100">
        <f t="shared" si="7"/>
        <v>113269715.30000001</v>
      </c>
    </row>
    <row r="148" spans="1:5" x14ac:dyDescent="0.3">
      <c r="A148" s="57" t="s">
        <v>222</v>
      </c>
      <c r="B148" s="53" t="s">
        <v>285</v>
      </c>
      <c r="C148" s="16">
        <f>+'1T'!F194</f>
        <v>0</v>
      </c>
      <c r="D148" s="16">
        <f>+'2T'!F193</f>
        <v>0</v>
      </c>
      <c r="E148" s="100">
        <f t="shared" si="7"/>
        <v>0</v>
      </c>
    </row>
    <row r="149" spans="1:5" x14ac:dyDescent="0.3">
      <c r="A149" s="57" t="s">
        <v>223</v>
      </c>
      <c r="B149" s="53" t="s">
        <v>286</v>
      </c>
      <c r="C149" s="16">
        <f>+'1T'!F195</f>
        <v>0</v>
      </c>
      <c r="D149" s="16">
        <f>+'2T'!F194</f>
        <v>0</v>
      </c>
      <c r="E149" s="100">
        <f t="shared" si="7"/>
        <v>0</v>
      </c>
    </row>
    <row r="150" spans="1:5" x14ac:dyDescent="0.3">
      <c r="A150" s="57" t="s">
        <v>224</v>
      </c>
      <c r="B150" s="53" t="s">
        <v>287</v>
      </c>
      <c r="C150" s="16">
        <f>+'1T'!F196</f>
        <v>0</v>
      </c>
      <c r="D150" s="16">
        <f>+'2T'!F195</f>
        <v>0</v>
      </c>
      <c r="E150" s="100">
        <f t="shared" si="7"/>
        <v>0</v>
      </c>
    </row>
    <row r="151" spans="1:5" x14ac:dyDescent="0.3">
      <c r="A151" s="57" t="s">
        <v>225</v>
      </c>
      <c r="B151" s="53" t="s">
        <v>288</v>
      </c>
      <c r="C151" s="16">
        <f>+'1T'!F197</f>
        <v>0</v>
      </c>
      <c r="D151" s="16">
        <f>+'2T'!F196</f>
        <v>0</v>
      </c>
      <c r="E151" s="100">
        <f t="shared" si="7"/>
        <v>0</v>
      </c>
    </row>
    <row r="152" spans="1:5" x14ac:dyDescent="0.3">
      <c r="A152" s="57" t="s">
        <v>226</v>
      </c>
      <c r="B152" s="53" t="s">
        <v>289</v>
      </c>
      <c r="C152" s="16">
        <f>+'1T'!F198</f>
        <v>0</v>
      </c>
      <c r="D152" s="16">
        <f>+'2T'!F197</f>
        <v>0</v>
      </c>
      <c r="E152" s="100">
        <f t="shared" si="7"/>
        <v>0</v>
      </c>
    </row>
    <row r="153" spans="1:5" x14ac:dyDescent="0.3">
      <c r="A153" s="57" t="s">
        <v>227</v>
      </c>
      <c r="B153" s="53" t="s">
        <v>290</v>
      </c>
      <c r="C153" s="16">
        <f>+'1T'!F199</f>
        <v>6143142</v>
      </c>
      <c r="D153" s="16">
        <f>+'2T'!F198</f>
        <v>12601599</v>
      </c>
      <c r="E153" s="100">
        <f t="shared" si="7"/>
        <v>18744741</v>
      </c>
    </row>
    <row r="154" spans="1:5" x14ac:dyDescent="0.3">
      <c r="A154" s="57" t="s">
        <v>228</v>
      </c>
      <c r="B154" s="53" t="s">
        <v>291</v>
      </c>
      <c r="C154" s="16">
        <f>+'1T'!F200</f>
        <v>21492900</v>
      </c>
      <c r="D154" s="16">
        <f>+'2T'!F199</f>
        <v>36209800</v>
      </c>
      <c r="E154" s="100">
        <f t="shared" si="7"/>
        <v>57702700</v>
      </c>
    </row>
    <row r="155" spans="1:5" x14ac:dyDescent="0.3">
      <c r="A155" s="57" t="s">
        <v>229</v>
      </c>
      <c r="B155" s="53" t="s">
        <v>292</v>
      </c>
      <c r="C155" s="16">
        <f>+'1T'!F201</f>
        <v>9882456</v>
      </c>
      <c r="D155" s="16">
        <f>+'2T'!F200</f>
        <v>4680262</v>
      </c>
      <c r="E155" s="100">
        <f t="shared" si="7"/>
        <v>14562718</v>
      </c>
    </row>
    <row r="156" spans="1:5" x14ac:dyDescent="0.3">
      <c r="A156" s="57" t="s">
        <v>230</v>
      </c>
      <c r="B156" s="53" t="s">
        <v>293</v>
      </c>
      <c r="C156" s="16">
        <f>+'1T'!F202</f>
        <v>0</v>
      </c>
      <c r="D156" s="16">
        <f>+'2T'!F201</f>
        <v>0</v>
      </c>
      <c r="E156" s="100">
        <f t="shared" si="7"/>
        <v>0</v>
      </c>
    </row>
    <row r="157" spans="1:5" x14ac:dyDescent="0.3">
      <c r="A157" s="57" t="s">
        <v>231</v>
      </c>
      <c r="B157" s="53" t="s">
        <v>294</v>
      </c>
      <c r="C157" s="16">
        <f>+'1T'!F203</f>
        <v>0</v>
      </c>
      <c r="D157" s="16">
        <f>+'2T'!F202</f>
        <v>28312335.850000001</v>
      </c>
      <c r="E157" s="100">
        <f t="shared" si="7"/>
        <v>28312335.850000001</v>
      </c>
    </row>
    <row r="158" spans="1:5" x14ac:dyDescent="0.3">
      <c r="A158" s="57" t="s">
        <v>232</v>
      </c>
      <c r="B158" s="53" t="s">
        <v>295</v>
      </c>
      <c r="C158" s="16">
        <f>+'1T'!F204</f>
        <v>0</v>
      </c>
      <c r="D158" s="16">
        <f>+'2T'!F203</f>
        <v>0</v>
      </c>
      <c r="E158" s="100">
        <f t="shared" si="7"/>
        <v>0</v>
      </c>
    </row>
    <row r="159" spans="1:5" x14ac:dyDescent="0.3">
      <c r="A159" s="57" t="s">
        <v>233</v>
      </c>
      <c r="B159" s="53" t="s">
        <v>174</v>
      </c>
      <c r="C159" s="16">
        <f>+'1T'!F205</f>
        <v>0</v>
      </c>
      <c r="D159" s="16">
        <f>+'2T'!F204</f>
        <v>11354775.609999999</v>
      </c>
      <c r="E159" s="100">
        <f t="shared" si="7"/>
        <v>11354775.609999999</v>
      </c>
    </row>
    <row r="160" spans="1:5" x14ac:dyDescent="0.3">
      <c r="A160" s="57" t="s">
        <v>234</v>
      </c>
      <c r="B160" s="53" t="s">
        <v>175</v>
      </c>
      <c r="C160" s="16">
        <f>+'1T'!F206</f>
        <v>0</v>
      </c>
      <c r="D160" s="16">
        <f>+'2T'!F205</f>
        <v>0</v>
      </c>
      <c r="E160" s="100">
        <f t="shared" si="7"/>
        <v>0</v>
      </c>
    </row>
    <row r="161" spans="1:5" x14ac:dyDescent="0.3">
      <c r="A161" s="57" t="s">
        <v>235</v>
      </c>
      <c r="B161" s="53" t="s">
        <v>176</v>
      </c>
      <c r="C161" s="16">
        <f>+'1T'!F207</f>
        <v>0</v>
      </c>
      <c r="D161" s="16">
        <f>+'2T'!F206</f>
        <v>2005950.58</v>
      </c>
      <c r="E161" s="100">
        <f t="shared" si="7"/>
        <v>2005950.58</v>
      </c>
    </row>
    <row r="162" spans="1:5" x14ac:dyDescent="0.3">
      <c r="A162" s="57" t="s">
        <v>236</v>
      </c>
      <c r="B162" s="53" t="s">
        <v>177</v>
      </c>
      <c r="C162" s="16">
        <f>+'1T'!F208</f>
        <v>0</v>
      </c>
      <c r="D162" s="16">
        <f>+'2T'!F207</f>
        <v>0</v>
      </c>
      <c r="E162" s="100">
        <f t="shared" si="7"/>
        <v>0</v>
      </c>
    </row>
    <row r="163" spans="1:5" x14ac:dyDescent="0.3">
      <c r="A163" s="57" t="s">
        <v>237</v>
      </c>
      <c r="B163" s="53" t="s">
        <v>296</v>
      </c>
      <c r="C163" s="16">
        <f>+'1T'!F209</f>
        <v>10886634.939999999</v>
      </c>
      <c r="D163" s="16">
        <f>+'2T'!F208</f>
        <v>13363888</v>
      </c>
      <c r="E163" s="100">
        <f t="shared" si="7"/>
        <v>24250522.939999998</v>
      </c>
    </row>
    <row r="164" spans="1:5" x14ac:dyDescent="0.3">
      <c r="A164" s="57" t="s">
        <v>238</v>
      </c>
      <c r="B164" s="53" t="s">
        <v>297</v>
      </c>
      <c r="C164" s="16">
        <f>+'1T'!F210</f>
        <v>0</v>
      </c>
      <c r="D164" s="16">
        <f>+'2T'!F209</f>
        <v>0</v>
      </c>
      <c r="E164" s="100">
        <f t="shared" si="7"/>
        <v>0</v>
      </c>
    </row>
    <row r="165" spans="1:5" x14ac:dyDescent="0.3">
      <c r="A165" s="57" t="s">
        <v>239</v>
      </c>
      <c r="B165" s="53" t="s">
        <v>298</v>
      </c>
      <c r="C165" s="16">
        <f>+'1T'!F211</f>
        <v>297846348.75</v>
      </c>
      <c r="D165" s="16">
        <f>+'2T'!F210</f>
        <v>147311142.41</v>
      </c>
      <c r="E165" s="100">
        <f t="shared" si="7"/>
        <v>445157491.15999997</v>
      </c>
    </row>
    <row r="166" spans="1:5" x14ac:dyDescent="0.3">
      <c r="A166" s="57" t="s">
        <v>240</v>
      </c>
      <c r="B166" s="53" t="s">
        <v>299</v>
      </c>
      <c r="C166" s="16">
        <f>+'1T'!F212</f>
        <v>1313349035.96</v>
      </c>
      <c r="D166" s="16">
        <f>+'2T'!F211</f>
        <v>1931479751.9599996</v>
      </c>
      <c r="E166" s="100">
        <f t="shared" si="7"/>
        <v>3244828787.9199996</v>
      </c>
    </row>
    <row r="167" spans="1:5" x14ac:dyDescent="0.3">
      <c r="A167" s="57" t="s">
        <v>241</v>
      </c>
      <c r="B167" s="53" t="s">
        <v>300</v>
      </c>
      <c r="C167" s="16">
        <f>+'1T'!F213</f>
        <v>272524617.36000001</v>
      </c>
      <c r="D167" s="16">
        <f>+'2T'!F212</f>
        <v>686512793.1099999</v>
      </c>
      <c r="E167" s="100">
        <f t="shared" si="7"/>
        <v>959037410.46999991</v>
      </c>
    </row>
    <row r="168" spans="1:5" x14ac:dyDescent="0.3">
      <c r="A168" s="57" t="s">
        <v>242</v>
      </c>
      <c r="B168" s="53" t="s">
        <v>301</v>
      </c>
      <c r="C168" s="16">
        <f>+'1T'!F214</f>
        <v>0</v>
      </c>
      <c r="D168" s="16">
        <f>+'2T'!F213</f>
        <v>0</v>
      </c>
      <c r="E168" s="100">
        <f t="shared" si="7"/>
        <v>0</v>
      </c>
    </row>
    <row r="169" spans="1:5" x14ac:dyDescent="0.3">
      <c r="A169" s="57" t="s">
        <v>243</v>
      </c>
      <c r="B169" s="53" t="s">
        <v>302</v>
      </c>
      <c r="C169" s="16">
        <f>+'1T'!F215</f>
        <v>0</v>
      </c>
      <c r="D169" s="16">
        <f>+'2T'!F214</f>
        <v>0</v>
      </c>
      <c r="E169" s="100">
        <f t="shared" si="7"/>
        <v>0</v>
      </c>
    </row>
    <row r="170" spans="1:5" x14ac:dyDescent="0.3">
      <c r="A170" s="57" t="s">
        <v>244</v>
      </c>
      <c r="B170" s="53" t="s">
        <v>303</v>
      </c>
      <c r="C170" s="16">
        <f>+'1T'!F216</f>
        <v>0</v>
      </c>
      <c r="D170" s="16">
        <f>+'2T'!F215</f>
        <v>2996760</v>
      </c>
      <c r="E170" s="100">
        <f t="shared" si="7"/>
        <v>2996760</v>
      </c>
    </row>
    <row r="171" spans="1:5" x14ac:dyDescent="0.3">
      <c r="A171" s="57" t="s">
        <v>245</v>
      </c>
      <c r="B171" s="53" t="s">
        <v>304</v>
      </c>
      <c r="C171" s="16">
        <f>+'1T'!F217</f>
        <v>0</v>
      </c>
      <c r="D171" s="16">
        <f>+'2T'!F216</f>
        <v>0</v>
      </c>
      <c r="E171" s="100">
        <f t="shared" si="7"/>
        <v>0</v>
      </c>
    </row>
    <row r="172" spans="1:5" x14ac:dyDescent="0.3">
      <c r="A172" s="57" t="s">
        <v>246</v>
      </c>
      <c r="B172" s="53" t="s">
        <v>305</v>
      </c>
      <c r="C172" s="16">
        <f>+'1T'!F218</f>
        <v>0</v>
      </c>
      <c r="D172" s="16">
        <f>+'2T'!F217</f>
        <v>0</v>
      </c>
      <c r="E172" s="100">
        <f t="shared" si="7"/>
        <v>0</v>
      </c>
    </row>
    <row r="173" spans="1:5" x14ac:dyDescent="0.3">
      <c r="A173" s="57" t="s">
        <v>247</v>
      </c>
      <c r="B173" s="53" t="s">
        <v>306</v>
      </c>
      <c r="C173" s="16">
        <f>+'1T'!F219</f>
        <v>0</v>
      </c>
      <c r="D173" s="16">
        <f>+'2T'!F218</f>
        <v>0</v>
      </c>
      <c r="E173" s="100">
        <f t="shared" si="7"/>
        <v>0</v>
      </c>
    </row>
    <row r="174" spans="1:5" x14ac:dyDescent="0.3">
      <c r="A174" s="57" t="s">
        <v>248</v>
      </c>
      <c r="B174" s="53" t="s">
        <v>307</v>
      </c>
      <c r="C174" s="16">
        <f>+'1T'!F220</f>
        <v>0</v>
      </c>
      <c r="D174" s="16">
        <f>+'2T'!F219</f>
        <v>0</v>
      </c>
      <c r="E174" s="100">
        <f t="shared" si="7"/>
        <v>0</v>
      </c>
    </row>
    <row r="175" spans="1:5" x14ac:dyDescent="0.3">
      <c r="A175" s="57" t="s">
        <v>249</v>
      </c>
      <c r="B175" s="53" t="s">
        <v>308</v>
      </c>
      <c r="C175" s="16">
        <f>+'1T'!F221</f>
        <v>0</v>
      </c>
      <c r="D175" s="16">
        <f>+'2T'!F220</f>
        <v>0</v>
      </c>
      <c r="E175" s="100">
        <f t="shared" si="7"/>
        <v>0</v>
      </c>
    </row>
    <row r="176" spans="1:5" x14ac:dyDescent="0.3">
      <c r="A176" s="57" t="s">
        <v>250</v>
      </c>
      <c r="B176" s="53" t="s">
        <v>178</v>
      </c>
      <c r="C176" s="16">
        <f>+'1T'!F222</f>
        <v>0</v>
      </c>
      <c r="D176" s="16">
        <f>+'2T'!F221</f>
        <v>0</v>
      </c>
      <c r="E176" s="100">
        <f t="shared" si="7"/>
        <v>0</v>
      </c>
    </row>
    <row r="177" spans="1:5" x14ac:dyDescent="0.3">
      <c r="A177" s="57" t="s">
        <v>251</v>
      </c>
      <c r="B177" s="53" t="s">
        <v>309</v>
      </c>
      <c r="C177" s="16">
        <f>+'1T'!F223</f>
        <v>44044225.920000002</v>
      </c>
      <c r="D177" s="16">
        <f>+'2T'!F222</f>
        <v>0</v>
      </c>
      <c r="E177" s="100">
        <f t="shared" si="7"/>
        <v>44044225.920000002</v>
      </c>
    </row>
    <row r="178" spans="1:5" x14ac:dyDescent="0.3">
      <c r="A178" s="57" t="s">
        <v>252</v>
      </c>
      <c r="B178" s="53" t="s">
        <v>180</v>
      </c>
      <c r="C178" s="16">
        <f>+'1T'!F224</f>
        <v>0</v>
      </c>
      <c r="D178" s="16">
        <f>+'2T'!F223</f>
        <v>0</v>
      </c>
      <c r="E178" s="100">
        <f t="shared" si="7"/>
        <v>0</v>
      </c>
    </row>
    <row r="179" spans="1:5" x14ac:dyDescent="0.3">
      <c r="A179" s="57" t="s">
        <v>253</v>
      </c>
      <c r="B179" s="53" t="s">
        <v>181</v>
      </c>
      <c r="C179" s="16">
        <f>+'1T'!F225</f>
        <v>0</v>
      </c>
      <c r="D179" s="16">
        <f>+'2T'!F224</f>
        <v>400499280.35000002</v>
      </c>
      <c r="E179" s="100">
        <f t="shared" si="7"/>
        <v>400499280.35000002</v>
      </c>
    </row>
    <row r="180" spans="1:5" x14ac:dyDescent="0.3">
      <c r="A180" s="57" t="s">
        <v>254</v>
      </c>
      <c r="B180" s="53" t="s">
        <v>310</v>
      </c>
      <c r="C180" s="16">
        <f>+'1T'!F226</f>
        <v>0</v>
      </c>
      <c r="D180" s="16">
        <f>+'2T'!F225</f>
        <v>158132350.23000002</v>
      </c>
      <c r="E180" s="100">
        <f t="shared" si="7"/>
        <v>158132350.23000002</v>
      </c>
    </row>
    <row r="181" spans="1:5" x14ac:dyDescent="0.3">
      <c r="A181" s="57" t="s">
        <v>255</v>
      </c>
      <c r="B181" s="53" t="s">
        <v>311</v>
      </c>
      <c r="C181" s="16">
        <f>+'1T'!F227</f>
        <v>4042069.62</v>
      </c>
      <c r="D181" s="16">
        <f>+'2T'!F226</f>
        <v>393736080.39999998</v>
      </c>
      <c r="E181" s="100">
        <f t="shared" si="7"/>
        <v>397778150.01999998</v>
      </c>
    </row>
    <row r="182" spans="1:5" x14ac:dyDescent="0.3">
      <c r="A182" s="57" t="s">
        <v>274</v>
      </c>
      <c r="B182" s="53" t="s">
        <v>275</v>
      </c>
      <c r="C182" s="16">
        <f>+'1T'!F228</f>
        <v>0</v>
      </c>
      <c r="D182" s="16">
        <f>+'2T'!F227</f>
        <v>0</v>
      </c>
      <c r="E182" s="100">
        <f t="shared" si="7"/>
        <v>0</v>
      </c>
    </row>
    <row r="183" spans="1:5" x14ac:dyDescent="0.3">
      <c r="A183" s="57" t="s">
        <v>274</v>
      </c>
      <c r="B183" s="53" t="s">
        <v>276</v>
      </c>
      <c r="C183" s="16">
        <f>+'1T'!F229</f>
        <v>0</v>
      </c>
      <c r="D183" s="16">
        <f>+'2T'!F228</f>
        <v>0</v>
      </c>
      <c r="E183" s="100">
        <f t="shared" si="7"/>
        <v>0</v>
      </c>
    </row>
    <row r="184" spans="1:5" x14ac:dyDescent="0.3">
      <c r="A184" s="142"/>
      <c r="B184" s="53"/>
      <c r="C184" s="16"/>
      <c r="D184" s="16"/>
      <c r="E184" s="100"/>
    </row>
    <row r="185" spans="1:5" x14ac:dyDescent="0.3">
      <c r="A185" s="264" t="s">
        <v>59</v>
      </c>
      <c r="B185" s="264"/>
      <c r="C185" s="56">
        <f>+SUM(C186:C190)</f>
        <v>0</v>
      </c>
      <c r="D185" s="56">
        <f t="shared" ref="D185:E185" si="8">+SUM(D186:D190)</f>
        <v>0</v>
      </c>
      <c r="E185" s="56">
        <f t="shared" si="8"/>
        <v>0</v>
      </c>
    </row>
    <row r="186" spans="1:5" x14ac:dyDescent="0.3">
      <c r="A186" s="57" t="s">
        <v>58</v>
      </c>
      <c r="B186" s="53" t="s">
        <v>53</v>
      </c>
      <c r="C186" s="59">
        <f>+'1T'!F232</f>
        <v>0</v>
      </c>
      <c r="D186" s="59">
        <f>+'2T'!F231</f>
        <v>0</v>
      </c>
      <c r="E186" s="101">
        <f>+C186+D186</f>
        <v>0</v>
      </c>
    </row>
    <row r="187" spans="1:5" x14ac:dyDescent="0.3">
      <c r="A187" s="57" t="s">
        <v>58</v>
      </c>
      <c r="B187" s="53" t="s">
        <v>53</v>
      </c>
      <c r="C187" s="59">
        <f>+'1T'!F233</f>
        <v>0</v>
      </c>
      <c r="D187" s="59">
        <f>+'2T'!F232</f>
        <v>0</v>
      </c>
      <c r="E187" s="101">
        <f t="shared" ref="E187:E190" si="9">+C187+D187</f>
        <v>0</v>
      </c>
    </row>
    <row r="188" spans="1:5" x14ac:dyDescent="0.3">
      <c r="A188" s="57" t="s">
        <v>58</v>
      </c>
      <c r="B188" s="53" t="s">
        <v>53</v>
      </c>
      <c r="C188" s="59">
        <f>+'1T'!F234</f>
        <v>0</v>
      </c>
      <c r="D188" s="59">
        <f>+'2T'!F233</f>
        <v>0</v>
      </c>
      <c r="E188" s="101">
        <f t="shared" si="9"/>
        <v>0</v>
      </c>
    </row>
    <row r="189" spans="1:5" x14ac:dyDescent="0.3">
      <c r="A189" s="57" t="s">
        <v>58</v>
      </c>
      <c r="B189" s="53" t="s">
        <v>53</v>
      </c>
      <c r="C189" s="59">
        <f>+'1T'!F235</f>
        <v>0</v>
      </c>
      <c r="D189" s="59">
        <f>+'2T'!F234</f>
        <v>0</v>
      </c>
      <c r="E189" s="101">
        <f t="shared" si="9"/>
        <v>0</v>
      </c>
    </row>
    <row r="190" spans="1:5" x14ac:dyDescent="0.3">
      <c r="A190" s="57" t="s">
        <v>58</v>
      </c>
      <c r="B190" s="53" t="s">
        <v>53</v>
      </c>
      <c r="C190" s="59">
        <f>+'1T'!F236</f>
        <v>0</v>
      </c>
      <c r="D190" s="59">
        <f>+'2T'!F235</f>
        <v>0</v>
      </c>
      <c r="E190" s="101">
        <f t="shared" si="9"/>
        <v>0</v>
      </c>
    </row>
    <row r="191" spans="1:5" x14ac:dyDescent="0.3">
      <c r="C191" s="62"/>
      <c r="D191" s="62"/>
      <c r="E191" s="62"/>
    </row>
    <row r="192" spans="1:5" x14ac:dyDescent="0.3">
      <c r="A192" s="264" t="s">
        <v>60</v>
      </c>
      <c r="B192" s="264"/>
      <c r="C192" s="56">
        <f>+SUM(C193:C194)</f>
        <v>0</v>
      </c>
      <c r="D192" s="56">
        <f t="shared" ref="D192:E192" si="10">+SUM(D193:D194)</f>
        <v>0</v>
      </c>
      <c r="E192" s="56">
        <f t="shared" si="10"/>
        <v>0</v>
      </c>
    </row>
    <row r="193" spans="1:6" x14ac:dyDescent="0.3">
      <c r="A193" s="80" t="s">
        <v>58</v>
      </c>
      <c r="B193" s="53" t="s">
        <v>53</v>
      </c>
      <c r="C193" s="59">
        <f>+'1T'!F239</f>
        <v>0</v>
      </c>
      <c r="D193" s="59">
        <f>+'2T'!F238</f>
        <v>0</v>
      </c>
      <c r="E193" s="59">
        <f>+C193+D193</f>
        <v>0</v>
      </c>
    </row>
    <row r="194" spans="1:6" x14ac:dyDescent="0.3">
      <c r="A194" s="50" t="s">
        <v>58</v>
      </c>
      <c r="B194" s="50" t="s">
        <v>53</v>
      </c>
      <c r="C194" s="63">
        <f>+'1T'!F240</f>
        <v>0</v>
      </c>
      <c r="D194" s="63">
        <f>+'2T'!F239</f>
        <v>0</v>
      </c>
      <c r="E194" s="63">
        <f>+C194+D194</f>
        <v>0</v>
      </c>
    </row>
    <row r="195" spans="1:6" ht="16.5" customHeight="1" x14ac:dyDescent="0.3">
      <c r="A195" s="279" t="s">
        <v>61</v>
      </c>
      <c r="B195" s="279"/>
      <c r="C195" s="279"/>
      <c r="D195" s="279"/>
      <c r="E195" s="279"/>
    </row>
    <row r="196" spans="1:6" ht="36" customHeight="1" x14ac:dyDescent="0.3">
      <c r="A196" s="280" t="s">
        <v>327</v>
      </c>
      <c r="B196" s="280"/>
      <c r="C196" s="280"/>
      <c r="D196" s="280"/>
      <c r="E196" s="280"/>
    </row>
    <row r="197" spans="1:6" x14ac:dyDescent="0.3">
      <c r="A197" s="57"/>
      <c r="B197" s="53"/>
    </row>
    <row r="198" spans="1:6" x14ac:dyDescent="0.3">
      <c r="A198" s="263" t="s">
        <v>78</v>
      </c>
      <c r="B198" s="263"/>
      <c r="C198" s="263"/>
      <c r="D198" s="263"/>
      <c r="E198" s="263"/>
      <c r="F198" s="140"/>
    </row>
    <row r="199" spans="1:6" x14ac:dyDescent="0.3">
      <c r="A199" s="263" t="s">
        <v>79</v>
      </c>
      <c r="B199" s="263"/>
      <c r="C199" s="263"/>
      <c r="D199" s="263"/>
      <c r="E199" s="263"/>
      <c r="F199" s="140"/>
    </row>
    <row r="200" spans="1:6" x14ac:dyDescent="0.3">
      <c r="A200" s="263" t="s">
        <v>52</v>
      </c>
      <c r="B200" s="263"/>
      <c r="C200" s="263"/>
      <c r="D200" s="263"/>
      <c r="E200" s="263"/>
      <c r="F200" s="140"/>
    </row>
    <row r="201" spans="1:6" x14ac:dyDescent="0.3">
      <c r="A201" s="96"/>
      <c r="B201" s="97"/>
      <c r="C201" s="97"/>
      <c r="D201" s="97"/>
      <c r="E201" s="97"/>
      <c r="F201" s="98"/>
    </row>
    <row r="202" spans="1:6" x14ac:dyDescent="0.3">
      <c r="A202" s="73" t="s">
        <v>77</v>
      </c>
      <c r="B202" s="73" t="s">
        <v>92</v>
      </c>
      <c r="C202" s="73" t="s">
        <v>93</v>
      </c>
      <c r="D202" s="73" t="s">
        <v>9</v>
      </c>
      <c r="F202" s="24"/>
    </row>
    <row r="203" spans="1:6" x14ac:dyDescent="0.3">
      <c r="A203" s="115" t="s">
        <v>81</v>
      </c>
      <c r="B203" s="65">
        <f>+B204</f>
        <v>0</v>
      </c>
      <c r="C203" s="65">
        <f t="shared" ref="C203" si="11">+B213</f>
        <v>9927855862.6499996</v>
      </c>
      <c r="D203" s="65">
        <f>+B203</f>
        <v>0</v>
      </c>
      <c r="F203" s="98"/>
    </row>
    <row r="204" spans="1:6" x14ac:dyDescent="0.3">
      <c r="A204" s="116" t="s">
        <v>82</v>
      </c>
      <c r="B204" s="27">
        <f>+'1T'!E251</f>
        <v>0</v>
      </c>
      <c r="C204" s="27">
        <f>+'2T'!E250</f>
        <v>0</v>
      </c>
      <c r="D204" s="70">
        <f>+B204+C204</f>
        <v>0</v>
      </c>
      <c r="F204" s="24"/>
    </row>
    <row r="205" spans="1:6" x14ac:dyDescent="0.3">
      <c r="A205" s="116" t="s">
        <v>80</v>
      </c>
      <c r="B205" s="27" t="s">
        <v>90</v>
      </c>
      <c r="C205" s="27">
        <f>+'2T'!E251</f>
        <v>9927855862.6499996</v>
      </c>
      <c r="D205" s="70" t="str">
        <f>+B205</f>
        <v>N/A</v>
      </c>
      <c r="F205" s="24"/>
    </row>
    <row r="206" spans="1:6" x14ac:dyDescent="0.3">
      <c r="A206" s="115" t="s">
        <v>84</v>
      </c>
      <c r="B206" s="65">
        <f>+'1T'!E253</f>
        <v>12542597683.25</v>
      </c>
      <c r="C206" s="65">
        <f>+'2T'!E252</f>
        <v>9533318193.5</v>
      </c>
      <c r="D206" s="65">
        <f>+B206+C206</f>
        <v>22075915876.75</v>
      </c>
      <c r="F206" s="98"/>
    </row>
    <row r="207" spans="1:6" x14ac:dyDescent="0.3">
      <c r="A207" s="115" t="s">
        <v>144</v>
      </c>
      <c r="B207" s="65">
        <f>+B208+B209</f>
        <v>12542597683.25</v>
      </c>
      <c r="C207" s="65">
        <f t="shared" ref="C207" si="12">+C208+C209</f>
        <v>9533318193.5</v>
      </c>
      <c r="D207" s="65">
        <f>+D203+D206</f>
        <v>22075915876.75</v>
      </c>
      <c r="F207" s="98"/>
    </row>
    <row r="208" spans="1:6" x14ac:dyDescent="0.3">
      <c r="A208" s="116" t="s">
        <v>82</v>
      </c>
      <c r="B208" s="27">
        <f>+B204</f>
        <v>0</v>
      </c>
      <c r="C208" s="27">
        <f>+C204</f>
        <v>0</v>
      </c>
      <c r="D208" s="70">
        <f>+B208+C208</f>
        <v>0</v>
      </c>
      <c r="F208" s="24"/>
    </row>
    <row r="209" spans="1:6" x14ac:dyDescent="0.3">
      <c r="A209" s="116" t="s">
        <v>80</v>
      </c>
      <c r="B209" s="27">
        <f>+B206</f>
        <v>12542597683.25</v>
      </c>
      <c r="C209" s="27">
        <f>+C206</f>
        <v>9533318193.5</v>
      </c>
      <c r="D209" s="70">
        <f>+B209+C209</f>
        <v>22075915876.75</v>
      </c>
      <c r="F209" s="24"/>
    </row>
    <row r="210" spans="1:6" x14ac:dyDescent="0.3">
      <c r="A210" s="115" t="s">
        <v>83</v>
      </c>
      <c r="B210" s="65">
        <f>+B211+B212</f>
        <v>2614741820.5999999</v>
      </c>
      <c r="C210" s="65">
        <f>+C211+C212</f>
        <v>4376820319</v>
      </c>
      <c r="D210" s="65">
        <f>+D211+D212</f>
        <v>6991562139.6000004</v>
      </c>
      <c r="F210" s="98"/>
    </row>
    <row r="211" spans="1:6" x14ac:dyDescent="0.3">
      <c r="A211" s="116" t="s">
        <v>82</v>
      </c>
      <c r="B211" s="87">
        <f>+'1T'!E258</f>
        <v>0</v>
      </c>
      <c r="C211" s="87">
        <f>+'2T'!E257</f>
        <v>0</v>
      </c>
      <c r="D211" s="66">
        <f>+B211+C211</f>
        <v>0</v>
      </c>
      <c r="F211" s="98"/>
    </row>
    <row r="212" spans="1:6" x14ac:dyDescent="0.3">
      <c r="A212" s="116" t="s">
        <v>80</v>
      </c>
      <c r="B212" s="87">
        <f>+'1T'!E259</f>
        <v>2614741820.5999999</v>
      </c>
      <c r="C212" s="87">
        <f>+'2T'!E258</f>
        <v>4376820319</v>
      </c>
      <c r="D212" s="66">
        <f>+B212+C212</f>
        <v>6991562139.6000004</v>
      </c>
      <c r="F212" s="98"/>
    </row>
    <row r="213" spans="1:6" x14ac:dyDescent="0.3">
      <c r="A213" s="115" t="s">
        <v>145</v>
      </c>
      <c r="B213" s="65">
        <f t="shared" ref="B213:D215" si="13">+B207-B210</f>
        <v>9927855862.6499996</v>
      </c>
      <c r="C213" s="65">
        <f t="shared" si="13"/>
        <v>5156497874.5</v>
      </c>
      <c r="D213" s="65">
        <f>+D207-D210</f>
        <v>15084353737.15</v>
      </c>
      <c r="F213" s="98"/>
    </row>
    <row r="214" spans="1:6" x14ac:dyDescent="0.3">
      <c r="A214" s="116" t="s">
        <v>82</v>
      </c>
      <c r="B214" s="87">
        <f t="shared" si="13"/>
        <v>0</v>
      </c>
      <c r="C214" s="87">
        <f t="shared" si="13"/>
        <v>0</v>
      </c>
      <c r="D214" s="66">
        <f>+D208-D211</f>
        <v>0</v>
      </c>
    </row>
    <row r="215" spans="1:6" x14ac:dyDescent="0.3">
      <c r="A215" s="117" t="s">
        <v>80</v>
      </c>
      <c r="B215" s="82">
        <f t="shared" si="13"/>
        <v>9927855862.6499996</v>
      </c>
      <c r="C215" s="82">
        <f t="shared" si="13"/>
        <v>5156497874.5</v>
      </c>
      <c r="D215" s="67">
        <f t="shared" si="13"/>
        <v>15084353737.15</v>
      </c>
      <c r="F215" s="44"/>
    </row>
    <row r="216" spans="1:6" ht="38.25" customHeight="1" x14ac:dyDescent="0.3">
      <c r="A216" s="268" t="s">
        <v>327</v>
      </c>
      <c r="B216" s="268"/>
      <c r="C216" s="268"/>
      <c r="D216" s="268"/>
      <c r="F216" s="43"/>
    </row>
    <row r="217" spans="1:6" x14ac:dyDescent="0.3">
      <c r="A217" s="148"/>
      <c r="B217" s="148"/>
      <c r="C217" s="148"/>
      <c r="D217" s="148"/>
    </row>
    <row r="218" spans="1:6" x14ac:dyDescent="0.35">
      <c r="A218" s="6"/>
      <c r="B218" s="6"/>
      <c r="C218" s="6"/>
      <c r="D218" s="6"/>
      <c r="E218" s="6"/>
    </row>
    <row r="219" spans="1:6" x14ac:dyDescent="0.35">
      <c r="A219" s="6"/>
      <c r="B219" s="6"/>
      <c r="C219" s="6"/>
      <c r="D219" s="6"/>
      <c r="E219" s="6"/>
    </row>
    <row r="220" spans="1:6" x14ac:dyDescent="0.35">
      <c r="A220" s="6"/>
      <c r="B220" s="6"/>
      <c r="C220" s="6"/>
      <c r="D220" s="6"/>
      <c r="E220" s="6"/>
    </row>
    <row r="221" spans="1:6" x14ac:dyDescent="0.35">
      <c r="A221" s="6"/>
      <c r="B221" s="6"/>
      <c r="C221" s="6"/>
      <c r="D221" s="6"/>
      <c r="E221" s="6"/>
    </row>
    <row r="222" spans="1:6" x14ac:dyDescent="0.35">
      <c r="A222" s="6"/>
      <c r="B222" s="6"/>
      <c r="C222" s="6"/>
      <c r="D222" s="6"/>
      <c r="E222" s="6"/>
    </row>
  </sheetData>
  <mergeCells count="35">
    <mergeCell ref="A1:E1"/>
    <mergeCell ref="A2:E2"/>
    <mergeCell ref="A22:E22"/>
    <mergeCell ref="A10:E10"/>
    <mergeCell ref="A11:E11"/>
    <mergeCell ref="A8:E8"/>
    <mergeCell ref="A21:E21"/>
    <mergeCell ref="C4:D4"/>
    <mergeCell ref="C5:D5"/>
    <mergeCell ref="C6:D6"/>
    <mergeCell ref="A14:B14"/>
    <mergeCell ref="A123:E123"/>
    <mergeCell ref="A122:E122"/>
    <mergeCell ref="A124:E124"/>
    <mergeCell ref="A216:D216"/>
    <mergeCell ref="A198:E198"/>
    <mergeCell ref="A199:E199"/>
    <mergeCell ref="A200:E200"/>
    <mergeCell ref="A129:B129"/>
    <mergeCell ref="A185:B185"/>
    <mergeCell ref="A192:B192"/>
    <mergeCell ref="A195:E195"/>
    <mergeCell ref="A196:E196"/>
    <mergeCell ref="A120:E120"/>
    <mergeCell ref="A56:E56"/>
    <mergeCell ref="A55:E55"/>
    <mergeCell ref="A57:E57"/>
    <mergeCell ref="A62:B62"/>
    <mergeCell ref="A116:B116"/>
    <mergeCell ref="A53:E53"/>
    <mergeCell ref="A24:D24"/>
    <mergeCell ref="A25:D25"/>
    <mergeCell ref="A50:D50"/>
    <mergeCell ref="A119:E119"/>
    <mergeCell ref="A49:D49"/>
  </mergeCells>
  <printOptions horizontalCentered="1"/>
  <pageMargins left="0.70866141732283472" right="0.70866141732283472" top="0.94488188976377963" bottom="0.74803149606299213" header="0.19685039370078741" footer="0.31496062992125984"/>
  <pageSetup scale="49"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51" max="4" man="1"/>
  </rowBreaks>
  <ignoredErrors>
    <ignoredError sqref="C15:E15 C20:D20 C14:D14 C16:D16 C17:D17 C18:D18 C19:D19" evalError="1"/>
    <ignoredError sqref="D36 D210 D204" formula="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68"/>
  <sheetViews>
    <sheetView showGridLines="0" zoomScale="80" zoomScaleNormal="80" workbookViewId="0">
      <selection sqref="A1:F2"/>
    </sheetView>
  </sheetViews>
  <sheetFormatPr baseColWidth="10" defaultColWidth="11.44140625" defaultRowHeight="15.6" x14ac:dyDescent="0.3"/>
  <cols>
    <col min="1" max="1" width="90" style="44" customWidth="1"/>
    <col min="2" max="2" width="40" style="44" customWidth="1"/>
    <col min="3" max="3" width="18.33203125" style="44" customWidth="1"/>
    <col min="4" max="4" width="18.44140625" style="44" customWidth="1"/>
    <col min="5" max="5" width="25.5546875" style="44" customWidth="1"/>
    <col min="6" max="6" width="18.33203125" style="44" customWidth="1"/>
    <col min="7" max="7" width="22" style="38" customWidth="1"/>
    <col min="8" max="8" width="35.109375" style="38" bestFit="1" customWidth="1"/>
    <col min="9" max="16384" width="11.44140625" style="38"/>
  </cols>
  <sheetData>
    <row r="1" spans="1:6" s="1" customFormat="1" ht="21.9" customHeight="1" x14ac:dyDescent="0.35">
      <c r="A1" s="267" t="s">
        <v>38</v>
      </c>
      <c r="B1" s="267"/>
      <c r="C1" s="267"/>
      <c r="D1" s="267"/>
      <c r="E1" s="267"/>
      <c r="F1" s="267"/>
    </row>
    <row r="2" spans="1:6" s="1" customFormat="1" ht="21.9" customHeight="1" x14ac:dyDescent="0.35">
      <c r="A2" s="267"/>
      <c r="B2" s="267"/>
      <c r="C2" s="267"/>
      <c r="D2" s="267"/>
      <c r="E2" s="267"/>
      <c r="F2" s="267"/>
    </row>
    <row r="3" spans="1:6" s="1" customFormat="1" ht="17.399999999999999" x14ac:dyDescent="0.4">
      <c r="A3" s="240" t="s">
        <v>187</v>
      </c>
      <c r="B3" s="240"/>
      <c r="C3" s="240"/>
      <c r="D3" s="240"/>
      <c r="E3" s="240"/>
      <c r="F3" s="240"/>
    </row>
    <row r="4" spans="1:6" ht="17.399999999999999" x14ac:dyDescent="0.3">
      <c r="A4" s="146"/>
      <c r="B4" s="146"/>
      <c r="C4" s="146"/>
      <c r="D4" s="146"/>
      <c r="E4" s="146"/>
      <c r="F4" s="146"/>
    </row>
    <row r="5" spans="1:6" ht="18" customHeight="1" x14ac:dyDescent="0.3">
      <c r="A5" s="75"/>
      <c r="B5" s="77" t="s">
        <v>22</v>
      </c>
      <c r="C5" s="241" t="s">
        <v>191</v>
      </c>
      <c r="D5" s="242"/>
      <c r="E5" s="242"/>
      <c r="F5" s="38"/>
    </row>
    <row r="6" spans="1:6" ht="18" customHeight="1" x14ac:dyDescent="0.3">
      <c r="A6" s="76"/>
      <c r="B6" s="78" t="s">
        <v>33</v>
      </c>
      <c r="C6" s="243" t="s">
        <v>192</v>
      </c>
      <c r="D6" s="244"/>
      <c r="E6" s="244"/>
      <c r="F6" s="3"/>
    </row>
    <row r="7" spans="1:6" ht="18" customHeight="1" x14ac:dyDescent="0.3">
      <c r="A7" s="76"/>
      <c r="B7" s="79" t="s">
        <v>34</v>
      </c>
      <c r="C7" s="243" t="s">
        <v>192</v>
      </c>
      <c r="D7" s="244"/>
      <c r="E7" s="244"/>
      <c r="F7" s="3"/>
    </row>
    <row r="8" spans="1:6" ht="15" customHeight="1" x14ac:dyDescent="0.3">
      <c r="A8" s="4"/>
      <c r="B8" s="144"/>
      <c r="C8" s="144"/>
      <c r="D8" s="144"/>
      <c r="E8" s="144"/>
      <c r="F8" s="144"/>
    </row>
    <row r="9" spans="1:6" x14ac:dyDescent="0.3">
      <c r="A9" s="7"/>
      <c r="B9" s="144"/>
      <c r="C9" s="144"/>
      <c r="D9" s="144"/>
      <c r="E9" s="144"/>
      <c r="F9" s="144"/>
    </row>
    <row r="10" spans="1:6" ht="21.9" customHeight="1" x14ac:dyDescent="0.3">
      <c r="A10" s="245" t="s">
        <v>35</v>
      </c>
      <c r="B10" s="245"/>
      <c r="C10" s="245"/>
      <c r="D10" s="245"/>
      <c r="E10" s="245"/>
      <c r="F10" s="245"/>
    </row>
    <row r="11" spans="1:6" s="91" customFormat="1" ht="16.95" customHeight="1" x14ac:dyDescent="0.3">
      <c r="A11" s="9"/>
      <c r="B11" s="9"/>
      <c r="C11" s="9"/>
      <c r="D11" s="9"/>
      <c r="E11" s="9"/>
      <c r="F11" s="9"/>
    </row>
    <row r="12" spans="1:6" s="91" customFormat="1" ht="16.95" customHeight="1" x14ac:dyDescent="0.3">
      <c r="A12" s="235" t="s">
        <v>36</v>
      </c>
      <c r="B12" s="235"/>
      <c r="C12" s="235"/>
      <c r="D12" s="235"/>
      <c r="E12" s="235"/>
      <c r="F12" s="235"/>
    </row>
    <row r="13" spans="1:6" s="91" customFormat="1" ht="16.95" customHeight="1" x14ac:dyDescent="0.3">
      <c r="A13" s="235" t="s">
        <v>19</v>
      </c>
      <c r="B13" s="235"/>
      <c r="C13" s="235"/>
      <c r="D13" s="235"/>
      <c r="E13" s="235"/>
      <c r="F13" s="235"/>
    </row>
    <row r="14" spans="1:6" s="91" customFormat="1" ht="16.95" customHeight="1" x14ac:dyDescent="0.3">
      <c r="A14" s="144"/>
      <c r="B14" s="144"/>
      <c r="C14" s="144"/>
      <c r="D14" s="144"/>
      <c r="E14" s="144"/>
      <c r="F14" s="144"/>
    </row>
    <row r="15" spans="1:6" ht="16.95" customHeight="1" x14ac:dyDescent="0.3">
      <c r="A15" s="143" t="s">
        <v>17</v>
      </c>
      <c r="B15" s="11" t="s">
        <v>18</v>
      </c>
      <c r="C15" s="11" t="s">
        <v>11</v>
      </c>
      <c r="D15" s="11" t="s">
        <v>87</v>
      </c>
      <c r="E15" s="11" t="s">
        <v>88</v>
      </c>
      <c r="F15" s="143" t="s">
        <v>10</v>
      </c>
    </row>
    <row r="16" spans="1:6" ht="16.95" customHeight="1" x14ac:dyDescent="0.3">
      <c r="A16" s="246" t="s">
        <v>16</v>
      </c>
      <c r="B16" s="246"/>
      <c r="C16" s="151">
        <f t="shared" ref="C16:E16" si="0">+SUM(C18:C22)</f>
        <v>161129</v>
      </c>
      <c r="D16" s="151">
        <f t="shared" si="0"/>
        <v>166504</v>
      </c>
      <c r="E16" s="151">
        <f t="shared" si="0"/>
        <v>169972</v>
      </c>
      <c r="F16" s="151">
        <f>+SUM(F18:F22)</f>
        <v>165868.33333333331</v>
      </c>
    </row>
    <row r="17" spans="1:6" s="91" customFormat="1" ht="16.95" customHeight="1" x14ac:dyDescent="0.3">
      <c r="A17" s="135"/>
      <c r="B17" s="120"/>
      <c r="C17" s="121"/>
      <c r="D17" s="121"/>
      <c r="E17" s="121"/>
      <c r="F17" s="121"/>
    </row>
    <row r="18" spans="1:6" s="91" customFormat="1" x14ac:dyDescent="0.3">
      <c r="A18" s="150" t="s">
        <v>161</v>
      </c>
      <c r="B18" s="149" t="s">
        <v>167</v>
      </c>
      <c r="C18" s="121">
        <v>8657</v>
      </c>
      <c r="D18" s="121">
        <v>8698</v>
      </c>
      <c r="E18" s="121">
        <v>8544</v>
      </c>
      <c r="F18" s="121">
        <f>+AVERAGE(C18:E18)</f>
        <v>8633</v>
      </c>
    </row>
    <row r="19" spans="1:6" s="91" customFormat="1" x14ac:dyDescent="0.3">
      <c r="A19" s="150" t="s">
        <v>162</v>
      </c>
      <c r="B19" s="149" t="s">
        <v>167</v>
      </c>
      <c r="C19" s="121">
        <v>105072</v>
      </c>
      <c r="D19" s="121">
        <v>105798</v>
      </c>
      <c r="E19" s="121">
        <v>106137</v>
      </c>
      <c r="F19" s="121">
        <f t="shared" ref="F19:F22" si="1">+AVERAGE(C19:E19)</f>
        <v>105669</v>
      </c>
    </row>
    <row r="20" spans="1:6" s="91" customFormat="1" ht="31.2" x14ac:dyDescent="0.3">
      <c r="A20" s="150" t="s">
        <v>163</v>
      </c>
      <c r="B20" s="149" t="s">
        <v>166</v>
      </c>
      <c r="C20" s="121">
        <v>8979</v>
      </c>
      <c r="D20" s="121">
        <v>9031</v>
      </c>
      <c r="E20" s="121">
        <v>9216</v>
      </c>
      <c r="F20" s="121">
        <f t="shared" si="1"/>
        <v>9075.3333333333339</v>
      </c>
    </row>
    <row r="21" spans="1:6" s="91" customFormat="1" x14ac:dyDescent="0.3">
      <c r="A21" s="150" t="s">
        <v>164</v>
      </c>
      <c r="B21" s="149" t="s">
        <v>168</v>
      </c>
      <c r="C21" s="121">
        <v>22060</v>
      </c>
      <c r="D21" s="121">
        <v>24682</v>
      </c>
      <c r="E21" s="121">
        <v>25703</v>
      </c>
      <c r="F21" s="121">
        <f t="shared" si="1"/>
        <v>24148.333333333332</v>
      </c>
    </row>
    <row r="22" spans="1:6" s="91" customFormat="1" x14ac:dyDescent="0.3">
      <c r="A22" s="150" t="s">
        <v>165</v>
      </c>
      <c r="B22" s="149" t="s">
        <v>168</v>
      </c>
      <c r="C22" s="121">
        <v>16361</v>
      </c>
      <c r="D22" s="121">
        <v>18295</v>
      </c>
      <c r="E22" s="121">
        <v>20372</v>
      </c>
      <c r="F22" s="121">
        <f t="shared" si="1"/>
        <v>18342.666666666668</v>
      </c>
    </row>
    <row r="23" spans="1:6" ht="16.95" customHeight="1" x14ac:dyDescent="0.3">
      <c r="A23" s="236" t="s">
        <v>193</v>
      </c>
      <c r="B23" s="236"/>
      <c r="C23" s="236"/>
      <c r="D23" s="236"/>
      <c r="E23" s="236"/>
      <c r="F23" s="236"/>
    </row>
    <row r="24" spans="1:6" ht="92.25" customHeight="1" x14ac:dyDescent="0.3">
      <c r="A24" s="232" t="s">
        <v>326</v>
      </c>
      <c r="B24" s="233"/>
      <c r="C24" s="233"/>
      <c r="D24" s="233"/>
      <c r="E24" s="233"/>
      <c r="F24" s="234"/>
    </row>
    <row r="25" spans="1:6" ht="16.95" customHeight="1" x14ac:dyDescent="0.3">
      <c r="A25" s="39"/>
      <c r="B25" s="39"/>
      <c r="C25" s="39"/>
      <c r="D25" s="40"/>
      <c r="E25" s="40"/>
      <c r="F25" s="41"/>
    </row>
    <row r="26" spans="1:6" ht="16.95" customHeight="1" x14ac:dyDescent="0.3">
      <c r="A26" s="235" t="s">
        <v>37</v>
      </c>
      <c r="B26" s="235"/>
      <c r="C26" s="235"/>
      <c r="D26" s="235"/>
      <c r="E26" s="235"/>
      <c r="F26" s="235"/>
    </row>
    <row r="27" spans="1:6" ht="16.95" customHeight="1" x14ac:dyDescent="0.3">
      <c r="A27" s="235" t="s">
        <v>20</v>
      </c>
      <c r="B27" s="235"/>
      <c r="C27" s="235"/>
      <c r="D27" s="235"/>
      <c r="E27" s="235"/>
      <c r="F27" s="235"/>
    </row>
    <row r="28" spans="1:6" x14ac:dyDescent="0.3">
      <c r="A28" s="39"/>
      <c r="B28" s="39"/>
      <c r="C28" s="40"/>
      <c r="D28" s="40"/>
      <c r="E28" s="40"/>
      <c r="F28" s="42"/>
    </row>
    <row r="29" spans="1:6" ht="15" customHeight="1" x14ac:dyDescent="0.3">
      <c r="A29" s="247" t="s">
        <v>17</v>
      </c>
      <c r="B29" s="248"/>
      <c r="C29" s="11" t="s">
        <v>11</v>
      </c>
      <c r="D29" s="11" t="s">
        <v>87</v>
      </c>
      <c r="E29" s="11" t="s">
        <v>88</v>
      </c>
      <c r="F29" s="143" t="s">
        <v>10</v>
      </c>
    </row>
    <row r="30" spans="1:6" ht="16.95" customHeight="1" x14ac:dyDescent="0.3">
      <c r="A30" s="246" t="s">
        <v>16</v>
      </c>
      <c r="B30" s="246"/>
      <c r="C30" s="37">
        <f t="shared" ref="C30:E30" si="2">+C32+C38</f>
        <v>3044413939.6100001</v>
      </c>
      <c r="D30" s="37">
        <f t="shared" si="2"/>
        <v>2529722418.8799996</v>
      </c>
      <c r="E30" s="37">
        <f t="shared" si="2"/>
        <v>2728494539.27</v>
      </c>
      <c r="F30" s="37">
        <f>+F32+F38</f>
        <v>8302630897.7600002</v>
      </c>
    </row>
    <row r="31" spans="1:6" ht="16.95" customHeight="1" x14ac:dyDescent="0.3">
      <c r="A31" s="224"/>
      <c r="B31" s="224"/>
      <c r="C31" s="123"/>
      <c r="D31" s="123"/>
      <c r="E31" s="123"/>
      <c r="F31" s="123"/>
    </row>
    <row r="32" spans="1:6" ht="16.95" customHeight="1" x14ac:dyDescent="0.3">
      <c r="A32" s="223" t="s">
        <v>169</v>
      </c>
      <c r="B32" s="223"/>
      <c r="C32" s="56">
        <f t="shared" ref="C32:E32" si="3">+SUM(C33:C37)</f>
        <v>3038888720.8299999</v>
      </c>
      <c r="D32" s="56">
        <f t="shared" si="3"/>
        <v>2460861477.2299995</v>
      </c>
      <c r="E32" s="56">
        <f t="shared" si="3"/>
        <v>2662169680.0500002</v>
      </c>
      <c r="F32" s="56">
        <f>+SUM(F33:F37)</f>
        <v>8161919878.1100006</v>
      </c>
    </row>
    <row r="33" spans="1:6" ht="16.95" customHeight="1" x14ac:dyDescent="0.3">
      <c r="A33" s="222" t="s">
        <v>161</v>
      </c>
      <c r="B33" s="222"/>
      <c r="C33" s="123">
        <v>401183785.6679799</v>
      </c>
      <c r="D33" s="123">
        <v>247708820.08280501</v>
      </c>
      <c r="E33" s="123">
        <v>182326430.47111499</v>
      </c>
      <c r="F33" s="123">
        <f>+SUM(C33:E33)</f>
        <v>831219036.22189987</v>
      </c>
    </row>
    <row r="34" spans="1:6" ht="16.95" customHeight="1" x14ac:dyDescent="0.3">
      <c r="A34" s="222" t="s">
        <v>162</v>
      </c>
      <c r="B34" s="222"/>
      <c r="C34" s="123">
        <v>455624723.76151997</v>
      </c>
      <c r="D34" s="123">
        <v>405578972.31114501</v>
      </c>
      <c r="E34" s="123">
        <v>353960078.89153504</v>
      </c>
      <c r="F34" s="123">
        <f t="shared" ref="F34:F37" si="4">+SUM(C34:E34)</f>
        <v>1215163774.9642</v>
      </c>
    </row>
    <row r="35" spans="1:6" ht="16.95" customHeight="1" x14ac:dyDescent="0.3">
      <c r="A35" s="222" t="s">
        <v>163</v>
      </c>
      <c r="B35" s="222"/>
      <c r="C35" s="123">
        <v>512951603.22574401</v>
      </c>
      <c r="D35" s="123">
        <v>529700975.92279398</v>
      </c>
      <c r="E35" s="123">
        <v>304608597.32770199</v>
      </c>
      <c r="F35" s="123">
        <f t="shared" si="4"/>
        <v>1347261176.4762399</v>
      </c>
    </row>
    <row r="36" spans="1:6" ht="16.95" customHeight="1" x14ac:dyDescent="0.3">
      <c r="A36" s="222" t="s">
        <v>164</v>
      </c>
      <c r="B36" s="222"/>
      <c r="C36" s="123">
        <v>1551621881.866148</v>
      </c>
      <c r="D36" s="123">
        <v>1177876650.6577978</v>
      </c>
      <c r="E36" s="123">
        <v>1727808479.6260343</v>
      </c>
      <c r="F36" s="123">
        <f t="shared" si="4"/>
        <v>4457307012.1499805</v>
      </c>
    </row>
    <row r="37" spans="1:6" ht="16.95" customHeight="1" x14ac:dyDescent="0.3">
      <c r="A37" s="222" t="s">
        <v>165</v>
      </c>
      <c r="B37" s="222"/>
      <c r="C37" s="123">
        <v>117506726.308608</v>
      </c>
      <c r="D37" s="123">
        <v>99996058.255457997</v>
      </c>
      <c r="E37" s="123">
        <v>93466093.733614013</v>
      </c>
      <c r="F37" s="123">
        <f t="shared" si="4"/>
        <v>310968878.29768002</v>
      </c>
    </row>
    <row r="38" spans="1:6" ht="16.95" customHeight="1" x14ac:dyDescent="0.3">
      <c r="A38" s="223" t="s">
        <v>170</v>
      </c>
      <c r="B38" s="223"/>
      <c r="C38" s="56">
        <f t="shared" ref="C38:E38" si="5">+SUM(C39:C50)</f>
        <v>5525218.7800000003</v>
      </c>
      <c r="D38" s="56">
        <f t="shared" si="5"/>
        <v>68860941.650000006</v>
      </c>
      <c r="E38" s="56">
        <f t="shared" si="5"/>
        <v>66324859.219999999</v>
      </c>
      <c r="F38" s="56">
        <f>+SUM(F39:F50)</f>
        <v>140711019.65000001</v>
      </c>
    </row>
    <row r="39" spans="1:6" ht="16.95" customHeight="1" x14ac:dyDescent="0.3">
      <c r="A39" s="222" t="s">
        <v>171</v>
      </c>
      <c r="B39" s="222"/>
      <c r="C39" s="123"/>
      <c r="D39" s="123"/>
      <c r="E39" s="123"/>
      <c r="F39" s="123">
        <f>+SUM(C39:E39)</f>
        <v>0</v>
      </c>
    </row>
    <row r="40" spans="1:6" ht="16.95" customHeight="1" x14ac:dyDescent="0.3">
      <c r="A40" s="222" t="s">
        <v>172</v>
      </c>
      <c r="B40" s="222"/>
      <c r="C40" s="123"/>
      <c r="D40" s="123"/>
      <c r="E40" s="123"/>
      <c r="F40" s="123">
        <f t="shared" ref="F40:F50" si="6">+SUM(C40:E40)</f>
        <v>0</v>
      </c>
    </row>
    <row r="41" spans="1:6" ht="16.95" customHeight="1" x14ac:dyDescent="0.3">
      <c r="A41" s="222" t="s">
        <v>173</v>
      </c>
      <c r="B41" s="222"/>
      <c r="C41" s="123"/>
      <c r="D41" s="123"/>
      <c r="E41" s="123"/>
      <c r="F41" s="123">
        <f t="shared" si="6"/>
        <v>0</v>
      </c>
    </row>
    <row r="42" spans="1:6" ht="16.95" customHeight="1" x14ac:dyDescent="0.3">
      <c r="A42" s="222" t="s">
        <v>174</v>
      </c>
      <c r="B42" s="222"/>
      <c r="C42" s="123">
        <v>3171942.2</v>
      </c>
      <c r="D42" s="123">
        <v>5359721.96</v>
      </c>
      <c r="E42" s="123">
        <v>95591</v>
      </c>
      <c r="F42" s="123">
        <f t="shared" si="6"/>
        <v>8627255.1600000001</v>
      </c>
    </row>
    <row r="43" spans="1:6" ht="16.95" customHeight="1" x14ac:dyDescent="0.3">
      <c r="A43" s="222" t="s">
        <v>175</v>
      </c>
      <c r="B43" s="222"/>
      <c r="C43" s="123"/>
      <c r="D43" s="123"/>
      <c r="E43" s="123"/>
      <c r="F43" s="123">
        <f t="shared" si="6"/>
        <v>0</v>
      </c>
    </row>
    <row r="44" spans="1:6" ht="16.95" customHeight="1" x14ac:dyDescent="0.3">
      <c r="A44" s="222" t="s">
        <v>176</v>
      </c>
      <c r="B44" s="222"/>
      <c r="C44" s="123">
        <v>152020.58000000002</v>
      </c>
      <c r="D44" s="123">
        <v>2335817.5700000003</v>
      </c>
      <c r="E44" s="123">
        <v>42036.08</v>
      </c>
      <c r="F44" s="123">
        <f t="shared" si="6"/>
        <v>2529874.2300000004</v>
      </c>
    </row>
    <row r="45" spans="1:6" ht="16.95" customHeight="1" x14ac:dyDescent="0.3">
      <c r="A45" s="222" t="s">
        <v>177</v>
      </c>
      <c r="B45" s="222"/>
      <c r="C45" s="123"/>
      <c r="D45" s="123"/>
      <c r="E45" s="123"/>
      <c r="F45" s="123">
        <f t="shared" si="6"/>
        <v>0</v>
      </c>
    </row>
    <row r="46" spans="1:6" ht="16.95" customHeight="1" x14ac:dyDescent="0.3">
      <c r="A46" s="222" t="s">
        <v>178</v>
      </c>
      <c r="B46" s="222"/>
      <c r="C46" s="123"/>
      <c r="D46" s="123"/>
      <c r="E46" s="123"/>
      <c r="F46" s="123">
        <f t="shared" si="6"/>
        <v>0</v>
      </c>
    </row>
    <row r="47" spans="1:6" ht="16.95" customHeight="1" x14ac:dyDescent="0.3">
      <c r="A47" s="222" t="s">
        <v>179</v>
      </c>
      <c r="B47" s="222"/>
      <c r="C47" s="123"/>
      <c r="D47" s="123"/>
      <c r="E47" s="123"/>
      <c r="F47" s="123">
        <f t="shared" si="6"/>
        <v>0</v>
      </c>
    </row>
    <row r="48" spans="1:6" ht="16.95" customHeight="1" x14ac:dyDescent="0.3">
      <c r="A48" s="222" t="s">
        <v>180</v>
      </c>
      <c r="B48" s="222"/>
      <c r="C48" s="123"/>
      <c r="D48" s="123"/>
      <c r="E48" s="123"/>
      <c r="F48" s="123">
        <f t="shared" si="6"/>
        <v>0</v>
      </c>
    </row>
    <row r="49" spans="1:6" ht="16.95" customHeight="1" x14ac:dyDescent="0.3">
      <c r="A49" s="222" t="s">
        <v>181</v>
      </c>
      <c r="B49" s="222"/>
      <c r="C49" s="123">
        <v>1830753</v>
      </c>
      <c r="D49" s="123">
        <v>57416400.950000003</v>
      </c>
      <c r="E49" s="123">
        <v>66116496.140000001</v>
      </c>
      <c r="F49" s="123">
        <f t="shared" si="6"/>
        <v>125363650.09</v>
      </c>
    </row>
    <row r="50" spans="1:6" ht="16.95" customHeight="1" x14ac:dyDescent="0.3">
      <c r="A50" s="222" t="s">
        <v>182</v>
      </c>
      <c r="B50" s="222"/>
      <c r="C50" s="123">
        <v>370503</v>
      </c>
      <c r="D50" s="123">
        <v>3749001.17</v>
      </c>
      <c r="E50" s="123">
        <v>70736</v>
      </c>
      <c r="F50" s="124">
        <f t="shared" si="6"/>
        <v>4190240.17</v>
      </c>
    </row>
    <row r="51" spans="1:6" ht="16.95" customHeight="1" x14ac:dyDescent="0.3">
      <c r="A51" s="236" t="s">
        <v>336</v>
      </c>
      <c r="B51" s="236"/>
      <c r="C51" s="236"/>
      <c r="D51" s="236"/>
      <c r="E51" s="236"/>
      <c r="F51" s="43"/>
    </row>
    <row r="52" spans="1:6" ht="61.5" customHeight="1" x14ac:dyDescent="0.3">
      <c r="A52" s="284" t="s">
        <v>337</v>
      </c>
      <c r="B52" s="285"/>
      <c r="C52" s="285"/>
      <c r="D52" s="285"/>
      <c r="E52" s="285"/>
      <c r="F52" s="286"/>
    </row>
    <row r="53" spans="1:6" ht="16.95" customHeight="1" x14ac:dyDescent="0.3">
      <c r="A53" s="38"/>
      <c r="B53" s="38"/>
      <c r="C53" s="38"/>
      <c r="D53" s="38"/>
      <c r="E53" s="38"/>
    </row>
    <row r="54" spans="1:6" ht="16.95" customHeight="1" x14ac:dyDescent="0.3">
      <c r="A54" s="263" t="s">
        <v>39</v>
      </c>
      <c r="B54" s="263"/>
      <c r="C54" s="263"/>
      <c r="D54" s="263"/>
      <c r="E54" s="263"/>
      <c r="F54" s="263"/>
    </row>
    <row r="55" spans="1:6" ht="35.25" customHeight="1" x14ac:dyDescent="0.3">
      <c r="A55" s="226" t="s">
        <v>40</v>
      </c>
      <c r="B55" s="226"/>
      <c r="C55" s="226"/>
      <c r="D55" s="226"/>
      <c r="E55" s="226"/>
      <c r="F55" s="226"/>
    </row>
    <row r="56" spans="1:6" x14ac:dyDescent="0.3">
      <c r="A56" s="38"/>
      <c r="B56" s="38"/>
      <c r="C56" s="38"/>
      <c r="D56" s="38"/>
      <c r="E56" s="38"/>
      <c r="F56" s="38"/>
    </row>
    <row r="57" spans="1:6" x14ac:dyDescent="0.3">
      <c r="A57" s="227" t="s">
        <v>23</v>
      </c>
      <c r="B57" s="227"/>
      <c r="C57" s="8" t="s">
        <v>41</v>
      </c>
      <c r="D57" s="8" t="s">
        <v>42</v>
      </c>
      <c r="E57" s="8" t="s">
        <v>44</v>
      </c>
      <c r="F57" s="145" t="s">
        <v>24</v>
      </c>
    </row>
    <row r="58" spans="1:6" ht="27.9" customHeight="1" x14ac:dyDescent="0.3">
      <c r="A58" s="228" t="s">
        <v>28</v>
      </c>
      <c r="B58" s="229"/>
      <c r="C58" s="17" t="s">
        <v>195</v>
      </c>
      <c r="D58" s="17"/>
      <c r="E58" s="21"/>
      <c r="F58" s="18"/>
    </row>
    <row r="59" spans="1:6" ht="27.9" customHeight="1" x14ac:dyDescent="0.3">
      <c r="A59" s="228" t="s">
        <v>29</v>
      </c>
      <c r="B59" s="228"/>
      <c r="C59" s="17" t="s">
        <v>195</v>
      </c>
      <c r="D59" s="17"/>
      <c r="E59" s="17"/>
      <c r="F59" s="19"/>
    </row>
    <row r="60" spans="1:6" ht="27.9" customHeight="1" x14ac:dyDescent="0.3">
      <c r="A60" s="230" t="s">
        <v>27</v>
      </c>
      <c r="B60" s="230"/>
      <c r="C60" s="17" t="s">
        <v>195</v>
      </c>
      <c r="D60" s="17"/>
      <c r="E60" s="17"/>
      <c r="F60" s="19"/>
    </row>
    <row r="61" spans="1:6" ht="27.9" customHeight="1" x14ac:dyDescent="0.3">
      <c r="A61" s="225" t="s">
        <v>30</v>
      </c>
      <c r="B61" s="225"/>
      <c r="C61" s="17"/>
      <c r="D61" s="17" t="s">
        <v>195</v>
      </c>
      <c r="E61" s="17"/>
      <c r="F61" s="20"/>
    </row>
    <row r="62" spans="1:6" s="94" customFormat="1" x14ac:dyDescent="0.3">
      <c r="A62" s="236" t="s">
        <v>359</v>
      </c>
      <c r="B62" s="236"/>
      <c r="C62" s="236"/>
      <c r="D62" s="236"/>
      <c r="E62" s="236"/>
      <c r="F62" s="236"/>
    </row>
    <row r="63" spans="1:6" s="94" customFormat="1" ht="60.6" customHeight="1" x14ac:dyDescent="0.3">
      <c r="A63" s="261" t="s">
        <v>206</v>
      </c>
      <c r="B63" s="261"/>
      <c r="C63" s="261"/>
      <c r="D63" s="261"/>
      <c r="E63" s="261"/>
      <c r="F63" s="261"/>
    </row>
    <row r="64" spans="1:6" s="94" customFormat="1" ht="15" customHeight="1" x14ac:dyDescent="0.3">
      <c r="A64" s="148"/>
      <c r="B64" s="148"/>
      <c r="C64" s="148"/>
      <c r="D64" s="148"/>
      <c r="E64" s="148"/>
      <c r="F64" s="148"/>
    </row>
    <row r="65" spans="1:6" s="94" customFormat="1" ht="15" customHeight="1" x14ac:dyDescent="0.3">
      <c r="A65" s="148"/>
      <c r="B65" s="148"/>
      <c r="C65" s="148"/>
      <c r="D65" s="148"/>
      <c r="E65" s="148"/>
      <c r="F65" s="148"/>
    </row>
    <row r="66" spans="1:6" x14ac:dyDescent="0.3">
      <c r="A66" s="38"/>
      <c r="B66" s="38"/>
      <c r="C66" s="38"/>
      <c r="D66" s="38"/>
      <c r="E66" s="38"/>
      <c r="F66" s="38"/>
    </row>
    <row r="67" spans="1:6" x14ac:dyDescent="0.3">
      <c r="A67" s="263" t="s">
        <v>45</v>
      </c>
      <c r="B67" s="263"/>
      <c r="C67" s="263"/>
      <c r="D67" s="263"/>
      <c r="E67" s="263"/>
      <c r="F67" s="263"/>
    </row>
    <row r="68" spans="1:6" x14ac:dyDescent="0.3">
      <c r="A68" s="263" t="s">
        <v>25</v>
      </c>
      <c r="B68" s="263"/>
      <c r="C68" s="263"/>
      <c r="D68" s="263"/>
      <c r="E68" s="263"/>
      <c r="F68" s="263"/>
    </row>
    <row r="69" spans="1:6" x14ac:dyDescent="0.3">
      <c r="A69" s="38"/>
      <c r="B69" s="38"/>
      <c r="C69" s="38"/>
      <c r="D69" s="38"/>
      <c r="E69" s="38"/>
      <c r="F69" s="38"/>
    </row>
    <row r="70" spans="1:6" x14ac:dyDescent="0.3">
      <c r="A70" s="247" t="s">
        <v>23</v>
      </c>
      <c r="B70" s="247"/>
      <c r="C70" s="11" t="s">
        <v>41</v>
      </c>
      <c r="D70" s="11" t="s">
        <v>42</v>
      </c>
      <c r="E70" s="11" t="s">
        <v>86</v>
      </c>
      <c r="F70" s="143" t="s">
        <v>24</v>
      </c>
    </row>
    <row r="71" spans="1:6" ht="27.9" customHeight="1" x14ac:dyDescent="0.3">
      <c r="A71" s="258" t="s">
        <v>31</v>
      </c>
      <c r="B71" s="258"/>
      <c r="C71" s="21" t="s">
        <v>195</v>
      </c>
      <c r="D71" s="21"/>
      <c r="E71" s="32"/>
      <c r="F71" s="46" t="s">
        <v>211</v>
      </c>
    </row>
    <row r="72" spans="1:6" ht="27.9" customHeight="1" x14ac:dyDescent="0.3">
      <c r="A72" s="259" t="s">
        <v>32</v>
      </c>
      <c r="B72" s="259"/>
      <c r="C72" s="33" t="s">
        <v>195</v>
      </c>
      <c r="D72" s="33"/>
      <c r="E72" s="34"/>
      <c r="F72" s="47" t="s">
        <v>211</v>
      </c>
    </row>
    <row r="73" spans="1:6" x14ac:dyDescent="0.3">
      <c r="A73" s="260" t="s">
        <v>198</v>
      </c>
      <c r="B73" s="260"/>
      <c r="C73" s="260"/>
      <c r="D73" s="260"/>
      <c r="E73" s="260"/>
      <c r="F73" s="260"/>
    </row>
    <row r="74" spans="1:6" ht="45.75" customHeight="1" x14ac:dyDescent="0.3">
      <c r="A74" s="261" t="s">
        <v>207</v>
      </c>
      <c r="B74" s="261"/>
      <c r="C74" s="261"/>
      <c r="D74" s="261"/>
      <c r="E74" s="261"/>
      <c r="F74" s="261"/>
    </row>
    <row r="75" spans="1:6" x14ac:dyDescent="0.3">
      <c r="A75" s="38"/>
      <c r="B75" s="38"/>
      <c r="C75" s="38"/>
      <c r="D75" s="38"/>
      <c r="E75" s="48"/>
      <c r="F75" s="38"/>
    </row>
    <row r="76" spans="1:6" x14ac:dyDescent="0.3">
      <c r="A76" s="99" t="s">
        <v>46</v>
      </c>
      <c r="B76" s="287"/>
      <c r="C76" s="241"/>
      <c r="D76" s="249" t="s">
        <v>49</v>
      </c>
      <c r="E76" s="250"/>
      <c r="F76" s="251"/>
    </row>
    <row r="77" spans="1:6" x14ac:dyDescent="0.3">
      <c r="A77" s="78" t="s">
        <v>47</v>
      </c>
      <c r="B77" s="287"/>
      <c r="C77" s="241"/>
      <c r="D77" s="252"/>
      <c r="E77" s="253"/>
      <c r="F77" s="254"/>
    </row>
    <row r="78" spans="1:6" x14ac:dyDescent="0.3">
      <c r="A78" s="79" t="s">
        <v>48</v>
      </c>
      <c r="B78" s="287"/>
      <c r="C78" s="241"/>
      <c r="D78" s="255"/>
      <c r="E78" s="256"/>
      <c r="F78" s="257"/>
    </row>
    <row r="79" spans="1:6" x14ac:dyDescent="0.35">
      <c r="A79" s="6"/>
      <c r="B79" s="72"/>
      <c r="C79" s="72"/>
      <c r="D79" s="139"/>
      <c r="E79" s="139"/>
      <c r="F79" s="139"/>
    </row>
    <row r="80" spans="1:6" x14ac:dyDescent="0.35">
      <c r="A80" s="6"/>
      <c r="B80" s="72"/>
      <c r="C80" s="72"/>
      <c r="D80" s="139"/>
      <c r="E80" s="139"/>
      <c r="F80" s="139"/>
    </row>
    <row r="81" spans="1:7" x14ac:dyDescent="0.35">
      <c r="A81" s="6"/>
      <c r="B81" s="72"/>
      <c r="C81" s="72"/>
      <c r="D81" s="139"/>
      <c r="E81" s="139"/>
      <c r="F81" s="139"/>
    </row>
    <row r="82" spans="1:7" x14ac:dyDescent="0.3">
      <c r="A82" s="38"/>
      <c r="B82" s="38"/>
      <c r="C82" s="38"/>
      <c r="D82" s="38"/>
      <c r="F82" s="38"/>
    </row>
    <row r="83" spans="1:7" ht="21.9" customHeight="1" x14ac:dyDescent="0.3">
      <c r="A83" s="245" t="s">
        <v>50</v>
      </c>
      <c r="B83" s="245"/>
      <c r="C83" s="245"/>
      <c r="D83" s="245"/>
      <c r="E83" s="245"/>
      <c r="F83" s="245"/>
    </row>
    <row r="84" spans="1:7" ht="9.9" customHeight="1" x14ac:dyDescent="0.3">
      <c r="A84" s="38"/>
      <c r="B84" s="38"/>
      <c r="C84" s="38"/>
      <c r="D84" s="38"/>
      <c r="E84" s="38"/>
      <c r="F84" s="38"/>
    </row>
    <row r="85" spans="1:7" x14ac:dyDescent="0.3">
      <c r="A85" s="263" t="s">
        <v>51</v>
      </c>
      <c r="B85" s="263"/>
      <c r="C85" s="263"/>
      <c r="D85" s="263"/>
      <c r="E85" s="263"/>
      <c r="F85" s="263"/>
    </row>
    <row r="86" spans="1:7" x14ac:dyDescent="0.3">
      <c r="A86" s="263" t="s">
        <v>62</v>
      </c>
      <c r="B86" s="263"/>
      <c r="C86" s="263"/>
      <c r="D86" s="263"/>
      <c r="E86" s="263"/>
      <c r="F86" s="263"/>
    </row>
    <row r="87" spans="1:7" x14ac:dyDescent="0.3">
      <c r="A87" s="263" t="s">
        <v>52</v>
      </c>
      <c r="B87" s="263"/>
      <c r="C87" s="263"/>
      <c r="D87" s="263"/>
      <c r="E87" s="263"/>
      <c r="F87" s="263"/>
    </row>
    <row r="88" spans="1:7" ht="9.9" customHeight="1" x14ac:dyDescent="0.3">
      <c r="A88" s="38"/>
      <c r="B88" s="38"/>
      <c r="C88" s="38"/>
      <c r="D88" s="38"/>
      <c r="E88" s="38"/>
      <c r="F88" s="38"/>
    </row>
    <row r="89" spans="1:7" ht="30" x14ac:dyDescent="0.3">
      <c r="A89" s="74" t="s">
        <v>63</v>
      </c>
      <c r="B89" s="74" t="s">
        <v>67</v>
      </c>
      <c r="C89" s="74" t="s">
        <v>71</v>
      </c>
      <c r="D89" s="74" t="s">
        <v>68</v>
      </c>
      <c r="E89" s="74" t="s">
        <v>69</v>
      </c>
      <c r="F89" s="74" t="s">
        <v>70</v>
      </c>
    </row>
    <row r="90" spans="1:7" x14ac:dyDescent="0.3">
      <c r="A90" s="141" t="s">
        <v>16</v>
      </c>
      <c r="B90" s="37">
        <f>+SUM(B92:B96)</f>
        <v>40000000000</v>
      </c>
      <c r="C90" s="83">
        <f>+SUM(C92:C96)</f>
        <v>100</v>
      </c>
      <c r="D90" s="12"/>
      <c r="E90" s="12"/>
      <c r="F90" s="12"/>
    </row>
    <row r="91" spans="1:7" x14ac:dyDescent="0.3">
      <c r="A91" s="26"/>
      <c r="B91" s="27"/>
      <c r="C91" s="71"/>
      <c r="D91" s="25"/>
      <c r="E91" s="25"/>
      <c r="F91" s="25"/>
    </row>
    <row r="92" spans="1:7" ht="30" customHeight="1" x14ac:dyDescent="0.3">
      <c r="A92" s="26" t="s">
        <v>64</v>
      </c>
      <c r="B92" s="27">
        <v>40000000000</v>
      </c>
      <c r="C92" s="71">
        <v>100</v>
      </c>
      <c r="D92" s="25" t="s">
        <v>200</v>
      </c>
      <c r="E92" s="25"/>
      <c r="F92" s="25" t="s">
        <v>90</v>
      </c>
    </row>
    <row r="93" spans="1:7" ht="15" customHeight="1" x14ac:dyDescent="0.3">
      <c r="A93" s="26" t="s">
        <v>65</v>
      </c>
      <c r="B93" s="27">
        <v>0</v>
      </c>
      <c r="C93" s="71">
        <v>0</v>
      </c>
      <c r="D93" s="26"/>
      <c r="E93" s="26"/>
      <c r="F93" s="25"/>
    </row>
    <row r="94" spans="1:7" ht="15" customHeight="1" x14ac:dyDescent="0.3">
      <c r="A94" s="26" t="s">
        <v>66</v>
      </c>
      <c r="B94" s="27">
        <v>0</v>
      </c>
      <c r="C94" s="71">
        <v>0</v>
      </c>
      <c r="D94" s="26"/>
      <c r="E94" s="26"/>
      <c r="F94" s="25"/>
    </row>
    <row r="95" spans="1:7" ht="15" customHeight="1" x14ac:dyDescent="0.3">
      <c r="A95" s="26" t="s">
        <v>332</v>
      </c>
      <c r="B95" s="27">
        <v>0</v>
      </c>
      <c r="C95" s="71">
        <v>0</v>
      </c>
      <c r="D95" s="26"/>
      <c r="E95" s="26" t="s">
        <v>201</v>
      </c>
      <c r="F95" s="25" t="s">
        <v>90</v>
      </c>
    </row>
    <row r="96" spans="1:7" ht="15" customHeight="1" x14ac:dyDescent="0.3">
      <c r="A96" s="26" t="s">
        <v>331</v>
      </c>
      <c r="B96" s="27">
        <v>0</v>
      </c>
      <c r="C96" s="71">
        <v>0</v>
      </c>
      <c r="E96" s="170" t="s">
        <v>208</v>
      </c>
      <c r="F96" s="168" t="s">
        <v>90</v>
      </c>
      <c r="G96" s="44"/>
    </row>
    <row r="97" spans="1:8" ht="15" customHeight="1" x14ac:dyDescent="0.3">
      <c r="A97" s="28" t="s">
        <v>330</v>
      </c>
      <c r="B97" s="27">
        <v>0</v>
      </c>
      <c r="C97" s="71">
        <v>0</v>
      </c>
      <c r="D97" s="81"/>
      <c r="E97" s="171" t="s">
        <v>333</v>
      </c>
      <c r="F97" s="169" t="s">
        <v>90</v>
      </c>
    </row>
    <row r="98" spans="1:8" ht="15" customHeight="1" x14ac:dyDescent="0.3">
      <c r="A98" s="260" t="s">
        <v>317</v>
      </c>
      <c r="B98" s="260"/>
      <c r="C98" s="260"/>
      <c r="D98" s="260"/>
      <c r="E98" s="260"/>
      <c r="F98" s="260"/>
    </row>
    <row r="99" spans="1:8" ht="50.1" customHeight="1" x14ac:dyDescent="0.3">
      <c r="A99" s="261" t="s">
        <v>334</v>
      </c>
      <c r="B99" s="261"/>
      <c r="C99" s="261"/>
      <c r="D99" s="261"/>
      <c r="E99" s="261"/>
      <c r="F99" s="261"/>
    </row>
    <row r="100" spans="1:8" ht="9.9" customHeight="1" x14ac:dyDescent="0.3">
      <c r="A100" s="26"/>
      <c r="B100" s="51"/>
      <c r="C100" s="25"/>
    </row>
    <row r="101" spans="1:8" x14ac:dyDescent="0.3">
      <c r="A101" s="263" t="s">
        <v>72</v>
      </c>
      <c r="B101" s="263"/>
      <c r="C101" s="263"/>
      <c r="D101" s="263"/>
      <c r="E101" s="263"/>
      <c r="F101" s="263"/>
    </row>
    <row r="102" spans="1:8" x14ac:dyDescent="0.3">
      <c r="A102" s="263" t="s">
        <v>73</v>
      </c>
      <c r="B102" s="263"/>
      <c r="C102" s="263"/>
      <c r="D102" s="263"/>
      <c r="E102" s="263"/>
      <c r="F102" s="263"/>
    </row>
    <row r="103" spans="1:8" x14ac:dyDescent="0.3">
      <c r="A103" s="263" t="s">
        <v>52</v>
      </c>
      <c r="B103" s="263"/>
      <c r="C103" s="263"/>
      <c r="D103" s="263"/>
      <c r="E103" s="263"/>
      <c r="F103" s="263"/>
    </row>
    <row r="104" spans="1:8" ht="9.9" customHeight="1" x14ac:dyDescent="0.3">
      <c r="A104" s="38"/>
      <c r="B104" s="38"/>
      <c r="C104" s="38"/>
      <c r="D104" s="38"/>
      <c r="E104" s="38"/>
      <c r="F104" s="38"/>
    </row>
    <row r="105" spans="1:8" x14ac:dyDescent="0.3">
      <c r="A105" s="73" t="s">
        <v>55</v>
      </c>
      <c r="B105" s="73" t="s">
        <v>56</v>
      </c>
      <c r="C105" s="73" t="s">
        <v>11</v>
      </c>
      <c r="D105" s="73" t="s">
        <v>87</v>
      </c>
      <c r="E105" s="73" t="s">
        <v>88</v>
      </c>
      <c r="F105" s="73" t="s">
        <v>10</v>
      </c>
    </row>
    <row r="106" spans="1:8" x14ac:dyDescent="0.3">
      <c r="A106" s="141" t="s">
        <v>16</v>
      </c>
      <c r="B106" s="52"/>
      <c r="C106" s="37">
        <f>+C108+C162+C166</f>
        <v>9533318193.5</v>
      </c>
      <c r="D106" s="37">
        <f>+D108+D162+D166</f>
        <v>0</v>
      </c>
      <c r="E106" s="37">
        <f>+E108+E162+E166</f>
        <v>0</v>
      </c>
      <c r="F106" s="37">
        <f>+F108+F162+F166</f>
        <v>9533318193.5</v>
      </c>
    </row>
    <row r="107" spans="1:8" ht="22.5" customHeight="1" x14ac:dyDescent="0.3">
      <c r="A107" s="14"/>
      <c r="B107" s="53"/>
      <c r="C107" s="15"/>
      <c r="D107" s="15"/>
      <c r="E107" s="15"/>
      <c r="F107" s="54"/>
      <c r="G107" s="62">
        <f>+F129+F136+F137+F138+F139+F140+F141+F153+F154+F155+F156+F157</f>
        <v>1142552263.75</v>
      </c>
    </row>
    <row r="108" spans="1:8" x14ac:dyDescent="0.3">
      <c r="A108" s="264" t="s">
        <v>74</v>
      </c>
      <c r="B108" s="264"/>
      <c r="C108" s="56">
        <f>+SUM(C109:C160)</f>
        <v>9533318193.5</v>
      </c>
      <c r="D108" s="56">
        <f t="shared" ref="D108:F108" si="7">+SUM(D109:D160)</f>
        <v>0</v>
      </c>
      <c r="E108" s="56">
        <f t="shared" si="7"/>
        <v>0</v>
      </c>
      <c r="F108" s="56">
        <f t="shared" si="7"/>
        <v>9533318193.5</v>
      </c>
      <c r="G108" s="62">
        <f>+G107+'4T'!H111</f>
        <v>376677931.63000011</v>
      </c>
      <c r="H108" s="38" t="s">
        <v>371</v>
      </c>
    </row>
    <row r="109" spans="1:8" ht="17.399999999999999" x14ac:dyDescent="0.3">
      <c r="A109" s="57" t="s">
        <v>256</v>
      </c>
      <c r="B109" s="53" t="s">
        <v>257</v>
      </c>
      <c r="C109" s="16">
        <v>0</v>
      </c>
      <c r="D109" s="16">
        <v>0</v>
      </c>
      <c r="E109" s="16">
        <v>0</v>
      </c>
      <c r="F109" s="58">
        <f>+C109+D109+E109</f>
        <v>0</v>
      </c>
      <c r="G109" s="207">
        <f>+F106-G108</f>
        <v>9156640261.8699989</v>
      </c>
      <c r="H109" s="203" t="s">
        <v>370</v>
      </c>
    </row>
    <row r="110" spans="1:8" x14ac:dyDescent="0.3">
      <c r="A110" s="57" t="s">
        <v>258</v>
      </c>
      <c r="B110" s="53" t="s">
        <v>259</v>
      </c>
      <c r="C110" s="16">
        <v>0</v>
      </c>
      <c r="D110" s="16">
        <v>0</v>
      </c>
      <c r="E110" s="16">
        <v>0</v>
      </c>
      <c r="F110" s="58">
        <f>+C110+D110+E110</f>
        <v>0</v>
      </c>
    </row>
    <row r="111" spans="1:8" x14ac:dyDescent="0.3">
      <c r="A111" s="142" t="s">
        <v>260</v>
      </c>
      <c r="B111" s="53" t="s">
        <v>261</v>
      </c>
      <c r="C111" s="16">
        <v>0</v>
      </c>
      <c r="D111" s="16">
        <v>0</v>
      </c>
      <c r="E111" s="16">
        <v>0</v>
      </c>
      <c r="F111" s="58">
        <f t="shared" ref="F111:F160" si="8">+C111+D111+E111</f>
        <v>0</v>
      </c>
    </row>
    <row r="112" spans="1:8" x14ac:dyDescent="0.3">
      <c r="A112" s="162" t="s">
        <v>262</v>
      </c>
      <c r="B112" s="53" t="s">
        <v>263</v>
      </c>
      <c r="C112" s="16">
        <v>0</v>
      </c>
      <c r="D112" s="16">
        <v>0</v>
      </c>
      <c r="E112" s="16">
        <v>0</v>
      </c>
      <c r="F112" s="58">
        <f t="shared" si="8"/>
        <v>0</v>
      </c>
    </row>
    <row r="113" spans="1:6" x14ac:dyDescent="0.3">
      <c r="A113" s="162" t="s">
        <v>264</v>
      </c>
      <c r="B113" s="53" t="s">
        <v>265</v>
      </c>
      <c r="C113" s="16">
        <v>0</v>
      </c>
      <c r="D113" s="16">
        <v>0</v>
      </c>
      <c r="E113" s="16">
        <v>0</v>
      </c>
      <c r="F113" s="58">
        <f t="shared" si="8"/>
        <v>0</v>
      </c>
    </row>
    <row r="114" spans="1:6" x14ac:dyDescent="0.3">
      <c r="A114" s="162" t="s">
        <v>266</v>
      </c>
      <c r="B114" s="53" t="s">
        <v>267</v>
      </c>
      <c r="C114" s="16">
        <v>0</v>
      </c>
      <c r="D114" s="16">
        <v>0</v>
      </c>
      <c r="E114" s="16">
        <v>0</v>
      </c>
      <c r="F114" s="58">
        <f t="shared" si="8"/>
        <v>0</v>
      </c>
    </row>
    <row r="115" spans="1:6" x14ac:dyDescent="0.3">
      <c r="A115" s="162" t="s">
        <v>268</v>
      </c>
      <c r="B115" s="53" t="s">
        <v>269</v>
      </c>
      <c r="C115" s="16">
        <v>0</v>
      </c>
      <c r="D115" s="16">
        <v>0</v>
      </c>
      <c r="E115" s="16">
        <v>0</v>
      </c>
      <c r="F115" s="58">
        <f t="shared" si="8"/>
        <v>0</v>
      </c>
    </row>
    <row r="116" spans="1:6" x14ac:dyDescent="0.3">
      <c r="A116" s="173" t="s">
        <v>270</v>
      </c>
      <c r="B116" s="179" t="s">
        <v>271</v>
      </c>
      <c r="C116" s="16">
        <v>0</v>
      </c>
      <c r="D116" s="16">
        <v>0</v>
      </c>
      <c r="E116" s="16">
        <v>0</v>
      </c>
      <c r="F116" s="180">
        <f t="shared" si="8"/>
        <v>0</v>
      </c>
    </row>
    <row r="117" spans="1:6" x14ac:dyDescent="0.3">
      <c r="A117" s="173" t="s">
        <v>272</v>
      </c>
      <c r="B117" s="179" t="s">
        <v>273</v>
      </c>
      <c r="C117" s="16">
        <v>0</v>
      </c>
      <c r="D117" s="16">
        <v>0</v>
      </c>
      <c r="E117" s="16">
        <v>0</v>
      </c>
      <c r="F117" s="180">
        <f t="shared" si="8"/>
        <v>0</v>
      </c>
    </row>
    <row r="118" spans="1:6" x14ac:dyDescent="0.3">
      <c r="A118" s="173" t="s">
        <v>212</v>
      </c>
      <c r="B118" s="179" t="s">
        <v>278</v>
      </c>
      <c r="C118" s="16">
        <v>42500000</v>
      </c>
      <c r="D118" s="16">
        <v>0</v>
      </c>
      <c r="E118" s="16">
        <v>0</v>
      </c>
      <c r="F118" s="180">
        <f t="shared" si="8"/>
        <v>42500000</v>
      </c>
    </row>
    <row r="119" spans="1:6" x14ac:dyDescent="0.3">
      <c r="A119" s="173" t="s">
        <v>213</v>
      </c>
      <c r="B119" s="179" t="s">
        <v>313</v>
      </c>
      <c r="C119" s="16">
        <v>20250000</v>
      </c>
      <c r="D119" s="16">
        <v>0</v>
      </c>
      <c r="E119" s="16">
        <v>0</v>
      </c>
      <c r="F119" s="180">
        <f t="shared" si="8"/>
        <v>20250000</v>
      </c>
    </row>
    <row r="120" spans="1:6" x14ac:dyDescent="0.3">
      <c r="A120" s="173" t="s">
        <v>214</v>
      </c>
      <c r="B120" s="179" t="s">
        <v>279</v>
      </c>
      <c r="C120" s="16">
        <v>0</v>
      </c>
      <c r="D120" s="16">
        <v>0</v>
      </c>
      <c r="E120" s="16">
        <v>0</v>
      </c>
      <c r="F120" s="180">
        <f t="shared" si="8"/>
        <v>0</v>
      </c>
    </row>
    <row r="121" spans="1:6" x14ac:dyDescent="0.3">
      <c r="A121" s="173" t="s">
        <v>215</v>
      </c>
      <c r="B121" s="179" t="s">
        <v>280</v>
      </c>
      <c r="C121" s="16">
        <v>56250000</v>
      </c>
      <c r="D121" s="16">
        <v>0</v>
      </c>
      <c r="E121" s="16">
        <v>0</v>
      </c>
      <c r="F121" s="180">
        <f t="shared" si="8"/>
        <v>56250000</v>
      </c>
    </row>
    <row r="122" spans="1:6" x14ac:dyDescent="0.3">
      <c r="A122" s="173" t="s">
        <v>216</v>
      </c>
      <c r="B122" s="179" t="s">
        <v>281</v>
      </c>
      <c r="C122" s="16">
        <v>61250000</v>
      </c>
      <c r="D122" s="16">
        <v>0</v>
      </c>
      <c r="E122" s="16">
        <v>0</v>
      </c>
      <c r="F122" s="180">
        <f t="shared" si="8"/>
        <v>61250000</v>
      </c>
    </row>
    <row r="123" spans="1:6" x14ac:dyDescent="0.3">
      <c r="A123" s="173" t="s">
        <v>217</v>
      </c>
      <c r="B123" s="179" t="s">
        <v>282</v>
      </c>
      <c r="C123" s="16">
        <v>30000000</v>
      </c>
      <c r="D123" s="16">
        <v>0</v>
      </c>
      <c r="E123" s="16">
        <v>0</v>
      </c>
      <c r="F123" s="180">
        <f t="shared" si="8"/>
        <v>30000000</v>
      </c>
    </row>
    <row r="124" spans="1:6" x14ac:dyDescent="0.3">
      <c r="A124" s="173" t="s">
        <v>218</v>
      </c>
      <c r="B124" s="179" t="s">
        <v>283</v>
      </c>
      <c r="C124" s="16">
        <v>2500000</v>
      </c>
      <c r="D124" s="16">
        <v>0</v>
      </c>
      <c r="E124" s="16">
        <v>0</v>
      </c>
      <c r="F124" s="180">
        <f t="shared" si="8"/>
        <v>2500000</v>
      </c>
    </row>
    <row r="125" spans="1:6" x14ac:dyDescent="0.3">
      <c r="A125" s="173" t="s">
        <v>219</v>
      </c>
      <c r="B125" s="179" t="s">
        <v>284</v>
      </c>
      <c r="C125" s="16">
        <v>7500000</v>
      </c>
      <c r="D125" s="16">
        <v>0</v>
      </c>
      <c r="E125" s="16">
        <v>0</v>
      </c>
      <c r="F125" s="180">
        <f t="shared" si="8"/>
        <v>7500000</v>
      </c>
    </row>
    <row r="126" spans="1:6" x14ac:dyDescent="0.3">
      <c r="A126" s="173" t="s">
        <v>220</v>
      </c>
      <c r="B126" s="179" t="s">
        <v>312</v>
      </c>
      <c r="C126" s="16">
        <v>95223057.5</v>
      </c>
      <c r="D126" s="16">
        <v>0</v>
      </c>
      <c r="E126" s="16">
        <v>0</v>
      </c>
      <c r="F126" s="180">
        <f t="shared" si="8"/>
        <v>95223057.5</v>
      </c>
    </row>
    <row r="127" spans="1:6" x14ac:dyDescent="0.3">
      <c r="A127" s="173" t="s">
        <v>222</v>
      </c>
      <c r="B127" s="179" t="s">
        <v>285</v>
      </c>
      <c r="C127" s="16">
        <v>1250000</v>
      </c>
      <c r="D127" s="16">
        <v>0</v>
      </c>
      <c r="E127" s="16">
        <v>0</v>
      </c>
      <c r="F127" s="180">
        <f t="shared" si="8"/>
        <v>1250000</v>
      </c>
    </row>
    <row r="128" spans="1:6" x14ac:dyDescent="0.3">
      <c r="A128" s="173" t="s">
        <v>223</v>
      </c>
      <c r="B128" s="179" t="s">
        <v>286</v>
      </c>
      <c r="C128" s="16">
        <v>0</v>
      </c>
      <c r="D128" s="16">
        <v>0</v>
      </c>
      <c r="E128" s="16">
        <v>0</v>
      </c>
      <c r="F128" s="180">
        <f t="shared" si="8"/>
        <v>0</v>
      </c>
    </row>
    <row r="129" spans="1:6" x14ac:dyDescent="0.3">
      <c r="A129" s="204" t="s">
        <v>224</v>
      </c>
      <c r="B129" s="199" t="s">
        <v>287</v>
      </c>
      <c r="C129" s="200">
        <v>3750000</v>
      </c>
      <c r="D129" s="200">
        <v>0</v>
      </c>
      <c r="E129" s="200">
        <v>0</v>
      </c>
      <c r="F129" s="201">
        <f t="shared" si="8"/>
        <v>3750000</v>
      </c>
    </row>
    <row r="130" spans="1:6" x14ac:dyDescent="0.3">
      <c r="A130" s="173" t="s">
        <v>225</v>
      </c>
      <c r="B130" s="179" t="s">
        <v>288</v>
      </c>
      <c r="C130" s="16">
        <v>0</v>
      </c>
      <c r="D130" s="16">
        <v>0</v>
      </c>
      <c r="E130" s="16">
        <v>0</v>
      </c>
      <c r="F130" s="180">
        <f t="shared" si="8"/>
        <v>0</v>
      </c>
    </row>
    <row r="131" spans="1:6" x14ac:dyDescent="0.3">
      <c r="A131" s="173" t="s">
        <v>226</v>
      </c>
      <c r="B131" s="179" t="s">
        <v>289</v>
      </c>
      <c r="C131" s="16">
        <v>0</v>
      </c>
      <c r="D131" s="16">
        <v>0</v>
      </c>
      <c r="E131" s="16">
        <v>0</v>
      </c>
      <c r="F131" s="180">
        <f t="shared" si="8"/>
        <v>0</v>
      </c>
    </row>
    <row r="132" spans="1:6" x14ac:dyDescent="0.3">
      <c r="A132" s="173" t="s">
        <v>227</v>
      </c>
      <c r="B132" s="179" t="s">
        <v>290</v>
      </c>
      <c r="C132" s="16">
        <v>7500000</v>
      </c>
      <c r="D132" s="16">
        <v>0</v>
      </c>
      <c r="E132" s="16">
        <v>0</v>
      </c>
      <c r="F132" s="180">
        <f t="shared" si="8"/>
        <v>7500000</v>
      </c>
    </row>
    <row r="133" spans="1:6" x14ac:dyDescent="0.3">
      <c r="A133" s="173" t="s">
        <v>228</v>
      </c>
      <c r="B133" s="179" t="s">
        <v>291</v>
      </c>
      <c r="C133" s="16">
        <v>37500000</v>
      </c>
      <c r="D133" s="16">
        <v>0</v>
      </c>
      <c r="E133" s="16">
        <v>0</v>
      </c>
      <c r="F133" s="180">
        <f t="shared" si="8"/>
        <v>37500000</v>
      </c>
    </row>
    <row r="134" spans="1:6" x14ac:dyDescent="0.3">
      <c r="A134" s="173" t="s">
        <v>229</v>
      </c>
      <c r="B134" s="179" t="s">
        <v>292</v>
      </c>
      <c r="C134" s="16">
        <v>10916306.25</v>
      </c>
      <c r="D134" s="16">
        <v>0</v>
      </c>
      <c r="E134" s="16">
        <v>0</v>
      </c>
      <c r="F134" s="180">
        <f t="shared" si="8"/>
        <v>10916306.25</v>
      </c>
    </row>
    <row r="135" spans="1:6" x14ac:dyDescent="0.3">
      <c r="A135" s="173" t="s">
        <v>230</v>
      </c>
      <c r="B135" s="179" t="s">
        <v>293</v>
      </c>
      <c r="C135" s="16">
        <v>0</v>
      </c>
      <c r="D135" s="16">
        <v>0</v>
      </c>
      <c r="E135" s="16">
        <v>0</v>
      </c>
      <c r="F135" s="180">
        <f t="shared" si="8"/>
        <v>0</v>
      </c>
    </row>
    <row r="136" spans="1:6" x14ac:dyDescent="0.3">
      <c r="A136" s="204" t="s">
        <v>231</v>
      </c>
      <c r="B136" s="199" t="s">
        <v>294</v>
      </c>
      <c r="C136" s="200">
        <v>42500000</v>
      </c>
      <c r="D136" s="200">
        <v>0</v>
      </c>
      <c r="E136" s="200">
        <v>0</v>
      </c>
      <c r="F136" s="201">
        <f t="shared" si="8"/>
        <v>42500000</v>
      </c>
    </row>
    <row r="137" spans="1:6" x14ac:dyDescent="0.3">
      <c r="A137" s="204" t="s">
        <v>232</v>
      </c>
      <c r="B137" s="199" t="s">
        <v>295</v>
      </c>
      <c r="C137" s="200">
        <v>0</v>
      </c>
      <c r="D137" s="200">
        <v>0</v>
      </c>
      <c r="E137" s="200">
        <v>0</v>
      </c>
      <c r="F137" s="201">
        <f t="shared" si="8"/>
        <v>0</v>
      </c>
    </row>
    <row r="138" spans="1:6" x14ac:dyDescent="0.3">
      <c r="A138" s="204" t="s">
        <v>233</v>
      </c>
      <c r="B138" s="199" t="s">
        <v>174</v>
      </c>
      <c r="C138" s="200">
        <v>12500000</v>
      </c>
      <c r="D138" s="200">
        <v>0</v>
      </c>
      <c r="E138" s="200">
        <v>0</v>
      </c>
      <c r="F138" s="201">
        <f t="shared" si="8"/>
        <v>12500000</v>
      </c>
    </row>
    <row r="139" spans="1:6" x14ac:dyDescent="0.3">
      <c r="A139" s="204" t="s">
        <v>234</v>
      </c>
      <c r="B139" s="199" t="s">
        <v>175</v>
      </c>
      <c r="C139" s="200">
        <v>625000</v>
      </c>
      <c r="D139" s="200">
        <v>0</v>
      </c>
      <c r="E139" s="200">
        <v>0</v>
      </c>
      <c r="F139" s="201">
        <f t="shared" si="8"/>
        <v>625000</v>
      </c>
    </row>
    <row r="140" spans="1:6" x14ac:dyDescent="0.3">
      <c r="A140" s="204" t="s">
        <v>235</v>
      </c>
      <c r="B140" s="199" t="s">
        <v>176</v>
      </c>
      <c r="C140" s="200">
        <v>1250000</v>
      </c>
      <c r="D140" s="200">
        <v>0</v>
      </c>
      <c r="E140" s="200">
        <v>0</v>
      </c>
      <c r="F140" s="201">
        <f t="shared" si="8"/>
        <v>1250000</v>
      </c>
    </row>
    <row r="141" spans="1:6" x14ac:dyDescent="0.3">
      <c r="A141" s="204" t="s">
        <v>236</v>
      </c>
      <c r="B141" s="199" t="s">
        <v>177</v>
      </c>
      <c r="C141" s="200">
        <v>1500000</v>
      </c>
      <c r="D141" s="200">
        <v>0</v>
      </c>
      <c r="E141" s="200">
        <v>0</v>
      </c>
      <c r="F141" s="201">
        <f t="shared" si="8"/>
        <v>1500000</v>
      </c>
    </row>
    <row r="142" spans="1:6" x14ac:dyDescent="0.3">
      <c r="A142" s="173" t="s">
        <v>237</v>
      </c>
      <c r="B142" s="179" t="s">
        <v>296</v>
      </c>
      <c r="C142" s="16">
        <v>12500000</v>
      </c>
      <c r="D142" s="16">
        <v>0</v>
      </c>
      <c r="E142" s="16">
        <v>0</v>
      </c>
      <c r="F142" s="180">
        <f t="shared" si="8"/>
        <v>12500000</v>
      </c>
    </row>
    <row r="143" spans="1:6" x14ac:dyDescent="0.3">
      <c r="A143" s="173" t="s">
        <v>238</v>
      </c>
      <c r="B143" s="179" t="s">
        <v>297</v>
      </c>
      <c r="C143" s="16">
        <v>6250000</v>
      </c>
      <c r="D143" s="16">
        <v>0</v>
      </c>
      <c r="E143" s="16">
        <v>0</v>
      </c>
      <c r="F143" s="180">
        <f t="shared" si="8"/>
        <v>6250000</v>
      </c>
    </row>
    <row r="144" spans="1:6" x14ac:dyDescent="0.3">
      <c r="A144" s="173" t="s">
        <v>314</v>
      </c>
      <c r="B144" s="179" t="s">
        <v>300</v>
      </c>
      <c r="C144" s="16">
        <v>4607136193.5</v>
      </c>
      <c r="D144" s="16">
        <v>0</v>
      </c>
      <c r="E144" s="16">
        <v>0</v>
      </c>
      <c r="F144" s="180">
        <f t="shared" si="8"/>
        <v>4607136193.5</v>
      </c>
    </row>
    <row r="145" spans="1:6" x14ac:dyDescent="0.3">
      <c r="A145" s="173" t="s">
        <v>242</v>
      </c>
      <c r="B145" s="179" t="s">
        <v>301</v>
      </c>
      <c r="C145" s="16">
        <v>468250</v>
      </c>
      <c r="D145" s="16">
        <v>0</v>
      </c>
      <c r="E145" s="16">
        <v>0</v>
      </c>
      <c r="F145" s="180">
        <f t="shared" si="8"/>
        <v>468250</v>
      </c>
    </row>
    <row r="146" spans="1:6" x14ac:dyDescent="0.3">
      <c r="A146" s="173" t="s">
        <v>243</v>
      </c>
      <c r="B146" s="179" t="s">
        <v>302</v>
      </c>
      <c r="C146" s="16">
        <v>0</v>
      </c>
      <c r="D146" s="16">
        <v>0</v>
      </c>
      <c r="E146" s="16">
        <v>0</v>
      </c>
      <c r="F146" s="180">
        <f t="shared" si="8"/>
        <v>0</v>
      </c>
    </row>
    <row r="147" spans="1:6" x14ac:dyDescent="0.3">
      <c r="A147" s="173" t="s">
        <v>244</v>
      </c>
      <c r="B147" s="179" t="s">
        <v>303</v>
      </c>
      <c r="C147" s="16">
        <v>1500000</v>
      </c>
      <c r="D147" s="16">
        <v>0</v>
      </c>
      <c r="E147" s="16">
        <v>0</v>
      </c>
      <c r="F147" s="180">
        <f t="shared" si="8"/>
        <v>1500000</v>
      </c>
    </row>
    <row r="148" spans="1:6" x14ac:dyDescent="0.3">
      <c r="A148" s="173" t="s">
        <v>245</v>
      </c>
      <c r="B148" s="179" t="s">
        <v>304</v>
      </c>
      <c r="C148" s="16">
        <v>9826487.5</v>
      </c>
      <c r="D148" s="16">
        <v>0</v>
      </c>
      <c r="E148" s="16">
        <v>0</v>
      </c>
      <c r="F148" s="180">
        <f t="shared" si="8"/>
        <v>9826487.5</v>
      </c>
    </row>
    <row r="149" spans="1:6" x14ac:dyDescent="0.3">
      <c r="A149" s="173" t="s">
        <v>246</v>
      </c>
      <c r="B149" s="179" t="s">
        <v>305</v>
      </c>
      <c r="C149" s="16">
        <v>3750000</v>
      </c>
      <c r="D149" s="16">
        <v>0</v>
      </c>
      <c r="E149" s="16">
        <v>0</v>
      </c>
      <c r="F149" s="180">
        <f t="shared" si="8"/>
        <v>3750000</v>
      </c>
    </row>
    <row r="150" spans="1:6" x14ac:dyDescent="0.3">
      <c r="A150" s="173" t="s">
        <v>247</v>
      </c>
      <c r="B150" s="179" t="s">
        <v>306</v>
      </c>
      <c r="C150" s="16">
        <v>7000000</v>
      </c>
      <c r="D150" s="16">
        <v>0</v>
      </c>
      <c r="E150" s="16">
        <v>0</v>
      </c>
      <c r="F150" s="180">
        <f t="shared" si="8"/>
        <v>7000000</v>
      </c>
    </row>
    <row r="151" spans="1:6" x14ac:dyDescent="0.3">
      <c r="A151" s="173" t="s">
        <v>248</v>
      </c>
      <c r="B151" s="179" t="s">
        <v>307</v>
      </c>
      <c r="C151" s="16">
        <v>6500000</v>
      </c>
      <c r="D151" s="16">
        <v>0</v>
      </c>
      <c r="E151" s="16">
        <v>0</v>
      </c>
      <c r="F151" s="180">
        <f t="shared" si="8"/>
        <v>6500000</v>
      </c>
    </row>
    <row r="152" spans="1:6" x14ac:dyDescent="0.3">
      <c r="A152" s="173" t="s">
        <v>249</v>
      </c>
      <c r="B152" s="179" t="s">
        <v>308</v>
      </c>
      <c r="C152" s="16">
        <v>5125000</v>
      </c>
      <c r="D152" s="16">
        <v>0</v>
      </c>
      <c r="E152" s="16">
        <v>0</v>
      </c>
      <c r="F152" s="180">
        <f t="shared" si="8"/>
        <v>5125000</v>
      </c>
    </row>
    <row r="153" spans="1:6" x14ac:dyDescent="0.3">
      <c r="A153" s="204" t="s">
        <v>250</v>
      </c>
      <c r="B153" s="199" t="s">
        <v>178</v>
      </c>
      <c r="C153" s="200">
        <v>7500000</v>
      </c>
      <c r="D153" s="200">
        <v>0</v>
      </c>
      <c r="E153" s="200">
        <v>0</v>
      </c>
      <c r="F153" s="201">
        <f t="shared" si="8"/>
        <v>7500000</v>
      </c>
    </row>
    <row r="154" spans="1:6" x14ac:dyDescent="0.3">
      <c r="A154" s="204" t="s">
        <v>251</v>
      </c>
      <c r="B154" s="199" t="s">
        <v>309</v>
      </c>
      <c r="C154" s="200">
        <v>18057331</v>
      </c>
      <c r="D154" s="200">
        <v>0</v>
      </c>
      <c r="E154" s="200">
        <v>0</v>
      </c>
      <c r="F154" s="201">
        <f t="shared" si="8"/>
        <v>18057331</v>
      </c>
    </row>
    <row r="155" spans="1:6" x14ac:dyDescent="0.3">
      <c r="A155" s="204" t="s">
        <v>252</v>
      </c>
      <c r="B155" s="199" t="s">
        <v>180</v>
      </c>
      <c r="C155" s="200">
        <v>10000000</v>
      </c>
      <c r="D155" s="200">
        <v>0</v>
      </c>
      <c r="E155" s="200">
        <v>0</v>
      </c>
      <c r="F155" s="201">
        <f t="shared" si="8"/>
        <v>10000000</v>
      </c>
    </row>
    <row r="156" spans="1:6" x14ac:dyDescent="0.3">
      <c r="A156" s="204" t="s">
        <v>253</v>
      </c>
      <c r="B156" s="199" t="s">
        <v>181</v>
      </c>
      <c r="C156" s="200">
        <v>282945663.75</v>
      </c>
      <c r="D156" s="200">
        <v>0</v>
      </c>
      <c r="E156" s="200">
        <v>0</v>
      </c>
      <c r="F156" s="201">
        <f t="shared" si="8"/>
        <v>282945663.75</v>
      </c>
    </row>
    <row r="157" spans="1:6" x14ac:dyDescent="0.3">
      <c r="A157" s="204" t="s">
        <v>254</v>
      </c>
      <c r="B157" s="199" t="s">
        <v>310</v>
      </c>
      <c r="C157" s="200">
        <v>761924269</v>
      </c>
      <c r="D157" s="200">
        <v>0</v>
      </c>
      <c r="E157" s="200">
        <v>0</v>
      </c>
      <c r="F157" s="201">
        <f t="shared" si="8"/>
        <v>761924269</v>
      </c>
    </row>
    <row r="158" spans="1:6" x14ac:dyDescent="0.3">
      <c r="A158" s="173" t="s">
        <v>255</v>
      </c>
      <c r="B158" s="179" t="s">
        <v>311</v>
      </c>
      <c r="C158" s="16">
        <v>3358070635</v>
      </c>
      <c r="D158" s="16">
        <v>0</v>
      </c>
      <c r="E158" s="16">
        <v>0</v>
      </c>
      <c r="F158" s="180">
        <f t="shared" si="8"/>
        <v>3358070635</v>
      </c>
    </row>
    <row r="159" spans="1:6" x14ac:dyDescent="0.3">
      <c r="A159" s="173" t="s">
        <v>274</v>
      </c>
      <c r="B159" s="179" t="s">
        <v>275</v>
      </c>
      <c r="C159" s="16">
        <v>0</v>
      </c>
      <c r="D159" s="16">
        <v>0</v>
      </c>
      <c r="E159" s="16">
        <v>0</v>
      </c>
      <c r="F159" s="180">
        <f t="shared" si="8"/>
        <v>0</v>
      </c>
    </row>
    <row r="160" spans="1:6" x14ac:dyDescent="0.3">
      <c r="A160" s="162" t="s">
        <v>274</v>
      </c>
      <c r="B160" s="53" t="s">
        <v>276</v>
      </c>
      <c r="C160" s="16">
        <v>0</v>
      </c>
      <c r="D160" s="16">
        <v>0</v>
      </c>
      <c r="E160" s="16">
        <v>0</v>
      </c>
      <c r="F160" s="58">
        <f t="shared" si="8"/>
        <v>0</v>
      </c>
    </row>
    <row r="161" spans="1:6" x14ac:dyDescent="0.3">
      <c r="A161" s="162"/>
      <c r="B161" s="53"/>
      <c r="C161" s="16"/>
      <c r="D161" s="16"/>
      <c r="E161" s="16"/>
      <c r="F161" s="58"/>
    </row>
    <row r="162" spans="1:6" x14ac:dyDescent="0.3">
      <c r="A162" s="264" t="s">
        <v>75</v>
      </c>
      <c r="B162" s="264"/>
      <c r="C162" s="56">
        <f>+SUM(C163:C164)</f>
        <v>0</v>
      </c>
      <c r="D162" s="56">
        <f>+SUM(D163:D164)</f>
        <v>0</v>
      </c>
      <c r="E162" s="56">
        <f>+SUM(E163:E164)</f>
        <v>0</v>
      </c>
      <c r="F162" s="56">
        <f>+SUM(F163:F164)</f>
        <v>0</v>
      </c>
    </row>
    <row r="163" spans="1:6" x14ac:dyDescent="0.3">
      <c r="A163" s="57" t="s">
        <v>58</v>
      </c>
      <c r="B163" s="53" t="s">
        <v>53</v>
      </c>
      <c r="C163" s="59">
        <v>0</v>
      </c>
      <c r="D163" s="59">
        <v>0</v>
      </c>
      <c r="E163" s="59">
        <v>0</v>
      </c>
      <c r="F163" s="60">
        <f>+C163+D163+E163</f>
        <v>0</v>
      </c>
    </row>
    <row r="164" spans="1:6" x14ac:dyDescent="0.3">
      <c r="A164" s="57" t="s">
        <v>58</v>
      </c>
      <c r="B164" s="53" t="s">
        <v>53</v>
      </c>
      <c r="C164" s="59">
        <v>0</v>
      </c>
      <c r="D164" s="59">
        <v>0</v>
      </c>
      <c r="E164" s="59">
        <v>0</v>
      </c>
      <c r="F164" s="60">
        <f t="shared" ref="F164" si="9">+C164+D164+E164</f>
        <v>0</v>
      </c>
    </row>
    <row r="165" spans="1:6" x14ac:dyDescent="0.3">
      <c r="A165" s="260" t="s">
        <v>317</v>
      </c>
      <c r="B165" s="260"/>
      <c r="C165" s="260"/>
      <c r="D165" s="260"/>
      <c r="E165" s="260"/>
      <c r="F165" s="260"/>
    </row>
    <row r="166" spans="1:6" ht="63" customHeight="1" x14ac:dyDescent="0.3">
      <c r="A166" s="288" t="s">
        <v>335</v>
      </c>
      <c r="B166" s="288"/>
      <c r="C166" s="288"/>
      <c r="D166" s="288"/>
      <c r="E166" s="288"/>
      <c r="F166" s="288"/>
    </row>
    <row r="167" spans="1:6" ht="23.25" customHeight="1" x14ac:dyDescent="0.3">
      <c r="A167" s="26"/>
      <c r="B167" s="51"/>
      <c r="C167" s="25"/>
    </row>
    <row r="168" spans="1:6" x14ac:dyDescent="0.3">
      <c r="A168" s="263" t="s">
        <v>76</v>
      </c>
      <c r="B168" s="263"/>
      <c r="C168" s="263"/>
      <c r="D168" s="263"/>
      <c r="E168" s="263"/>
      <c r="F168" s="263"/>
    </row>
    <row r="169" spans="1:6" ht="30.75" customHeight="1" x14ac:dyDescent="0.3">
      <c r="A169" s="226" t="s">
        <v>54</v>
      </c>
      <c r="B169" s="226"/>
      <c r="C169" s="226"/>
      <c r="D169" s="226"/>
      <c r="E169" s="226"/>
      <c r="F169" s="226"/>
    </row>
    <row r="170" spans="1:6" x14ac:dyDescent="0.3">
      <c r="A170" s="263" t="s">
        <v>52</v>
      </c>
      <c r="B170" s="263"/>
      <c r="C170" s="263"/>
      <c r="D170" s="263"/>
      <c r="E170" s="263"/>
      <c r="F170" s="263"/>
    </row>
    <row r="171" spans="1:6" ht="9.9" customHeight="1" x14ac:dyDescent="0.3">
      <c r="A171" s="96"/>
      <c r="B171" s="97"/>
      <c r="C171" s="97"/>
      <c r="D171" s="97"/>
      <c r="E171" s="97"/>
      <c r="F171" s="98"/>
    </row>
    <row r="172" spans="1:6" x14ac:dyDescent="0.3">
      <c r="A172" s="73" t="s">
        <v>55</v>
      </c>
      <c r="B172" s="73" t="s">
        <v>56</v>
      </c>
      <c r="C172" s="73" t="s">
        <v>11</v>
      </c>
      <c r="D172" s="73" t="s">
        <v>87</v>
      </c>
      <c r="E172" s="73" t="s">
        <v>88</v>
      </c>
      <c r="F172" s="73" t="s">
        <v>10</v>
      </c>
    </row>
    <row r="173" spans="1:6" x14ac:dyDescent="0.3">
      <c r="A173" s="141" t="s">
        <v>16</v>
      </c>
      <c r="B173" s="52"/>
      <c r="C173" s="37">
        <f>+C175+C231+C238</f>
        <v>3044413939.6099997</v>
      </c>
      <c r="D173" s="37">
        <f>+D175+D231+D238</f>
        <v>2529722418.8800001</v>
      </c>
      <c r="E173" s="37">
        <f>+E175+E231+E238</f>
        <v>2728494539.2700005</v>
      </c>
      <c r="F173" s="37">
        <f>+F175+F231+F238</f>
        <v>8302630897.7600021</v>
      </c>
    </row>
    <row r="174" spans="1:6" x14ac:dyDescent="0.3">
      <c r="A174" s="14"/>
      <c r="B174" s="53"/>
      <c r="C174" s="15"/>
      <c r="D174" s="15"/>
      <c r="E174" s="15"/>
      <c r="F174" s="54"/>
    </row>
    <row r="175" spans="1:6" ht="15" customHeight="1" x14ac:dyDescent="0.3">
      <c r="A175" s="264" t="s">
        <v>57</v>
      </c>
      <c r="B175" s="264"/>
      <c r="C175" s="56">
        <f>+SUM(C176:C229)</f>
        <v>3044413939.6099997</v>
      </c>
      <c r="D175" s="56">
        <f t="shared" ref="D175:F175" si="10">+SUM(D176:D229)</f>
        <v>2529722418.8800001</v>
      </c>
      <c r="E175" s="56">
        <f t="shared" si="10"/>
        <v>2728494539.2700005</v>
      </c>
      <c r="F175" s="56">
        <f t="shared" si="10"/>
        <v>8302630897.7600021</v>
      </c>
    </row>
    <row r="176" spans="1:6" x14ac:dyDescent="0.3">
      <c r="A176" s="57" t="s">
        <v>256</v>
      </c>
      <c r="B176" s="53" t="s">
        <v>257</v>
      </c>
      <c r="C176" s="16">
        <v>72110921.969999999</v>
      </c>
      <c r="D176" s="16">
        <v>71880475.719999999</v>
      </c>
      <c r="E176" s="16">
        <v>70039389.040000007</v>
      </c>
      <c r="F176" s="58">
        <f>+C176+D176+E176</f>
        <v>214030786.73000002</v>
      </c>
    </row>
    <row r="177" spans="1:6" x14ac:dyDescent="0.3">
      <c r="A177" s="57" t="s">
        <v>258</v>
      </c>
      <c r="B177" s="53" t="s">
        <v>259</v>
      </c>
      <c r="C177" s="16">
        <v>21714035.399999999</v>
      </c>
      <c r="D177" s="61">
        <v>13963833.800000001</v>
      </c>
      <c r="E177" s="61">
        <v>13575063.35</v>
      </c>
      <c r="F177" s="58">
        <f t="shared" ref="F177:F181" si="11">+C177+D177+E177</f>
        <v>49252932.550000004</v>
      </c>
    </row>
    <row r="178" spans="1:6" x14ac:dyDescent="0.3">
      <c r="A178" s="57" t="s">
        <v>260</v>
      </c>
      <c r="B178" s="53" t="s">
        <v>261</v>
      </c>
      <c r="C178" s="16">
        <v>0</v>
      </c>
      <c r="D178" s="16">
        <v>0</v>
      </c>
      <c r="E178" s="16">
        <v>0</v>
      </c>
      <c r="F178" s="58">
        <f t="shared" si="11"/>
        <v>0</v>
      </c>
    </row>
    <row r="179" spans="1:6" x14ac:dyDescent="0.3">
      <c r="A179" s="57" t="s">
        <v>262</v>
      </c>
      <c r="B179" s="53" t="s">
        <v>263</v>
      </c>
      <c r="C179" s="16">
        <v>0</v>
      </c>
      <c r="D179" s="16">
        <v>0</v>
      </c>
      <c r="E179" s="16">
        <v>0</v>
      </c>
      <c r="F179" s="58">
        <f t="shared" si="11"/>
        <v>0</v>
      </c>
    </row>
    <row r="180" spans="1:6" x14ac:dyDescent="0.3">
      <c r="A180" s="57" t="s">
        <v>264</v>
      </c>
      <c r="B180" s="53" t="s">
        <v>265</v>
      </c>
      <c r="C180" s="16">
        <v>7864529.7999999998</v>
      </c>
      <c r="D180" s="16">
        <v>8709223.6899999995</v>
      </c>
      <c r="E180" s="16">
        <v>8051548.1600000001</v>
      </c>
      <c r="F180" s="58">
        <f t="shared" si="11"/>
        <v>24625301.649999999</v>
      </c>
    </row>
    <row r="181" spans="1:6" x14ac:dyDescent="0.3">
      <c r="A181" s="57" t="s">
        <v>266</v>
      </c>
      <c r="B181" s="53" t="s">
        <v>267</v>
      </c>
      <c r="C181" s="16">
        <v>425110.65</v>
      </c>
      <c r="D181" s="16">
        <v>470769.71</v>
      </c>
      <c r="E181" s="16">
        <v>435219.74</v>
      </c>
      <c r="F181" s="58">
        <f t="shared" si="11"/>
        <v>1331100.1000000001</v>
      </c>
    </row>
    <row r="182" spans="1:6" x14ac:dyDescent="0.3">
      <c r="A182" s="57" t="s">
        <v>268</v>
      </c>
      <c r="B182" s="53" t="s">
        <v>269</v>
      </c>
      <c r="C182" s="16">
        <v>4608189.4400000004</v>
      </c>
      <c r="D182" s="61">
        <v>5103134.1399999997</v>
      </c>
      <c r="E182" s="61">
        <v>4717771.95</v>
      </c>
      <c r="F182" s="58">
        <f t="shared" ref="F182:F229" si="12">+C182+D182+E182</f>
        <v>14429095.530000001</v>
      </c>
    </row>
    <row r="183" spans="1:6" x14ac:dyDescent="0.3">
      <c r="A183" s="57" t="s">
        <v>270</v>
      </c>
      <c r="B183" s="53" t="s">
        <v>271</v>
      </c>
      <c r="C183" s="16">
        <v>2550658.15</v>
      </c>
      <c r="D183" s="16">
        <v>2824612.97</v>
      </c>
      <c r="E183" s="16">
        <v>2611312.7799999998</v>
      </c>
      <c r="F183" s="58">
        <f t="shared" si="12"/>
        <v>7986583.9000000004</v>
      </c>
    </row>
    <row r="184" spans="1:6" x14ac:dyDescent="0.3">
      <c r="A184" s="57" t="s">
        <v>272</v>
      </c>
      <c r="B184" s="53" t="s">
        <v>273</v>
      </c>
      <c r="C184" s="16">
        <v>1275329.77</v>
      </c>
      <c r="D184" s="16">
        <v>1412306.93</v>
      </c>
      <c r="E184" s="16">
        <v>1305656.6599999999</v>
      </c>
      <c r="F184" s="58">
        <f t="shared" si="12"/>
        <v>3993293.3600000003</v>
      </c>
    </row>
    <row r="185" spans="1:6" x14ac:dyDescent="0.3">
      <c r="A185" s="57" t="s">
        <v>212</v>
      </c>
      <c r="B185" s="53" t="s">
        <v>278</v>
      </c>
      <c r="C185" s="16">
        <v>9306460.8900000006</v>
      </c>
      <c r="D185" s="16">
        <v>22441564.899999999</v>
      </c>
      <c r="E185" s="16">
        <v>12460447.9</v>
      </c>
      <c r="F185" s="58">
        <f t="shared" si="12"/>
        <v>44208473.689999998</v>
      </c>
    </row>
    <row r="186" spans="1:6" x14ac:dyDescent="0.3">
      <c r="A186" s="57" t="s">
        <v>213</v>
      </c>
      <c r="B186" s="53" t="s">
        <v>277</v>
      </c>
      <c r="C186" s="16">
        <v>97410</v>
      </c>
      <c r="D186" s="16">
        <v>5358761.7</v>
      </c>
      <c r="E186" s="16">
        <v>5444319.5800000001</v>
      </c>
      <c r="F186" s="58">
        <f t="shared" si="12"/>
        <v>10900491.280000001</v>
      </c>
    </row>
    <row r="187" spans="1:6" x14ac:dyDescent="0.3">
      <c r="A187" s="57" t="s">
        <v>214</v>
      </c>
      <c r="B187" s="53" t="s">
        <v>279</v>
      </c>
      <c r="C187" s="16">
        <v>0</v>
      </c>
      <c r="D187" s="61">
        <v>0</v>
      </c>
      <c r="E187" s="61">
        <v>0</v>
      </c>
      <c r="F187" s="58">
        <f t="shared" si="12"/>
        <v>0</v>
      </c>
    </row>
    <row r="188" spans="1:6" x14ac:dyDescent="0.3">
      <c r="A188" s="57" t="s">
        <v>215</v>
      </c>
      <c r="B188" s="53" t="s">
        <v>280</v>
      </c>
      <c r="C188" s="16">
        <v>12226269.300000003</v>
      </c>
      <c r="D188" s="16">
        <v>14898264.709999997</v>
      </c>
      <c r="E188" s="16">
        <v>16484045.859999996</v>
      </c>
      <c r="F188" s="58">
        <f t="shared" si="12"/>
        <v>43608579.86999999</v>
      </c>
    </row>
    <row r="189" spans="1:6" x14ac:dyDescent="0.3">
      <c r="A189" s="57" t="s">
        <v>216</v>
      </c>
      <c r="B189" s="53" t="s">
        <v>281</v>
      </c>
      <c r="C189" s="16">
        <v>19281145.990000002</v>
      </c>
      <c r="D189" s="16">
        <v>38974029.70000001</v>
      </c>
      <c r="E189" s="16">
        <v>29668912.859999999</v>
      </c>
      <c r="F189" s="58">
        <f t="shared" si="12"/>
        <v>87924088.550000012</v>
      </c>
    </row>
    <row r="190" spans="1:6" x14ac:dyDescent="0.3">
      <c r="A190" s="57" t="s">
        <v>217</v>
      </c>
      <c r="B190" s="53" t="s">
        <v>282</v>
      </c>
      <c r="C190" s="16">
        <v>12399612.739999998</v>
      </c>
      <c r="D190" s="16">
        <v>13217896.710000001</v>
      </c>
      <c r="E190" s="16">
        <v>23970470.559999999</v>
      </c>
      <c r="F190" s="58">
        <f t="shared" si="12"/>
        <v>49587980.009999998</v>
      </c>
    </row>
    <row r="191" spans="1:6" x14ac:dyDescent="0.3">
      <c r="A191" s="57" t="s">
        <v>218</v>
      </c>
      <c r="B191" s="53" t="s">
        <v>283</v>
      </c>
      <c r="C191" s="16">
        <v>581546.85000000009</v>
      </c>
      <c r="D191" s="16">
        <v>552225.59</v>
      </c>
      <c r="E191" s="16">
        <v>1316909.98</v>
      </c>
      <c r="F191" s="58">
        <f t="shared" si="12"/>
        <v>2450682.42</v>
      </c>
    </row>
    <row r="192" spans="1:6" x14ac:dyDescent="0.3">
      <c r="A192" s="57" t="s">
        <v>219</v>
      </c>
      <c r="B192" s="53" t="s">
        <v>284</v>
      </c>
      <c r="C192" s="16">
        <v>0</v>
      </c>
      <c r="D192" s="61">
        <v>0</v>
      </c>
      <c r="E192" s="61">
        <v>0</v>
      </c>
      <c r="F192" s="58">
        <f t="shared" si="12"/>
        <v>0</v>
      </c>
    </row>
    <row r="193" spans="1:6" x14ac:dyDescent="0.3">
      <c r="A193" s="57" t="s">
        <v>220</v>
      </c>
      <c r="B193" s="53" t="s">
        <v>312</v>
      </c>
      <c r="C193" s="16">
        <v>21936386.59</v>
      </c>
      <c r="D193" s="16">
        <v>15336900.779999999</v>
      </c>
      <c r="E193" s="16">
        <v>43385619.459999993</v>
      </c>
      <c r="F193" s="58">
        <f t="shared" si="12"/>
        <v>80658906.829999983</v>
      </c>
    </row>
    <row r="194" spans="1:6" x14ac:dyDescent="0.3">
      <c r="A194" s="57" t="s">
        <v>222</v>
      </c>
      <c r="B194" s="53" t="s">
        <v>285</v>
      </c>
      <c r="C194" s="16">
        <v>0</v>
      </c>
      <c r="D194" s="16">
        <v>0</v>
      </c>
      <c r="E194" s="16">
        <v>0</v>
      </c>
      <c r="F194" s="58">
        <f t="shared" si="12"/>
        <v>0</v>
      </c>
    </row>
    <row r="195" spans="1:6" x14ac:dyDescent="0.3">
      <c r="A195" s="57" t="s">
        <v>223</v>
      </c>
      <c r="B195" s="53" t="s">
        <v>286</v>
      </c>
      <c r="C195" s="16">
        <v>0</v>
      </c>
      <c r="D195" s="16">
        <v>0</v>
      </c>
      <c r="E195" s="16">
        <v>0</v>
      </c>
      <c r="F195" s="58">
        <f t="shared" si="12"/>
        <v>0</v>
      </c>
    </row>
    <row r="196" spans="1:6" x14ac:dyDescent="0.3">
      <c r="A196" s="57" t="s">
        <v>224</v>
      </c>
      <c r="B196" s="53" t="s">
        <v>287</v>
      </c>
      <c r="C196" s="16">
        <v>0</v>
      </c>
      <c r="D196" s="16">
        <v>0</v>
      </c>
      <c r="E196" s="16">
        <v>0</v>
      </c>
      <c r="F196" s="58">
        <f t="shared" si="12"/>
        <v>0</v>
      </c>
    </row>
    <row r="197" spans="1:6" x14ac:dyDescent="0.3">
      <c r="A197" s="57" t="s">
        <v>225</v>
      </c>
      <c r="B197" s="53" t="s">
        <v>288</v>
      </c>
      <c r="C197" s="16">
        <v>0</v>
      </c>
      <c r="D197" s="61">
        <v>0</v>
      </c>
      <c r="E197" s="61">
        <v>0</v>
      </c>
      <c r="F197" s="58">
        <f t="shared" si="12"/>
        <v>0</v>
      </c>
    </row>
    <row r="198" spans="1:6" x14ac:dyDescent="0.3">
      <c r="A198" s="57" t="s">
        <v>226</v>
      </c>
      <c r="B198" s="53" t="s">
        <v>289</v>
      </c>
      <c r="C198" s="16">
        <v>0</v>
      </c>
      <c r="D198" s="16">
        <v>0</v>
      </c>
      <c r="E198" s="16">
        <v>0</v>
      </c>
      <c r="F198" s="58">
        <f t="shared" si="12"/>
        <v>0</v>
      </c>
    </row>
    <row r="199" spans="1:6" x14ac:dyDescent="0.3">
      <c r="A199" s="57" t="s">
        <v>227</v>
      </c>
      <c r="B199" s="53" t="s">
        <v>290</v>
      </c>
      <c r="C199" s="16">
        <v>4324465</v>
      </c>
      <c r="D199" s="16">
        <v>2843045</v>
      </c>
      <c r="E199" s="16">
        <v>3440440</v>
      </c>
      <c r="F199" s="58">
        <f t="shared" si="12"/>
        <v>10607950</v>
      </c>
    </row>
    <row r="200" spans="1:6" x14ac:dyDescent="0.3">
      <c r="A200" s="57" t="s">
        <v>228</v>
      </c>
      <c r="B200" s="53" t="s">
        <v>291</v>
      </c>
      <c r="C200" s="16">
        <v>14770300</v>
      </c>
      <c r="D200" s="16">
        <v>10671000</v>
      </c>
      <c r="E200" s="16">
        <v>14786100</v>
      </c>
      <c r="F200" s="58">
        <f t="shared" si="12"/>
        <v>40227400</v>
      </c>
    </row>
    <row r="201" spans="1:6" x14ac:dyDescent="0.3">
      <c r="A201" s="57" t="s">
        <v>229</v>
      </c>
      <c r="B201" s="53" t="s">
        <v>292</v>
      </c>
      <c r="C201" s="16">
        <v>0</v>
      </c>
      <c r="D201" s="16">
        <v>0</v>
      </c>
      <c r="E201" s="16">
        <v>0</v>
      </c>
      <c r="F201" s="58">
        <f t="shared" si="12"/>
        <v>0</v>
      </c>
    </row>
    <row r="202" spans="1:6" x14ac:dyDescent="0.3">
      <c r="A202" s="57" t="s">
        <v>230</v>
      </c>
      <c r="B202" s="53" t="s">
        <v>293</v>
      </c>
      <c r="C202" s="16">
        <v>0</v>
      </c>
      <c r="D202" s="61">
        <v>0</v>
      </c>
      <c r="E202" s="61">
        <v>0</v>
      </c>
      <c r="F202" s="58">
        <f t="shared" si="12"/>
        <v>0</v>
      </c>
    </row>
    <row r="203" spans="1:6" x14ac:dyDescent="0.3">
      <c r="A203" s="57" t="s">
        <v>231</v>
      </c>
      <c r="B203" s="53" t="s">
        <v>294</v>
      </c>
      <c r="C203" s="16">
        <v>0</v>
      </c>
      <c r="D203" s="16">
        <v>0</v>
      </c>
      <c r="E203" s="16">
        <v>0</v>
      </c>
      <c r="F203" s="58">
        <f t="shared" si="12"/>
        <v>0</v>
      </c>
    </row>
    <row r="204" spans="1:6" x14ac:dyDescent="0.3">
      <c r="A204" s="57" t="s">
        <v>232</v>
      </c>
      <c r="B204" s="53" t="s">
        <v>295</v>
      </c>
      <c r="C204" s="16">
        <v>0</v>
      </c>
      <c r="D204" s="16">
        <v>0</v>
      </c>
      <c r="E204" s="16">
        <v>0</v>
      </c>
      <c r="F204" s="58">
        <f t="shared" si="12"/>
        <v>0</v>
      </c>
    </row>
    <row r="205" spans="1:6" x14ac:dyDescent="0.3">
      <c r="A205" s="57" t="s">
        <v>233</v>
      </c>
      <c r="B205" s="53" t="s">
        <v>174</v>
      </c>
      <c r="C205" s="16">
        <v>3171942.2</v>
      </c>
      <c r="D205" s="16">
        <v>5359721.96</v>
      </c>
      <c r="E205" s="16">
        <v>95591</v>
      </c>
      <c r="F205" s="58">
        <f t="shared" si="12"/>
        <v>8627255.1600000001</v>
      </c>
    </row>
    <row r="206" spans="1:6" x14ac:dyDescent="0.3">
      <c r="A206" s="57" t="s">
        <v>234</v>
      </c>
      <c r="B206" s="53" t="s">
        <v>175</v>
      </c>
      <c r="C206" s="16">
        <v>0</v>
      </c>
      <c r="D206" s="16">
        <v>0</v>
      </c>
      <c r="E206" s="16">
        <v>0</v>
      </c>
      <c r="F206" s="58">
        <f t="shared" si="12"/>
        <v>0</v>
      </c>
    </row>
    <row r="207" spans="1:6" x14ac:dyDescent="0.3">
      <c r="A207" s="57" t="s">
        <v>235</v>
      </c>
      <c r="B207" s="53" t="s">
        <v>176</v>
      </c>
      <c r="C207" s="16">
        <v>152020.58000000002</v>
      </c>
      <c r="D207" s="61">
        <v>2335817.5700000003</v>
      </c>
      <c r="E207" s="61">
        <v>42036.08</v>
      </c>
      <c r="F207" s="58">
        <f t="shared" si="12"/>
        <v>2529874.2300000004</v>
      </c>
    </row>
    <row r="208" spans="1:6" x14ac:dyDescent="0.3">
      <c r="A208" s="57" t="s">
        <v>236</v>
      </c>
      <c r="B208" s="53" t="s">
        <v>177</v>
      </c>
      <c r="C208" s="16">
        <v>0</v>
      </c>
      <c r="D208" s="16">
        <v>0</v>
      </c>
      <c r="E208" s="16">
        <v>0</v>
      </c>
      <c r="F208" s="58">
        <f t="shared" si="12"/>
        <v>0</v>
      </c>
    </row>
    <row r="209" spans="1:6" x14ac:dyDescent="0.3">
      <c r="A209" s="57" t="s">
        <v>237</v>
      </c>
      <c r="B209" s="53" t="s">
        <v>296</v>
      </c>
      <c r="C209" s="16">
        <v>4813630.7300000004</v>
      </c>
      <c r="D209" s="16">
        <v>4144101.65</v>
      </c>
      <c r="E209" s="16">
        <v>3928618.46</v>
      </c>
      <c r="F209" s="58">
        <f t="shared" si="12"/>
        <v>12886350.84</v>
      </c>
    </row>
    <row r="210" spans="1:6" x14ac:dyDescent="0.3">
      <c r="A210" s="57" t="s">
        <v>238</v>
      </c>
      <c r="B210" s="53" t="s">
        <v>297</v>
      </c>
      <c r="C210" s="16">
        <v>0</v>
      </c>
      <c r="D210" s="16">
        <v>0</v>
      </c>
      <c r="E210" s="16">
        <v>0</v>
      </c>
      <c r="F210" s="58">
        <f t="shared" si="12"/>
        <v>0</v>
      </c>
    </row>
    <row r="211" spans="1:6" x14ac:dyDescent="0.3">
      <c r="A211" s="57" t="s">
        <v>239</v>
      </c>
      <c r="B211" s="53" t="s">
        <v>298</v>
      </c>
      <c r="C211" s="16">
        <v>464973725.25</v>
      </c>
      <c r="D211" s="16">
        <v>487539195.75</v>
      </c>
      <c r="E211" s="16">
        <v>267927750</v>
      </c>
      <c r="F211" s="58">
        <f t="shared" si="12"/>
        <v>1220440671</v>
      </c>
    </row>
    <row r="212" spans="1:6" x14ac:dyDescent="0.3">
      <c r="A212" s="57" t="s">
        <v>240</v>
      </c>
      <c r="B212" s="53" t="s">
        <v>299</v>
      </c>
      <c r="C212" s="16">
        <v>818735119.03999996</v>
      </c>
      <c r="D212" s="61">
        <v>719484303.28999996</v>
      </c>
      <c r="E212" s="61">
        <v>625953026.07000005</v>
      </c>
      <c r="F212" s="58">
        <f t="shared" si="12"/>
        <v>2164172448.4000001</v>
      </c>
    </row>
    <row r="213" spans="1:6" x14ac:dyDescent="0.3">
      <c r="A213" s="57" t="s">
        <v>241</v>
      </c>
      <c r="B213" s="53" t="s">
        <v>300</v>
      </c>
      <c r="C213" s="16">
        <v>773783701.96999991</v>
      </c>
      <c r="D213" s="16">
        <v>303780569.44</v>
      </c>
      <c r="E213" s="16">
        <v>110821508.10000002</v>
      </c>
      <c r="F213" s="58">
        <f t="shared" si="12"/>
        <v>1188385779.5099998</v>
      </c>
    </row>
    <row r="214" spans="1:6" x14ac:dyDescent="0.3">
      <c r="A214" s="57" t="s">
        <v>242</v>
      </c>
      <c r="B214" s="53" t="s">
        <v>301</v>
      </c>
      <c r="C214" s="16">
        <v>0</v>
      </c>
      <c r="D214" s="16">
        <v>0</v>
      </c>
      <c r="E214" s="16">
        <v>0</v>
      </c>
      <c r="F214" s="58">
        <f t="shared" si="12"/>
        <v>0</v>
      </c>
    </row>
    <row r="215" spans="1:6" x14ac:dyDescent="0.3">
      <c r="A215" s="57" t="s">
        <v>243</v>
      </c>
      <c r="B215" s="53" t="s">
        <v>302</v>
      </c>
      <c r="C215" s="16">
        <v>0</v>
      </c>
      <c r="D215" s="16">
        <v>0</v>
      </c>
      <c r="E215" s="16">
        <v>0</v>
      </c>
      <c r="F215" s="58">
        <f t="shared" si="12"/>
        <v>0</v>
      </c>
    </row>
    <row r="216" spans="1:6" x14ac:dyDescent="0.3">
      <c r="A216" s="57" t="s">
        <v>244</v>
      </c>
      <c r="B216" s="53" t="s">
        <v>303</v>
      </c>
      <c r="C216" s="16">
        <v>0</v>
      </c>
      <c r="D216" s="16">
        <v>0</v>
      </c>
      <c r="E216" s="16">
        <v>0</v>
      </c>
      <c r="F216" s="58">
        <f t="shared" si="12"/>
        <v>0</v>
      </c>
    </row>
    <row r="217" spans="1:6" x14ac:dyDescent="0.3">
      <c r="A217" s="57" t="s">
        <v>245</v>
      </c>
      <c r="B217" s="53" t="s">
        <v>304</v>
      </c>
      <c r="C217" s="16">
        <v>0</v>
      </c>
      <c r="D217" s="61">
        <v>0</v>
      </c>
      <c r="E217" s="61">
        <v>0</v>
      </c>
      <c r="F217" s="58">
        <f t="shared" si="12"/>
        <v>0</v>
      </c>
    </row>
    <row r="218" spans="1:6" x14ac:dyDescent="0.3">
      <c r="A218" s="57" t="s">
        <v>246</v>
      </c>
      <c r="B218" s="53" t="s">
        <v>305</v>
      </c>
      <c r="C218" s="16">
        <v>0</v>
      </c>
      <c r="D218" s="16">
        <v>2696987.2800000003</v>
      </c>
      <c r="E218" s="16">
        <v>4832790.8499999996</v>
      </c>
      <c r="F218" s="58">
        <f t="shared" si="12"/>
        <v>7529778.1299999999</v>
      </c>
    </row>
    <row r="219" spans="1:6" x14ac:dyDescent="0.3">
      <c r="A219" s="57" t="s">
        <v>247</v>
      </c>
      <c r="B219" s="53" t="s">
        <v>306</v>
      </c>
      <c r="C219" s="16">
        <v>0</v>
      </c>
      <c r="D219" s="16">
        <v>0</v>
      </c>
      <c r="E219" s="16">
        <v>0</v>
      </c>
      <c r="F219" s="58">
        <f t="shared" si="12"/>
        <v>0</v>
      </c>
    </row>
    <row r="220" spans="1:6" x14ac:dyDescent="0.3">
      <c r="A220" s="57" t="s">
        <v>248</v>
      </c>
      <c r="B220" s="53" t="s">
        <v>307</v>
      </c>
      <c r="C220" s="16">
        <v>0</v>
      </c>
      <c r="D220" s="16">
        <v>3759569.06</v>
      </c>
      <c r="E220" s="16">
        <v>67741</v>
      </c>
      <c r="F220" s="58">
        <f t="shared" si="12"/>
        <v>3827310.06</v>
      </c>
    </row>
    <row r="221" spans="1:6" x14ac:dyDescent="0.3">
      <c r="A221" s="57" t="s">
        <v>249</v>
      </c>
      <c r="B221" s="53" t="s">
        <v>308</v>
      </c>
      <c r="C221" s="16">
        <v>0</v>
      </c>
      <c r="D221" s="16">
        <v>0</v>
      </c>
      <c r="E221" s="16">
        <v>0</v>
      </c>
      <c r="F221" s="58">
        <f t="shared" si="12"/>
        <v>0</v>
      </c>
    </row>
    <row r="222" spans="1:6" x14ac:dyDescent="0.3">
      <c r="A222" s="57" t="s">
        <v>250</v>
      </c>
      <c r="B222" s="53" t="s">
        <v>178</v>
      </c>
      <c r="C222" s="16">
        <v>0</v>
      </c>
      <c r="D222" s="61">
        <v>0</v>
      </c>
      <c r="E222" s="61">
        <v>0</v>
      </c>
      <c r="F222" s="58">
        <f t="shared" si="12"/>
        <v>0</v>
      </c>
    </row>
    <row r="223" spans="1:6" x14ac:dyDescent="0.3">
      <c r="A223" s="57" t="s">
        <v>251</v>
      </c>
      <c r="B223" s="53" t="s">
        <v>309</v>
      </c>
      <c r="C223" s="16">
        <v>0</v>
      </c>
      <c r="D223" s="16">
        <v>0</v>
      </c>
      <c r="E223" s="16">
        <v>0</v>
      </c>
      <c r="F223" s="58">
        <f t="shared" si="12"/>
        <v>0</v>
      </c>
    </row>
    <row r="224" spans="1:6" x14ac:dyDescent="0.3">
      <c r="A224" s="57" t="s">
        <v>252</v>
      </c>
      <c r="B224" s="53" t="s">
        <v>180</v>
      </c>
      <c r="C224" s="16">
        <v>0</v>
      </c>
      <c r="D224" s="16">
        <v>0</v>
      </c>
      <c r="E224" s="16">
        <v>0</v>
      </c>
      <c r="F224" s="58">
        <f t="shared" si="12"/>
        <v>0</v>
      </c>
    </row>
    <row r="225" spans="1:6" x14ac:dyDescent="0.3">
      <c r="A225" s="57" t="s">
        <v>253</v>
      </c>
      <c r="B225" s="53" t="s">
        <v>181</v>
      </c>
      <c r="C225" s="16">
        <v>1830753</v>
      </c>
      <c r="D225" s="16">
        <v>57416400.950000003</v>
      </c>
      <c r="E225" s="16">
        <v>66116496.140000001</v>
      </c>
      <c r="F225" s="58">
        <f t="shared" si="12"/>
        <v>125363650.09</v>
      </c>
    </row>
    <row r="226" spans="1:6" x14ac:dyDescent="0.3">
      <c r="A226" s="57" t="s">
        <v>254</v>
      </c>
      <c r="B226" s="53" t="s">
        <v>310</v>
      </c>
      <c r="C226" s="16">
        <v>370503</v>
      </c>
      <c r="D226" s="16">
        <v>3749001.17</v>
      </c>
      <c r="E226" s="16">
        <v>70736</v>
      </c>
      <c r="F226" s="58">
        <f t="shared" si="12"/>
        <v>4190240.17</v>
      </c>
    </row>
    <row r="227" spans="1:6" x14ac:dyDescent="0.3">
      <c r="A227" s="57" t="s">
        <v>255</v>
      </c>
      <c r="B227" s="53" t="s">
        <v>311</v>
      </c>
      <c r="C227" s="16">
        <v>769589637.37</v>
      </c>
      <c r="D227" s="61">
        <v>709093759.90999997</v>
      </c>
      <c r="E227" s="61">
        <v>1395365081.9100001</v>
      </c>
      <c r="F227" s="58">
        <f t="shared" si="12"/>
        <v>2874048479.1900001</v>
      </c>
    </row>
    <row r="228" spans="1:6" x14ac:dyDescent="0.3">
      <c r="A228" s="57" t="s">
        <v>274</v>
      </c>
      <c r="B228" s="53" t="s">
        <v>275</v>
      </c>
      <c r="C228" s="16">
        <v>1311668.99</v>
      </c>
      <c r="D228" s="16">
        <v>1470748.69</v>
      </c>
      <c r="E228" s="16">
        <v>1362911.21</v>
      </c>
      <c r="F228" s="58">
        <f t="shared" si="12"/>
        <v>4145328.8899999997</v>
      </c>
    </row>
    <row r="229" spans="1:6" x14ac:dyDescent="0.3">
      <c r="A229" s="57" t="s">
        <v>274</v>
      </c>
      <c r="B229" s="53" t="s">
        <v>276</v>
      </c>
      <c r="C229" s="16">
        <v>208864.94</v>
      </c>
      <c r="D229" s="16">
        <v>234196.11</v>
      </c>
      <c r="E229" s="16">
        <v>217024.57</v>
      </c>
      <c r="F229" s="58">
        <f t="shared" si="12"/>
        <v>660085.62</v>
      </c>
    </row>
    <row r="230" spans="1:6" x14ac:dyDescent="0.3">
      <c r="A230" s="142"/>
      <c r="B230" s="53"/>
      <c r="C230" s="16"/>
      <c r="D230" s="16"/>
      <c r="E230" s="16"/>
      <c r="F230" s="58"/>
    </row>
    <row r="231" spans="1:6" ht="15" customHeight="1" x14ac:dyDescent="0.3">
      <c r="A231" s="264" t="s">
        <v>59</v>
      </c>
      <c r="B231" s="264"/>
      <c r="C231" s="56">
        <f>+SUM(C232:C236)</f>
        <v>0</v>
      </c>
      <c r="D231" s="56">
        <f t="shared" ref="D231:F231" si="13">+SUM(D232:D236)</f>
        <v>0</v>
      </c>
      <c r="E231" s="56">
        <f t="shared" si="13"/>
        <v>0</v>
      </c>
      <c r="F231" s="56">
        <f t="shared" si="13"/>
        <v>0</v>
      </c>
    </row>
    <row r="232" spans="1:6" x14ac:dyDescent="0.3">
      <c r="A232" s="57" t="s">
        <v>58</v>
      </c>
      <c r="B232" s="53" t="s">
        <v>53</v>
      </c>
      <c r="C232" s="59">
        <v>0</v>
      </c>
      <c r="D232" s="59">
        <v>0</v>
      </c>
      <c r="E232" s="59">
        <v>0</v>
      </c>
      <c r="F232" s="62">
        <f>+C232+D232+E232</f>
        <v>0</v>
      </c>
    </row>
    <row r="233" spans="1:6" x14ac:dyDescent="0.3">
      <c r="A233" s="57" t="s">
        <v>58</v>
      </c>
      <c r="B233" s="53" t="s">
        <v>53</v>
      </c>
      <c r="C233" s="59">
        <v>0</v>
      </c>
      <c r="D233" s="59">
        <v>0</v>
      </c>
      <c r="E233" s="59">
        <v>0</v>
      </c>
      <c r="F233" s="62">
        <f t="shared" ref="F233:F236" si="14">+C233+D233+E233</f>
        <v>0</v>
      </c>
    </row>
    <row r="234" spans="1:6" x14ac:dyDescent="0.3">
      <c r="A234" s="57" t="s">
        <v>58</v>
      </c>
      <c r="B234" s="53" t="s">
        <v>53</v>
      </c>
      <c r="C234" s="59">
        <v>0</v>
      </c>
      <c r="D234" s="59">
        <v>0</v>
      </c>
      <c r="E234" s="59">
        <v>0</v>
      </c>
      <c r="F234" s="62">
        <f t="shared" si="14"/>
        <v>0</v>
      </c>
    </row>
    <row r="235" spans="1:6" x14ac:dyDescent="0.3">
      <c r="A235" s="57" t="s">
        <v>58</v>
      </c>
      <c r="B235" s="53" t="s">
        <v>53</v>
      </c>
      <c r="C235" s="59">
        <v>0</v>
      </c>
      <c r="D235" s="59">
        <v>0</v>
      </c>
      <c r="E235" s="59">
        <v>0</v>
      </c>
      <c r="F235" s="62">
        <f t="shared" si="14"/>
        <v>0</v>
      </c>
    </row>
    <row r="236" spans="1:6" x14ac:dyDescent="0.3">
      <c r="A236" s="57" t="s">
        <v>58</v>
      </c>
      <c r="B236" s="53" t="s">
        <v>53</v>
      </c>
      <c r="C236" s="59">
        <v>0</v>
      </c>
      <c r="D236" s="59">
        <v>0</v>
      </c>
      <c r="E236" s="59">
        <v>0</v>
      </c>
      <c r="F236" s="62">
        <f t="shared" si="14"/>
        <v>0</v>
      </c>
    </row>
    <row r="237" spans="1:6" x14ac:dyDescent="0.3">
      <c r="A237" s="38"/>
      <c r="B237" s="38"/>
      <c r="C237" s="62"/>
      <c r="D237" s="62"/>
      <c r="E237" s="62"/>
      <c r="F237" s="62"/>
    </row>
    <row r="238" spans="1:6" x14ac:dyDescent="0.3">
      <c r="A238" s="264" t="s">
        <v>60</v>
      </c>
      <c r="B238" s="264"/>
      <c r="C238" s="56">
        <f>+SUM(C239:C240)</f>
        <v>0</v>
      </c>
      <c r="D238" s="56">
        <f t="shared" ref="D238:F238" si="15">+SUM(D239:D240)</f>
        <v>0</v>
      </c>
      <c r="E238" s="56">
        <f t="shared" si="15"/>
        <v>0</v>
      </c>
      <c r="F238" s="56">
        <f t="shared" si="15"/>
        <v>0</v>
      </c>
    </row>
    <row r="239" spans="1:6" x14ac:dyDescent="0.3">
      <c r="A239" s="80" t="s">
        <v>58</v>
      </c>
      <c r="B239" s="53" t="s">
        <v>53</v>
      </c>
      <c r="C239" s="59">
        <v>0</v>
      </c>
      <c r="D239" s="59">
        <v>0</v>
      </c>
      <c r="E239" s="59">
        <v>0</v>
      </c>
      <c r="F239" s="62">
        <f>+C239+D239+E239</f>
        <v>0</v>
      </c>
    </row>
    <row r="240" spans="1:6" x14ac:dyDescent="0.3">
      <c r="A240" s="50" t="s">
        <v>58</v>
      </c>
      <c r="B240" s="50" t="s">
        <v>53</v>
      </c>
      <c r="C240" s="63">
        <v>0</v>
      </c>
      <c r="D240" s="63">
        <v>0</v>
      </c>
      <c r="E240" s="63">
        <v>0</v>
      </c>
      <c r="F240" s="64">
        <f>+C240+D240+E240</f>
        <v>0</v>
      </c>
    </row>
    <row r="241" spans="1:6" ht="14.25" customHeight="1" x14ac:dyDescent="0.3">
      <c r="A241" s="266" t="s">
        <v>61</v>
      </c>
      <c r="B241" s="266"/>
      <c r="C241" s="266"/>
      <c r="D241" s="266"/>
      <c r="E241" s="266"/>
      <c r="F241" s="266"/>
    </row>
    <row r="242" spans="1:6" ht="27" customHeight="1" x14ac:dyDescent="0.3">
      <c r="A242" s="269" t="s">
        <v>336</v>
      </c>
      <c r="B242" s="269"/>
      <c r="C242" s="269"/>
      <c r="D242" s="269"/>
      <c r="E242" s="269"/>
      <c r="F242" s="269"/>
    </row>
    <row r="243" spans="1:6" ht="78" customHeight="1" x14ac:dyDescent="0.3">
      <c r="A243" s="288" t="s">
        <v>337</v>
      </c>
      <c r="B243" s="288"/>
      <c r="C243" s="288"/>
      <c r="D243" s="288"/>
      <c r="E243" s="288"/>
      <c r="F243" s="288"/>
    </row>
    <row r="244" spans="1:6" ht="19.5" customHeight="1" x14ac:dyDescent="0.3">
      <c r="A244" s="57"/>
      <c r="B244" s="53"/>
      <c r="C244" s="38"/>
      <c r="D244" s="38"/>
      <c r="E244" s="38"/>
      <c r="F244" s="38"/>
    </row>
    <row r="245" spans="1:6" x14ac:dyDescent="0.3">
      <c r="A245" s="263" t="s">
        <v>78</v>
      </c>
      <c r="B245" s="263"/>
      <c r="C245" s="263"/>
      <c r="D245" s="263"/>
      <c r="E245" s="263"/>
      <c r="F245" s="263"/>
    </row>
    <row r="246" spans="1:6" x14ac:dyDescent="0.3">
      <c r="A246" s="263" t="s">
        <v>79</v>
      </c>
      <c r="B246" s="263"/>
      <c r="C246" s="263"/>
      <c r="D246" s="263"/>
      <c r="E246" s="263"/>
      <c r="F246" s="263"/>
    </row>
    <row r="247" spans="1:6" x14ac:dyDescent="0.3">
      <c r="A247" s="263" t="s">
        <v>52</v>
      </c>
      <c r="B247" s="263"/>
      <c r="C247" s="263"/>
      <c r="D247" s="263"/>
      <c r="E247" s="263"/>
      <c r="F247" s="263"/>
    </row>
    <row r="248" spans="1:6" ht="9.9" customHeight="1" x14ac:dyDescent="0.3">
      <c r="A248" s="96"/>
      <c r="B248" s="97"/>
      <c r="C248" s="97"/>
      <c r="D248" s="97"/>
      <c r="E248" s="97"/>
      <c r="F248" s="98"/>
    </row>
    <row r="249" spans="1:6" x14ac:dyDescent="0.3">
      <c r="A249" s="73" t="s">
        <v>77</v>
      </c>
      <c r="B249" s="73" t="s">
        <v>11</v>
      </c>
      <c r="C249" s="73" t="s">
        <v>87</v>
      </c>
      <c r="D249" s="73" t="s">
        <v>88</v>
      </c>
      <c r="E249" s="73" t="s">
        <v>10</v>
      </c>
      <c r="F249" s="24"/>
    </row>
    <row r="250" spans="1:6" x14ac:dyDescent="0.3">
      <c r="A250" s="115" t="s">
        <v>81</v>
      </c>
      <c r="B250" s="65">
        <f>+B251+B252</f>
        <v>15084353737.150002</v>
      </c>
      <c r="C250" s="65">
        <f t="shared" ref="C250:D251" si="16">+B260</f>
        <v>21573257991.040001</v>
      </c>
      <c r="D250" s="65">
        <f t="shared" si="16"/>
        <v>19043535572.16</v>
      </c>
      <c r="E250" s="65">
        <f>+B250</f>
        <v>15084353737.150002</v>
      </c>
      <c r="F250" s="98"/>
    </row>
    <row r="251" spans="1:6" x14ac:dyDescent="0.3">
      <c r="A251" s="116" t="s">
        <v>82</v>
      </c>
      <c r="B251" s="27">
        <f>+'2T'!E260</f>
        <v>0</v>
      </c>
      <c r="C251" s="27">
        <f t="shared" si="16"/>
        <v>0</v>
      </c>
      <c r="D251" s="27">
        <f t="shared" si="16"/>
        <v>0</v>
      </c>
      <c r="E251" s="70">
        <f>+B251</f>
        <v>0</v>
      </c>
      <c r="F251" s="24"/>
    </row>
    <row r="252" spans="1:6" x14ac:dyDescent="0.3">
      <c r="A252" s="116" t="s">
        <v>80</v>
      </c>
      <c r="B252" s="27">
        <f>+'2T'!E261</f>
        <v>15084353737.150002</v>
      </c>
      <c r="C252" s="27">
        <f>+B262</f>
        <v>21573257991.040001</v>
      </c>
      <c r="D252" s="27">
        <f>+C262</f>
        <v>19043535572.16</v>
      </c>
      <c r="E252" s="70">
        <f>+B252</f>
        <v>15084353737.150002</v>
      </c>
      <c r="F252" s="24"/>
    </row>
    <row r="253" spans="1:6" x14ac:dyDescent="0.3">
      <c r="A253" s="115" t="s">
        <v>84</v>
      </c>
      <c r="B253" s="118">
        <f>+C108</f>
        <v>9533318193.5</v>
      </c>
      <c r="C253" s="118">
        <v>0</v>
      </c>
      <c r="D253" s="118">
        <v>0</v>
      </c>
      <c r="E253" s="118">
        <f>+B253+C253+D253</f>
        <v>9533318193.5</v>
      </c>
      <c r="F253" s="98"/>
    </row>
    <row r="254" spans="1:6" x14ac:dyDescent="0.3">
      <c r="A254" s="115" t="s">
        <v>144</v>
      </c>
      <c r="B254" s="118">
        <f>+B255+B256</f>
        <v>24617671930.650002</v>
      </c>
      <c r="C254" s="118">
        <f t="shared" ref="C254" si="17">+C255+C256</f>
        <v>21573257991.040001</v>
      </c>
      <c r="D254" s="118">
        <f>+D255+D256</f>
        <v>19043535572.16</v>
      </c>
      <c r="E254" s="118">
        <f>+E255+E256</f>
        <v>24617671930.650002</v>
      </c>
      <c r="F254" s="98"/>
    </row>
    <row r="255" spans="1:6" x14ac:dyDescent="0.3">
      <c r="A255" s="116" t="s">
        <v>82</v>
      </c>
      <c r="B255" s="27">
        <f>+B251</f>
        <v>0</v>
      </c>
      <c r="C255" s="27">
        <f>+C251</f>
        <v>0</v>
      </c>
      <c r="D255" s="27">
        <f>+D251</f>
        <v>0</v>
      </c>
      <c r="E255" s="70">
        <f>+E251</f>
        <v>0</v>
      </c>
      <c r="F255" s="24"/>
    </row>
    <row r="256" spans="1:6" x14ac:dyDescent="0.3">
      <c r="A256" s="116" t="s">
        <v>80</v>
      </c>
      <c r="B256" s="27">
        <f>+B253+B252</f>
        <v>24617671930.650002</v>
      </c>
      <c r="C256" s="27">
        <f>+C253+C252</f>
        <v>21573257991.040001</v>
      </c>
      <c r="D256" s="27">
        <f>+D253+D252</f>
        <v>19043535572.16</v>
      </c>
      <c r="E256" s="27">
        <f>+E253+E252</f>
        <v>24617671930.650002</v>
      </c>
      <c r="F256" s="24"/>
    </row>
    <row r="257" spans="1:6" x14ac:dyDescent="0.3">
      <c r="A257" s="115" t="s">
        <v>83</v>
      </c>
      <c r="B257" s="118">
        <f>+B258+B259</f>
        <v>3044413939.6099997</v>
      </c>
      <c r="C257" s="118">
        <f>+C258+C259</f>
        <v>2529722418.8800001</v>
      </c>
      <c r="D257" s="118">
        <f>+D258+D259</f>
        <v>2728494539.2700005</v>
      </c>
      <c r="E257" s="118">
        <f>+B257+C257+D257</f>
        <v>8302630897.7600002</v>
      </c>
      <c r="F257" s="98"/>
    </row>
    <row r="258" spans="1:6" x14ac:dyDescent="0.3">
      <c r="A258" s="116" t="s">
        <v>82</v>
      </c>
      <c r="B258" s="174">
        <v>0</v>
      </c>
      <c r="C258" s="174">
        <v>0</v>
      </c>
      <c r="D258" s="174">
        <v>0</v>
      </c>
      <c r="E258" s="175">
        <f>+B258+C258+D258</f>
        <v>0</v>
      </c>
      <c r="F258" s="98"/>
    </row>
    <row r="259" spans="1:6" x14ac:dyDescent="0.3">
      <c r="A259" s="116" t="s">
        <v>80</v>
      </c>
      <c r="B259" s="174">
        <f>+C173</f>
        <v>3044413939.6099997</v>
      </c>
      <c r="C259" s="174">
        <f t="shared" ref="C259:D259" si="18">+D173</f>
        <v>2529722418.8800001</v>
      </c>
      <c r="D259" s="174">
        <f t="shared" si="18"/>
        <v>2728494539.2700005</v>
      </c>
      <c r="E259" s="175">
        <f>+B259+C259+D259</f>
        <v>8302630897.7600002</v>
      </c>
      <c r="F259" s="98"/>
    </row>
    <row r="260" spans="1:6" x14ac:dyDescent="0.3">
      <c r="A260" s="115" t="s">
        <v>145</v>
      </c>
      <c r="B260" s="118">
        <f>+B254-B257</f>
        <v>21573257991.040001</v>
      </c>
      <c r="C260" s="118">
        <f t="shared" ref="C260:D260" si="19">+C254-C257</f>
        <v>19043535572.16</v>
      </c>
      <c r="D260" s="118">
        <f t="shared" si="19"/>
        <v>16315041032.889999</v>
      </c>
      <c r="E260" s="118">
        <f>+E254-E257</f>
        <v>16315041032.890001</v>
      </c>
      <c r="F260" s="98"/>
    </row>
    <row r="261" spans="1:6" x14ac:dyDescent="0.3">
      <c r="A261" s="116" t="s">
        <v>82</v>
      </c>
      <c r="B261" s="174">
        <f>+B255-B258</f>
        <v>0</v>
      </c>
      <c r="C261" s="174">
        <f t="shared" ref="C261:D261" si="20">+C255-C258</f>
        <v>0</v>
      </c>
      <c r="D261" s="174">
        <f t="shared" si="20"/>
        <v>0</v>
      </c>
      <c r="E261" s="175">
        <f>+E255-E258</f>
        <v>0</v>
      </c>
      <c r="F261" s="38"/>
    </row>
    <row r="262" spans="1:6" x14ac:dyDescent="0.3">
      <c r="A262" s="117" t="s">
        <v>80</v>
      </c>
      <c r="B262" s="181">
        <f>+B256-B259</f>
        <v>21573257991.040001</v>
      </c>
      <c r="C262" s="181">
        <f t="shared" ref="C262:D262" si="21">+C256-C259</f>
        <v>19043535572.16</v>
      </c>
      <c r="D262" s="181">
        <f t="shared" si="21"/>
        <v>16315041032.889999</v>
      </c>
      <c r="E262" s="182">
        <f>+E256-E259</f>
        <v>16315041032.890001</v>
      </c>
    </row>
    <row r="263" spans="1:6" ht="30.75" customHeight="1" x14ac:dyDescent="0.3">
      <c r="A263" s="269" t="s">
        <v>336</v>
      </c>
      <c r="B263" s="269"/>
      <c r="C263" s="269"/>
      <c r="D263" s="269"/>
      <c r="E263" s="269"/>
      <c r="F263" s="43"/>
    </row>
    <row r="264" spans="1:6" ht="78.75" customHeight="1" x14ac:dyDescent="0.3">
      <c r="A264" s="289" t="s">
        <v>338</v>
      </c>
      <c r="B264" s="290"/>
      <c r="C264" s="290"/>
      <c r="D264" s="290"/>
      <c r="E264" s="291"/>
      <c r="F264" s="68"/>
    </row>
    <row r="265" spans="1:6" x14ac:dyDescent="0.3">
      <c r="A265" s="148"/>
      <c r="B265" s="69"/>
      <c r="C265" s="69"/>
      <c r="D265" s="69"/>
      <c r="E265" s="69"/>
      <c r="F265" s="68"/>
    </row>
    <row r="266" spans="1:6" x14ac:dyDescent="0.3">
      <c r="A266" s="99" t="s">
        <v>85</v>
      </c>
      <c r="B266" s="287"/>
      <c r="C266" s="241"/>
      <c r="D266" s="249" t="s">
        <v>49</v>
      </c>
      <c r="E266" s="250"/>
      <c r="F266" s="251"/>
    </row>
    <row r="267" spans="1:6" x14ac:dyDescent="0.3">
      <c r="A267" s="78" t="s">
        <v>47</v>
      </c>
      <c r="B267" s="287"/>
      <c r="C267" s="241"/>
      <c r="D267" s="252"/>
      <c r="E267" s="253"/>
      <c r="F267" s="254"/>
    </row>
    <row r="268" spans="1:6" x14ac:dyDescent="0.3">
      <c r="A268" s="79" t="s">
        <v>48</v>
      </c>
      <c r="B268" s="287"/>
      <c r="C268" s="241"/>
      <c r="D268" s="255"/>
      <c r="E268" s="256"/>
      <c r="F268" s="257"/>
    </row>
  </sheetData>
  <mergeCells count="88">
    <mergeCell ref="A175:B175"/>
    <mergeCell ref="A231:B231"/>
    <mergeCell ref="A238:B238"/>
    <mergeCell ref="A241:F241"/>
    <mergeCell ref="A242:F242"/>
    <mergeCell ref="A243:F243"/>
    <mergeCell ref="A245:F245"/>
    <mergeCell ref="A246:F246"/>
    <mergeCell ref="A247:F247"/>
    <mergeCell ref="A263:E263"/>
    <mergeCell ref="A264:E264"/>
    <mergeCell ref="B266:C266"/>
    <mergeCell ref="D266:F268"/>
    <mergeCell ref="B267:C267"/>
    <mergeCell ref="B268:C268"/>
    <mergeCell ref="A165:F165"/>
    <mergeCell ref="A166:F166"/>
    <mergeCell ref="A168:F168"/>
    <mergeCell ref="A169:F169"/>
    <mergeCell ref="A170:F170"/>
    <mergeCell ref="A101:F101"/>
    <mergeCell ref="A102:F102"/>
    <mergeCell ref="A103:F103"/>
    <mergeCell ref="A108:B108"/>
    <mergeCell ref="A162:B162"/>
    <mergeCell ref="A85:F85"/>
    <mergeCell ref="A86:F86"/>
    <mergeCell ref="A87:F87"/>
    <mergeCell ref="A98:F98"/>
    <mergeCell ref="A99:F99"/>
    <mergeCell ref="B76:C76"/>
    <mergeCell ref="D76:F78"/>
    <mergeCell ref="B77:C77"/>
    <mergeCell ref="B78:C78"/>
    <mergeCell ref="A83:F83"/>
    <mergeCell ref="A70:B70"/>
    <mergeCell ref="A71:B71"/>
    <mergeCell ref="A72:B72"/>
    <mergeCell ref="A73:F73"/>
    <mergeCell ref="A74:F74"/>
    <mergeCell ref="A61:B61"/>
    <mergeCell ref="A62:F62"/>
    <mergeCell ref="A63:F63"/>
    <mergeCell ref="A67:F67"/>
    <mergeCell ref="A68:F68"/>
    <mergeCell ref="A1:F2"/>
    <mergeCell ref="A3:F3"/>
    <mergeCell ref="C5:E5"/>
    <mergeCell ref="C6:E6"/>
    <mergeCell ref="C7:E7"/>
    <mergeCell ref="A10:F10"/>
    <mergeCell ref="A51:E51"/>
    <mergeCell ref="A12:F12"/>
    <mergeCell ref="A13:F13"/>
    <mergeCell ref="A23:F23"/>
    <mergeCell ref="A24:F24"/>
    <mergeCell ref="A26:F26"/>
    <mergeCell ref="A27:F27"/>
    <mergeCell ref="A29:B29"/>
    <mergeCell ref="A16:B16"/>
    <mergeCell ref="A44:B44"/>
    <mergeCell ref="A45:B45"/>
    <mergeCell ref="A46:B46"/>
    <mergeCell ref="A47:B47"/>
    <mergeCell ref="A48:B48"/>
    <mergeCell ref="A49:B49"/>
    <mergeCell ref="A60:B60"/>
    <mergeCell ref="A55:F55"/>
    <mergeCell ref="A52:F52"/>
    <mergeCell ref="A54:F54"/>
    <mergeCell ref="A57:B57"/>
    <mergeCell ref="A58:B58"/>
    <mergeCell ref="A59:B59"/>
    <mergeCell ref="A50:B50"/>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s>
  <printOptions horizontalCentered="1"/>
  <pageMargins left="0.70866141732283472" right="0.70866141732283472" top="0.94488188976377963" bottom="0.74803149606299213" header="0.19685039370078741" footer="0.31496062992125984"/>
  <pageSetup scale="50"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52" max="5" man="1"/>
    <brk id="81" max="16383" man="1"/>
    <brk id="243" max="5" man="1"/>
  </rowBreaks>
  <ignoredErrors>
    <ignoredError sqref="F16:F22" evalError="1"/>
    <ignoredError sqref="F38" 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31"/>
  <sheetViews>
    <sheetView showGridLines="0" zoomScale="80" zoomScaleNormal="80" workbookViewId="0">
      <selection sqref="A1:F1"/>
    </sheetView>
  </sheetViews>
  <sheetFormatPr baseColWidth="10" defaultColWidth="11.44140625" defaultRowHeight="15.6" x14ac:dyDescent="0.3"/>
  <cols>
    <col min="1" max="1" width="59.6640625" style="38" customWidth="1"/>
    <col min="2" max="2" width="49.88671875" style="38" customWidth="1"/>
    <col min="3" max="3" width="22.33203125" style="38" customWidth="1"/>
    <col min="4" max="4" width="25" style="38" customWidth="1"/>
    <col min="5" max="5" width="22.5546875" style="38" customWidth="1"/>
    <col min="6" max="6" width="22.33203125" style="38" customWidth="1"/>
    <col min="7" max="7" width="20.5546875" style="38" bestFit="1" customWidth="1"/>
    <col min="8" max="8" width="15.33203125" style="38" bestFit="1" customWidth="1"/>
    <col min="9" max="16384" width="11.44140625" style="38"/>
  </cols>
  <sheetData>
    <row r="1" spans="1:6" ht="42" customHeight="1" x14ac:dyDescent="0.45">
      <c r="A1" s="267" t="s">
        <v>38</v>
      </c>
      <c r="B1" s="267"/>
      <c r="C1" s="267"/>
      <c r="D1" s="267"/>
      <c r="E1" s="267"/>
      <c r="F1" s="267"/>
    </row>
    <row r="2" spans="1:6" ht="17.399999999999999" x14ac:dyDescent="0.4">
      <c r="A2" s="240" t="s">
        <v>188</v>
      </c>
      <c r="B2" s="240"/>
      <c r="C2" s="240"/>
      <c r="D2" s="240"/>
      <c r="E2" s="240"/>
      <c r="F2" s="240"/>
    </row>
    <row r="4" spans="1:6" ht="18" customHeight="1" x14ac:dyDescent="0.35">
      <c r="A4" s="89"/>
      <c r="B4" s="77" t="s">
        <v>22</v>
      </c>
      <c r="C4" s="282" t="s">
        <v>191</v>
      </c>
      <c r="D4" s="241"/>
      <c r="E4" s="6"/>
    </row>
    <row r="5" spans="1:6" ht="18" customHeight="1" x14ac:dyDescent="0.35">
      <c r="A5" s="89"/>
      <c r="B5" s="78" t="s">
        <v>33</v>
      </c>
      <c r="C5" s="283" t="s">
        <v>192</v>
      </c>
      <c r="D5" s="243"/>
      <c r="E5" s="6"/>
    </row>
    <row r="6" spans="1:6" ht="18" customHeight="1" x14ac:dyDescent="0.35">
      <c r="A6" s="89"/>
      <c r="B6" s="79" t="s">
        <v>34</v>
      </c>
      <c r="C6" s="283" t="s">
        <v>192</v>
      </c>
      <c r="D6" s="243"/>
      <c r="E6" s="6"/>
    </row>
    <row r="7" spans="1:6" x14ac:dyDescent="0.3">
      <c r="A7" s="89"/>
      <c r="B7" s="3"/>
      <c r="C7" s="3"/>
      <c r="D7" s="3"/>
      <c r="E7" s="3"/>
      <c r="F7" s="3"/>
    </row>
    <row r="8" spans="1:6" ht="21" customHeight="1" x14ac:dyDescent="0.3">
      <c r="A8" s="245" t="s">
        <v>149</v>
      </c>
      <c r="B8" s="245"/>
      <c r="C8" s="245"/>
      <c r="D8" s="245"/>
      <c r="E8" s="245"/>
      <c r="F8" s="245"/>
    </row>
    <row r="10" spans="1:6" x14ac:dyDescent="0.3">
      <c r="A10" s="235" t="s">
        <v>36</v>
      </c>
      <c r="B10" s="235"/>
      <c r="C10" s="235"/>
      <c r="D10" s="235"/>
      <c r="E10" s="235"/>
      <c r="F10" s="235"/>
    </row>
    <row r="11" spans="1:6" ht="15" customHeight="1" x14ac:dyDescent="0.3">
      <c r="A11" s="235" t="s">
        <v>19</v>
      </c>
      <c r="B11" s="235"/>
      <c r="C11" s="235"/>
      <c r="D11" s="235"/>
      <c r="E11" s="235"/>
      <c r="F11" s="235"/>
    </row>
    <row r="12" spans="1:6" x14ac:dyDescent="0.35">
      <c r="A12" s="39"/>
      <c r="B12" s="39"/>
      <c r="C12" s="39"/>
      <c r="D12" s="40"/>
      <c r="E12" s="40"/>
      <c r="F12" s="6"/>
    </row>
    <row r="13" spans="1:6" ht="31.2" x14ac:dyDescent="0.3">
      <c r="A13" s="145" t="s">
        <v>17</v>
      </c>
      <c r="B13" s="8" t="s">
        <v>18</v>
      </c>
      <c r="C13" s="145" t="s">
        <v>92</v>
      </c>
      <c r="D13" s="8" t="s">
        <v>93</v>
      </c>
      <c r="E13" s="8" t="s">
        <v>95</v>
      </c>
      <c r="F13" s="114" t="s">
        <v>96</v>
      </c>
    </row>
    <row r="14" spans="1:6" x14ac:dyDescent="0.3">
      <c r="A14" s="246" t="s">
        <v>16</v>
      </c>
      <c r="B14" s="246"/>
      <c r="C14" s="126">
        <f t="shared" ref="C14:E14" si="0">+SUM(C16:C20)</f>
        <v>127217.33333333333</v>
      </c>
      <c r="D14" s="126">
        <f t="shared" si="0"/>
        <v>139437.66666666669</v>
      </c>
      <c r="E14" s="126">
        <f t="shared" si="0"/>
        <v>165868.33333333331</v>
      </c>
      <c r="F14" s="126">
        <f>+SUM(F16:F20)</f>
        <v>144174.44444444444</v>
      </c>
    </row>
    <row r="15" spans="1:6" x14ac:dyDescent="0.3">
      <c r="A15" s="135"/>
      <c r="B15" s="120"/>
      <c r="C15" s="132"/>
      <c r="D15" s="132"/>
      <c r="E15" s="132"/>
      <c r="F15" s="132"/>
    </row>
    <row r="16" spans="1:6" x14ac:dyDescent="0.3">
      <c r="A16" s="150" t="s">
        <v>161</v>
      </c>
      <c r="B16" s="149" t="s">
        <v>167</v>
      </c>
      <c r="C16" s="132">
        <f>+'1T'!F18</f>
        <v>9870.6666666666661</v>
      </c>
      <c r="D16" s="132">
        <f>+'2T'!F18</f>
        <v>9580.6666666666661</v>
      </c>
      <c r="E16" s="132">
        <f>+'3T'!F18</f>
        <v>8633</v>
      </c>
      <c r="F16" s="132">
        <f>+AVERAGE(C16:E16)</f>
        <v>9361.4444444444434</v>
      </c>
    </row>
    <row r="17" spans="1:6" ht="31.2" x14ac:dyDescent="0.3">
      <c r="A17" s="150" t="s">
        <v>162</v>
      </c>
      <c r="B17" s="149" t="s">
        <v>167</v>
      </c>
      <c r="C17" s="132">
        <f>+'1T'!F19</f>
        <v>84195.333333333328</v>
      </c>
      <c r="D17" s="132">
        <f>+'2T'!F19</f>
        <v>88078.666666666672</v>
      </c>
      <c r="E17" s="132">
        <f>+'3T'!F19</f>
        <v>105669</v>
      </c>
      <c r="F17" s="132">
        <f t="shared" ref="F17:F20" si="1">+AVERAGE(C17:E17)</f>
        <v>92647.666666666672</v>
      </c>
    </row>
    <row r="18" spans="1:6" ht="31.2" x14ac:dyDescent="0.3">
      <c r="A18" s="150" t="s">
        <v>163</v>
      </c>
      <c r="B18" s="149" t="s">
        <v>166</v>
      </c>
      <c r="C18" s="132">
        <f>+'1T'!F20</f>
        <v>8297</v>
      </c>
      <c r="D18" s="132">
        <f>+'2T'!F20</f>
        <v>8685.6666666666661</v>
      </c>
      <c r="E18" s="132">
        <f>+'3T'!F20</f>
        <v>9075.3333333333339</v>
      </c>
      <c r="F18" s="132">
        <f t="shared" si="1"/>
        <v>8686</v>
      </c>
    </row>
    <row r="19" spans="1:6" x14ac:dyDescent="0.3">
      <c r="A19" s="150" t="s">
        <v>164</v>
      </c>
      <c r="B19" s="149" t="s">
        <v>168</v>
      </c>
      <c r="C19" s="132">
        <f>+'1T'!F21</f>
        <v>13568</v>
      </c>
      <c r="D19" s="132">
        <f>+'2T'!F21</f>
        <v>18107.333333333332</v>
      </c>
      <c r="E19" s="132">
        <f>+'3T'!F21</f>
        <v>24148.333333333332</v>
      </c>
      <c r="F19" s="132">
        <f t="shared" si="1"/>
        <v>18607.888888888887</v>
      </c>
    </row>
    <row r="20" spans="1:6" ht="31.2" x14ac:dyDescent="0.3">
      <c r="A20" s="150" t="s">
        <v>165</v>
      </c>
      <c r="B20" s="149" t="s">
        <v>168</v>
      </c>
      <c r="C20" s="132">
        <f>+'1T'!F22</f>
        <v>11286.333333333334</v>
      </c>
      <c r="D20" s="132">
        <f>+'2T'!F22</f>
        <v>14985.333333333334</v>
      </c>
      <c r="E20" s="132">
        <f>+'3T'!F22</f>
        <v>18342.666666666668</v>
      </c>
      <c r="F20" s="133">
        <f t="shared" si="1"/>
        <v>14871.444444444445</v>
      </c>
    </row>
    <row r="21" spans="1:6" ht="30.75" customHeight="1" x14ac:dyDescent="0.3">
      <c r="A21" s="269" t="s">
        <v>339</v>
      </c>
      <c r="B21" s="269"/>
      <c r="C21" s="269"/>
      <c r="D21" s="269"/>
      <c r="E21" s="269"/>
      <c r="F21" s="269"/>
    </row>
    <row r="22" spans="1:6" ht="81" customHeight="1" x14ac:dyDescent="0.3">
      <c r="A22" s="232" t="s">
        <v>340</v>
      </c>
      <c r="B22" s="233"/>
      <c r="C22" s="233"/>
      <c r="D22" s="233"/>
      <c r="E22" s="233"/>
      <c r="F22" s="234"/>
    </row>
    <row r="23" spans="1:6" x14ac:dyDescent="0.35">
      <c r="A23" s="39"/>
      <c r="B23" s="39"/>
      <c r="C23" s="39"/>
      <c r="D23" s="40"/>
      <c r="E23" s="40"/>
      <c r="F23" s="6"/>
    </row>
    <row r="24" spans="1:6" ht="15" customHeight="1" x14ac:dyDescent="0.35">
      <c r="A24" s="235" t="s">
        <v>37</v>
      </c>
      <c r="B24" s="235"/>
      <c r="C24" s="235"/>
      <c r="D24" s="235"/>
      <c r="E24" s="235"/>
      <c r="F24" s="6"/>
    </row>
    <row r="25" spans="1:6" ht="17.25" customHeight="1" x14ac:dyDescent="0.35">
      <c r="A25" s="235" t="s">
        <v>20</v>
      </c>
      <c r="B25" s="235"/>
      <c r="C25" s="235"/>
      <c r="D25" s="235"/>
      <c r="E25" s="235"/>
      <c r="F25" s="6"/>
    </row>
    <row r="26" spans="1:6" ht="16.95" customHeight="1" x14ac:dyDescent="0.35">
      <c r="A26" s="39"/>
      <c r="B26" s="39"/>
      <c r="C26" s="40"/>
      <c r="D26" s="40"/>
      <c r="E26" s="40"/>
      <c r="F26" s="6"/>
    </row>
    <row r="27" spans="1:6" ht="31.2" x14ac:dyDescent="0.3">
      <c r="A27" s="145" t="s">
        <v>21</v>
      </c>
      <c r="B27" s="119" t="s">
        <v>92</v>
      </c>
      <c r="C27" s="119" t="s">
        <v>93</v>
      </c>
      <c r="D27" s="119" t="s">
        <v>95</v>
      </c>
      <c r="E27" s="119" t="s">
        <v>96</v>
      </c>
    </row>
    <row r="28" spans="1:6" x14ac:dyDescent="0.3">
      <c r="A28" s="152" t="s">
        <v>16</v>
      </c>
      <c r="B28" s="134">
        <f>+B30+B36</f>
        <v>2614741820.6000004</v>
      </c>
      <c r="C28" s="134">
        <f t="shared" ref="C28:E28" si="2">+C30+C36</f>
        <v>4376820319.000001</v>
      </c>
      <c r="D28" s="134">
        <f t="shared" si="2"/>
        <v>8302630897.7600002</v>
      </c>
      <c r="E28" s="134">
        <f t="shared" si="2"/>
        <v>15294193037.360001</v>
      </c>
      <c r="F28" s="62"/>
    </row>
    <row r="29" spans="1:6" x14ac:dyDescent="0.3">
      <c r="A29" s="153"/>
      <c r="B29" s="130"/>
      <c r="C29" s="130"/>
      <c r="D29" s="130"/>
      <c r="E29" s="130"/>
    </row>
    <row r="30" spans="1:6" x14ac:dyDescent="0.3">
      <c r="A30" s="154" t="s">
        <v>169</v>
      </c>
      <c r="B30" s="159">
        <f>+SUM(B31:B35)</f>
        <v>2570697594.6800003</v>
      </c>
      <c r="C30" s="159">
        <f t="shared" ref="C30:E30" si="3">+SUM(C31:C35)</f>
        <v>3776515626.3800006</v>
      </c>
      <c r="D30" s="159">
        <f t="shared" si="3"/>
        <v>8161919878.1100006</v>
      </c>
      <c r="E30" s="159">
        <f t="shared" si="3"/>
        <v>14509133099.17</v>
      </c>
    </row>
    <row r="31" spans="1:6" x14ac:dyDescent="0.3">
      <c r="A31" s="155" t="s">
        <v>161</v>
      </c>
      <c r="B31" s="16">
        <f>+'1T'!F33</f>
        <v>582632375.15181994</v>
      </c>
      <c r="C31" s="16">
        <f>+'2T'!F33</f>
        <v>634050818.45632005</v>
      </c>
      <c r="D31" s="16">
        <f>+'3T'!F33</f>
        <v>831219036.22189987</v>
      </c>
      <c r="E31" s="16">
        <f>+SUM(B31:D31)</f>
        <v>2047902229.83004</v>
      </c>
    </row>
    <row r="32" spans="1:6" ht="31.2" x14ac:dyDescent="0.3">
      <c r="A32" s="155" t="s">
        <v>162</v>
      </c>
      <c r="B32" s="16">
        <f>+'1T'!F34</f>
        <v>741035424.78597999</v>
      </c>
      <c r="C32" s="16">
        <f>+'2T'!F34</f>
        <v>1094896030.2839799</v>
      </c>
      <c r="D32" s="16">
        <f>+'3T'!F34</f>
        <v>1215163774.9642</v>
      </c>
      <c r="E32" s="16">
        <f t="shared" ref="E32:E48" si="4">+SUM(B32:D32)</f>
        <v>3051095230.0341597</v>
      </c>
    </row>
    <row r="33" spans="1:5" ht="31.2" x14ac:dyDescent="0.3">
      <c r="A33" s="155" t="s">
        <v>163</v>
      </c>
      <c r="B33" s="16">
        <f>+'1T'!F35</f>
        <v>374808602.25725603</v>
      </c>
      <c r="C33" s="16">
        <f>+'2T'!F35</f>
        <v>260495855.87485597</v>
      </c>
      <c r="D33" s="16">
        <f>+'3T'!F35</f>
        <v>1347261176.4762399</v>
      </c>
      <c r="E33" s="16">
        <f t="shared" si="4"/>
        <v>1982565634.6083519</v>
      </c>
    </row>
    <row r="34" spans="1:5" x14ac:dyDescent="0.3">
      <c r="A34" s="155" t="s">
        <v>164</v>
      </c>
      <c r="B34" s="16">
        <f>+'1T'!F36</f>
        <v>686720596.36255205</v>
      </c>
      <c r="C34" s="16">
        <f>+'2T'!F36</f>
        <v>1506097656.5792522</v>
      </c>
      <c r="D34" s="16">
        <f>+'3T'!F36</f>
        <v>4457307012.1499805</v>
      </c>
      <c r="E34" s="16">
        <f t="shared" si="4"/>
        <v>6650125265.0917854</v>
      </c>
    </row>
    <row r="35" spans="1:5" ht="31.2" x14ac:dyDescent="0.3">
      <c r="A35" s="155" t="s">
        <v>165</v>
      </c>
      <c r="B35" s="16">
        <f>+'1T'!F37</f>
        <v>185500596.122392</v>
      </c>
      <c r="C35" s="16">
        <f>+'2T'!F37</f>
        <v>280975265.185592</v>
      </c>
      <c r="D35" s="16">
        <f>+'3T'!F37</f>
        <v>310968878.29768002</v>
      </c>
      <c r="E35" s="16">
        <f t="shared" si="4"/>
        <v>777444739.60566401</v>
      </c>
    </row>
    <row r="36" spans="1:5" x14ac:dyDescent="0.3">
      <c r="A36" s="154" t="s">
        <v>170</v>
      </c>
      <c r="B36" s="159">
        <f>+SUM(B37:B48)</f>
        <v>44044225.920000002</v>
      </c>
      <c r="C36" s="159">
        <f t="shared" ref="C36:E36" si="5">+SUM(C37:C48)</f>
        <v>600304692.62000012</v>
      </c>
      <c r="D36" s="159">
        <f t="shared" si="5"/>
        <v>140711019.65000001</v>
      </c>
      <c r="E36" s="159">
        <f t="shared" si="5"/>
        <v>785059938.19000006</v>
      </c>
    </row>
    <row r="37" spans="1:5" x14ac:dyDescent="0.3">
      <c r="A37" s="155" t="s">
        <v>171</v>
      </c>
      <c r="B37" s="100">
        <f>+'1T'!F39</f>
        <v>0</v>
      </c>
      <c r="C37" s="100">
        <f>+'2T'!F39</f>
        <v>0</v>
      </c>
      <c r="D37" s="100">
        <f>+'3T'!F39</f>
        <v>0</v>
      </c>
      <c r="E37" s="100">
        <f t="shared" si="4"/>
        <v>0</v>
      </c>
    </row>
    <row r="38" spans="1:5" x14ac:dyDescent="0.3">
      <c r="A38" s="155" t="s">
        <v>172</v>
      </c>
      <c r="B38" s="100">
        <f>+'1T'!F40</f>
        <v>0</v>
      </c>
      <c r="C38" s="100">
        <f>+'2T'!F40</f>
        <v>28312335.850000001</v>
      </c>
      <c r="D38" s="100">
        <f>+'3T'!F40</f>
        <v>0</v>
      </c>
      <c r="E38" s="100">
        <f t="shared" si="4"/>
        <v>28312335.850000001</v>
      </c>
    </row>
    <row r="39" spans="1:5" x14ac:dyDescent="0.3">
      <c r="A39" s="155" t="s">
        <v>173</v>
      </c>
      <c r="B39" s="100">
        <f>+'1T'!F41</f>
        <v>0</v>
      </c>
      <c r="C39" s="100">
        <f>+'2T'!F41</f>
        <v>0</v>
      </c>
      <c r="D39" s="100">
        <f>+'3T'!F41</f>
        <v>0</v>
      </c>
      <c r="E39" s="100">
        <f t="shared" si="4"/>
        <v>0</v>
      </c>
    </row>
    <row r="40" spans="1:5" x14ac:dyDescent="0.3">
      <c r="A40" s="155" t="s">
        <v>174</v>
      </c>
      <c r="B40" s="100">
        <f>+'1T'!F42</f>
        <v>0</v>
      </c>
      <c r="C40" s="100">
        <f>+'2T'!F42</f>
        <v>11354775.609999999</v>
      </c>
      <c r="D40" s="100">
        <f>+'3T'!F42</f>
        <v>8627255.1600000001</v>
      </c>
      <c r="E40" s="100">
        <f t="shared" si="4"/>
        <v>19982030.77</v>
      </c>
    </row>
    <row r="41" spans="1:5" x14ac:dyDescent="0.3">
      <c r="A41" s="155" t="s">
        <v>175</v>
      </c>
      <c r="B41" s="100">
        <f>+'1T'!F43</f>
        <v>0</v>
      </c>
      <c r="C41" s="100">
        <f>+'2T'!F43</f>
        <v>0</v>
      </c>
      <c r="D41" s="100">
        <f>+'3T'!F43</f>
        <v>0</v>
      </c>
      <c r="E41" s="100">
        <f t="shared" si="4"/>
        <v>0</v>
      </c>
    </row>
    <row r="42" spans="1:5" ht="31.2" x14ac:dyDescent="0.3">
      <c r="A42" s="155" t="s">
        <v>176</v>
      </c>
      <c r="B42" s="100">
        <f>+'1T'!F44</f>
        <v>0</v>
      </c>
      <c r="C42" s="100">
        <f>+'2T'!F44</f>
        <v>2005950.58</v>
      </c>
      <c r="D42" s="100">
        <f>+'3T'!F44</f>
        <v>2529874.2300000004</v>
      </c>
      <c r="E42" s="100">
        <f t="shared" si="4"/>
        <v>4535824.8100000005</v>
      </c>
    </row>
    <row r="43" spans="1:5" x14ac:dyDescent="0.3">
      <c r="A43" s="155" t="s">
        <v>177</v>
      </c>
      <c r="B43" s="100">
        <f>+'1T'!F45</f>
        <v>0</v>
      </c>
      <c r="C43" s="100">
        <f>+'2T'!F45</f>
        <v>0</v>
      </c>
      <c r="D43" s="100">
        <f>+'3T'!F45</f>
        <v>0</v>
      </c>
      <c r="E43" s="100">
        <f t="shared" si="4"/>
        <v>0</v>
      </c>
    </row>
    <row r="44" spans="1:5" x14ac:dyDescent="0.3">
      <c r="A44" s="155" t="s">
        <v>178</v>
      </c>
      <c r="B44" s="100">
        <f>+'1T'!F46</f>
        <v>0</v>
      </c>
      <c r="C44" s="100">
        <f>+'2T'!F46</f>
        <v>0</v>
      </c>
      <c r="D44" s="100">
        <f>+'3T'!F46</f>
        <v>0</v>
      </c>
      <c r="E44" s="100">
        <f t="shared" si="4"/>
        <v>0</v>
      </c>
    </row>
    <row r="45" spans="1:5" x14ac:dyDescent="0.3">
      <c r="A45" s="155" t="s">
        <v>179</v>
      </c>
      <c r="B45" s="100">
        <f>+'1T'!F47</f>
        <v>44044225.920000002</v>
      </c>
      <c r="C45" s="100">
        <f>+'2T'!F47</f>
        <v>0</v>
      </c>
      <c r="D45" s="100">
        <f>+'3T'!F47</f>
        <v>0</v>
      </c>
      <c r="E45" s="100">
        <f t="shared" si="4"/>
        <v>44044225.920000002</v>
      </c>
    </row>
    <row r="46" spans="1:5" x14ac:dyDescent="0.3">
      <c r="A46" s="155" t="s">
        <v>180</v>
      </c>
      <c r="B46" s="100">
        <f>+'1T'!F48</f>
        <v>0</v>
      </c>
      <c r="C46" s="100">
        <f>+'2T'!F48</f>
        <v>0</v>
      </c>
      <c r="D46" s="100">
        <f>+'3T'!F48</f>
        <v>0</v>
      </c>
      <c r="E46" s="100">
        <f t="shared" si="4"/>
        <v>0</v>
      </c>
    </row>
    <row r="47" spans="1:5" x14ac:dyDescent="0.3">
      <c r="A47" s="155" t="s">
        <v>181</v>
      </c>
      <c r="B47" s="100">
        <f>+'1T'!F49</f>
        <v>0</v>
      </c>
      <c r="C47" s="100">
        <f>+'2T'!F49</f>
        <v>400499280.35000002</v>
      </c>
      <c r="D47" s="100">
        <f>+'3T'!F49</f>
        <v>125363650.09</v>
      </c>
      <c r="E47" s="100">
        <f t="shared" si="4"/>
        <v>525862930.44000006</v>
      </c>
    </row>
    <row r="48" spans="1:5" x14ac:dyDescent="0.3">
      <c r="A48" s="155" t="s">
        <v>182</v>
      </c>
      <c r="B48" s="136">
        <f>+'1T'!F50</f>
        <v>0</v>
      </c>
      <c r="C48" s="136">
        <f>+'2T'!F50</f>
        <v>158132350.23000002</v>
      </c>
      <c r="D48" s="136">
        <f>+'3T'!F50</f>
        <v>4190240.17</v>
      </c>
      <c r="E48" s="136">
        <f t="shared" si="4"/>
        <v>162322590.40000001</v>
      </c>
    </row>
    <row r="49" spans="1:6" ht="15" customHeight="1" x14ac:dyDescent="0.35">
      <c r="A49" s="147" t="s">
        <v>341</v>
      </c>
      <c r="B49" s="122"/>
      <c r="C49" s="122"/>
      <c r="D49" s="122"/>
      <c r="E49" s="6"/>
      <c r="F49" s="6"/>
    </row>
    <row r="50" spans="1:6" ht="50.1" customHeight="1" x14ac:dyDescent="0.3">
      <c r="A50" s="232" t="s">
        <v>342</v>
      </c>
      <c r="B50" s="233"/>
      <c r="C50" s="233"/>
      <c r="D50" s="233"/>
      <c r="E50" s="234"/>
    </row>
    <row r="51" spans="1:6" ht="15" customHeight="1" x14ac:dyDescent="0.35">
      <c r="A51" s="6"/>
      <c r="B51" s="6"/>
      <c r="C51" s="6"/>
      <c r="D51" s="6"/>
      <c r="E51" s="6"/>
      <c r="F51" s="6"/>
    </row>
    <row r="53" spans="1:6" ht="21" customHeight="1" x14ac:dyDescent="0.3">
      <c r="A53" s="245" t="s">
        <v>94</v>
      </c>
      <c r="B53" s="245"/>
      <c r="C53" s="245"/>
      <c r="D53" s="245"/>
      <c r="E53" s="245"/>
      <c r="F53" s="245"/>
    </row>
    <row r="54" spans="1:6" ht="9.9" customHeight="1" x14ac:dyDescent="0.3"/>
    <row r="55" spans="1:6" x14ac:dyDescent="0.3">
      <c r="A55" s="263" t="s">
        <v>72</v>
      </c>
      <c r="B55" s="263"/>
      <c r="C55" s="263"/>
      <c r="D55" s="263"/>
      <c r="E55" s="263"/>
      <c r="F55" s="263"/>
    </row>
    <row r="56" spans="1:6" ht="17.25" customHeight="1" x14ac:dyDescent="0.3">
      <c r="A56" s="226" t="s">
        <v>73</v>
      </c>
      <c r="B56" s="226"/>
      <c r="C56" s="226"/>
      <c r="D56" s="226"/>
      <c r="E56" s="226"/>
      <c r="F56" s="226"/>
    </row>
    <row r="57" spans="1:6" x14ac:dyDescent="0.3">
      <c r="A57" s="263" t="s">
        <v>52</v>
      </c>
      <c r="B57" s="263"/>
      <c r="C57" s="263"/>
      <c r="D57" s="263"/>
      <c r="E57" s="263"/>
      <c r="F57" s="263"/>
    </row>
    <row r="58" spans="1:6" ht="9.9" customHeight="1" x14ac:dyDescent="0.3"/>
    <row r="59" spans="1:6" ht="31.2" x14ac:dyDescent="0.3">
      <c r="A59" s="73" t="s">
        <v>55</v>
      </c>
      <c r="B59" s="73" t="s">
        <v>56</v>
      </c>
      <c r="C59" s="73" t="s">
        <v>92</v>
      </c>
      <c r="D59" s="73" t="s">
        <v>93</v>
      </c>
      <c r="E59" s="73" t="s">
        <v>95</v>
      </c>
      <c r="F59" s="73" t="s">
        <v>96</v>
      </c>
    </row>
    <row r="60" spans="1:6" x14ac:dyDescent="0.3">
      <c r="A60" s="141" t="s">
        <v>16</v>
      </c>
      <c r="B60" s="52"/>
      <c r="C60" s="37">
        <f>+C62+C116</f>
        <v>11400045419.5</v>
      </c>
      <c r="D60" s="37">
        <f>+D62+D116</f>
        <v>9533318193.5</v>
      </c>
      <c r="E60" s="37">
        <f>+E62+E116</f>
        <v>9533318193.5</v>
      </c>
      <c r="F60" s="37">
        <f>+F62+F116</f>
        <v>30466681806.5</v>
      </c>
    </row>
    <row r="61" spans="1:6" x14ac:dyDescent="0.3">
      <c r="A61" s="14"/>
      <c r="B61" s="53"/>
      <c r="C61" s="15"/>
      <c r="D61" s="15"/>
      <c r="E61" s="15"/>
      <c r="F61" s="54"/>
    </row>
    <row r="62" spans="1:6" x14ac:dyDescent="0.3">
      <c r="A62" s="264" t="s">
        <v>74</v>
      </c>
      <c r="B62" s="264"/>
      <c r="C62" s="56">
        <f>+SUM(C63:C114)</f>
        <v>11400045419.5</v>
      </c>
      <c r="D62" s="56">
        <f t="shared" ref="D62:E62" si="6">+SUM(D63:D114)</f>
        <v>9533318193.5</v>
      </c>
      <c r="E62" s="56">
        <f t="shared" si="6"/>
        <v>9533318193.5</v>
      </c>
      <c r="F62" s="56">
        <f>+SUM(F63:F114)</f>
        <v>30466681806.5</v>
      </c>
    </row>
    <row r="63" spans="1:6" x14ac:dyDescent="0.3">
      <c r="A63" s="57" t="s">
        <v>256</v>
      </c>
      <c r="B63" s="53" t="s">
        <v>257</v>
      </c>
      <c r="C63" s="16">
        <f>+'1T'!F109</f>
        <v>1023034200</v>
      </c>
      <c r="D63" s="16">
        <f>+'2T'!F108</f>
        <v>0</v>
      </c>
      <c r="E63" s="16">
        <f>+'3T'!F109</f>
        <v>0</v>
      </c>
      <c r="F63" s="100">
        <f>+C63+D63+E63</f>
        <v>1023034200</v>
      </c>
    </row>
    <row r="64" spans="1:6" x14ac:dyDescent="0.3">
      <c r="A64" s="57" t="s">
        <v>258</v>
      </c>
      <c r="B64" s="53" t="s">
        <v>259</v>
      </c>
      <c r="C64" s="16">
        <f>+'1T'!F110</f>
        <v>313692792</v>
      </c>
      <c r="D64" s="16">
        <f>+'2T'!F109</f>
        <v>0</v>
      </c>
      <c r="E64" s="16">
        <f>+'3T'!F110</f>
        <v>0</v>
      </c>
      <c r="F64" s="100">
        <f>+C64+D64+E64</f>
        <v>313692792</v>
      </c>
    </row>
    <row r="65" spans="1:6" x14ac:dyDescent="0.3">
      <c r="A65" s="142" t="s">
        <v>260</v>
      </c>
      <c r="B65" s="53" t="s">
        <v>261</v>
      </c>
      <c r="C65" s="16">
        <f>+'1T'!F111</f>
        <v>112861997</v>
      </c>
      <c r="D65" s="16">
        <f>+'2T'!F110</f>
        <v>0</v>
      </c>
      <c r="E65" s="16">
        <f>+'3T'!F111</f>
        <v>0</v>
      </c>
      <c r="F65" s="100">
        <f t="shared" ref="F65:F114" si="7">+C65+D65+E65</f>
        <v>112861997</v>
      </c>
    </row>
    <row r="66" spans="1:6" x14ac:dyDescent="0.3">
      <c r="A66" s="162" t="s">
        <v>262</v>
      </c>
      <c r="B66" s="53" t="s">
        <v>263</v>
      </c>
      <c r="C66" s="16">
        <f>+'1T'!F112</f>
        <v>105888182</v>
      </c>
      <c r="D66" s="16">
        <f>+'2T'!F111</f>
        <v>0</v>
      </c>
      <c r="E66" s="16">
        <f>+'3T'!F112</f>
        <v>0</v>
      </c>
      <c r="F66" s="100">
        <f t="shared" si="7"/>
        <v>105888182</v>
      </c>
    </row>
    <row r="67" spans="1:6" x14ac:dyDescent="0.3">
      <c r="A67" s="162" t="s">
        <v>264</v>
      </c>
      <c r="B67" s="53" t="s">
        <v>265</v>
      </c>
      <c r="C67" s="16">
        <f>+'1T'!F113</f>
        <v>133972220</v>
      </c>
      <c r="D67" s="16">
        <f>+'2T'!F112</f>
        <v>0</v>
      </c>
      <c r="E67" s="16">
        <f>+'3T'!F113</f>
        <v>0</v>
      </c>
      <c r="F67" s="100">
        <f t="shared" si="7"/>
        <v>133972220</v>
      </c>
    </row>
    <row r="68" spans="1:6" x14ac:dyDescent="0.3">
      <c r="A68" s="162" t="s">
        <v>266</v>
      </c>
      <c r="B68" s="53" t="s">
        <v>267</v>
      </c>
      <c r="C68" s="16">
        <f>+'1T'!F114</f>
        <v>7241743</v>
      </c>
      <c r="D68" s="16">
        <f>+'2T'!F113</f>
        <v>0</v>
      </c>
      <c r="E68" s="16">
        <f>+'3T'!F114</f>
        <v>0</v>
      </c>
      <c r="F68" s="100">
        <f t="shared" si="7"/>
        <v>7241743</v>
      </c>
    </row>
    <row r="69" spans="1:6" x14ac:dyDescent="0.3">
      <c r="A69" s="162" t="s">
        <v>268</v>
      </c>
      <c r="B69" s="53" t="s">
        <v>269</v>
      </c>
      <c r="C69" s="16">
        <f>+'1T'!F115</f>
        <v>78500478</v>
      </c>
      <c r="D69" s="16">
        <f>+'2T'!F114</f>
        <v>0</v>
      </c>
      <c r="E69" s="16">
        <f>+'3T'!F115</f>
        <v>0</v>
      </c>
      <c r="F69" s="100">
        <f t="shared" si="7"/>
        <v>78500478</v>
      </c>
    </row>
    <row r="70" spans="1:6" x14ac:dyDescent="0.3">
      <c r="A70" s="162" t="s">
        <v>270</v>
      </c>
      <c r="B70" s="53" t="s">
        <v>271</v>
      </c>
      <c r="C70" s="16">
        <f>+'1T'!F116</f>
        <v>43450449</v>
      </c>
      <c r="D70" s="16">
        <f>+'2T'!F115</f>
        <v>0</v>
      </c>
      <c r="E70" s="16">
        <f>+'3T'!F116</f>
        <v>0</v>
      </c>
      <c r="F70" s="100">
        <f t="shared" si="7"/>
        <v>43450449</v>
      </c>
    </row>
    <row r="71" spans="1:6" x14ac:dyDescent="0.3">
      <c r="A71" s="162" t="s">
        <v>272</v>
      </c>
      <c r="B71" s="53" t="s">
        <v>273</v>
      </c>
      <c r="C71" s="16">
        <f>+'1T'!F117</f>
        <v>21725225</v>
      </c>
      <c r="D71" s="16">
        <f>+'2T'!F116</f>
        <v>0</v>
      </c>
      <c r="E71" s="16">
        <f>+'3T'!F117</f>
        <v>0</v>
      </c>
      <c r="F71" s="100">
        <f t="shared" si="7"/>
        <v>21725225</v>
      </c>
    </row>
    <row r="72" spans="1:6" x14ac:dyDescent="0.3">
      <c r="A72" s="162" t="s">
        <v>212</v>
      </c>
      <c r="B72" s="53" t="s">
        <v>278</v>
      </c>
      <c r="C72" s="16">
        <f>+'1T'!F118</f>
        <v>42500000</v>
      </c>
      <c r="D72" s="16">
        <f>+'2T'!F117</f>
        <v>42500000</v>
      </c>
      <c r="E72" s="16">
        <f>+'3T'!F118</f>
        <v>42500000</v>
      </c>
      <c r="F72" s="100">
        <f t="shared" si="7"/>
        <v>127500000</v>
      </c>
    </row>
    <row r="73" spans="1:6" x14ac:dyDescent="0.3">
      <c r="A73" s="162" t="s">
        <v>213</v>
      </c>
      <c r="B73" s="53" t="s">
        <v>313</v>
      </c>
      <c r="C73" s="16">
        <f>+'1T'!F119</f>
        <v>20250000</v>
      </c>
      <c r="D73" s="16">
        <f>+'2T'!F118</f>
        <v>20250000</v>
      </c>
      <c r="E73" s="16">
        <f>+'3T'!F119</f>
        <v>20250000</v>
      </c>
      <c r="F73" s="100">
        <f t="shared" si="7"/>
        <v>60750000</v>
      </c>
    </row>
    <row r="74" spans="1:6" x14ac:dyDescent="0.3">
      <c r="A74" s="162" t="s">
        <v>214</v>
      </c>
      <c r="B74" s="53" t="s">
        <v>279</v>
      </c>
      <c r="C74" s="16">
        <f>+'1T'!F120</f>
        <v>0</v>
      </c>
      <c r="D74" s="16">
        <f>+'2T'!F119</f>
        <v>0</v>
      </c>
      <c r="E74" s="16">
        <f>+'3T'!F120</f>
        <v>0</v>
      </c>
      <c r="F74" s="100">
        <f t="shared" si="7"/>
        <v>0</v>
      </c>
    </row>
    <row r="75" spans="1:6" x14ac:dyDescent="0.3">
      <c r="A75" s="162" t="s">
        <v>215</v>
      </c>
      <c r="B75" s="53" t="s">
        <v>280</v>
      </c>
      <c r="C75" s="16">
        <f>+'1T'!F121</f>
        <v>56250000</v>
      </c>
      <c r="D75" s="16">
        <f>+'2T'!F120</f>
        <v>56250000</v>
      </c>
      <c r="E75" s="16">
        <f>+'3T'!F121</f>
        <v>56250000</v>
      </c>
      <c r="F75" s="100">
        <f t="shared" si="7"/>
        <v>168750000</v>
      </c>
    </row>
    <row r="76" spans="1:6" x14ac:dyDescent="0.3">
      <c r="A76" s="162" t="s">
        <v>216</v>
      </c>
      <c r="B76" s="53" t="s">
        <v>281</v>
      </c>
      <c r="C76" s="16">
        <f>+'1T'!F122</f>
        <v>61250000</v>
      </c>
      <c r="D76" s="16">
        <f>+'2T'!F121</f>
        <v>61250000</v>
      </c>
      <c r="E76" s="16">
        <f>+'3T'!F122</f>
        <v>61250000</v>
      </c>
      <c r="F76" s="100">
        <f t="shared" si="7"/>
        <v>183750000</v>
      </c>
    </row>
    <row r="77" spans="1:6" x14ac:dyDescent="0.3">
      <c r="A77" s="162" t="s">
        <v>217</v>
      </c>
      <c r="B77" s="53" t="s">
        <v>282</v>
      </c>
      <c r="C77" s="16">
        <f>+'1T'!F123</f>
        <v>30000000</v>
      </c>
      <c r="D77" s="16">
        <f>+'2T'!F122</f>
        <v>30000000</v>
      </c>
      <c r="E77" s="16">
        <f>+'3T'!F123</f>
        <v>30000000</v>
      </c>
      <c r="F77" s="100">
        <f t="shared" si="7"/>
        <v>90000000</v>
      </c>
    </row>
    <row r="78" spans="1:6" x14ac:dyDescent="0.3">
      <c r="A78" s="162" t="s">
        <v>218</v>
      </c>
      <c r="B78" s="53" t="s">
        <v>283</v>
      </c>
      <c r="C78" s="16">
        <f>+'1T'!F124</f>
        <v>2500000</v>
      </c>
      <c r="D78" s="16">
        <f>+'2T'!F123</f>
        <v>2500000</v>
      </c>
      <c r="E78" s="16">
        <f>+'3T'!F124</f>
        <v>2500000</v>
      </c>
      <c r="F78" s="100">
        <f t="shared" si="7"/>
        <v>7500000</v>
      </c>
    </row>
    <row r="79" spans="1:6" x14ac:dyDescent="0.3">
      <c r="A79" s="162" t="s">
        <v>219</v>
      </c>
      <c r="B79" s="53" t="s">
        <v>284</v>
      </c>
      <c r="C79" s="16">
        <f>+'1T'!F125</f>
        <v>7500000</v>
      </c>
      <c r="D79" s="16">
        <f>+'2T'!F124</f>
        <v>7500000</v>
      </c>
      <c r="E79" s="16">
        <f>+'3T'!F125</f>
        <v>7500000</v>
      </c>
      <c r="F79" s="100">
        <f t="shared" si="7"/>
        <v>22500000</v>
      </c>
    </row>
    <row r="80" spans="1:6" x14ac:dyDescent="0.3">
      <c r="A80" s="162" t="s">
        <v>220</v>
      </c>
      <c r="B80" s="53" t="s">
        <v>312</v>
      </c>
      <c r="C80" s="16">
        <f>+'1T'!F126</f>
        <v>95223057.5</v>
      </c>
      <c r="D80" s="16">
        <f>+'2T'!F125</f>
        <v>95223057.5</v>
      </c>
      <c r="E80" s="16">
        <f>+'3T'!F126</f>
        <v>95223057.5</v>
      </c>
      <c r="F80" s="100">
        <f t="shared" si="7"/>
        <v>285669172.5</v>
      </c>
    </row>
    <row r="81" spans="1:6" x14ac:dyDescent="0.3">
      <c r="A81" s="162" t="s">
        <v>222</v>
      </c>
      <c r="B81" s="53" t="s">
        <v>285</v>
      </c>
      <c r="C81" s="16">
        <f>+'1T'!F127</f>
        <v>1250000</v>
      </c>
      <c r="D81" s="16">
        <f>+'2T'!F126</f>
        <v>1250000</v>
      </c>
      <c r="E81" s="16">
        <f>+'3T'!F127</f>
        <v>1250000</v>
      </c>
      <c r="F81" s="100">
        <f t="shared" si="7"/>
        <v>3750000</v>
      </c>
    </row>
    <row r="82" spans="1:6" x14ac:dyDescent="0.3">
      <c r="A82" s="162" t="s">
        <v>223</v>
      </c>
      <c r="B82" s="53" t="s">
        <v>286</v>
      </c>
      <c r="C82" s="16">
        <f>+'1T'!F128</f>
        <v>0</v>
      </c>
      <c r="D82" s="16">
        <f>+'2T'!F127</f>
        <v>0</v>
      </c>
      <c r="E82" s="16">
        <f>+'3T'!F128</f>
        <v>0</v>
      </c>
      <c r="F82" s="100">
        <f t="shared" si="7"/>
        <v>0</v>
      </c>
    </row>
    <row r="83" spans="1:6" x14ac:dyDescent="0.3">
      <c r="A83" s="162" t="s">
        <v>224</v>
      </c>
      <c r="B83" s="53" t="s">
        <v>287</v>
      </c>
      <c r="C83" s="16">
        <f>+'1T'!F129</f>
        <v>3750000</v>
      </c>
      <c r="D83" s="16">
        <f>+'2T'!F128</f>
        <v>3750000</v>
      </c>
      <c r="E83" s="16">
        <f>+'3T'!F129</f>
        <v>3750000</v>
      </c>
      <c r="F83" s="100">
        <f t="shared" si="7"/>
        <v>11250000</v>
      </c>
    </row>
    <row r="84" spans="1:6" x14ac:dyDescent="0.3">
      <c r="A84" s="162" t="s">
        <v>225</v>
      </c>
      <c r="B84" s="53" t="s">
        <v>288</v>
      </c>
      <c r="C84" s="16">
        <f>+'1T'!F130</f>
        <v>0</v>
      </c>
      <c r="D84" s="16">
        <f>+'2T'!F129</f>
        <v>0</v>
      </c>
      <c r="E84" s="16">
        <f>+'3T'!F130</f>
        <v>0</v>
      </c>
      <c r="F84" s="100">
        <f t="shared" si="7"/>
        <v>0</v>
      </c>
    </row>
    <row r="85" spans="1:6" x14ac:dyDescent="0.3">
      <c r="A85" s="162" t="s">
        <v>226</v>
      </c>
      <c r="B85" s="53" t="s">
        <v>289</v>
      </c>
      <c r="C85" s="16">
        <f>+'1T'!F131</f>
        <v>0</v>
      </c>
      <c r="D85" s="16">
        <f>+'2T'!F130</f>
        <v>0</v>
      </c>
      <c r="E85" s="16">
        <f>+'3T'!F131</f>
        <v>0</v>
      </c>
      <c r="F85" s="100">
        <f t="shared" si="7"/>
        <v>0</v>
      </c>
    </row>
    <row r="86" spans="1:6" x14ac:dyDescent="0.3">
      <c r="A86" s="162" t="s">
        <v>227</v>
      </c>
      <c r="B86" s="53" t="s">
        <v>290</v>
      </c>
      <c r="C86" s="16">
        <f>+'1T'!F132</f>
        <v>7500000</v>
      </c>
      <c r="D86" s="16">
        <f>+'2T'!F131</f>
        <v>7500000</v>
      </c>
      <c r="E86" s="16">
        <f>+'3T'!F132</f>
        <v>7500000</v>
      </c>
      <c r="F86" s="100">
        <f t="shared" si="7"/>
        <v>22500000</v>
      </c>
    </row>
    <row r="87" spans="1:6" x14ac:dyDescent="0.3">
      <c r="A87" s="162" t="s">
        <v>228</v>
      </c>
      <c r="B87" s="53" t="s">
        <v>291</v>
      </c>
      <c r="C87" s="16">
        <f>+'1T'!F133</f>
        <v>37500000</v>
      </c>
      <c r="D87" s="16">
        <f>+'2T'!F132</f>
        <v>37500000</v>
      </c>
      <c r="E87" s="16">
        <f>+'3T'!F133</f>
        <v>37500000</v>
      </c>
      <c r="F87" s="100">
        <f t="shared" si="7"/>
        <v>112500000</v>
      </c>
    </row>
    <row r="88" spans="1:6" x14ac:dyDescent="0.3">
      <c r="A88" s="162" t="s">
        <v>229</v>
      </c>
      <c r="B88" s="53" t="s">
        <v>292</v>
      </c>
      <c r="C88" s="16">
        <f>+'1T'!F134</f>
        <v>10916306.25</v>
      </c>
      <c r="D88" s="16">
        <f>+'2T'!F133</f>
        <v>10916306.25</v>
      </c>
      <c r="E88" s="16">
        <f>+'3T'!F134</f>
        <v>10916306.25</v>
      </c>
      <c r="F88" s="100">
        <f t="shared" si="7"/>
        <v>32748918.75</v>
      </c>
    </row>
    <row r="89" spans="1:6" x14ac:dyDescent="0.3">
      <c r="A89" s="162" t="s">
        <v>230</v>
      </c>
      <c r="B89" s="53" t="s">
        <v>293</v>
      </c>
      <c r="C89" s="16">
        <f>+'1T'!F135</f>
        <v>0</v>
      </c>
      <c r="D89" s="16">
        <f>+'2T'!F134</f>
        <v>0</v>
      </c>
      <c r="E89" s="16">
        <f>+'3T'!F135</f>
        <v>0</v>
      </c>
      <c r="F89" s="100">
        <f t="shared" si="7"/>
        <v>0</v>
      </c>
    </row>
    <row r="90" spans="1:6" x14ac:dyDescent="0.3">
      <c r="A90" s="162" t="s">
        <v>231</v>
      </c>
      <c r="B90" s="53" t="s">
        <v>294</v>
      </c>
      <c r="C90" s="16">
        <f>+'1T'!F136</f>
        <v>42500000</v>
      </c>
      <c r="D90" s="16">
        <f>+'2T'!F135</f>
        <v>42500000</v>
      </c>
      <c r="E90" s="16">
        <f>+'3T'!F136</f>
        <v>42500000</v>
      </c>
      <c r="F90" s="100">
        <f t="shared" si="7"/>
        <v>127500000</v>
      </c>
    </row>
    <row r="91" spans="1:6" x14ac:dyDescent="0.3">
      <c r="A91" s="162" t="s">
        <v>232</v>
      </c>
      <c r="B91" s="53" t="s">
        <v>295</v>
      </c>
      <c r="C91" s="16">
        <f>+'1T'!F137</f>
        <v>0</v>
      </c>
      <c r="D91" s="16">
        <f>+'2T'!F136</f>
        <v>0</v>
      </c>
      <c r="E91" s="16">
        <f>+'3T'!F137</f>
        <v>0</v>
      </c>
      <c r="F91" s="100">
        <f t="shared" si="7"/>
        <v>0</v>
      </c>
    </row>
    <row r="92" spans="1:6" x14ac:dyDescent="0.3">
      <c r="A92" s="162" t="s">
        <v>233</v>
      </c>
      <c r="B92" s="53" t="s">
        <v>174</v>
      </c>
      <c r="C92" s="16">
        <f>+'1T'!F138</f>
        <v>12500000</v>
      </c>
      <c r="D92" s="16">
        <f>+'2T'!F137</f>
        <v>12500000</v>
      </c>
      <c r="E92" s="16">
        <f>+'3T'!F138</f>
        <v>12500000</v>
      </c>
      <c r="F92" s="100">
        <f t="shared" si="7"/>
        <v>37500000</v>
      </c>
    </row>
    <row r="93" spans="1:6" x14ac:dyDescent="0.3">
      <c r="A93" s="162" t="s">
        <v>234</v>
      </c>
      <c r="B93" s="53" t="s">
        <v>175</v>
      </c>
      <c r="C93" s="16">
        <f>+'1T'!F139</f>
        <v>625000</v>
      </c>
      <c r="D93" s="16">
        <f>+'2T'!F138</f>
        <v>625000</v>
      </c>
      <c r="E93" s="16">
        <f>+'3T'!F139</f>
        <v>625000</v>
      </c>
      <c r="F93" s="100">
        <f t="shared" si="7"/>
        <v>1875000</v>
      </c>
    </row>
    <row r="94" spans="1:6" x14ac:dyDescent="0.3">
      <c r="A94" s="162" t="s">
        <v>235</v>
      </c>
      <c r="B94" s="53" t="s">
        <v>176</v>
      </c>
      <c r="C94" s="16">
        <f>+'1T'!F140</f>
        <v>1250000</v>
      </c>
      <c r="D94" s="16">
        <f>+'2T'!F139</f>
        <v>1250000</v>
      </c>
      <c r="E94" s="16">
        <f>+'3T'!F140</f>
        <v>1250000</v>
      </c>
      <c r="F94" s="100">
        <f t="shared" si="7"/>
        <v>3750000</v>
      </c>
    </row>
    <row r="95" spans="1:6" x14ac:dyDescent="0.3">
      <c r="A95" s="162" t="s">
        <v>236</v>
      </c>
      <c r="B95" s="53" t="s">
        <v>177</v>
      </c>
      <c r="C95" s="16">
        <f>+'1T'!F141</f>
        <v>1500000</v>
      </c>
      <c r="D95" s="16">
        <f>+'2T'!F140</f>
        <v>1500000</v>
      </c>
      <c r="E95" s="16">
        <f>+'3T'!F141</f>
        <v>1500000</v>
      </c>
      <c r="F95" s="100">
        <f t="shared" si="7"/>
        <v>4500000</v>
      </c>
    </row>
    <row r="96" spans="1:6" x14ac:dyDescent="0.3">
      <c r="A96" s="162" t="s">
        <v>237</v>
      </c>
      <c r="B96" s="53" t="s">
        <v>296</v>
      </c>
      <c r="C96" s="16">
        <f>+'1T'!F142</f>
        <v>12500000</v>
      </c>
      <c r="D96" s="16">
        <f>+'2T'!F141</f>
        <v>12500000</v>
      </c>
      <c r="E96" s="16">
        <f>+'3T'!F142</f>
        <v>12500000</v>
      </c>
      <c r="F96" s="100">
        <f t="shared" si="7"/>
        <v>37500000</v>
      </c>
    </row>
    <row r="97" spans="1:6" x14ac:dyDescent="0.3">
      <c r="A97" s="162" t="s">
        <v>238</v>
      </c>
      <c r="B97" s="53" t="s">
        <v>297</v>
      </c>
      <c r="C97" s="16">
        <f>+'1T'!F143</f>
        <v>6250000</v>
      </c>
      <c r="D97" s="16">
        <f>+'2T'!F142</f>
        <v>6250000</v>
      </c>
      <c r="E97" s="16">
        <f>+'3T'!F143</f>
        <v>6250000</v>
      </c>
      <c r="F97" s="100">
        <f t="shared" si="7"/>
        <v>18750000</v>
      </c>
    </row>
    <row r="98" spans="1:6" x14ac:dyDescent="0.3">
      <c r="A98" s="162" t="s">
        <v>314</v>
      </c>
      <c r="B98" s="53" t="s">
        <v>300</v>
      </c>
      <c r="C98" s="16">
        <f>+'1T'!F144</f>
        <v>4607136193.5</v>
      </c>
      <c r="D98" s="16">
        <f>+'2T'!F143</f>
        <v>4607136193.5</v>
      </c>
      <c r="E98" s="16">
        <f>+'3T'!F144</f>
        <v>4607136193.5</v>
      </c>
      <c r="F98" s="100">
        <f t="shared" si="7"/>
        <v>13821408580.5</v>
      </c>
    </row>
    <row r="99" spans="1:6" x14ac:dyDescent="0.3">
      <c r="A99" s="162" t="s">
        <v>242</v>
      </c>
      <c r="B99" s="53" t="s">
        <v>301</v>
      </c>
      <c r="C99" s="16">
        <f>+'1T'!F145</f>
        <v>468250</v>
      </c>
      <c r="D99" s="16">
        <f>+'2T'!F144</f>
        <v>468250</v>
      </c>
      <c r="E99" s="16">
        <f>+'3T'!F145</f>
        <v>468250</v>
      </c>
      <c r="F99" s="100">
        <f t="shared" si="7"/>
        <v>1404750</v>
      </c>
    </row>
    <row r="100" spans="1:6" x14ac:dyDescent="0.3">
      <c r="A100" s="162" t="s">
        <v>243</v>
      </c>
      <c r="B100" s="53" t="s">
        <v>302</v>
      </c>
      <c r="C100" s="16">
        <f>+'1T'!F146</f>
        <v>0</v>
      </c>
      <c r="D100" s="16">
        <f>+'2T'!F145</f>
        <v>0</v>
      </c>
      <c r="E100" s="16">
        <f>+'3T'!F146</f>
        <v>0</v>
      </c>
      <c r="F100" s="100">
        <f t="shared" si="7"/>
        <v>0</v>
      </c>
    </row>
    <row r="101" spans="1:6" x14ac:dyDescent="0.3">
      <c r="A101" s="162" t="s">
        <v>244</v>
      </c>
      <c r="B101" s="53" t="s">
        <v>303</v>
      </c>
      <c r="C101" s="16">
        <f>+'1T'!F147</f>
        <v>1500000</v>
      </c>
      <c r="D101" s="16">
        <f>+'2T'!F146</f>
        <v>1500000</v>
      </c>
      <c r="E101" s="16">
        <f>+'3T'!F147</f>
        <v>1500000</v>
      </c>
      <c r="F101" s="100">
        <f t="shared" si="7"/>
        <v>4500000</v>
      </c>
    </row>
    <row r="102" spans="1:6" x14ac:dyDescent="0.3">
      <c r="A102" s="162" t="s">
        <v>245</v>
      </c>
      <c r="B102" s="53" t="s">
        <v>304</v>
      </c>
      <c r="C102" s="16">
        <f>+'1T'!F148</f>
        <v>11326487.5</v>
      </c>
      <c r="D102" s="16">
        <f>+'2T'!F147</f>
        <v>11326487.5</v>
      </c>
      <c r="E102" s="16">
        <f>+'3T'!F148</f>
        <v>9826487.5</v>
      </c>
      <c r="F102" s="100">
        <f t="shared" si="7"/>
        <v>32479462.5</v>
      </c>
    </row>
    <row r="103" spans="1:6" x14ac:dyDescent="0.3">
      <c r="A103" s="162" t="s">
        <v>246</v>
      </c>
      <c r="B103" s="53" t="s">
        <v>305</v>
      </c>
      <c r="C103" s="16">
        <f>+'1T'!F149</f>
        <v>3750000</v>
      </c>
      <c r="D103" s="16">
        <f>+'2T'!F148</f>
        <v>3750000</v>
      </c>
      <c r="E103" s="16">
        <f>+'3T'!F149</f>
        <v>3750000</v>
      </c>
      <c r="F103" s="100">
        <f t="shared" si="7"/>
        <v>11250000</v>
      </c>
    </row>
    <row r="104" spans="1:6" x14ac:dyDescent="0.3">
      <c r="A104" s="162" t="s">
        <v>247</v>
      </c>
      <c r="B104" s="53" t="s">
        <v>306</v>
      </c>
      <c r="C104" s="16">
        <f>+'1T'!F150</f>
        <v>7000000</v>
      </c>
      <c r="D104" s="16">
        <f>+'2T'!F149</f>
        <v>7000000</v>
      </c>
      <c r="E104" s="16">
        <f>+'3T'!F150</f>
        <v>7000000</v>
      </c>
      <c r="F104" s="100">
        <f t="shared" si="7"/>
        <v>21000000</v>
      </c>
    </row>
    <row r="105" spans="1:6" x14ac:dyDescent="0.3">
      <c r="A105" s="162" t="s">
        <v>248</v>
      </c>
      <c r="B105" s="53" t="s">
        <v>307</v>
      </c>
      <c r="C105" s="16">
        <f>+'1T'!F151</f>
        <v>5000000</v>
      </c>
      <c r="D105" s="16">
        <f>+'2T'!F150</f>
        <v>5000000</v>
      </c>
      <c r="E105" s="16">
        <f>+'3T'!F151</f>
        <v>6500000</v>
      </c>
      <c r="F105" s="100">
        <f t="shared" si="7"/>
        <v>16500000</v>
      </c>
    </row>
    <row r="106" spans="1:6" x14ac:dyDescent="0.3">
      <c r="A106" s="162" t="s">
        <v>249</v>
      </c>
      <c r="B106" s="53" t="s">
        <v>308</v>
      </c>
      <c r="C106" s="16">
        <f>+'1T'!F152</f>
        <v>5125000</v>
      </c>
      <c r="D106" s="16">
        <f>+'2T'!F151</f>
        <v>5125000</v>
      </c>
      <c r="E106" s="16">
        <f>+'3T'!F152</f>
        <v>5125000</v>
      </c>
      <c r="F106" s="100">
        <f t="shared" si="7"/>
        <v>15375000</v>
      </c>
    </row>
    <row r="107" spans="1:6" x14ac:dyDescent="0.3">
      <c r="A107" s="162" t="s">
        <v>250</v>
      </c>
      <c r="B107" s="53" t="s">
        <v>178</v>
      </c>
      <c r="C107" s="16">
        <f>+'1T'!F153</f>
        <v>7500000</v>
      </c>
      <c r="D107" s="16">
        <f>+'2T'!F152</f>
        <v>7500000</v>
      </c>
      <c r="E107" s="16">
        <f>+'3T'!F153</f>
        <v>7500000</v>
      </c>
      <c r="F107" s="100">
        <f t="shared" si="7"/>
        <v>22500000</v>
      </c>
    </row>
    <row r="108" spans="1:6" x14ac:dyDescent="0.3">
      <c r="A108" s="162" t="s">
        <v>251</v>
      </c>
      <c r="B108" s="53" t="s">
        <v>309</v>
      </c>
      <c r="C108" s="16">
        <f>+'1T'!F154</f>
        <v>18057331</v>
      </c>
      <c r="D108" s="16">
        <f>+'2T'!F153</f>
        <v>18057331</v>
      </c>
      <c r="E108" s="16">
        <f>+'3T'!F154</f>
        <v>18057331</v>
      </c>
      <c r="F108" s="100">
        <f t="shared" si="7"/>
        <v>54171993</v>
      </c>
    </row>
    <row r="109" spans="1:6" x14ac:dyDescent="0.3">
      <c r="A109" s="162" t="s">
        <v>252</v>
      </c>
      <c r="B109" s="53" t="s">
        <v>180</v>
      </c>
      <c r="C109" s="16">
        <f>+'1T'!F155</f>
        <v>10000000</v>
      </c>
      <c r="D109" s="16">
        <f>+'2T'!F154</f>
        <v>10000000</v>
      </c>
      <c r="E109" s="16">
        <f>+'3T'!F155</f>
        <v>10000000</v>
      </c>
      <c r="F109" s="100">
        <f t="shared" si="7"/>
        <v>30000000</v>
      </c>
    </row>
    <row r="110" spans="1:6" x14ac:dyDescent="0.3">
      <c r="A110" s="162" t="s">
        <v>253</v>
      </c>
      <c r="B110" s="53" t="s">
        <v>181</v>
      </c>
      <c r="C110" s="16">
        <f>+'1T'!F156</f>
        <v>226297500</v>
      </c>
      <c r="D110" s="16">
        <f>+'2T'!F155</f>
        <v>226297500</v>
      </c>
      <c r="E110" s="16">
        <f>+'3T'!F156</f>
        <v>282945663.75</v>
      </c>
      <c r="F110" s="100">
        <f>+C110+D110+E110</f>
        <v>735540663.75</v>
      </c>
    </row>
    <row r="111" spans="1:6" x14ac:dyDescent="0.3">
      <c r="A111" s="162" t="s">
        <v>254</v>
      </c>
      <c r="B111" s="53" t="s">
        <v>310</v>
      </c>
      <c r="C111" s="16">
        <f>+'1T'!F157</f>
        <v>818572432.75</v>
      </c>
      <c r="D111" s="16">
        <f>+'2T'!F156</f>
        <v>818572432.75</v>
      </c>
      <c r="E111" s="16">
        <f>+'3T'!F157</f>
        <v>761924269</v>
      </c>
      <c r="F111" s="100">
        <f t="shared" si="7"/>
        <v>2399069134.5</v>
      </c>
    </row>
    <row r="112" spans="1:6" x14ac:dyDescent="0.3">
      <c r="A112" s="162" t="s">
        <v>255</v>
      </c>
      <c r="B112" s="53" t="s">
        <v>311</v>
      </c>
      <c r="C112" s="16">
        <f>+'1T'!F158</f>
        <v>3358070635</v>
      </c>
      <c r="D112" s="16">
        <f>+'2T'!F157</f>
        <v>3358070635</v>
      </c>
      <c r="E112" s="16">
        <f>+'3T'!F158</f>
        <v>3358070635</v>
      </c>
      <c r="F112" s="100">
        <f t="shared" si="7"/>
        <v>10074211905</v>
      </c>
    </row>
    <row r="113" spans="1:6" x14ac:dyDescent="0.3">
      <c r="A113" s="162" t="s">
        <v>274</v>
      </c>
      <c r="B113" s="53" t="s">
        <v>275</v>
      </c>
      <c r="C113" s="16">
        <f>+'1T'!F159</f>
        <v>22739069</v>
      </c>
      <c r="D113" s="16">
        <f>+'2T'!F158</f>
        <v>0</v>
      </c>
      <c r="E113" s="16">
        <f>+'3T'!F159</f>
        <v>0</v>
      </c>
      <c r="F113" s="100">
        <f t="shared" si="7"/>
        <v>22739069</v>
      </c>
    </row>
    <row r="114" spans="1:6" x14ac:dyDescent="0.3">
      <c r="A114" s="162" t="s">
        <v>274</v>
      </c>
      <c r="B114" s="53" t="s">
        <v>276</v>
      </c>
      <c r="C114" s="16">
        <f>+'1T'!F160</f>
        <v>3620871</v>
      </c>
      <c r="D114" s="16">
        <f>+'2T'!F159</f>
        <v>0</v>
      </c>
      <c r="E114" s="16">
        <f>+'3T'!F160</f>
        <v>0</v>
      </c>
      <c r="F114" s="100">
        <f t="shared" si="7"/>
        <v>3620871</v>
      </c>
    </row>
    <row r="115" spans="1:6" x14ac:dyDescent="0.3">
      <c r="A115" s="162"/>
      <c r="B115" s="53"/>
      <c r="C115" s="16"/>
      <c r="D115" s="16"/>
      <c r="E115" s="16"/>
      <c r="F115" s="100"/>
    </row>
    <row r="116" spans="1:6" x14ac:dyDescent="0.3">
      <c r="A116" s="264" t="s">
        <v>75</v>
      </c>
      <c r="B116" s="264"/>
      <c r="C116" s="56">
        <f>+SUM(C117:C118)</f>
        <v>0</v>
      </c>
      <c r="D116" s="56">
        <f>+SUM(D117:D118)</f>
        <v>0</v>
      </c>
      <c r="E116" s="56">
        <f>+SUM(E117:E118)</f>
        <v>0</v>
      </c>
      <c r="F116" s="56">
        <f>+SUM(F117:F118)</f>
        <v>0</v>
      </c>
    </row>
    <row r="117" spans="1:6" x14ac:dyDescent="0.3">
      <c r="A117" s="57" t="s">
        <v>58</v>
      </c>
      <c r="B117" s="53" t="s">
        <v>53</v>
      </c>
      <c r="C117" s="59">
        <f>+'1T'!F163</f>
        <v>0</v>
      </c>
      <c r="D117" s="59">
        <f>+'2T'!F162</f>
        <v>0</v>
      </c>
      <c r="E117" s="59">
        <f>+'3T'!F163</f>
        <v>0</v>
      </c>
      <c r="F117" s="101">
        <f>+C117+D117+E117</f>
        <v>0</v>
      </c>
    </row>
    <row r="118" spans="1:6" x14ac:dyDescent="0.3">
      <c r="A118" s="57" t="s">
        <v>58</v>
      </c>
      <c r="B118" s="53" t="s">
        <v>53</v>
      </c>
      <c r="C118" s="59">
        <f>+'1T'!F164</f>
        <v>0</v>
      </c>
      <c r="D118" s="59">
        <f>+'2T'!F163</f>
        <v>0</v>
      </c>
      <c r="E118" s="59">
        <f>+'3T'!F164</f>
        <v>0</v>
      </c>
      <c r="F118" s="103">
        <f>+C118+D118+E118</f>
        <v>0</v>
      </c>
    </row>
    <row r="119" spans="1:6" x14ac:dyDescent="0.3">
      <c r="A119" s="236" t="s">
        <v>317</v>
      </c>
      <c r="B119" s="236"/>
      <c r="C119" s="236"/>
      <c r="D119" s="236"/>
      <c r="E119" s="236"/>
    </row>
    <row r="120" spans="1:6" ht="78.75" customHeight="1" x14ac:dyDescent="0.3">
      <c r="A120" s="232" t="s">
        <v>343</v>
      </c>
      <c r="B120" s="233"/>
      <c r="C120" s="233"/>
      <c r="D120" s="233"/>
      <c r="E120" s="233"/>
      <c r="F120" s="234"/>
    </row>
    <row r="121" spans="1:6" x14ac:dyDescent="0.3">
      <c r="A121" s="26"/>
      <c r="B121" s="51"/>
      <c r="C121" s="25"/>
      <c r="D121" s="44"/>
      <c r="E121" s="44"/>
    </row>
    <row r="122" spans="1:6" x14ac:dyDescent="0.3">
      <c r="A122" s="263" t="s">
        <v>76</v>
      </c>
      <c r="B122" s="263"/>
      <c r="C122" s="263"/>
      <c r="D122" s="263"/>
      <c r="E122" s="263"/>
      <c r="F122" s="263"/>
    </row>
    <row r="123" spans="1:6" ht="17.25" customHeight="1" x14ac:dyDescent="0.3">
      <c r="A123" s="226" t="s">
        <v>54</v>
      </c>
      <c r="B123" s="226"/>
      <c r="C123" s="226"/>
      <c r="D123" s="226"/>
      <c r="E123" s="226"/>
      <c r="F123" s="226"/>
    </row>
    <row r="124" spans="1:6" x14ac:dyDescent="0.3">
      <c r="A124" s="263" t="s">
        <v>52</v>
      </c>
      <c r="B124" s="263"/>
      <c r="C124" s="263"/>
      <c r="D124" s="263"/>
      <c r="E124" s="263"/>
      <c r="F124" s="263"/>
    </row>
    <row r="125" spans="1:6" x14ac:dyDescent="0.3">
      <c r="A125" s="96"/>
      <c r="B125" s="97"/>
      <c r="C125" s="97"/>
      <c r="D125" s="97"/>
      <c r="E125" s="97"/>
    </row>
    <row r="126" spans="1:6" ht="31.2" x14ac:dyDescent="0.3">
      <c r="A126" s="73" t="s">
        <v>55</v>
      </c>
      <c r="B126" s="73" t="s">
        <v>56</v>
      </c>
      <c r="C126" s="73" t="s">
        <v>92</v>
      </c>
      <c r="D126" s="73" t="s">
        <v>93</v>
      </c>
      <c r="E126" s="73" t="s">
        <v>95</v>
      </c>
      <c r="F126" s="73" t="s">
        <v>96</v>
      </c>
    </row>
    <row r="127" spans="1:6" x14ac:dyDescent="0.3">
      <c r="A127" s="141" t="s">
        <v>16</v>
      </c>
      <c r="B127" s="52"/>
      <c r="C127" s="37">
        <f>+C129+C185+C192</f>
        <v>2614741820.6000004</v>
      </c>
      <c r="D127" s="37">
        <f>+D129+D185+D192</f>
        <v>4376820318.999999</v>
      </c>
      <c r="E127" s="37">
        <f>+E129+E185+E192</f>
        <v>8302630897.7600021</v>
      </c>
      <c r="F127" s="37">
        <f>+F129+F185+F192</f>
        <v>15294193037.359999</v>
      </c>
    </row>
    <row r="128" spans="1:6" x14ac:dyDescent="0.3">
      <c r="A128" s="14"/>
      <c r="B128" s="53"/>
      <c r="C128" s="15"/>
      <c r="D128" s="15"/>
      <c r="E128" s="15"/>
      <c r="F128" s="54"/>
    </row>
    <row r="129" spans="1:6" x14ac:dyDescent="0.3">
      <c r="A129" s="264" t="s">
        <v>57</v>
      </c>
      <c r="B129" s="264"/>
      <c r="C129" s="56">
        <f>SUM(C130:C183)</f>
        <v>2614741820.6000004</v>
      </c>
      <c r="D129" s="56">
        <f t="shared" ref="D129:F129" si="8">SUM(D130:D183)</f>
        <v>4376820318.999999</v>
      </c>
      <c r="E129" s="56">
        <f t="shared" si="8"/>
        <v>8302630897.7600021</v>
      </c>
      <c r="F129" s="56">
        <f t="shared" si="8"/>
        <v>15294193037.359999</v>
      </c>
    </row>
    <row r="130" spans="1:6" x14ac:dyDescent="0.3">
      <c r="A130" s="57" t="s">
        <v>256</v>
      </c>
      <c r="B130" s="53" t="s">
        <v>257</v>
      </c>
      <c r="C130" s="16">
        <f>+'1T'!F176</f>
        <v>233478141.05000001</v>
      </c>
      <c r="D130" s="16">
        <f>+'2T'!F175</f>
        <v>217706489.12</v>
      </c>
      <c r="E130" s="16">
        <f>+'3T'!F176</f>
        <v>214030786.73000002</v>
      </c>
      <c r="F130" s="100">
        <f>+C130+D130+E130</f>
        <v>665215416.9000001</v>
      </c>
    </row>
    <row r="131" spans="1:6" x14ac:dyDescent="0.3">
      <c r="A131" s="57" t="s">
        <v>258</v>
      </c>
      <c r="B131" s="53" t="s">
        <v>259</v>
      </c>
      <c r="C131" s="16">
        <f>+'1T'!F177</f>
        <v>36793414.950000003</v>
      </c>
      <c r="D131" s="16">
        <f>+'2T'!F176</f>
        <v>34033327</v>
      </c>
      <c r="E131" s="16">
        <f>+'3T'!F177</f>
        <v>49252932.550000004</v>
      </c>
      <c r="F131" s="100">
        <f t="shared" ref="F131:F183" si="9">+C131+D131+E131</f>
        <v>120079674.5</v>
      </c>
    </row>
    <row r="132" spans="1:6" x14ac:dyDescent="0.3">
      <c r="A132" s="57" t="s">
        <v>260</v>
      </c>
      <c r="B132" s="53" t="s">
        <v>261</v>
      </c>
      <c r="C132" s="16">
        <f>+'1T'!F178</f>
        <v>0</v>
      </c>
      <c r="D132" s="16">
        <f>+'2T'!F177</f>
        <v>0</v>
      </c>
      <c r="E132" s="16">
        <f>+'3T'!F178</f>
        <v>0</v>
      </c>
      <c r="F132" s="100">
        <f t="shared" si="9"/>
        <v>0</v>
      </c>
    </row>
    <row r="133" spans="1:6" x14ac:dyDescent="0.3">
      <c r="A133" s="57" t="s">
        <v>262</v>
      </c>
      <c r="B133" s="53" t="s">
        <v>263</v>
      </c>
      <c r="C133" s="16">
        <f>+'1T'!F179</f>
        <v>87206284.609999999</v>
      </c>
      <c r="D133" s="16">
        <f>+'2T'!F178</f>
        <v>0</v>
      </c>
      <c r="E133" s="16">
        <f>+'3T'!F179</f>
        <v>0</v>
      </c>
      <c r="F133" s="100">
        <f t="shared" si="9"/>
        <v>87206284.609999999</v>
      </c>
    </row>
    <row r="134" spans="1:6" x14ac:dyDescent="0.3">
      <c r="A134" s="57" t="s">
        <v>264</v>
      </c>
      <c r="B134" s="53" t="s">
        <v>265</v>
      </c>
      <c r="C134" s="16">
        <f>+'1T'!F180</f>
        <v>24335530.850000001</v>
      </c>
      <c r="D134" s="16">
        <f>+'2T'!F179</f>
        <v>24237516.620000001</v>
      </c>
      <c r="E134" s="16">
        <f>+'3T'!F180</f>
        <v>24625301.649999999</v>
      </c>
      <c r="F134" s="100">
        <f t="shared" si="9"/>
        <v>73198349.120000005</v>
      </c>
    </row>
    <row r="135" spans="1:6" x14ac:dyDescent="0.3">
      <c r="A135" s="57" t="s">
        <v>266</v>
      </c>
      <c r="B135" s="53" t="s">
        <v>267</v>
      </c>
      <c r="C135" s="16">
        <f>+'1T'!F181</f>
        <v>1315436.1299999999</v>
      </c>
      <c r="D135" s="16">
        <f>+'2T'!F180</f>
        <v>1310138.99</v>
      </c>
      <c r="E135" s="16">
        <f>+'3T'!F181</f>
        <v>1331100.1000000001</v>
      </c>
      <c r="F135" s="100">
        <f t="shared" si="9"/>
        <v>3956675.22</v>
      </c>
    </row>
    <row r="136" spans="1:6" x14ac:dyDescent="0.3">
      <c r="A136" s="57" t="s">
        <v>268</v>
      </c>
      <c r="B136" s="53" t="s">
        <v>269</v>
      </c>
      <c r="C136" s="16">
        <f>+'1T'!F182</f>
        <v>14259305.799999999</v>
      </c>
      <c r="D136" s="16">
        <f>+'2T'!F181</f>
        <v>14201874.890000001</v>
      </c>
      <c r="E136" s="16">
        <f>+'3T'!F182</f>
        <v>14429095.530000001</v>
      </c>
      <c r="F136" s="100">
        <f t="shared" si="9"/>
        <v>42890276.219999999</v>
      </c>
    </row>
    <row r="137" spans="1:6" x14ac:dyDescent="0.3">
      <c r="A137" s="57" t="s">
        <v>270</v>
      </c>
      <c r="B137" s="53" t="s">
        <v>271</v>
      </c>
      <c r="C137" s="16">
        <f>+'1T'!F183</f>
        <v>7892604.2699999996</v>
      </c>
      <c r="D137" s="16">
        <f>+'2T'!F182</f>
        <v>7860815.6799999997</v>
      </c>
      <c r="E137" s="16">
        <f>+'3T'!F183</f>
        <v>7986583.9000000004</v>
      </c>
      <c r="F137" s="100">
        <f t="shared" si="9"/>
        <v>23740003.850000001</v>
      </c>
    </row>
    <row r="138" spans="1:6" x14ac:dyDescent="0.3">
      <c r="A138" s="57" t="s">
        <v>272</v>
      </c>
      <c r="B138" s="53" t="s">
        <v>273</v>
      </c>
      <c r="C138" s="16">
        <f>+'1T'!F184</f>
        <v>3946303.73</v>
      </c>
      <c r="D138" s="16">
        <f>+'2T'!F183</f>
        <v>3930410.29</v>
      </c>
      <c r="E138" s="16">
        <f>+'3T'!F184</f>
        <v>3993293.3600000003</v>
      </c>
      <c r="F138" s="100">
        <f t="shared" si="9"/>
        <v>11870007.379999999</v>
      </c>
    </row>
    <row r="139" spans="1:6" x14ac:dyDescent="0.3">
      <c r="A139" s="57" t="s">
        <v>212</v>
      </c>
      <c r="B139" s="53" t="s">
        <v>278</v>
      </c>
      <c r="C139" s="16">
        <f>+'1T'!F185</f>
        <v>20291834.239999998</v>
      </c>
      <c r="D139" s="16">
        <f>+'2T'!F184</f>
        <v>29901795.140000001</v>
      </c>
      <c r="E139" s="16">
        <f>+'3T'!F185</f>
        <v>44208473.689999998</v>
      </c>
      <c r="F139" s="100">
        <f t="shared" si="9"/>
        <v>94402103.069999993</v>
      </c>
    </row>
    <row r="140" spans="1:6" x14ac:dyDescent="0.3">
      <c r="A140" s="57" t="s">
        <v>213</v>
      </c>
      <c r="B140" s="53" t="s">
        <v>277</v>
      </c>
      <c r="C140" s="16">
        <f>+'1T'!F186</f>
        <v>7150145.5499999998</v>
      </c>
      <c r="D140" s="16">
        <f>+'2T'!F185</f>
        <v>18252538.829999998</v>
      </c>
      <c r="E140" s="16">
        <f>+'3T'!F186</f>
        <v>10900491.280000001</v>
      </c>
      <c r="F140" s="100">
        <f t="shared" si="9"/>
        <v>36303175.659999996</v>
      </c>
    </row>
    <row r="141" spans="1:6" x14ac:dyDescent="0.3">
      <c r="A141" s="57" t="s">
        <v>214</v>
      </c>
      <c r="B141" s="53" t="s">
        <v>279</v>
      </c>
      <c r="C141" s="16">
        <f>+'1T'!F187</f>
        <v>0</v>
      </c>
      <c r="D141" s="16">
        <f>+'2T'!F186</f>
        <v>0</v>
      </c>
      <c r="E141" s="16">
        <f>+'3T'!F187</f>
        <v>0</v>
      </c>
      <c r="F141" s="100">
        <f t="shared" si="9"/>
        <v>0</v>
      </c>
    </row>
    <row r="142" spans="1:6" x14ac:dyDescent="0.3">
      <c r="A142" s="57" t="s">
        <v>215</v>
      </c>
      <c r="B142" s="53" t="s">
        <v>280</v>
      </c>
      <c r="C142" s="16">
        <f>+'1T'!F188</f>
        <v>29358194.48</v>
      </c>
      <c r="D142" s="16">
        <f>+'2T'!F187</f>
        <v>29960680.030000001</v>
      </c>
      <c r="E142" s="16">
        <f>+'3T'!F188</f>
        <v>43608579.86999999</v>
      </c>
      <c r="F142" s="100">
        <f t="shared" si="9"/>
        <v>102927454.38</v>
      </c>
    </row>
    <row r="143" spans="1:6" x14ac:dyDescent="0.3">
      <c r="A143" s="57" t="s">
        <v>216</v>
      </c>
      <c r="B143" s="53" t="s">
        <v>281</v>
      </c>
      <c r="C143" s="16">
        <f>+'1T'!F189</f>
        <v>88898089.070000023</v>
      </c>
      <c r="D143" s="16">
        <f>+'2T'!F188</f>
        <v>62157872.659999996</v>
      </c>
      <c r="E143" s="16">
        <f>+'3T'!F189</f>
        <v>87924088.550000012</v>
      </c>
      <c r="F143" s="100">
        <f t="shared" si="9"/>
        <v>238980050.28000003</v>
      </c>
    </row>
    <row r="144" spans="1:6" x14ac:dyDescent="0.3">
      <c r="A144" s="57" t="s">
        <v>217</v>
      </c>
      <c r="B144" s="53" t="s">
        <v>282</v>
      </c>
      <c r="C144" s="16">
        <f>+'1T'!F190</f>
        <v>39551797.360000007</v>
      </c>
      <c r="D144" s="16">
        <f>+'2T'!F189</f>
        <v>27693436.099999998</v>
      </c>
      <c r="E144" s="16">
        <f>+'3T'!F190</f>
        <v>49587980.009999998</v>
      </c>
      <c r="F144" s="100">
        <f t="shared" si="9"/>
        <v>116833213.47</v>
      </c>
    </row>
    <row r="145" spans="1:6" x14ac:dyDescent="0.3">
      <c r="A145" s="57" t="s">
        <v>218</v>
      </c>
      <c r="B145" s="53" t="s">
        <v>283</v>
      </c>
      <c r="C145" s="16">
        <f>+'1T'!F191</f>
        <v>1120495.8</v>
      </c>
      <c r="D145" s="16">
        <f>+'2T'!F190</f>
        <v>2039751.01</v>
      </c>
      <c r="E145" s="16">
        <f>+'3T'!F191</f>
        <v>2450682.42</v>
      </c>
      <c r="F145" s="100">
        <f t="shared" si="9"/>
        <v>5610929.2300000004</v>
      </c>
    </row>
    <row r="146" spans="1:6" x14ac:dyDescent="0.3">
      <c r="A146" s="57" t="s">
        <v>219</v>
      </c>
      <c r="B146" s="53" t="s">
        <v>284</v>
      </c>
      <c r="C146" s="16">
        <f>+'1T'!F192</f>
        <v>0</v>
      </c>
      <c r="D146" s="16">
        <f>+'2T'!F191</f>
        <v>0</v>
      </c>
      <c r="E146" s="16">
        <f>+'3T'!F192</f>
        <v>0</v>
      </c>
      <c r="F146" s="100">
        <f t="shared" si="9"/>
        <v>0</v>
      </c>
    </row>
    <row r="147" spans="1:6" x14ac:dyDescent="0.3">
      <c r="A147" s="57" t="s">
        <v>220</v>
      </c>
      <c r="B147" s="53" t="s">
        <v>221</v>
      </c>
      <c r="C147" s="16">
        <f>+'1T'!F193</f>
        <v>38932812.160000004</v>
      </c>
      <c r="D147" s="16">
        <f>+'2T'!F192</f>
        <v>74336903.140000001</v>
      </c>
      <c r="E147" s="16">
        <f>+'3T'!F193</f>
        <v>80658906.829999983</v>
      </c>
      <c r="F147" s="100">
        <f t="shared" si="9"/>
        <v>193928622.13</v>
      </c>
    </row>
    <row r="148" spans="1:6" x14ac:dyDescent="0.3">
      <c r="A148" s="57" t="s">
        <v>222</v>
      </c>
      <c r="B148" s="53" t="s">
        <v>285</v>
      </c>
      <c r="C148" s="16">
        <f>+'1T'!F194</f>
        <v>0</v>
      </c>
      <c r="D148" s="16">
        <f>+'2T'!F193</f>
        <v>0</v>
      </c>
      <c r="E148" s="16">
        <f>+'3T'!F194</f>
        <v>0</v>
      </c>
      <c r="F148" s="100">
        <f t="shared" si="9"/>
        <v>0</v>
      </c>
    </row>
    <row r="149" spans="1:6" x14ac:dyDescent="0.3">
      <c r="A149" s="57" t="s">
        <v>223</v>
      </c>
      <c r="B149" s="53" t="s">
        <v>286</v>
      </c>
      <c r="C149" s="16">
        <f>+'1T'!F195</f>
        <v>0</v>
      </c>
      <c r="D149" s="16">
        <f>+'2T'!F194</f>
        <v>0</v>
      </c>
      <c r="E149" s="16">
        <f>+'3T'!F195</f>
        <v>0</v>
      </c>
      <c r="F149" s="100">
        <f t="shared" si="9"/>
        <v>0</v>
      </c>
    </row>
    <row r="150" spans="1:6" x14ac:dyDescent="0.3">
      <c r="A150" s="57" t="s">
        <v>224</v>
      </c>
      <c r="B150" s="53" t="s">
        <v>287</v>
      </c>
      <c r="C150" s="16">
        <f>+'1T'!F196</f>
        <v>0</v>
      </c>
      <c r="D150" s="16">
        <f>+'2T'!F195</f>
        <v>0</v>
      </c>
      <c r="E150" s="16">
        <f>+'3T'!F196</f>
        <v>0</v>
      </c>
      <c r="F150" s="100">
        <f t="shared" si="9"/>
        <v>0</v>
      </c>
    </row>
    <row r="151" spans="1:6" x14ac:dyDescent="0.3">
      <c r="A151" s="57" t="s">
        <v>225</v>
      </c>
      <c r="B151" s="53" t="s">
        <v>288</v>
      </c>
      <c r="C151" s="16">
        <f>+'1T'!F197</f>
        <v>0</v>
      </c>
      <c r="D151" s="16">
        <f>+'2T'!F196</f>
        <v>0</v>
      </c>
      <c r="E151" s="16">
        <f>+'3T'!F197</f>
        <v>0</v>
      </c>
      <c r="F151" s="100">
        <f t="shared" si="9"/>
        <v>0</v>
      </c>
    </row>
    <row r="152" spans="1:6" x14ac:dyDescent="0.3">
      <c r="A152" s="57" t="s">
        <v>226</v>
      </c>
      <c r="B152" s="53" t="s">
        <v>289</v>
      </c>
      <c r="C152" s="16">
        <f>+'1T'!F198</f>
        <v>0</v>
      </c>
      <c r="D152" s="16">
        <f>+'2T'!F197</f>
        <v>0</v>
      </c>
      <c r="E152" s="16">
        <f>+'3T'!F198</f>
        <v>0</v>
      </c>
      <c r="F152" s="100">
        <f t="shared" si="9"/>
        <v>0</v>
      </c>
    </row>
    <row r="153" spans="1:6" x14ac:dyDescent="0.3">
      <c r="A153" s="57" t="s">
        <v>227</v>
      </c>
      <c r="B153" s="53" t="s">
        <v>290</v>
      </c>
      <c r="C153" s="16">
        <f>+'1T'!F199</f>
        <v>6143142</v>
      </c>
      <c r="D153" s="16">
        <f>+'2T'!F198</f>
        <v>12601599</v>
      </c>
      <c r="E153" s="16">
        <f>+'3T'!F199</f>
        <v>10607950</v>
      </c>
      <c r="F153" s="100">
        <f t="shared" si="9"/>
        <v>29352691</v>
      </c>
    </row>
    <row r="154" spans="1:6" x14ac:dyDescent="0.3">
      <c r="A154" s="57" t="s">
        <v>228</v>
      </c>
      <c r="B154" s="53" t="s">
        <v>291</v>
      </c>
      <c r="C154" s="16">
        <f>+'1T'!F200</f>
        <v>21492900</v>
      </c>
      <c r="D154" s="16">
        <f>+'2T'!F199</f>
        <v>36209800</v>
      </c>
      <c r="E154" s="16">
        <f>+'3T'!F200</f>
        <v>40227400</v>
      </c>
      <c r="F154" s="100">
        <f t="shared" si="9"/>
        <v>97930100</v>
      </c>
    </row>
    <row r="155" spans="1:6" x14ac:dyDescent="0.3">
      <c r="A155" s="57" t="s">
        <v>229</v>
      </c>
      <c r="B155" s="53" t="s">
        <v>292</v>
      </c>
      <c r="C155" s="16">
        <f>+'1T'!F201</f>
        <v>9882456</v>
      </c>
      <c r="D155" s="16">
        <f>+'2T'!F200</f>
        <v>4680262</v>
      </c>
      <c r="E155" s="16">
        <f>+'3T'!F201</f>
        <v>0</v>
      </c>
      <c r="F155" s="100">
        <f t="shared" si="9"/>
        <v>14562718</v>
      </c>
    </row>
    <row r="156" spans="1:6" x14ac:dyDescent="0.3">
      <c r="A156" s="57" t="s">
        <v>230</v>
      </c>
      <c r="B156" s="53" t="s">
        <v>293</v>
      </c>
      <c r="C156" s="16">
        <f>+'1T'!F202</f>
        <v>0</v>
      </c>
      <c r="D156" s="16">
        <f>+'2T'!F201</f>
        <v>0</v>
      </c>
      <c r="E156" s="16">
        <f>+'3T'!F202</f>
        <v>0</v>
      </c>
      <c r="F156" s="100">
        <f t="shared" si="9"/>
        <v>0</v>
      </c>
    </row>
    <row r="157" spans="1:6" x14ac:dyDescent="0.3">
      <c r="A157" s="57" t="s">
        <v>231</v>
      </c>
      <c r="B157" s="53" t="s">
        <v>294</v>
      </c>
      <c r="C157" s="16">
        <f>+'1T'!F203</f>
        <v>0</v>
      </c>
      <c r="D157" s="16">
        <f>+'2T'!F202</f>
        <v>28312335.850000001</v>
      </c>
      <c r="E157" s="16">
        <f>+'3T'!F203</f>
        <v>0</v>
      </c>
      <c r="F157" s="100">
        <f t="shared" si="9"/>
        <v>28312335.850000001</v>
      </c>
    </row>
    <row r="158" spans="1:6" x14ac:dyDescent="0.3">
      <c r="A158" s="57" t="s">
        <v>232</v>
      </c>
      <c r="B158" s="53" t="s">
        <v>295</v>
      </c>
      <c r="C158" s="16">
        <f>+'1T'!F204</f>
        <v>0</v>
      </c>
      <c r="D158" s="16">
        <f>+'2T'!F203</f>
        <v>0</v>
      </c>
      <c r="E158" s="16">
        <f>+'3T'!F204</f>
        <v>0</v>
      </c>
      <c r="F158" s="100">
        <f t="shared" si="9"/>
        <v>0</v>
      </c>
    </row>
    <row r="159" spans="1:6" x14ac:dyDescent="0.3">
      <c r="A159" s="57" t="s">
        <v>233</v>
      </c>
      <c r="B159" s="53" t="s">
        <v>174</v>
      </c>
      <c r="C159" s="16">
        <f>+'1T'!F205</f>
        <v>0</v>
      </c>
      <c r="D159" s="16">
        <f>+'2T'!F204</f>
        <v>11354775.609999999</v>
      </c>
      <c r="E159" s="16">
        <f>+'3T'!F205</f>
        <v>8627255.1600000001</v>
      </c>
      <c r="F159" s="100">
        <f t="shared" si="9"/>
        <v>19982030.77</v>
      </c>
    </row>
    <row r="160" spans="1:6" x14ac:dyDescent="0.3">
      <c r="A160" s="57" t="s">
        <v>234</v>
      </c>
      <c r="B160" s="53" t="s">
        <v>175</v>
      </c>
      <c r="C160" s="16">
        <f>+'1T'!F206</f>
        <v>0</v>
      </c>
      <c r="D160" s="16">
        <f>+'2T'!F205</f>
        <v>0</v>
      </c>
      <c r="E160" s="16">
        <f>+'3T'!F206</f>
        <v>0</v>
      </c>
      <c r="F160" s="100">
        <f t="shared" si="9"/>
        <v>0</v>
      </c>
    </row>
    <row r="161" spans="1:6" x14ac:dyDescent="0.3">
      <c r="A161" s="57" t="s">
        <v>235</v>
      </c>
      <c r="B161" s="53" t="s">
        <v>176</v>
      </c>
      <c r="C161" s="16">
        <f>+'1T'!F207</f>
        <v>0</v>
      </c>
      <c r="D161" s="16">
        <f>+'2T'!F206</f>
        <v>2005950.58</v>
      </c>
      <c r="E161" s="16">
        <f>+'3T'!F207</f>
        <v>2529874.2300000004</v>
      </c>
      <c r="F161" s="100">
        <f t="shared" si="9"/>
        <v>4535824.8100000005</v>
      </c>
    </row>
    <row r="162" spans="1:6" x14ac:dyDescent="0.3">
      <c r="A162" s="57" t="s">
        <v>236</v>
      </c>
      <c r="B162" s="53" t="s">
        <v>177</v>
      </c>
      <c r="C162" s="16">
        <f>+'1T'!F208</f>
        <v>0</v>
      </c>
      <c r="D162" s="16">
        <f>+'2T'!F207</f>
        <v>0</v>
      </c>
      <c r="E162" s="16">
        <f>+'3T'!F208</f>
        <v>0</v>
      </c>
      <c r="F162" s="100">
        <f t="shared" si="9"/>
        <v>0</v>
      </c>
    </row>
    <row r="163" spans="1:6" x14ac:dyDescent="0.3">
      <c r="A163" s="57" t="s">
        <v>237</v>
      </c>
      <c r="B163" s="53" t="s">
        <v>296</v>
      </c>
      <c r="C163" s="16">
        <f>+'1T'!F209</f>
        <v>10886634.939999999</v>
      </c>
      <c r="D163" s="16">
        <f>+'2T'!F208</f>
        <v>13363888</v>
      </c>
      <c r="E163" s="16">
        <f>+'3T'!F209</f>
        <v>12886350.84</v>
      </c>
      <c r="F163" s="100">
        <f t="shared" si="9"/>
        <v>37136873.780000001</v>
      </c>
    </row>
    <row r="164" spans="1:6" x14ac:dyDescent="0.3">
      <c r="A164" s="57" t="s">
        <v>238</v>
      </c>
      <c r="B164" s="53" t="s">
        <v>297</v>
      </c>
      <c r="C164" s="16">
        <f>+'1T'!F210</f>
        <v>0</v>
      </c>
      <c r="D164" s="16">
        <f>+'2T'!F209</f>
        <v>0</v>
      </c>
      <c r="E164" s="16">
        <f>+'3T'!F210</f>
        <v>0</v>
      </c>
      <c r="F164" s="100">
        <f t="shared" si="9"/>
        <v>0</v>
      </c>
    </row>
    <row r="165" spans="1:6" x14ac:dyDescent="0.3">
      <c r="A165" s="57" t="s">
        <v>239</v>
      </c>
      <c r="B165" s="53" t="s">
        <v>298</v>
      </c>
      <c r="C165" s="16">
        <f>+'1T'!F211</f>
        <v>297846348.75</v>
      </c>
      <c r="D165" s="16">
        <f>+'2T'!F210</f>
        <v>147311142.41</v>
      </c>
      <c r="E165" s="16">
        <f>+'3T'!F211</f>
        <v>1220440671</v>
      </c>
      <c r="F165" s="100">
        <f t="shared" si="9"/>
        <v>1665598162.1599998</v>
      </c>
    </row>
    <row r="166" spans="1:6" x14ac:dyDescent="0.3">
      <c r="A166" s="57" t="s">
        <v>240</v>
      </c>
      <c r="B166" s="53" t="s">
        <v>299</v>
      </c>
      <c r="C166" s="16">
        <f>+'1T'!F212</f>
        <v>1313349035.96</v>
      </c>
      <c r="D166" s="16">
        <f>+'2T'!F211</f>
        <v>1931479751.9599996</v>
      </c>
      <c r="E166" s="16">
        <f>+'3T'!F212</f>
        <v>2164172448.4000001</v>
      </c>
      <c r="F166" s="100">
        <f t="shared" si="9"/>
        <v>5409001236.3199997</v>
      </c>
    </row>
    <row r="167" spans="1:6" x14ac:dyDescent="0.3">
      <c r="A167" s="57" t="s">
        <v>241</v>
      </c>
      <c r="B167" s="53" t="s">
        <v>300</v>
      </c>
      <c r="C167" s="16">
        <f>+'1T'!F213</f>
        <v>272524617.36000001</v>
      </c>
      <c r="D167" s="16">
        <f>+'2T'!F212</f>
        <v>686512793.1099999</v>
      </c>
      <c r="E167" s="16">
        <f>+'3T'!F213</f>
        <v>1188385779.5099998</v>
      </c>
      <c r="F167" s="100">
        <f t="shared" si="9"/>
        <v>2147423189.9799995</v>
      </c>
    </row>
    <row r="168" spans="1:6" x14ac:dyDescent="0.3">
      <c r="A168" s="57" t="s">
        <v>242</v>
      </c>
      <c r="B168" s="53" t="s">
        <v>301</v>
      </c>
      <c r="C168" s="16">
        <f>+'1T'!F214</f>
        <v>0</v>
      </c>
      <c r="D168" s="16">
        <f>+'2T'!F213</f>
        <v>0</v>
      </c>
      <c r="E168" s="16">
        <f>+'3T'!F214</f>
        <v>0</v>
      </c>
      <c r="F168" s="100">
        <f t="shared" si="9"/>
        <v>0</v>
      </c>
    </row>
    <row r="169" spans="1:6" x14ac:dyDescent="0.3">
      <c r="A169" s="57" t="s">
        <v>243</v>
      </c>
      <c r="B169" s="53" t="s">
        <v>302</v>
      </c>
      <c r="C169" s="16">
        <f>+'1T'!F215</f>
        <v>0</v>
      </c>
      <c r="D169" s="16">
        <f>+'2T'!F214</f>
        <v>0</v>
      </c>
      <c r="E169" s="16">
        <f>+'3T'!F215</f>
        <v>0</v>
      </c>
      <c r="F169" s="100">
        <f t="shared" si="9"/>
        <v>0</v>
      </c>
    </row>
    <row r="170" spans="1:6" x14ac:dyDescent="0.3">
      <c r="A170" s="57" t="s">
        <v>244</v>
      </c>
      <c r="B170" s="53" t="s">
        <v>303</v>
      </c>
      <c r="C170" s="16">
        <f>+'1T'!F216</f>
        <v>0</v>
      </c>
      <c r="D170" s="16">
        <f>+'2T'!F215</f>
        <v>2996760</v>
      </c>
      <c r="E170" s="16">
        <f>+'3T'!F216</f>
        <v>0</v>
      </c>
      <c r="F170" s="100">
        <f t="shared" si="9"/>
        <v>2996760</v>
      </c>
    </row>
    <row r="171" spans="1:6" x14ac:dyDescent="0.3">
      <c r="A171" s="57" t="s">
        <v>245</v>
      </c>
      <c r="B171" s="53" t="s">
        <v>304</v>
      </c>
      <c r="C171" s="16">
        <f>+'1T'!F217</f>
        <v>0</v>
      </c>
      <c r="D171" s="16">
        <f>+'2T'!F216</f>
        <v>0</v>
      </c>
      <c r="E171" s="16">
        <f>+'3T'!F217</f>
        <v>0</v>
      </c>
      <c r="F171" s="100">
        <f t="shared" si="9"/>
        <v>0</v>
      </c>
    </row>
    <row r="172" spans="1:6" x14ac:dyDescent="0.3">
      <c r="A172" s="57" t="s">
        <v>246</v>
      </c>
      <c r="B172" s="53" t="s">
        <v>305</v>
      </c>
      <c r="C172" s="16">
        <f>+'1T'!F218</f>
        <v>0</v>
      </c>
      <c r="D172" s="16">
        <f>+'2T'!F217</f>
        <v>0</v>
      </c>
      <c r="E172" s="16">
        <f>+'3T'!F218</f>
        <v>7529778.1299999999</v>
      </c>
      <c r="F172" s="100">
        <f t="shared" si="9"/>
        <v>7529778.1299999999</v>
      </c>
    </row>
    <row r="173" spans="1:6" x14ac:dyDescent="0.3">
      <c r="A173" s="57" t="s">
        <v>247</v>
      </c>
      <c r="B173" s="53" t="s">
        <v>306</v>
      </c>
      <c r="C173" s="16">
        <f>+'1T'!F219</f>
        <v>0</v>
      </c>
      <c r="D173" s="16">
        <f>+'2T'!F218</f>
        <v>0</v>
      </c>
      <c r="E173" s="16">
        <f>+'3T'!F219</f>
        <v>0</v>
      </c>
      <c r="F173" s="100">
        <f t="shared" si="9"/>
        <v>0</v>
      </c>
    </row>
    <row r="174" spans="1:6" x14ac:dyDescent="0.3">
      <c r="A174" s="57" t="s">
        <v>248</v>
      </c>
      <c r="B174" s="53" t="s">
        <v>307</v>
      </c>
      <c r="C174" s="16">
        <f>+'1T'!F220</f>
        <v>0</v>
      </c>
      <c r="D174" s="16">
        <f>+'2T'!F219</f>
        <v>0</v>
      </c>
      <c r="E174" s="16">
        <f>+'3T'!F220</f>
        <v>3827310.06</v>
      </c>
      <c r="F174" s="100">
        <f t="shared" si="9"/>
        <v>3827310.06</v>
      </c>
    </row>
    <row r="175" spans="1:6" x14ac:dyDescent="0.3">
      <c r="A175" s="57" t="s">
        <v>249</v>
      </c>
      <c r="B175" s="53" t="s">
        <v>308</v>
      </c>
      <c r="C175" s="16">
        <f>+'1T'!F221</f>
        <v>0</v>
      </c>
      <c r="D175" s="16">
        <f>+'2T'!F220</f>
        <v>0</v>
      </c>
      <c r="E175" s="16">
        <f>+'3T'!F221</f>
        <v>0</v>
      </c>
      <c r="F175" s="100">
        <f t="shared" si="9"/>
        <v>0</v>
      </c>
    </row>
    <row r="176" spans="1:6" x14ac:dyDescent="0.3">
      <c r="A176" s="57" t="s">
        <v>250</v>
      </c>
      <c r="B176" s="53" t="s">
        <v>178</v>
      </c>
      <c r="C176" s="16">
        <f>+'1T'!F222</f>
        <v>0</v>
      </c>
      <c r="D176" s="16">
        <f>+'2T'!F221</f>
        <v>0</v>
      </c>
      <c r="E176" s="16">
        <f>+'3T'!F222</f>
        <v>0</v>
      </c>
      <c r="F176" s="100">
        <f t="shared" si="9"/>
        <v>0</v>
      </c>
    </row>
    <row r="177" spans="1:6" x14ac:dyDescent="0.3">
      <c r="A177" s="57" t="s">
        <v>251</v>
      </c>
      <c r="B177" s="53" t="s">
        <v>309</v>
      </c>
      <c r="C177" s="16">
        <f>+'1T'!F223</f>
        <v>44044225.920000002</v>
      </c>
      <c r="D177" s="16">
        <f>+'2T'!F222</f>
        <v>0</v>
      </c>
      <c r="E177" s="16">
        <f>+'3T'!F223</f>
        <v>0</v>
      </c>
      <c r="F177" s="100">
        <f t="shared" si="9"/>
        <v>44044225.920000002</v>
      </c>
    </row>
    <row r="178" spans="1:6" x14ac:dyDescent="0.3">
      <c r="A178" s="57" t="s">
        <v>252</v>
      </c>
      <c r="B178" s="53" t="s">
        <v>180</v>
      </c>
      <c r="C178" s="16">
        <f>+'1T'!F224</f>
        <v>0</v>
      </c>
      <c r="D178" s="16">
        <f>+'2T'!F223</f>
        <v>0</v>
      </c>
      <c r="E178" s="16">
        <f>+'3T'!F224</f>
        <v>0</v>
      </c>
      <c r="F178" s="100">
        <f t="shared" si="9"/>
        <v>0</v>
      </c>
    </row>
    <row r="179" spans="1:6" x14ac:dyDescent="0.3">
      <c r="A179" s="57" t="s">
        <v>253</v>
      </c>
      <c r="B179" s="53" t="s">
        <v>181</v>
      </c>
      <c r="C179" s="16">
        <f>+'1T'!F225</f>
        <v>0</v>
      </c>
      <c r="D179" s="16">
        <f>+'2T'!F224</f>
        <v>400499280.35000002</v>
      </c>
      <c r="E179" s="16">
        <f>+'3T'!F225</f>
        <v>125363650.09</v>
      </c>
      <c r="F179" s="100">
        <f t="shared" si="9"/>
        <v>525862930.44000006</v>
      </c>
    </row>
    <row r="180" spans="1:6" x14ac:dyDescent="0.3">
      <c r="A180" s="57" t="s">
        <v>254</v>
      </c>
      <c r="B180" s="53" t="s">
        <v>310</v>
      </c>
      <c r="C180" s="16">
        <f>+'1T'!F226</f>
        <v>0</v>
      </c>
      <c r="D180" s="16">
        <f>+'2T'!F225</f>
        <v>158132350.23000002</v>
      </c>
      <c r="E180" s="16">
        <f>+'3T'!F226</f>
        <v>4190240.17</v>
      </c>
      <c r="F180" s="100">
        <f t="shared" si="9"/>
        <v>162322590.40000001</v>
      </c>
    </row>
    <row r="181" spans="1:6" x14ac:dyDescent="0.3">
      <c r="A181" s="57" t="s">
        <v>255</v>
      </c>
      <c r="B181" s="53" t="s">
        <v>311</v>
      </c>
      <c r="C181" s="16">
        <f>+'1T'!F227</f>
        <v>4042069.62</v>
      </c>
      <c r="D181" s="16">
        <f>+'2T'!F226</f>
        <v>393736080.39999998</v>
      </c>
      <c r="E181" s="16">
        <f>+'3T'!F227</f>
        <v>2874048479.1900001</v>
      </c>
      <c r="F181" s="100">
        <f t="shared" si="9"/>
        <v>3271826629.21</v>
      </c>
    </row>
    <row r="182" spans="1:6" x14ac:dyDescent="0.3">
      <c r="A182" s="57" t="s">
        <v>274</v>
      </c>
      <c r="B182" s="53" t="s">
        <v>275</v>
      </c>
      <c r="C182" s="16">
        <f>+'1T'!F228</f>
        <v>0</v>
      </c>
      <c r="D182" s="16">
        <f>+'2T'!F227</f>
        <v>0</v>
      </c>
      <c r="E182" s="16">
        <f>+'3T'!F228</f>
        <v>4145328.8899999997</v>
      </c>
      <c r="F182" s="100">
        <f t="shared" si="9"/>
        <v>4145328.8899999997</v>
      </c>
    </row>
    <row r="183" spans="1:6" x14ac:dyDescent="0.3">
      <c r="A183" s="57" t="s">
        <v>274</v>
      </c>
      <c r="B183" s="53" t="s">
        <v>276</v>
      </c>
      <c r="C183" s="16">
        <f>+'1T'!F229</f>
        <v>0</v>
      </c>
      <c r="D183" s="16">
        <f>+'2T'!F228</f>
        <v>0</v>
      </c>
      <c r="E183" s="16">
        <f>+'3T'!F229</f>
        <v>660085.62</v>
      </c>
      <c r="F183" s="100">
        <f t="shared" si="9"/>
        <v>660085.62</v>
      </c>
    </row>
    <row r="184" spans="1:6" x14ac:dyDescent="0.3">
      <c r="A184" s="142"/>
      <c r="B184" s="53"/>
      <c r="C184" s="16"/>
      <c r="D184" s="16"/>
      <c r="E184" s="16"/>
      <c r="F184" s="100"/>
    </row>
    <row r="185" spans="1:6" x14ac:dyDescent="0.3">
      <c r="A185" s="264" t="s">
        <v>59</v>
      </c>
      <c r="B185" s="264"/>
      <c r="C185" s="56">
        <f>+SUM(C186:C190)</f>
        <v>0</v>
      </c>
      <c r="D185" s="56">
        <f t="shared" ref="D185:E185" si="10">+SUM(D186:D190)</f>
        <v>0</v>
      </c>
      <c r="E185" s="56">
        <f t="shared" si="10"/>
        <v>0</v>
      </c>
      <c r="F185" s="56">
        <f>+SUM(F186:F190)</f>
        <v>0</v>
      </c>
    </row>
    <row r="186" spans="1:6" x14ac:dyDescent="0.3">
      <c r="A186" s="57" t="s">
        <v>58</v>
      </c>
      <c r="B186" s="53" t="s">
        <v>53</v>
      </c>
      <c r="C186" s="59">
        <f>+'1T'!F232</f>
        <v>0</v>
      </c>
      <c r="D186" s="59">
        <f>+'2T'!F231</f>
        <v>0</v>
      </c>
      <c r="E186" s="59">
        <f>+'3T'!F232</f>
        <v>0</v>
      </c>
      <c r="F186" s="101">
        <f>+C186+D186+E186</f>
        <v>0</v>
      </c>
    </row>
    <row r="187" spans="1:6" x14ac:dyDescent="0.3">
      <c r="A187" s="57" t="s">
        <v>58</v>
      </c>
      <c r="B187" s="53" t="s">
        <v>53</v>
      </c>
      <c r="C187" s="59">
        <f>+'1T'!F233</f>
        <v>0</v>
      </c>
      <c r="D187" s="59">
        <f>+'2T'!F232</f>
        <v>0</v>
      </c>
      <c r="E187" s="59">
        <f>+'3T'!F233</f>
        <v>0</v>
      </c>
      <c r="F187" s="101">
        <f>+C187+D187+E187</f>
        <v>0</v>
      </c>
    </row>
    <row r="188" spans="1:6" x14ac:dyDescent="0.3">
      <c r="A188" s="57" t="s">
        <v>58</v>
      </c>
      <c r="B188" s="53" t="s">
        <v>53</v>
      </c>
      <c r="C188" s="59">
        <f>+'1T'!F234</f>
        <v>0</v>
      </c>
      <c r="D188" s="59">
        <f>+'2T'!F233</f>
        <v>0</v>
      </c>
      <c r="E188" s="59">
        <f>+'3T'!F234</f>
        <v>0</v>
      </c>
      <c r="F188" s="101">
        <f>+C188+D188+E188</f>
        <v>0</v>
      </c>
    </row>
    <row r="189" spans="1:6" x14ac:dyDescent="0.3">
      <c r="A189" s="57" t="s">
        <v>58</v>
      </c>
      <c r="B189" s="53" t="s">
        <v>53</v>
      </c>
      <c r="C189" s="59">
        <f>+'1T'!F235</f>
        <v>0</v>
      </c>
      <c r="D189" s="59">
        <f>+'2T'!F234</f>
        <v>0</v>
      </c>
      <c r="E189" s="59">
        <f>+'3T'!F235</f>
        <v>0</v>
      </c>
      <c r="F189" s="101">
        <f t="shared" ref="F189" si="11">+C189+D189+E189</f>
        <v>0</v>
      </c>
    </row>
    <row r="190" spans="1:6" x14ac:dyDescent="0.3">
      <c r="A190" s="57" t="s">
        <v>58</v>
      </c>
      <c r="B190" s="53" t="s">
        <v>53</v>
      </c>
      <c r="C190" s="59">
        <f>+'1T'!F236</f>
        <v>0</v>
      </c>
      <c r="D190" s="59">
        <f>+'2T'!F235</f>
        <v>0</v>
      </c>
      <c r="E190" s="59">
        <f>+'3T'!F236</f>
        <v>0</v>
      </c>
      <c r="F190" s="101">
        <f>+C190+D190+E190</f>
        <v>0</v>
      </c>
    </row>
    <row r="191" spans="1:6" x14ac:dyDescent="0.3">
      <c r="C191" s="62"/>
      <c r="D191" s="62"/>
      <c r="E191" s="62"/>
      <c r="F191" s="62"/>
    </row>
    <row r="192" spans="1:6" x14ac:dyDescent="0.3">
      <c r="A192" s="264" t="s">
        <v>60</v>
      </c>
      <c r="B192" s="264"/>
      <c r="C192" s="56">
        <f>+SUM(C193:C194)</f>
        <v>0</v>
      </c>
      <c r="D192" s="56">
        <f t="shared" ref="D192:E192" si="12">+SUM(D193:D194)</f>
        <v>0</v>
      </c>
      <c r="E192" s="56">
        <f t="shared" si="12"/>
        <v>0</v>
      </c>
      <c r="F192" s="56">
        <f>+SUM(F193:F194)</f>
        <v>0</v>
      </c>
    </row>
    <row r="193" spans="1:6" x14ac:dyDescent="0.3">
      <c r="A193" s="80" t="s">
        <v>58</v>
      </c>
      <c r="B193" s="53" t="s">
        <v>53</v>
      </c>
      <c r="C193" s="59">
        <f>+'1T'!F239</f>
        <v>0</v>
      </c>
      <c r="D193" s="59">
        <f>+'2T'!F238</f>
        <v>0</v>
      </c>
      <c r="E193" s="59">
        <f>+'3T'!F239</f>
        <v>0</v>
      </c>
      <c r="F193" s="101">
        <f>+C193+D193+E193</f>
        <v>0</v>
      </c>
    </row>
    <row r="194" spans="1:6" x14ac:dyDescent="0.3">
      <c r="A194" s="50" t="s">
        <v>58</v>
      </c>
      <c r="B194" s="50" t="s">
        <v>53</v>
      </c>
      <c r="C194" s="102">
        <f>+'1T'!F240</f>
        <v>0</v>
      </c>
      <c r="D194" s="102">
        <f>+'2T'!F239</f>
        <v>0</v>
      </c>
      <c r="E194" s="63">
        <f>+'3T'!F240</f>
        <v>0</v>
      </c>
      <c r="F194" s="103">
        <f>+C194+D194+E194</f>
        <v>0</v>
      </c>
    </row>
    <row r="195" spans="1:6" ht="14.25" customHeight="1" x14ac:dyDescent="0.3">
      <c r="A195" s="265" t="s">
        <v>61</v>
      </c>
      <c r="B195" s="265"/>
      <c r="C195" s="265"/>
      <c r="D195" s="265"/>
      <c r="E195" s="265"/>
      <c r="F195" s="265"/>
    </row>
    <row r="196" spans="1:6" x14ac:dyDescent="0.3">
      <c r="A196" s="292" t="s">
        <v>344</v>
      </c>
      <c r="B196" s="292"/>
      <c r="C196" s="292"/>
      <c r="D196" s="292"/>
      <c r="E196" s="292"/>
      <c r="F196" s="292"/>
    </row>
    <row r="197" spans="1:6" x14ac:dyDescent="0.3">
      <c r="A197" s="57"/>
      <c r="B197" s="53"/>
    </row>
    <row r="198" spans="1:6" x14ac:dyDescent="0.3">
      <c r="A198" s="263" t="s">
        <v>78</v>
      </c>
      <c r="B198" s="263"/>
      <c r="C198" s="263"/>
      <c r="D198" s="263"/>
      <c r="E198" s="263"/>
      <c r="F198" s="45"/>
    </row>
    <row r="199" spans="1:6" x14ac:dyDescent="0.3">
      <c r="A199" s="263" t="s">
        <v>79</v>
      </c>
      <c r="B199" s="263"/>
      <c r="C199" s="263"/>
      <c r="D199" s="263"/>
      <c r="E199" s="263"/>
      <c r="F199" s="45"/>
    </row>
    <row r="200" spans="1:6" x14ac:dyDescent="0.3">
      <c r="A200" s="263" t="s">
        <v>52</v>
      </c>
      <c r="B200" s="263"/>
      <c r="C200" s="263"/>
      <c r="D200" s="263"/>
      <c r="E200" s="263"/>
      <c r="F200" s="45"/>
    </row>
    <row r="201" spans="1:6" x14ac:dyDescent="0.3">
      <c r="A201" s="96"/>
      <c r="B201" s="97"/>
      <c r="C201" s="97"/>
      <c r="D201" s="97"/>
      <c r="E201" s="97"/>
    </row>
    <row r="202" spans="1:6" ht="31.2" x14ac:dyDescent="0.3">
      <c r="A202" s="73" t="s">
        <v>77</v>
      </c>
      <c r="B202" s="73" t="s">
        <v>92</v>
      </c>
      <c r="C202" s="73" t="s">
        <v>93</v>
      </c>
      <c r="D202" s="73" t="s">
        <v>95</v>
      </c>
      <c r="E202" s="73" t="s">
        <v>96</v>
      </c>
    </row>
    <row r="203" spans="1:6" x14ac:dyDescent="0.3">
      <c r="A203" s="115" t="s">
        <v>81</v>
      </c>
      <c r="B203" s="65">
        <f>+B204</f>
        <v>0</v>
      </c>
      <c r="C203" s="65">
        <f t="shared" ref="C203:D203" si="13">+B213</f>
        <v>9927855862.6499996</v>
      </c>
      <c r="D203" s="65">
        <f t="shared" si="13"/>
        <v>15084353737.150002</v>
      </c>
      <c r="E203" s="65">
        <f>+B203</f>
        <v>0</v>
      </c>
    </row>
    <row r="204" spans="1:6" x14ac:dyDescent="0.3">
      <c r="A204" s="116" t="s">
        <v>82</v>
      </c>
      <c r="B204" s="27">
        <f>+'1T'!E251</f>
        <v>0</v>
      </c>
      <c r="C204" s="27">
        <f>+'2T'!E250</f>
        <v>0</v>
      </c>
      <c r="D204" s="27">
        <f>+'3T'!E251</f>
        <v>0</v>
      </c>
      <c r="E204" s="70">
        <f>+B204+C204+D204</f>
        <v>0</v>
      </c>
    </row>
    <row r="205" spans="1:6" x14ac:dyDescent="0.3">
      <c r="A205" s="116" t="s">
        <v>80</v>
      </c>
      <c r="B205" s="27" t="str">
        <f>+'1T'!E252</f>
        <v>N/A</v>
      </c>
      <c r="C205" s="27">
        <f>+'2T'!E251</f>
        <v>9927855862.6499996</v>
      </c>
      <c r="D205" s="27">
        <f>+'3T'!E252</f>
        <v>15084353737.150002</v>
      </c>
      <c r="E205" s="70" t="str">
        <f>+B205</f>
        <v>N/A</v>
      </c>
    </row>
    <row r="206" spans="1:6" x14ac:dyDescent="0.3">
      <c r="A206" s="115" t="s">
        <v>84</v>
      </c>
      <c r="B206" s="65">
        <f>+'1T'!E253</f>
        <v>12542597683.25</v>
      </c>
      <c r="C206" s="65">
        <f>+'2T'!E252</f>
        <v>9533318193.5</v>
      </c>
      <c r="D206" s="65">
        <f>+'3T'!E253</f>
        <v>9533318193.5</v>
      </c>
      <c r="E206" s="65">
        <f>+B206+C206+D206</f>
        <v>31609234070.25</v>
      </c>
    </row>
    <row r="207" spans="1:6" x14ac:dyDescent="0.3">
      <c r="A207" s="115" t="s">
        <v>144</v>
      </c>
      <c r="B207" s="65">
        <f>+B208+B209</f>
        <v>12542597683.25</v>
      </c>
      <c r="C207" s="65">
        <f>+C208+C209</f>
        <v>19461174056.150002</v>
      </c>
      <c r="D207" s="65">
        <f>+D208+D209</f>
        <v>24617671930.650002</v>
      </c>
      <c r="E207" s="65">
        <f>+E203+E206</f>
        <v>31609234070.25</v>
      </c>
    </row>
    <row r="208" spans="1:6" x14ac:dyDescent="0.3">
      <c r="A208" s="116" t="s">
        <v>82</v>
      </c>
      <c r="B208" s="27">
        <f>+B204</f>
        <v>0</v>
      </c>
      <c r="C208" s="27">
        <f>+C204</f>
        <v>0</v>
      </c>
      <c r="D208" s="27">
        <f>+D204</f>
        <v>0</v>
      </c>
      <c r="E208" s="70">
        <f>+B208+C208+D208</f>
        <v>0</v>
      </c>
    </row>
    <row r="209" spans="1:5" x14ac:dyDescent="0.3">
      <c r="A209" s="116" t="s">
        <v>80</v>
      </c>
      <c r="B209" s="27">
        <f>+B206</f>
        <v>12542597683.25</v>
      </c>
      <c r="C209" s="27">
        <f>+'2T'!E255</f>
        <v>19461174056.150002</v>
      </c>
      <c r="D209" s="27">
        <f>+'3T'!E256</f>
        <v>24617671930.650002</v>
      </c>
      <c r="E209" s="70">
        <f>+E207</f>
        <v>31609234070.25</v>
      </c>
    </row>
    <row r="210" spans="1:5" x14ac:dyDescent="0.3">
      <c r="A210" s="115" t="s">
        <v>83</v>
      </c>
      <c r="B210" s="65">
        <f>+B211+B212</f>
        <v>2614741820.5999999</v>
      </c>
      <c r="C210" s="65">
        <f>+C211+C212</f>
        <v>4376820319</v>
      </c>
      <c r="D210" s="65">
        <f>+D211+D212</f>
        <v>8302630897.7600002</v>
      </c>
      <c r="E210" s="65">
        <f>+B210+C210+D210</f>
        <v>15294193037.360001</v>
      </c>
    </row>
    <row r="211" spans="1:5" x14ac:dyDescent="0.3">
      <c r="A211" s="116" t="s">
        <v>82</v>
      </c>
      <c r="B211" s="87">
        <f>+'1T'!E258</f>
        <v>0</v>
      </c>
      <c r="C211" s="87">
        <f>+'2T'!E257</f>
        <v>0</v>
      </c>
      <c r="D211" s="87">
        <f>+'3T'!E258</f>
        <v>0</v>
      </c>
      <c r="E211" s="66">
        <f>+B211+C211+D211</f>
        <v>0</v>
      </c>
    </row>
    <row r="212" spans="1:5" x14ac:dyDescent="0.3">
      <c r="A212" s="116" t="s">
        <v>80</v>
      </c>
      <c r="B212" s="87">
        <f>+'1T'!E259</f>
        <v>2614741820.5999999</v>
      </c>
      <c r="C212" s="87">
        <f>+'2T'!E258</f>
        <v>4376820319</v>
      </c>
      <c r="D212" s="87">
        <f>+'3T'!E259</f>
        <v>8302630897.7600002</v>
      </c>
      <c r="E212" s="66">
        <f>+B212+C212+D212</f>
        <v>15294193037.360001</v>
      </c>
    </row>
    <row r="213" spans="1:5" x14ac:dyDescent="0.3">
      <c r="A213" s="115" t="s">
        <v>145</v>
      </c>
      <c r="B213" s="65">
        <f t="shared" ref="B213:E215" si="14">+B207-B210</f>
        <v>9927855862.6499996</v>
      </c>
      <c r="C213" s="65">
        <f t="shared" si="14"/>
        <v>15084353737.150002</v>
      </c>
      <c r="D213" s="65">
        <f t="shared" si="14"/>
        <v>16315041032.890001</v>
      </c>
      <c r="E213" s="65">
        <f>+E207-E210</f>
        <v>16315041032.889999</v>
      </c>
    </row>
    <row r="214" spans="1:5" x14ac:dyDescent="0.3">
      <c r="A214" s="116" t="s">
        <v>82</v>
      </c>
      <c r="B214" s="87">
        <f t="shared" si="14"/>
        <v>0</v>
      </c>
      <c r="C214" s="87">
        <f t="shared" si="14"/>
        <v>0</v>
      </c>
      <c r="D214" s="87">
        <f t="shared" si="14"/>
        <v>0</v>
      </c>
      <c r="E214" s="66">
        <f t="shared" si="14"/>
        <v>0</v>
      </c>
    </row>
    <row r="215" spans="1:5" x14ac:dyDescent="0.3">
      <c r="A215" s="117" t="s">
        <v>80</v>
      </c>
      <c r="B215" s="82">
        <f t="shared" si="14"/>
        <v>9927855862.6499996</v>
      </c>
      <c r="C215" s="82">
        <f t="shared" si="14"/>
        <v>15084353737.150002</v>
      </c>
      <c r="D215" s="82">
        <f t="shared" si="14"/>
        <v>16315041032.890001</v>
      </c>
      <c r="E215" s="67">
        <f>+E209-E212</f>
        <v>16315041032.889999</v>
      </c>
    </row>
    <row r="216" spans="1:5" ht="30" customHeight="1" x14ac:dyDescent="0.3">
      <c r="A216" s="268" t="s">
        <v>345</v>
      </c>
      <c r="B216" s="268"/>
      <c r="C216" s="268"/>
      <c r="D216" s="268"/>
      <c r="E216" s="268"/>
    </row>
    <row r="217" spans="1:5" x14ac:dyDescent="0.3">
      <c r="A217" s="148"/>
      <c r="B217" s="148"/>
      <c r="C217" s="148"/>
      <c r="D217" s="148"/>
    </row>
    <row r="226" spans="1:7" x14ac:dyDescent="0.35">
      <c r="A226" s="6"/>
      <c r="B226" s="6"/>
      <c r="C226" s="6"/>
      <c r="D226" s="6"/>
      <c r="E226" s="6"/>
      <c r="F226" s="6"/>
      <c r="G226" s="6"/>
    </row>
    <row r="227" spans="1:7" x14ac:dyDescent="0.35">
      <c r="A227" s="6"/>
      <c r="B227" s="6"/>
      <c r="C227" s="6"/>
      <c r="D227" s="6"/>
      <c r="E227" s="6"/>
      <c r="F227" s="6"/>
      <c r="G227" s="6"/>
    </row>
    <row r="228" spans="1:7" x14ac:dyDescent="0.35">
      <c r="A228" s="6"/>
      <c r="B228" s="6"/>
      <c r="C228" s="6"/>
      <c r="D228" s="6"/>
      <c r="E228" s="6"/>
      <c r="F228" s="6"/>
      <c r="G228" s="6"/>
    </row>
    <row r="229" spans="1:7" x14ac:dyDescent="0.35">
      <c r="A229" s="6"/>
      <c r="B229" s="6"/>
      <c r="C229" s="6"/>
      <c r="D229" s="6"/>
      <c r="E229" s="6"/>
      <c r="F229" s="6"/>
      <c r="G229" s="6"/>
    </row>
    <row r="230" spans="1:7" x14ac:dyDescent="0.35">
      <c r="A230" s="6"/>
      <c r="B230" s="6"/>
      <c r="C230" s="6"/>
      <c r="D230" s="6"/>
      <c r="E230" s="6"/>
      <c r="F230" s="6"/>
      <c r="G230" s="6"/>
    </row>
    <row r="231" spans="1:7" x14ac:dyDescent="0.35">
      <c r="A231" s="6"/>
      <c r="B231" s="6"/>
      <c r="C231" s="6"/>
      <c r="D231" s="6"/>
      <c r="E231" s="6"/>
      <c r="F231" s="6"/>
      <c r="G231" s="6"/>
    </row>
  </sheetData>
  <mergeCells count="34">
    <mergeCell ref="C4:D4"/>
    <mergeCell ref="C5:D5"/>
    <mergeCell ref="C6:D6"/>
    <mergeCell ref="A2:F2"/>
    <mergeCell ref="A1:F1"/>
    <mergeCell ref="A24:E24"/>
    <mergeCell ref="A10:F10"/>
    <mergeCell ref="A11:F11"/>
    <mergeCell ref="A8:F8"/>
    <mergeCell ref="A22:F22"/>
    <mergeCell ref="A14:B14"/>
    <mergeCell ref="A21:F21"/>
    <mergeCell ref="A120:F120"/>
    <mergeCell ref="A62:B62"/>
    <mergeCell ref="A53:F53"/>
    <mergeCell ref="A55:F55"/>
    <mergeCell ref="A56:F56"/>
    <mergeCell ref="A57:F57"/>
    <mergeCell ref="A216:E216"/>
    <mergeCell ref="A50:E50"/>
    <mergeCell ref="A25:E25"/>
    <mergeCell ref="A198:E198"/>
    <mergeCell ref="A196:F196"/>
    <mergeCell ref="A199:E199"/>
    <mergeCell ref="A200:E200"/>
    <mergeCell ref="A129:B129"/>
    <mergeCell ref="A185:B185"/>
    <mergeCell ref="A192:B192"/>
    <mergeCell ref="A124:F124"/>
    <mergeCell ref="A195:F195"/>
    <mergeCell ref="A116:B116"/>
    <mergeCell ref="A119:E119"/>
    <mergeCell ref="A122:F122"/>
    <mergeCell ref="A123:F123"/>
  </mergeCells>
  <printOptions horizontalCentered="1"/>
  <pageMargins left="0.70866141732283472" right="0.70866141732283472" top="0.94488188976377963" bottom="0.74803149606299213" header="0.19685039370078741" footer="0.31496062992125984"/>
  <pageSetup scale="43"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50" max="5" man="1"/>
  </rowBreaks>
  <ignoredErrors>
    <ignoredError sqref="C14:F20" evalError="1"/>
    <ignoredError sqref="E36 E204:E205" 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01"/>
  <sheetViews>
    <sheetView showGridLines="0" zoomScale="80" zoomScaleNormal="80" workbookViewId="0">
      <selection sqref="A1:F2"/>
    </sheetView>
  </sheetViews>
  <sheetFormatPr baseColWidth="10" defaultColWidth="11.44140625" defaultRowHeight="15.6" x14ac:dyDescent="0.35"/>
  <cols>
    <col min="1" max="1" width="81.88671875" style="10" customWidth="1"/>
    <col min="2" max="2" width="41.6640625" style="10" customWidth="1"/>
    <col min="3" max="3" width="30.109375" style="10" customWidth="1"/>
    <col min="4" max="4" width="26.5546875" style="10" customWidth="1"/>
    <col min="5" max="5" width="24.109375" style="10" customWidth="1"/>
    <col min="6" max="6" width="22.88671875" style="10" customWidth="1"/>
    <col min="7" max="7" width="19.6640625" style="10" customWidth="1"/>
    <col min="8" max="8" width="22.5546875" style="6" customWidth="1"/>
    <col min="9" max="9" width="16.33203125" style="6" customWidth="1"/>
    <col min="10" max="10" width="11.44140625" style="6"/>
    <col min="11" max="11" width="18.44140625" style="6" customWidth="1"/>
    <col min="12" max="12" width="19.6640625" style="6" bestFit="1" customWidth="1"/>
    <col min="13" max="13" width="18.33203125" style="6" bestFit="1" customWidth="1"/>
    <col min="14" max="16384" width="11.44140625" style="6"/>
  </cols>
  <sheetData>
    <row r="1" spans="1:7" s="1" customFormat="1" ht="21.9" customHeight="1" x14ac:dyDescent="0.35">
      <c r="A1" s="267" t="s">
        <v>38</v>
      </c>
      <c r="B1" s="267"/>
      <c r="C1" s="267"/>
      <c r="D1" s="267"/>
      <c r="E1" s="267"/>
      <c r="F1" s="267"/>
    </row>
    <row r="2" spans="1:7" s="1" customFormat="1" ht="21.9" customHeight="1" x14ac:dyDescent="0.35">
      <c r="A2" s="267"/>
      <c r="B2" s="267"/>
      <c r="C2" s="267"/>
      <c r="D2" s="267"/>
      <c r="E2" s="267"/>
      <c r="F2" s="267"/>
    </row>
    <row r="3" spans="1:7" s="1" customFormat="1" ht="17.399999999999999" x14ac:dyDescent="0.4">
      <c r="A3" s="240" t="s">
        <v>189</v>
      </c>
      <c r="B3" s="240"/>
      <c r="C3" s="240"/>
      <c r="D3" s="240"/>
      <c r="E3" s="240"/>
      <c r="F3" s="240"/>
    </row>
    <row r="4" spans="1:7" ht="17.399999999999999" x14ac:dyDescent="0.35">
      <c r="A4" s="146"/>
      <c r="B4" s="146"/>
      <c r="C4" s="146"/>
      <c r="D4" s="146"/>
      <c r="E4" s="146"/>
      <c r="F4" s="146"/>
      <c r="G4" s="1"/>
    </row>
    <row r="5" spans="1:7" ht="18" customHeight="1" x14ac:dyDescent="0.35">
      <c r="A5" s="75"/>
      <c r="B5" s="77" t="s">
        <v>22</v>
      </c>
      <c r="C5" s="241" t="s">
        <v>191</v>
      </c>
      <c r="D5" s="242"/>
      <c r="E5" s="242"/>
      <c r="F5" s="38"/>
      <c r="G5" s="1"/>
    </row>
    <row r="6" spans="1:7" ht="18" customHeight="1" x14ac:dyDescent="0.35">
      <c r="A6" s="76"/>
      <c r="B6" s="78" t="s">
        <v>33</v>
      </c>
      <c r="C6" s="243" t="s">
        <v>192</v>
      </c>
      <c r="D6" s="244"/>
      <c r="E6" s="244"/>
      <c r="F6" s="3"/>
      <c r="G6" s="6"/>
    </row>
    <row r="7" spans="1:7" ht="18" customHeight="1" x14ac:dyDescent="0.35">
      <c r="A7" s="76"/>
      <c r="B7" s="79" t="s">
        <v>34</v>
      </c>
      <c r="C7" s="243" t="s">
        <v>192</v>
      </c>
      <c r="D7" s="244"/>
      <c r="E7" s="244"/>
      <c r="F7" s="3"/>
      <c r="G7" s="6"/>
    </row>
    <row r="8" spans="1:7" ht="15" customHeight="1" x14ac:dyDescent="0.35">
      <c r="A8" s="4"/>
      <c r="B8" s="144"/>
      <c r="C8" s="144"/>
      <c r="D8" s="144"/>
      <c r="E8" s="144"/>
      <c r="F8" s="144"/>
      <c r="G8" s="6"/>
    </row>
    <row r="9" spans="1:7" x14ac:dyDescent="0.35">
      <c r="A9" s="7"/>
      <c r="B9" s="144"/>
      <c r="C9" s="144"/>
      <c r="D9" s="144"/>
      <c r="E9" s="144"/>
      <c r="F9" s="144"/>
      <c r="G9" s="6"/>
    </row>
    <row r="10" spans="1:7" ht="21.9" customHeight="1" x14ac:dyDescent="0.35">
      <c r="A10" s="245" t="s">
        <v>35</v>
      </c>
      <c r="B10" s="245"/>
      <c r="C10" s="245"/>
      <c r="D10" s="245"/>
      <c r="E10" s="245"/>
      <c r="F10" s="245"/>
      <c r="G10" s="6"/>
    </row>
    <row r="11" spans="1:7" s="91" customFormat="1" ht="16.95" customHeight="1" x14ac:dyDescent="0.35">
      <c r="A11" s="9"/>
      <c r="B11" s="9"/>
      <c r="C11" s="9"/>
      <c r="D11" s="9"/>
      <c r="E11" s="9"/>
      <c r="F11" s="9"/>
      <c r="G11" s="6"/>
    </row>
    <row r="12" spans="1:7" s="91" customFormat="1" ht="16.95" customHeight="1" x14ac:dyDescent="0.35">
      <c r="A12" s="235" t="s">
        <v>36</v>
      </c>
      <c r="B12" s="235"/>
      <c r="C12" s="235"/>
      <c r="D12" s="235"/>
      <c r="E12" s="235"/>
      <c r="F12" s="235"/>
      <c r="G12" s="6"/>
    </row>
    <row r="13" spans="1:7" s="91" customFormat="1" ht="17.25" customHeight="1" x14ac:dyDescent="0.35">
      <c r="A13" s="293" t="s">
        <v>19</v>
      </c>
      <c r="B13" s="293"/>
      <c r="C13" s="293"/>
      <c r="D13" s="293"/>
      <c r="E13" s="293"/>
      <c r="F13" s="293"/>
      <c r="G13" s="6"/>
    </row>
    <row r="14" spans="1:7" s="91" customFormat="1" ht="16.95" customHeight="1" x14ac:dyDescent="0.35">
      <c r="A14" s="144"/>
      <c r="B14" s="144"/>
      <c r="C14" s="144"/>
      <c r="D14" s="144"/>
      <c r="E14" s="144"/>
      <c r="F14" s="144"/>
      <c r="G14" s="6"/>
    </row>
    <row r="15" spans="1:7" s="38" customFormat="1" ht="16.95" customHeight="1" x14ac:dyDescent="0.35">
      <c r="A15" s="143" t="s">
        <v>17</v>
      </c>
      <c r="B15" s="11" t="s">
        <v>18</v>
      </c>
      <c r="C15" s="11" t="s">
        <v>14</v>
      </c>
      <c r="D15" s="11" t="s">
        <v>15</v>
      </c>
      <c r="E15" s="11" t="s">
        <v>89</v>
      </c>
      <c r="F15" s="143" t="s">
        <v>12</v>
      </c>
      <c r="G15" s="6"/>
    </row>
    <row r="16" spans="1:7" s="38" customFormat="1" ht="16.95" customHeight="1" x14ac:dyDescent="0.3">
      <c r="A16" s="246" t="s">
        <v>16</v>
      </c>
      <c r="B16" s="246"/>
      <c r="C16" s="151">
        <f t="shared" ref="C16:E16" si="0">+SUM(C18:C22)</f>
        <v>171912</v>
      </c>
      <c r="D16" s="151">
        <f t="shared" si="0"/>
        <v>170037</v>
      </c>
      <c r="E16" s="151">
        <f t="shared" si="0"/>
        <v>163226</v>
      </c>
      <c r="F16" s="151">
        <f>+SUM(F18:F22)</f>
        <v>168391.66666666666</v>
      </c>
    </row>
    <row r="17" spans="1:8" s="91" customFormat="1" x14ac:dyDescent="0.3">
      <c r="A17" s="135"/>
      <c r="B17" s="120"/>
      <c r="C17" s="121"/>
      <c r="D17" s="121"/>
      <c r="E17" s="121"/>
      <c r="F17" s="121"/>
    </row>
    <row r="18" spans="1:8" s="91" customFormat="1" x14ac:dyDescent="0.3">
      <c r="A18" s="150" t="s">
        <v>161</v>
      </c>
      <c r="B18" s="149" t="s">
        <v>167</v>
      </c>
      <c r="C18" s="193">
        <v>8469</v>
      </c>
      <c r="D18" s="193">
        <v>8105</v>
      </c>
      <c r="E18" s="193">
        <v>7690</v>
      </c>
      <c r="F18" s="121">
        <f>+AVERAGE(C18:E18)</f>
        <v>8088</v>
      </c>
    </row>
    <row r="19" spans="1:8" s="91" customFormat="1" ht="31.2" x14ac:dyDescent="0.3">
      <c r="A19" s="150" t="s">
        <v>162</v>
      </c>
      <c r="B19" s="149" t="s">
        <v>167</v>
      </c>
      <c r="C19" s="193">
        <v>106273</v>
      </c>
      <c r="D19" s="193">
        <v>106594</v>
      </c>
      <c r="E19" s="193">
        <v>105282</v>
      </c>
      <c r="F19" s="121">
        <f t="shared" ref="F19:F22" si="1">+AVERAGE(C19:E19)</f>
        <v>106049.66666666667</v>
      </c>
    </row>
    <row r="20" spans="1:8" s="91" customFormat="1" ht="31.2" x14ac:dyDescent="0.3">
      <c r="A20" s="150" t="s">
        <v>163</v>
      </c>
      <c r="B20" s="149" t="s">
        <v>166</v>
      </c>
      <c r="C20" s="193">
        <v>9371</v>
      </c>
      <c r="D20" s="193">
        <v>9482</v>
      </c>
      <c r="E20" s="193">
        <v>9518</v>
      </c>
      <c r="F20" s="121">
        <f t="shared" si="1"/>
        <v>9457</v>
      </c>
    </row>
    <row r="21" spans="1:8" s="91" customFormat="1" x14ac:dyDescent="0.3">
      <c r="A21" s="150" t="s">
        <v>164</v>
      </c>
      <c r="B21" s="149" t="s">
        <v>168</v>
      </c>
      <c r="C21" s="193">
        <v>26130</v>
      </c>
      <c r="D21" s="193">
        <v>25524</v>
      </c>
      <c r="E21" s="193">
        <v>23824</v>
      </c>
      <c r="F21" s="121">
        <f t="shared" si="1"/>
        <v>25159.333333333332</v>
      </c>
    </row>
    <row r="22" spans="1:8" s="91" customFormat="1" x14ac:dyDescent="0.3">
      <c r="A22" s="150" t="s">
        <v>165</v>
      </c>
      <c r="B22" s="149" t="s">
        <v>168</v>
      </c>
      <c r="C22" s="193">
        <v>21669</v>
      </c>
      <c r="D22" s="193">
        <v>20332</v>
      </c>
      <c r="E22" s="193">
        <v>16912</v>
      </c>
      <c r="F22" s="121">
        <f t="shared" si="1"/>
        <v>19637.666666666668</v>
      </c>
    </row>
    <row r="23" spans="1:8" x14ac:dyDescent="0.35">
      <c r="A23" s="294" t="s">
        <v>339</v>
      </c>
      <c r="B23" s="294"/>
      <c r="C23" s="294"/>
      <c r="D23" s="294"/>
      <c r="E23" s="294"/>
      <c r="F23" s="294"/>
      <c r="G23" s="6"/>
    </row>
    <row r="24" spans="1:8" s="38" customFormat="1" ht="93.75" customHeight="1" x14ac:dyDescent="0.35">
      <c r="A24" s="295" t="s">
        <v>361</v>
      </c>
      <c r="B24" s="296"/>
      <c r="C24" s="296"/>
      <c r="D24" s="296"/>
      <c r="E24" s="296"/>
      <c r="F24" s="297"/>
      <c r="G24" s="6"/>
    </row>
    <row r="25" spans="1:8" s="38" customFormat="1" ht="16.95" customHeight="1" x14ac:dyDescent="0.35">
      <c r="A25" s="39"/>
      <c r="B25" s="39"/>
      <c r="C25" s="39"/>
      <c r="D25" s="40"/>
      <c r="E25" s="40"/>
      <c r="F25" s="41"/>
      <c r="G25" s="6"/>
    </row>
    <row r="26" spans="1:8" s="38" customFormat="1" ht="16.95" customHeight="1" x14ac:dyDescent="0.35">
      <c r="A26" s="235" t="s">
        <v>37</v>
      </c>
      <c r="B26" s="235"/>
      <c r="C26" s="235"/>
      <c r="D26" s="235"/>
      <c r="E26" s="235"/>
      <c r="F26" s="235"/>
      <c r="G26" s="6"/>
    </row>
    <row r="27" spans="1:8" s="38" customFormat="1" ht="16.95" customHeight="1" x14ac:dyDescent="0.35">
      <c r="A27" s="235" t="s">
        <v>20</v>
      </c>
      <c r="B27" s="235"/>
      <c r="C27" s="235"/>
      <c r="D27" s="235"/>
      <c r="E27" s="235"/>
      <c r="F27" s="235"/>
      <c r="G27" s="6"/>
    </row>
    <row r="28" spans="1:8" s="38" customFormat="1" x14ac:dyDescent="0.35">
      <c r="A28" s="39"/>
      <c r="B28" s="39"/>
      <c r="C28" s="40"/>
      <c r="D28" s="40"/>
      <c r="E28" s="40"/>
      <c r="F28" s="42"/>
      <c r="G28" s="6"/>
    </row>
    <row r="29" spans="1:8" ht="15" customHeight="1" x14ac:dyDescent="0.35">
      <c r="A29" s="247" t="s">
        <v>17</v>
      </c>
      <c r="B29" s="248"/>
      <c r="C29" s="11" t="s">
        <v>14</v>
      </c>
      <c r="D29" s="11" t="s">
        <v>15</v>
      </c>
      <c r="E29" s="11" t="s">
        <v>89</v>
      </c>
      <c r="F29" s="143" t="s">
        <v>12</v>
      </c>
      <c r="G29" s="6"/>
    </row>
    <row r="30" spans="1:8" s="38" customFormat="1" ht="16.95" customHeight="1" x14ac:dyDescent="0.35">
      <c r="A30" s="246" t="s">
        <v>16</v>
      </c>
      <c r="B30" s="246"/>
      <c r="C30" s="37">
        <f t="shared" ref="C30:D30" si="2">+C32+C38</f>
        <v>3621347767.0599999</v>
      </c>
      <c r="D30" s="37">
        <f t="shared" si="2"/>
        <v>3969839321.5</v>
      </c>
      <c r="E30" s="37">
        <f>+E32+E38</f>
        <v>7658797859.79</v>
      </c>
      <c r="F30" s="37">
        <f>+F32+F38</f>
        <v>15249984948.35</v>
      </c>
      <c r="G30" s="192"/>
      <c r="H30" s="196"/>
    </row>
    <row r="31" spans="1:8" s="38" customFormat="1" ht="16.95" customHeight="1" x14ac:dyDescent="0.35">
      <c r="A31" s="224"/>
      <c r="B31" s="224"/>
      <c r="C31" s="123"/>
      <c r="D31" s="123"/>
      <c r="E31" s="123"/>
      <c r="F31" s="123"/>
      <c r="G31" s="6"/>
    </row>
    <row r="32" spans="1:8" s="38" customFormat="1" ht="16.95" customHeight="1" x14ac:dyDescent="0.3">
      <c r="A32" s="223" t="s">
        <v>169</v>
      </c>
      <c r="B32" s="223"/>
      <c r="C32" s="56">
        <f t="shared" ref="C32:E32" si="3">+SUM(C33:C37)</f>
        <v>3581233163.7999997</v>
      </c>
      <c r="D32" s="56">
        <f t="shared" si="3"/>
        <v>3963896195.71</v>
      </c>
      <c r="E32" s="56">
        <f t="shared" si="3"/>
        <v>7239966345.9099998</v>
      </c>
      <c r="F32" s="56">
        <f>+SUM(F33:F37)</f>
        <v>14785095705.42</v>
      </c>
    </row>
    <row r="33" spans="1:6" s="38" customFormat="1" ht="16.95" customHeight="1" x14ac:dyDescent="0.3">
      <c r="A33" s="222" t="s">
        <v>161</v>
      </c>
      <c r="B33" s="222"/>
      <c r="C33" s="123">
        <v>331115091.35618502</v>
      </c>
      <c r="D33" s="123">
        <v>323370750.97387999</v>
      </c>
      <c r="E33" s="123">
        <v>817160047.15632498</v>
      </c>
      <c r="F33" s="123">
        <f>+SUM(C33:E33)</f>
        <v>1471645889.4863901</v>
      </c>
    </row>
    <row r="34" spans="1:6" s="38" customFormat="1" ht="16.95" customHeight="1" x14ac:dyDescent="0.3">
      <c r="A34" s="222" t="s">
        <v>162</v>
      </c>
      <c r="B34" s="222"/>
      <c r="C34" s="123">
        <v>566640103.20846498</v>
      </c>
      <c r="D34" s="123">
        <v>940490776.73101997</v>
      </c>
      <c r="E34" s="123">
        <v>915497962.82842493</v>
      </c>
      <c r="F34" s="123">
        <f t="shared" ref="F34:F37" si="4">+SUM(C34:E34)</f>
        <v>2422628842.76791</v>
      </c>
    </row>
    <row r="35" spans="1:6" s="38" customFormat="1" ht="16.95" customHeight="1" x14ac:dyDescent="0.3">
      <c r="A35" s="222" t="s">
        <v>163</v>
      </c>
      <c r="B35" s="222"/>
      <c r="C35" s="123">
        <v>326578171.36629802</v>
      </c>
      <c r="D35" s="123">
        <v>377961622.58914399</v>
      </c>
      <c r="E35" s="123">
        <v>942704178.08641005</v>
      </c>
      <c r="F35" s="123">
        <f t="shared" si="4"/>
        <v>1647243972.041852</v>
      </c>
    </row>
    <row r="36" spans="1:6" s="38" customFormat="1" ht="16.95" customHeight="1" x14ac:dyDescent="0.3">
      <c r="A36" s="222" t="s">
        <v>164</v>
      </c>
      <c r="B36" s="222"/>
      <c r="C36" s="123">
        <v>2222949361.094666</v>
      </c>
      <c r="D36" s="123">
        <v>2103696993.8235481</v>
      </c>
      <c r="E36" s="123">
        <v>4348494306.7204695</v>
      </c>
      <c r="F36" s="123">
        <f t="shared" si="4"/>
        <v>8675140661.6386833</v>
      </c>
    </row>
    <row r="37" spans="1:6" s="38" customFormat="1" ht="16.95" customHeight="1" x14ac:dyDescent="0.3">
      <c r="A37" s="222" t="s">
        <v>165</v>
      </c>
      <c r="B37" s="222"/>
      <c r="C37" s="123">
        <v>133950436.774386</v>
      </c>
      <c r="D37" s="123">
        <v>218376051.592408</v>
      </c>
      <c r="E37" s="123">
        <v>216109851.11836982</v>
      </c>
      <c r="F37" s="123">
        <f t="shared" si="4"/>
        <v>568436339.48516381</v>
      </c>
    </row>
    <row r="38" spans="1:6" s="38" customFormat="1" ht="16.95" customHeight="1" x14ac:dyDescent="0.3">
      <c r="A38" s="223" t="s">
        <v>170</v>
      </c>
      <c r="B38" s="223"/>
      <c r="C38" s="56">
        <f>+SUM(C40:C50)</f>
        <v>40114603.260000005</v>
      </c>
      <c r="D38" s="56">
        <f>+SUM(D40:D50)</f>
        <v>5943125.79</v>
      </c>
      <c r="E38" s="56">
        <f>+SUM(E39:E50)</f>
        <v>418831513.88</v>
      </c>
      <c r="F38" s="56">
        <f>+SUM(F39:F50)</f>
        <v>464889242.92999995</v>
      </c>
    </row>
    <row r="39" spans="1:6" s="38" customFormat="1" ht="16.95" customHeight="1" x14ac:dyDescent="0.3">
      <c r="A39" s="222" t="s">
        <v>171</v>
      </c>
      <c r="B39" s="222"/>
      <c r="E39" s="123"/>
      <c r="F39" s="123">
        <f>+SUM(C39:E39)</f>
        <v>0</v>
      </c>
    </row>
    <row r="40" spans="1:6" s="38" customFormat="1" ht="16.5" customHeight="1" x14ac:dyDescent="0.3">
      <c r="A40" s="222" t="s">
        <v>172</v>
      </c>
      <c r="B40" s="222"/>
      <c r="C40" s="123">
        <v>0</v>
      </c>
      <c r="D40" s="123">
        <v>0</v>
      </c>
      <c r="E40" s="123">
        <v>63360654.350000001</v>
      </c>
      <c r="F40" s="123">
        <f t="shared" ref="F40:F50" si="5">+SUM(C40:E40)</f>
        <v>63360654.350000001</v>
      </c>
    </row>
    <row r="41" spans="1:6" s="38" customFormat="1" ht="16.95" customHeight="1" x14ac:dyDescent="0.3">
      <c r="A41" s="222" t="s">
        <v>173</v>
      </c>
      <c r="B41" s="222"/>
      <c r="C41" s="123">
        <v>0</v>
      </c>
      <c r="D41" s="123">
        <v>0</v>
      </c>
      <c r="E41" s="123">
        <v>0</v>
      </c>
      <c r="F41" s="123">
        <f t="shared" si="5"/>
        <v>0</v>
      </c>
    </row>
    <row r="42" spans="1:6" s="38" customFormat="1" ht="16.95" customHeight="1" x14ac:dyDescent="0.3">
      <c r="A42" s="222" t="s">
        <v>174</v>
      </c>
      <c r="B42" s="222"/>
      <c r="C42" s="123">
        <v>0</v>
      </c>
      <c r="D42" s="123">
        <v>5214403.79</v>
      </c>
      <c r="E42" s="123">
        <v>24281496.829999998</v>
      </c>
      <c r="F42" s="123">
        <f t="shared" si="5"/>
        <v>29495900.619999997</v>
      </c>
    </row>
    <row r="43" spans="1:6" s="38" customFormat="1" ht="16.95" customHeight="1" x14ac:dyDescent="0.3">
      <c r="A43" s="222" t="s">
        <v>175</v>
      </c>
      <c r="B43" s="222"/>
      <c r="C43" s="123">
        <v>0</v>
      </c>
      <c r="D43" s="123">
        <v>0</v>
      </c>
      <c r="E43" s="123">
        <v>0</v>
      </c>
      <c r="F43" s="123">
        <f t="shared" si="5"/>
        <v>0</v>
      </c>
    </row>
    <row r="44" spans="1:6" s="38" customFormat="1" ht="16.95" customHeight="1" x14ac:dyDescent="0.3">
      <c r="A44" s="222" t="s">
        <v>176</v>
      </c>
      <c r="B44" s="222"/>
      <c r="C44" s="123">
        <v>0</v>
      </c>
      <c r="D44" s="123">
        <v>0</v>
      </c>
      <c r="E44" s="123">
        <v>0</v>
      </c>
      <c r="F44" s="123">
        <f t="shared" si="5"/>
        <v>0</v>
      </c>
    </row>
    <row r="45" spans="1:6" s="38" customFormat="1" ht="16.95" customHeight="1" x14ac:dyDescent="0.3">
      <c r="A45" s="222" t="s">
        <v>177</v>
      </c>
      <c r="B45" s="222"/>
      <c r="C45" s="123">
        <v>5889660</v>
      </c>
      <c r="D45" s="123">
        <v>106120</v>
      </c>
      <c r="E45" s="123">
        <v>0</v>
      </c>
      <c r="F45" s="123">
        <f>+SUM(C45:E45)</f>
        <v>5995780</v>
      </c>
    </row>
    <row r="46" spans="1:6" s="38" customFormat="1" ht="16.95" customHeight="1" x14ac:dyDescent="0.3">
      <c r="A46" s="222" t="s">
        <v>178</v>
      </c>
      <c r="B46" s="222"/>
      <c r="C46" s="123">
        <v>0</v>
      </c>
      <c r="D46" s="123">
        <v>0</v>
      </c>
      <c r="E46" s="123">
        <v>29893297.98</v>
      </c>
      <c r="F46" s="123">
        <f t="shared" si="5"/>
        <v>29893297.98</v>
      </c>
    </row>
    <row r="47" spans="1:6" s="38" customFormat="1" ht="16.95" customHeight="1" x14ac:dyDescent="0.3">
      <c r="A47" s="222" t="s">
        <v>179</v>
      </c>
      <c r="B47" s="222"/>
      <c r="C47" s="123">
        <v>0</v>
      </c>
      <c r="D47" s="123">
        <v>0</v>
      </c>
      <c r="E47" s="123">
        <v>25987610.350000001</v>
      </c>
      <c r="F47" s="123">
        <f t="shared" si="5"/>
        <v>25987610.350000001</v>
      </c>
    </row>
    <row r="48" spans="1:6" s="38" customFormat="1" ht="16.95" customHeight="1" x14ac:dyDescent="0.3">
      <c r="A48" s="222" t="s">
        <v>180</v>
      </c>
      <c r="B48" s="222"/>
      <c r="C48" s="123">
        <v>0</v>
      </c>
      <c r="D48" s="123">
        <v>0</v>
      </c>
      <c r="E48" s="123">
        <v>39720630</v>
      </c>
      <c r="F48" s="123">
        <f t="shared" si="5"/>
        <v>39720630</v>
      </c>
    </row>
    <row r="49" spans="1:7" s="38" customFormat="1" ht="16.5" customHeight="1" x14ac:dyDescent="0.3">
      <c r="A49" s="222" t="s">
        <v>181</v>
      </c>
      <c r="B49" s="222"/>
      <c r="C49" s="123">
        <v>13705214.82</v>
      </c>
      <c r="D49" s="123">
        <v>235437</v>
      </c>
      <c r="E49" s="123">
        <v>155612153.90000001</v>
      </c>
      <c r="F49" s="123">
        <f t="shared" si="5"/>
        <v>169552805.72</v>
      </c>
    </row>
    <row r="50" spans="1:7" s="38" customFormat="1" ht="16.95" customHeight="1" x14ac:dyDescent="0.3">
      <c r="A50" s="222" t="s">
        <v>182</v>
      </c>
      <c r="B50" s="222"/>
      <c r="C50" s="123">
        <v>20519728.440000001</v>
      </c>
      <c r="D50" s="123">
        <v>387165</v>
      </c>
      <c r="E50" s="123">
        <v>79975670.469999999</v>
      </c>
      <c r="F50" s="124">
        <f t="shared" si="5"/>
        <v>100882563.91</v>
      </c>
    </row>
    <row r="51" spans="1:7" ht="16.95" customHeight="1" x14ac:dyDescent="0.35">
      <c r="A51" s="236" t="s">
        <v>355</v>
      </c>
      <c r="B51" s="236"/>
      <c r="C51" s="236"/>
      <c r="D51" s="236"/>
      <c r="E51" s="236"/>
      <c r="F51" s="43"/>
      <c r="G51" s="6"/>
    </row>
    <row r="52" spans="1:7" ht="79.2" customHeight="1" x14ac:dyDescent="0.35">
      <c r="A52" s="232" t="s">
        <v>356</v>
      </c>
      <c r="B52" s="233"/>
      <c r="C52" s="233"/>
      <c r="D52" s="233"/>
      <c r="E52" s="233"/>
      <c r="F52" s="234"/>
      <c r="G52" s="6"/>
    </row>
    <row r="53" spans="1:7" ht="16.95" customHeight="1" x14ac:dyDescent="0.35">
      <c r="A53" s="38"/>
      <c r="B53" s="38"/>
      <c r="C53" s="38"/>
      <c r="D53" s="38"/>
      <c r="E53" s="38"/>
      <c r="F53" s="44"/>
      <c r="G53" s="6"/>
    </row>
    <row r="54" spans="1:7" ht="16.95" customHeight="1" x14ac:dyDescent="0.35">
      <c r="A54" s="263" t="s">
        <v>39</v>
      </c>
      <c r="B54" s="263"/>
      <c r="C54" s="263"/>
      <c r="D54" s="263"/>
      <c r="E54" s="263"/>
      <c r="F54" s="263"/>
      <c r="G54" s="6"/>
    </row>
    <row r="55" spans="1:7" ht="16.95" customHeight="1" x14ac:dyDescent="0.35">
      <c r="A55" s="194" t="s">
        <v>40</v>
      </c>
      <c r="B55" s="194"/>
      <c r="C55" s="194"/>
      <c r="D55" s="194"/>
      <c r="E55" s="194"/>
      <c r="F55" s="194"/>
      <c r="G55" s="195"/>
    </row>
    <row r="56" spans="1:7" x14ac:dyDescent="0.35">
      <c r="A56" s="38"/>
      <c r="B56" s="38"/>
      <c r="C56" s="38"/>
      <c r="D56" s="38"/>
      <c r="E56" s="38"/>
      <c r="F56" s="38"/>
      <c r="G56" s="6"/>
    </row>
    <row r="57" spans="1:7" x14ac:dyDescent="0.35">
      <c r="A57" s="227" t="s">
        <v>23</v>
      </c>
      <c r="B57" s="227"/>
      <c r="C57" s="8" t="s">
        <v>41</v>
      </c>
      <c r="D57" s="145" t="s">
        <v>42</v>
      </c>
      <c r="E57" s="22" t="s">
        <v>44</v>
      </c>
      <c r="F57" s="145" t="s">
        <v>24</v>
      </c>
      <c r="G57" s="6"/>
    </row>
    <row r="58" spans="1:7" x14ac:dyDescent="0.35">
      <c r="A58" s="228" t="s">
        <v>28</v>
      </c>
      <c r="B58" s="229"/>
      <c r="C58" s="17" t="s">
        <v>195</v>
      </c>
      <c r="D58" s="17"/>
      <c r="E58" s="21"/>
      <c r="F58" s="18"/>
      <c r="G58" s="6"/>
    </row>
    <row r="59" spans="1:7" x14ac:dyDescent="0.35">
      <c r="A59" s="228" t="s">
        <v>29</v>
      </c>
      <c r="B59" s="228"/>
      <c r="C59" s="17" t="s">
        <v>195</v>
      </c>
      <c r="D59" s="17"/>
      <c r="E59" s="17"/>
      <c r="F59" s="19"/>
      <c r="G59" s="6"/>
    </row>
    <row r="60" spans="1:7" x14ac:dyDescent="0.35">
      <c r="A60" s="230" t="s">
        <v>27</v>
      </c>
      <c r="B60" s="230"/>
      <c r="C60" s="17" t="s">
        <v>195</v>
      </c>
      <c r="D60" s="17"/>
      <c r="E60" s="17"/>
      <c r="F60" s="19"/>
      <c r="G60" s="6"/>
    </row>
    <row r="61" spans="1:7" x14ac:dyDescent="0.35">
      <c r="A61" s="225" t="s">
        <v>30</v>
      </c>
      <c r="B61" s="225"/>
      <c r="C61" s="17"/>
      <c r="D61" s="17" t="s">
        <v>195</v>
      </c>
      <c r="E61" s="17"/>
      <c r="F61" s="20"/>
      <c r="G61" s="6"/>
    </row>
    <row r="62" spans="1:7" s="94" customFormat="1" x14ac:dyDescent="0.35">
      <c r="A62" s="298" t="s">
        <v>362</v>
      </c>
      <c r="B62" s="298"/>
      <c r="C62" s="298"/>
      <c r="D62" s="298"/>
      <c r="E62" s="298"/>
      <c r="F62" s="298"/>
      <c r="G62" s="6"/>
    </row>
    <row r="63" spans="1:7" s="94" customFormat="1" ht="69.599999999999994" customHeight="1" x14ac:dyDescent="0.35">
      <c r="A63" s="299" t="s">
        <v>363</v>
      </c>
      <c r="B63" s="300"/>
      <c r="C63" s="300"/>
      <c r="D63" s="300"/>
      <c r="E63" s="300"/>
      <c r="F63" s="301"/>
      <c r="G63" s="6"/>
    </row>
    <row r="64" spans="1:7" ht="16.5" customHeight="1" x14ac:dyDescent="0.35">
      <c r="A64" s="303" t="s">
        <v>364</v>
      </c>
      <c r="B64" s="304"/>
      <c r="C64" s="304"/>
      <c r="D64" s="304"/>
      <c r="E64" s="304"/>
      <c r="F64" s="305"/>
      <c r="G64" s="6"/>
    </row>
    <row r="65" spans="1:7" x14ac:dyDescent="0.35">
      <c r="A65" s="38"/>
      <c r="B65" s="38"/>
      <c r="C65" s="38"/>
      <c r="D65" s="38"/>
      <c r="E65" s="38"/>
      <c r="F65" s="38"/>
      <c r="G65" s="6"/>
    </row>
    <row r="66" spans="1:7" x14ac:dyDescent="0.35">
      <c r="A66" s="38"/>
      <c r="B66" s="38"/>
      <c r="C66" s="38"/>
      <c r="D66" s="38"/>
      <c r="E66" s="38"/>
      <c r="F66" s="38"/>
      <c r="G66" s="6"/>
    </row>
    <row r="67" spans="1:7" x14ac:dyDescent="0.35">
      <c r="A67" s="38"/>
      <c r="B67" s="38"/>
      <c r="C67" s="38"/>
      <c r="D67" s="38"/>
      <c r="E67" s="38"/>
      <c r="F67" s="38"/>
      <c r="G67" s="6"/>
    </row>
    <row r="68" spans="1:7" x14ac:dyDescent="0.35">
      <c r="A68" s="263" t="s">
        <v>45</v>
      </c>
      <c r="B68" s="263"/>
      <c r="C68" s="263"/>
      <c r="D68" s="263"/>
      <c r="E68" s="263"/>
      <c r="F68" s="263"/>
      <c r="G68" s="6"/>
    </row>
    <row r="69" spans="1:7" x14ac:dyDescent="0.35">
      <c r="A69" s="302" t="s">
        <v>25</v>
      </c>
      <c r="B69" s="302"/>
      <c r="C69" s="302"/>
      <c r="D69" s="302"/>
      <c r="E69" s="302"/>
      <c r="F69" s="302"/>
      <c r="G69" s="6"/>
    </row>
    <row r="70" spans="1:7" x14ac:dyDescent="0.35">
      <c r="A70" s="38"/>
      <c r="B70" s="38"/>
      <c r="C70" s="38"/>
      <c r="D70" s="38"/>
      <c r="E70" s="38"/>
      <c r="F70" s="38"/>
      <c r="G70" s="6"/>
    </row>
    <row r="71" spans="1:7" ht="54" customHeight="1" x14ac:dyDescent="0.35">
      <c r="A71" s="247" t="s">
        <v>23</v>
      </c>
      <c r="B71" s="247"/>
      <c r="C71" s="11" t="s">
        <v>41</v>
      </c>
      <c r="D71" s="143" t="s">
        <v>42</v>
      </c>
      <c r="E71" s="23" t="s">
        <v>86</v>
      </c>
      <c r="F71" s="143" t="s">
        <v>24</v>
      </c>
      <c r="G71" s="6"/>
    </row>
    <row r="72" spans="1:7" ht="22.5" customHeight="1" x14ac:dyDescent="0.35">
      <c r="A72" s="258" t="s">
        <v>31</v>
      </c>
      <c r="B72" s="258"/>
      <c r="C72" s="21" t="s">
        <v>195</v>
      </c>
      <c r="D72" s="21"/>
      <c r="E72" s="32"/>
      <c r="F72" s="46" t="s">
        <v>211</v>
      </c>
      <c r="G72" s="94"/>
    </row>
    <row r="73" spans="1:7" ht="35.25" customHeight="1" x14ac:dyDescent="0.35">
      <c r="A73" s="259" t="s">
        <v>32</v>
      </c>
      <c r="B73" s="259"/>
      <c r="C73" s="33"/>
      <c r="D73" s="33" t="s">
        <v>195</v>
      </c>
      <c r="E73" s="34"/>
      <c r="F73" s="46" t="s">
        <v>211</v>
      </c>
      <c r="G73" s="94"/>
    </row>
    <row r="74" spans="1:7" x14ac:dyDescent="0.35">
      <c r="A74" s="260" t="s">
        <v>198</v>
      </c>
      <c r="B74" s="260"/>
      <c r="C74" s="260"/>
      <c r="D74" s="260"/>
      <c r="E74" s="260"/>
      <c r="F74" s="260"/>
      <c r="G74" s="6"/>
    </row>
    <row r="75" spans="1:7" ht="50.1" customHeight="1" x14ac:dyDescent="0.35">
      <c r="A75" s="306" t="s">
        <v>368</v>
      </c>
      <c r="B75" s="306"/>
      <c r="C75" s="306"/>
      <c r="D75" s="306"/>
      <c r="E75" s="306"/>
      <c r="F75" s="306"/>
      <c r="G75" s="6"/>
    </row>
    <row r="76" spans="1:7" ht="11.25" customHeight="1" x14ac:dyDescent="0.35">
      <c r="A76" s="38"/>
      <c r="B76" s="38"/>
      <c r="C76" s="38"/>
      <c r="D76" s="38"/>
      <c r="E76" s="48"/>
      <c r="F76" s="38"/>
    </row>
    <row r="77" spans="1:7" x14ac:dyDescent="0.35">
      <c r="A77" s="2" t="s">
        <v>46</v>
      </c>
      <c r="B77" s="262"/>
      <c r="C77" s="241"/>
      <c r="D77" s="249" t="s">
        <v>49</v>
      </c>
      <c r="E77" s="272"/>
      <c r="F77" s="307"/>
      <c r="G77" s="6"/>
    </row>
    <row r="78" spans="1:7" x14ac:dyDescent="0.35">
      <c r="A78" s="2" t="s">
        <v>47</v>
      </c>
      <c r="B78" s="262"/>
      <c r="C78" s="241"/>
      <c r="D78" s="308"/>
      <c r="E78" s="309"/>
      <c r="F78" s="310"/>
      <c r="G78" s="6"/>
    </row>
    <row r="79" spans="1:7" x14ac:dyDescent="0.35">
      <c r="A79" s="2" t="s">
        <v>48</v>
      </c>
      <c r="B79" s="262"/>
      <c r="C79" s="241"/>
      <c r="D79" s="311"/>
      <c r="E79" s="312"/>
      <c r="F79" s="313"/>
      <c r="G79" s="6"/>
    </row>
    <row r="80" spans="1:7" x14ac:dyDescent="0.35">
      <c r="A80" s="6"/>
      <c r="B80" s="6"/>
      <c r="C80" s="6"/>
      <c r="D80" s="6"/>
      <c r="E80" s="6"/>
      <c r="F80" s="6"/>
      <c r="G80" s="6"/>
    </row>
    <row r="81" spans="1:7" x14ac:dyDescent="0.35">
      <c r="A81" s="6"/>
      <c r="B81" s="6"/>
      <c r="C81" s="6"/>
      <c r="D81" s="6"/>
      <c r="E81" s="6"/>
      <c r="F81" s="6"/>
      <c r="G81" s="6"/>
    </row>
    <row r="82" spans="1:7" ht="12.75" customHeight="1" x14ac:dyDescent="0.35">
      <c r="A82" s="38"/>
      <c r="B82" s="38"/>
      <c r="C82" s="38"/>
      <c r="D82" s="38"/>
      <c r="E82" s="44"/>
      <c r="F82" s="38"/>
      <c r="G82" s="6"/>
    </row>
    <row r="83" spans="1:7" ht="21.9" customHeight="1" x14ac:dyDescent="0.35">
      <c r="A83" s="245" t="s">
        <v>50</v>
      </c>
      <c r="B83" s="245"/>
      <c r="C83" s="245"/>
      <c r="D83" s="245"/>
      <c r="E83" s="245"/>
      <c r="F83" s="245"/>
      <c r="G83" s="6"/>
    </row>
    <row r="84" spans="1:7" ht="9.9" customHeight="1" x14ac:dyDescent="0.35">
      <c r="A84" s="38"/>
      <c r="B84" s="38"/>
      <c r="C84" s="38"/>
      <c r="D84" s="38"/>
      <c r="E84" s="38"/>
      <c r="F84" s="38"/>
      <c r="G84" s="6"/>
    </row>
    <row r="85" spans="1:7" x14ac:dyDescent="0.35">
      <c r="A85" s="263" t="s">
        <v>51</v>
      </c>
      <c r="B85" s="263"/>
      <c r="C85" s="263"/>
      <c r="D85" s="263"/>
      <c r="E85" s="263"/>
      <c r="F85" s="263"/>
      <c r="G85" s="6"/>
    </row>
    <row r="86" spans="1:7" x14ac:dyDescent="0.35">
      <c r="A86" s="302" t="s">
        <v>62</v>
      </c>
      <c r="B86" s="302"/>
      <c r="C86" s="302"/>
      <c r="D86" s="302"/>
      <c r="E86" s="302"/>
      <c r="F86" s="302"/>
      <c r="G86" s="6"/>
    </row>
    <row r="87" spans="1:7" x14ac:dyDescent="0.35">
      <c r="A87" s="263" t="s">
        <v>52</v>
      </c>
      <c r="B87" s="263"/>
      <c r="C87" s="263"/>
      <c r="D87" s="263"/>
      <c r="E87" s="263"/>
      <c r="F87" s="263"/>
      <c r="G87" s="6"/>
    </row>
    <row r="88" spans="1:7" ht="9.9" customHeight="1" x14ac:dyDescent="0.35">
      <c r="A88" s="38"/>
      <c r="B88" s="38"/>
      <c r="C88" s="38"/>
      <c r="D88" s="38"/>
      <c r="E88" s="38"/>
      <c r="F88" s="38"/>
      <c r="G88" s="6"/>
    </row>
    <row r="89" spans="1:7" x14ac:dyDescent="0.35">
      <c r="A89" s="74" t="s">
        <v>63</v>
      </c>
      <c r="B89" s="74" t="s">
        <v>67</v>
      </c>
      <c r="C89" s="74" t="s">
        <v>71</v>
      </c>
      <c r="D89" s="74" t="s">
        <v>68</v>
      </c>
      <c r="E89" s="74" t="s">
        <v>69</v>
      </c>
      <c r="F89" s="74" t="s">
        <v>70</v>
      </c>
      <c r="G89" s="6"/>
    </row>
    <row r="90" spans="1:7" x14ac:dyDescent="0.35">
      <c r="A90" s="141" t="s">
        <v>16</v>
      </c>
      <c r="B90" s="37">
        <f>+SUM(B92:B96)</f>
        <v>34956189544.129997</v>
      </c>
      <c r="C90" s="83">
        <f>+SUM(C92:C96)</f>
        <v>87.39</v>
      </c>
      <c r="D90" s="12"/>
      <c r="E90" s="12"/>
      <c r="F90" s="12"/>
      <c r="G90" s="6"/>
    </row>
    <row r="91" spans="1:7" ht="17.25" customHeight="1" x14ac:dyDescent="0.35">
      <c r="A91" s="26"/>
      <c r="B91" s="27"/>
      <c r="C91" s="71"/>
      <c r="D91" s="25"/>
      <c r="E91" s="25"/>
      <c r="F91" s="25"/>
      <c r="G91" s="6"/>
    </row>
    <row r="92" spans="1:7" ht="25.5" customHeight="1" x14ac:dyDescent="0.35">
      <c r="A92" s="184" t="s">
        <v>64</v>
      </c>
      <c r="B92" s="123">
        <v>40000000000</v>
      </c>
      <c r="C92" s="185">
        <v>100</v>
      </c>
      <c r="D92" s="186" t="s">
        <v>200</v>
      </c>
      <c r="E92" s="187"/>
      <c r="F92" s="25" t="s">
        <v>90</v>
      </c>
      <c r="G92" s="161"/>
    </row>
    <row r="93" spans="1:7" x14ac:dyDescent="0.35">
      <c r="A93" s="184" t="s">
        <v>65</v>
      </c>
      <c r="B93" s="123">
        <v>-5043810455.8699999</v>
      </c>
      <c r="C93" s="185">
        <v>-12.61</v>
      </c>
      <c r="D93" s="188"/>
      <c r="E93" s="189" t="s">
        <v>353</v>
      </c>
      <c r="F93" s="25" t="s">
        <v>90</v>
      </c>
      <c r="G93" s="161"/>
    </row>
    <row r="94" spans="1:7" x14ac:dyDescent="0.35">
      <c r="A94" s="184" t="s">
        <v>66</v>
      </c>
      <c r="B94" s="123">
        <v>0</v>
      </c>
      <c r="C94" s="185">
        <v>0</v>
      </c>
      <c r="D94" s="184"/>
      <c r="E94" s="184"/>
      <c r="F94" s="25" t="s">
        <v>90</v>
      </c>
      <c r="G94" s="6"/>
    </row>
    <row r="95" spans="1:7" x14ac:dyDescent="0.35">
      <c r="A95" s="184" t="s">
        <v>159</v>
      </c>
      <c r="B95" s="123">
        <v>0</v>
      </c>
      <c r="C95" s="185">
        <v>0</v>
      </c>
      <c r="D95" s="184"/>
      <c r="E95" s="189" t="s">
        <v>354</v>
      </c>
      <c r="F95" s="25" t="s">
        <v>90</v>
      </c>
      <c r="G95" s="6"/>
    </row>
    <row r="96" spans="1:7" x14ac:dyDescent="0.35">
      <c r="A96" s="184" t="s">
        <v>160</v>
      </c>
      <c r="B96" s="123">
        <v>0</v>
      </c>
      <c r="C96" s="185">
        <v>0</v>
      </c>
      <c r="D96" s="190"/>
      <c r="E96" s="189" t="s">
        <v>208</v>
      </c>
      <c r="F96" s="172" t="s">
        <v>90</v>
      </c>
      <c r="G96" s="6"/>
    </row>
    <row r="97" spans="1:9" x14ac:dyDescent="0.35">
      <c r="A97" s="184" t="s">
        <v>347</v>
      </c>
      <c r="B97" s="123">
        <v>0</v>
      </c>
      <c r="C97" s="185">
        <v>0</v>
      </c>
      <c r="D97" s="190"/>
      <c r="E97" s="189" t="s">
        <v>333</v>
      </c>
      <c r="F97" s="172" t="s">
        <v>90</v>
      </c>
    </row>
    <row r="98" spans="1:9" x14ac:dyDescent="0.35">
      <c r="A98" s="184" t="s">
        <v>348</v>
      </c>
      <c r="B98" s="123">
        <v>0</v>
      </c>
      <c r="C98" s="185">
        <v>0</v>
      </c>
      <c r="D98" s="190"/>
      <c r="E98" s="189" t="s">
        <v>353</v>
      </c>
      <c r="F98" s="172" t="s">
        <v>90</v>
      </c>
    </row>
    <row r="99" spans="1:9" x14ac:dyDescent="0.35">
      <c r="A99" s="26" t="s">
        <v>351</v>
      </c>
      <c r="B99" s="27">
        <v>0</v>
      </c>
      <c r="C99" s="71">
        <v>0</v>
      </c>
      <c r="D99" s="44"/>
      <c r="E99" s="183" t="s">
        <v>349</v>
      </c>
      <c r="F99" s="172" t="s">
        <v>90</v>
      </c>
      <c r="G99" s="6"/>
    </row>
    <row r="100" spans="1:9" x14ac:dyDescent="0.35">
      <c r="A100" s="26" t="s">
        <v>350</v>
      </c>
      <c r="B100" s="27">
        <v>0</v>
      </c>
      <c r="C100" s="71">
        <v>0</v>
      </c>
      <c r="D100" s="81"/>
      <c r="E100" s="171" t="s">
        <v>352</v>
      </c>
      <c r="F100" s="172" t="s">
        <v>90</v>
      </c>
      <c r="G100" s="6"/>
    </row>
    <row r="101" spans="1:9" ht="14.4" customHeight="1" x14ac:dyDescent="0.35">
      <c r="A101" s="260" t="s">
        <v>317</v>
      </c>
      <c r="B101" s="260"/>
      <c r="C101" s="260"/>
      <c r="D101" s="260"/>
      <c r="E101" s="260"/>
      <c r="F101" s="260"/>
      <c r="G101" s="6"/>
    </row>
    <row r="102" spans="1:9" ht="50.1" customHeight="1" x14ac:dyDescent="0.35">
      <c r="A102" s="261" t="s">
        <v>358</v>
      </c>
      <c r="B102" s="261"/>
      <c r="C102" s="261"/>
      <c r="D102" s="261"/>
      <c r="E102" s="261"/>
      <c r="F102" s="261"/>
      <c r="G102" s="6"/>
    </row>
    <row r="103" spans="1:9" ht="9.9" customHeight="1" x14ac:dyDescent="0.35">
      <c r="A103" s="26"/>
      <c r="B103" s="51"/>
      <c r="C103" s="25"/>
      <c r="D103" s="44"/>
      <c r="E103" s="44"/>
      <c r="F103" s="44"/>
      <c r="G103" s="6"/>
    </row>
    <row r="104" spans="1:9" x14ac:dyDescent="0.35">
      <c r="A104" s="263" t="s">
        <v>72</v>
      </c>
      <c r="B104" s="263"/>
      <c r="C104" s="263"/>
      <c r="D104" s="263"/>
      <c r="E104" s="263"/>
      <c r="F104" s="263"/>
      <c r="G104" s="6"/>
    </row>
    <row r="105" spans="1:9" x14ac:dyDescent="0.35">
      <c r="A105" s="302" t="s">
        <v>73</v>
      </c>
      <c r="B105" s="302"/>
      <c r="C105" s="302"/>
      <c r="D105" s="302"/>
      <c r="E105" s="302"/>
      <c r="F105" s="302"/>
      <c r="G105" s="6"/>
    </row>
    <row r="106" spans="1:9" x14ac:dyDescent="0.35">
      <c r="A106" s="263" t="s">
        <v>52</v>
      </c>
      <c r="B106" s="263"/>
      <c r="C106" s="263"/>
      <c r="D106" s="263"/>
      <c r="E106" s="263"/>
      <c r="F106" s="263"/>
      <c r="G106" s="6"/>
    </row>
    <row r="107" spans="1:9" ht="9.9" customHeight="1" x14ac:dyDescent="0.35">
      <c r="A107" s="38"/>
      <c r="B107" s="38"/>
      <c r="C107" s="38"/>
      <c r="D107" s="38"/>
      <c r="E107" s="38"/>
      <c r="F107" s="38"/>
      <c r="G107" s="6"/>
    </row>
    <row r="108" spans="1:9" x14ac:dyDescent="0.35">
      <c r="A108" s="73" t="s">
        <v>55</v>
      </c>
      <c r="B108" s="73" t="s">
        <v>56</v>
      </c>
      <c r="C108" s="73" t="s">
        <v>14</v>
      </c>
      <c r="D108" s="73" t="s">
        <v>15</v>
      </c>
      <c r="E108" s="73" t="s">
        <v>89</v>
      </c>
      <c r="F108" s="73" t="s">
        <v>12</v>
      </c>
      <c r="G108" s="6"/>
    </row>
    <row r="109" spans="1:9" x14ac:dyDescent="0.35">
      <c r="A109" s="141" t="s">
        <v>16</v>
      </c>
      <c r="B109" s="52"/>
      <c r="C109" s="37">
        <f>+C111+C165+C169</f>
        <v>4489507737.6300001</v>
      </c>
      <c r="D109" s="37">
        <f>+D111+D165+D169</f>
        <v>0</v>
      </c>
      <c r="E109" s="37">
        <f>+E111+E165+E169</f>
        <v>0</v>
      </c>
      <c r="F109" s="37">
        <f>+F111+F165+F169</f>
        <v>4489507737.6300001</v>
      </c>
      <c r="G109" s="206">
        <f>+F132+F139+F140+F141+F142+F143+F144+F156+F157+F158+F159+F160</f>
        <v>-765874332.11999989</v>
      </c>
      <c r="H109" s="205">
        <f>+F114+F115+F121+F122+F123+F125+F126+F127+F128+F129+F130+F131+F133+F134+F135+F136+F137+F138+F145+F146+F147+F148+F149+F150+F151+F152+F153+F154+F155+F161</f>
        <v>5315730431.75</v>
      </c>
    </row>
    <row r="110" spans="1:9" x14ac:dyDescent="0.35">
      <c r="A110" s="14"/>
      <c r="B110" s="53"/>
      <c r="C110" s="15"/>
      <c r="D110" s="15"/>
      <c r="E110" s="15"/>
      <c r="F110" s="54"/>
      <c r="G110" s="6"/>
      <c r="H110" s="205">
        <f>+F112+F113+F116+F117+F118+F119+F120+F124+F162+F163</f>
        <v>-60348362</v>
      </c>
    </row>
    <row r="111" spans="1:9" x14ac:dyDescent="0.35">
      <c r="A111" s="264" t="s">
        <v>74</v>
      </c>
      <c r="B111" s="264"/>
      <c r="C111" s="56">
        <f>+SUM(C112:C163)</f>
        <v>4489507737.6300001</v>
      </c>
      <c r="D111" s="56">
        <f>+SUM(D112:D163)</f>
        <v>0</v>
      </c>
      <c r="E111" s="56">
        <f t="shared" ref="E111:F111" si="6">+SUM(E112:E163)</f>
        <v>0</v>
      </c>
      <c r="F111" s="56">
        <f t="shared" si="6"/>
        <v>4489507737.6300001</v>
      </c>
      <c r="H111" s="208">
        <f>+F132+F139+F140+F141+F142+F143+F144+F156+F157+F158+F159+F160</f>
        <v>-765874332.11999989</v>
      </c>
    </row>
    <row r="112" spans="1:9" ht="17.399999999999999" x14ac:dyDescent="0.4">
      <c r="A112" s="57" t="s">
        <v>256</v>
      </c>
      <c r="B112" s="53" t="s">
        <v>257</v>
      </c>
      <c r="C112" s="16">
        <v>-12824029</v>
      </c>
      <c r="D112" s="16">
        <v>0</v>
      </c>
      <c r="E112" s="16">
        <v>0</v>
      </c>
      <c r="F112" s="58">
        <f>+C112+D112+E112</f>
        <v>-12824029</v>
      </c>
      <c r="G112" s="6"/>
      <c r="H112" s="209">
        <f>+H109+H110+H111</f>
        <v>4489507737.6300001</v>
      </c>
      <c r="I112" s="211" t="s">
        <v>372</v>
      </c>
    </row>
    <row r="113" spans="1:7" x14ac:dyDescent="0.35">
      <c r="A113" s="57" t="s">
        <v>258</v>
      </c>
      <c r="B113" s="53" t="s">
        <v>259</v>
      </c>
      <c r="C113" s="16">
        <v>-31581571</v>
      </c>
      <c r="D113" s="16">
        <v>0</v>
      </c>
      <c r="E113" s="16">
        <v>0</v>
      </c>
      <c r="F113" s="58">
        <f t="shared" ref="F113:F163" si="7">+C113+D113+E113</f>
        <v>-31581571</v>
      </c>
      <c r="G113" s="6"/>
    </row>
    <row r="114" spans="1:7" x14ac:dyDescent="0.35">
      <c r="A114" s="57" t="s">
        <v>260</v>
      </c>
      <c r="B114" s="53" t="s">
        <v>261</v>
      </c>
      <c r="C114" s="16">
        <v>0</v>
      </c>
      <c r="D114" s="16">
        <v>0</v>
      </c>
      <c r="E114" s="16">
        <v>0</v>
      </c>
      <c r="F114" s="58">
        <f t="shared" si="7"/>
        <v>0</v>
      </c>
      <c r="G114" s="6"/>
    </row>
    <row r="115" spans="1:7" x14ac:dyDescent="0.35">
      <c r="A115" s="57" t="s">
        <v>262</v>
      </c>
      <c r="B115" s="53" t="s">
        <v>263</v>
      </c>
      <c r="C115" s="16">
        <v>0</v>
      </c>
      <c r="D115" s="16">
        <v>0</v>
      </c>
      <c r="E115" s="16">
        <v>0</v>
      </c>
      <c r="F115" s="58">
        <f t="shared" si="7"/>
        <v>0</v>
      </c>
      <c r="G115" s="6"/>
    </row>
    <row r="116" spans="1:7" x14ac:dyDescent="0.35">
      <c r="A116" s="57" t="s">
        <v>264</v>
      </c>
      <c r="B116" s="53" t="s">
        <v>265</v>
      </c>
      <c r="C116" s="16">
        <v>-4107518</v>
      </c>
      <c r="D116" s="16">
        <v>0</v>
      </c>
      <c r="E116" s="16">
        <v>0</v>
      </c>
      <c r="F116" s="58">
        <f t="shared" si="7"/>
        <v>-4107518</v>
      </c>
      <c r="G116" s="6"/>
    </row>
    <row r="117" spans="1:7" x14ac:dyDescent="0.35">
      <c r="A117" s="57" t="s">
        <v>266</v>
      </c>
      <c r="B117" s="53" t="s">
        <v>267</v>
      </c>
      <c r="C117" s="16">
        <v>-222028</v>
      </c>
      <c r="D117" s="16">
        <v>0</v>
      </c>
      <c r="E117" s="16">
        <v>0</v>
      </c>
      <c r="F117" s="58">
        <f t="shared" si="7"/>
        <v>-222028</v>
      </c>
      <c r="G117" s="6"/>
    </row>
    <row r="118" spans="1:7" x14ac:dyDescent="0.35">
      <c r="A118" s="57" t="s">
        <v>268</v>
      </c>
      <c r="B118" s="53" t="s">
        <v>269</v>
      </c>
      <c r="C118" s="16">
        <v>-2406783</v>
      </c>
      <c r="D118" s="16">
        <v>0</v>
      </c>
      <c r="E118" s="16">
        <v>0</v>
      </c>
      <c r="F118" s="58">
        <f t="shared" si="7"/>
        <v>-2406783</v>
      </c>
      <c r="G118" s="6"/>
    </row>
    <row r="119" spans="1:7" x14ac:dyDescent="0.35">
      <c r="A119" s="57" t="s">
        <v>270</v>
      </c>
      <c r="B119" s="53" t="s">
        <v>271</v>
      </c>
      <c r="C119" s="16">
        <v>-1332168</v>
      </c>
      <c r="D119" s="16">
        <v>0</v>
      </c>
      <c r="E119" s="16">
        <v>0</v>
      </c>
      <c r="F119" s="58">
        <f t="shared" si="7"/>
        <v>-1332168</v>
      </c>
      <c r="G119" s="6"/>
    </row>
    <row r="120" spans="1:7" x14ac:dyDescent="0.35">
      <c r="A120" s="57" t="s">
        <v>272</v>
      </c>
      <c r="B120" s="53" t="s">
        <v>273</v>
      </c>
      <c r="C120" s="16">
        <v>-666084</v>
      </c>
      <c r="D120" s="16">
        <v>0</v>
      </c>
      <c r="E120" s="16">
        <v>0</v>
      </c>
      <c r="F120" s="58">
        <f t="shared" si="7"/>
        <v>-666084</v>
      </c>
      <c r="G120" s="6"/>
    </row>
    <row r="121" spans="1:7" x14ac:dyDescent="0.35">
      <c r="A121" s="57" t="s">
        <v>212</v>
      </c>
      <c r="B121" s="53" t="s">
        <v>278</v>
      </c>
      <c r="C121" s="16">
        <v>42500000</v>
      </c>
      <c r="D121" s="16">
        <v>0</v>
      </c>
      <c r="E121" s="16">
        <v>0</v>
      </c>
      <c r="F121" s="58">
        <f t="shared" si="7"/>
        <v>42500000</v>
      </c>
      <c r="G121" s="6"/>
    </row>
    <row r="122" spans="1:7" x14ac:dyDescent="0.35">
      <c r="A122" s="57" t="s">
        <v>213</v>
      </c>
      <c r="B122" s="53" t="s">
        <v>313</v>
      </c>
      <c r="C122" s="16">
        <v>8250000</v>
      </c>
      <c r="D122" s="16">
        <v>0</v>
      </c>
      <c r="E122" s="16">
        <v>0</v>
      </c>
      <c r="F122" s="58">
        <f t="shared" si="7"/>
        <v>8250000</v>
      </c>
      <c r="G122" s="6"/>
    </row>
    <row r="123" spans="1:7" x14ac:dyDescent="0.35">
      <c r="A123" s="57" t="s">
        <v>214</v>
      </c>
      <c r="B123" s="53" t="s">
        <v>279</v>
      </c>
      <c r="C123" s="16">
        <v>0</v>
      </c>
      <c r="D123" s="16">
        <v>0</v>
      </c>
      <c r="E123" s="16">
        <v>0</v>
      </c>
      <c r="F123" s="58">
        <f t="shared" si="7"/>
        <v>0</v>
      </c>
      <c r="G123" s="6"/>
    </row>
    <row r="124" spans="1:7" x14ac:dyDescent="0.35">
      <c r="A124" s="57" t="s">
        <v>215</v>
      </c>
      <c r="B124" s="53" t="s">
        <v>280</v>
      </c>
      <c r="C124" s="16">
        <v>-6400000</v>
      </c>
      <c r="D124" s="16">
        <v>0</v>
      </c>
      <c r="E124" s="16">
        <v>0</v>
      </c>
      <c r="F124" s="58">
        <f t="shared" si="7"/>
        <v>-6400000</v>
      </c>
      <c r="G124" s="6"/>
    </row>
    <row r="125" spans="1:7" x14ac:dyDescent="0.35">
      <c r="A125" s="57" t="s">
        <v>216</v>
      </c>
      <c r="B125" s="53" t="s">
        <v>281</v>
      </c>
      <c r="C125" s="16">
        <v>130762214</v>
      </c>
      <c r="D125" s="16">
        <v>0</v>
      </c>
      <c r="E125" s="16">
        <v>0</v>
      </c>
      <c r="F125" s="58">
        <f t="shared" si="7"/>
        <v>130762214</v>
      </c>
      <c r="G125" s="6"/>
    </row>
    <row r="126" spans="1:7" x14ac:dyDescent="0.35">
      <c r="A126" s="57" t="s">
        <v>217</v>
      </c>
      <c r="B126" s="53" t="s">
        <v>282</v>
      </c>
      <c r="C126" s="16">
        <v>70000000</v>
      </c>
      <c r="D126" s="16">
        <v>0</v>
      </c>
      <c r="E126" s="16">
        <v>0</v>
      </c>
      <c r="F126" s="58">
        <f t="shared" si="7"/>
        <v>70000000</v>
      </c>
      <c r="G126" s="6"/>
    </row>
    <row r="127" spans="1:7" x14ac:dyDescent="0.35">
      <c r="A127" s="57" t="s">
        <v>218</v>
      </c>
      <c r="B127" s="53" t="s">
        <v>283</v>
      </c>
      <c r="C127" s="16">
        <v>637786</v>
      </c>
      <c r="D127" s="16">
        <v>0</v>
      </c>
      <c r="E127" s="16">
        <v>0</v>
      </c>
      <c r="F127" s="58">
        <f t="shared" si="7"/>
        <v>637786</v>
      </c>
      <c r="G127" s="6"/>
    </row>
    <row r="128" spans="1:7" x14ac:dyDescent="0.35">
      <c r="A128" s="57" t="s">
        <v>219</v>
      </c>
      <c r="B128" s="53" t="s">
        <v>284</v>
      </c>
      <c r="C128" s="16">
        <v>7500000</v>
      </c>
      <c r="D128" s="16">
        <v>0</v>
      </c>
      <c r="E128" s="16">
        <v>0</v>
      </c>
      <c r="F128" s="58">
        <f t="shared" si="7"/>
        <v>7500000</v>
      </c>
      <c r="G128" s="6"/>
    </row>
    <row r="129" spans="1:7" x14ac:dyDescent="0.35">
      <c r="A129" s="57" t="s">
        <v>220</v>
      </c>
      <c r="B129" s="53" t="s">
        <v>312</v>
      </c>
      <c r="C129" s="16">
        <v>51223057.5</v>
      </c>
      <c r="D129" s="16">
        <v>0</v>
      </c>
      <c r="E129" s="16">
        <v>0</v>
      </c>
      <c r="F129" s="58">
        <f t="shared" si="7"/>
        <v>51223057.5</v>
      </c>
      <c r="G129" s="6"/>
    </row>
    <row r="130" spans="1:7" x14ac:dyDescent="0.35">
      <c r="A130" s="57" t="s">
        <v>222</v>
      </c>
      <c r="B130" s="53" t="s">
        <v>285</v>
      </c>
      <c r="C130" s="16">
        <v>1250000</v>
      </c>
      <c r="D130" s="16">
        <v>0</v>
      </c>
      <c r="E130" s="16">
        <v>0</v>
      </c>
      <c r="F130" s="58">
        <f t="shared" si="7"/>
        <v>1250000</v>
      </c>
      <c r="G130" s="6"/>
    </row>
    <row r="131" spans="1:7" x14ac:dyDescent="0.35">
      <c r="A131" s="57" t="s">
        <v>223</v>
      </c>
      <c r="B131" s="53" t="s">
        <v>286</v>
      </c>
      <c r="C131" s="16">
        <v>0</v>
      </c>
      <c r="D131" s="16">
        <v>0</v>
      </c>
      <c r="E131" s="16">
        <v>0</v>
      </c>
      <c r="F131" s="58">
        <f t="shared" si="7"/>
        <v>0</v>
      </c>
      <c r="G131" s="6"/>
    </row>
    <row r="132" spans="1:7" x14ac:dyDescent="0.35">
      <c r="A132" s="198" t="s">
        <v>224</v>
      </c>
      <c r="B132" s="199" t="s">
        <v>287</v>
      </c>
      <c r="C132" s="200">
        <v>3750000</v>
      </c>
      <c r="D132" s="200">
        <v>0</v>
      </c>
      <c r="E132" s="200">
        <v>0</v>
      </c>
      <c r="F132" s="201">
        <f t="shared" si="7"/>
        <v>3750000</v>
      </c>
      <c r="G132" s="6"/>
    </row>
    <row r="133" spans="1:7" x14ac:dyDescent="0.35">
      <c r="A133" s="57" t="s">
        <v>225</v>
      </c>
      <c r="B133" s="53" t="s">
        <v>288</v>
      </c>
      <c r="C133" s="16">
        <v>0</v>
      </c>
      <c r="D133" s="16">
        <v>0</v>
      </c>
      <c r="E133" s="16">
        <v>0</v>
      </c>
      <c r="F133" s="58">
        <f t="shared" si="7"/>
        <v>0</v>
      </c>
      <c r="G133" s="6"/>
    </row>
    <row r="134" spans="1:7" x14ac:dyDescent="0.35">
      <c r="A134" s="57" t="s">
        <v>226</v>
      </c>
      <c r="B134" s="53" t="s">
        <v>289</v>
      </c>
      <c r="C134" s="16">
        <v>0</v>
      </c>
      <c r="D134" s="16">
        <v>0</v>
      </c>
      <c r="E134" s="16">
        <v>0</v>
      </c>
      <c r="F134" s="58">
        <f t="shared" si="7"/>
        <v>0</v>
      </c>
      <c r="G134" s="6"/>
    </row>
    <row r="135" spans="1:7" x14ac:dyDescent="0.35">
      <c r="A135" s="57" t="s">
        <v>227</v>
      </c>
      <c r="B135" s="53" t="s">
        <v>290</v>
      </c>
      <c r="C135" s="16">
        <v>27500000</v>
      </c>
      <c r="D135" s="16">
        <v>0</v>
      </c>
      <c r="E135" s="16">
        <v>0</v>
      </c>
      <c r="F135" s="58">
        <f t="shared" si="7"/>
        <v>27500000</v>
      </c>
      <c r="G135" s="6"/>
    </row>
    <row r="136" spans="1:7" x14ac:dyDescent="0.35">
      <c r="A136" s="57" t="s">
        <v>228</v>
      </c>
      <c r="B136" s="53" t="s">
        <v>291</v>
      </c>
      <c r="C136" s="16">
        <v>47500000</v>
      </c>
      <c r="D136" s="16">
        <v>0</v>
      </c>
      <c r="E136" s="16">
        <v>0</v>
      </c>
      <c r="F136" s="58">
        <f t="shared" si="7"/>
        <v>47500000</v>
      </c>
      <c r="G136" s="6"/>
    </row>
    <row r="137" spans="1:7" x14ac:dyDescent="0.35">
      <c r="A137" s="57" t="s">
        <v>229</v>
      </c>
      <c r="B137" s="53" t="s">
        <v>292</v>
      </c>
      <c r="C137" s="16">
        <v>10916306.25</v>
      </c>
      <c r="D137" s="16">
        <v>0</v>
      </c>
      <c r="E137" s="16">
        <v>0</v>
      </c>
      <c r="F137" s="58">
        <f t="shared" si="7"/>
        <v>10916306.25</v>
      </c>
      <c r="G137" s="6"/>
    </row>
    <row r="138" spans="1:7" x14ac:dyDescent="0.35">
      <c r="A138" s="57" t="s">
        <v>230</v>
      </c>
      <c r="B138" s="53" t="s">
        <v>293</v>
      </c>
      <c r="C138" s="16">
        <v>0</v>
      </c>
      <c r="D138" s="16">
        <v>0</v>
      </c>
      <c r="E138" s="16">
        <v>0</v>
      </c>
      <c r="F138" s="58">
        <f t="shared" si="7"/>
        <v>0</v>
      </c>
      <c r="G138" s="6"/>
    </row>
    <row r="139" spans="1:7" x14ac:dyDescent="0.35">
      <c r="A139" s="198" t="s">
        <v>231</v>
      </c>
      <c r="B139" s="199" t="s">
        <v>294</v>
      </c>
      <c r="C139" s="200">
        <v>42500000</v>
      </c>
      <c r="D139" s="200">
        <v>0</v>
      </c>
      <c r="E139" s="200">
        <v>0</v>
      </c>
      <c r="F139" s="201">
        <f t="shared" si="7"/>
        <v>42500000</v>
      </c>
      <c r="G139" s="6"/>
    </row>
    <row r="140" spans="1:7" x14ac:dyDescent="0.35">
      <c r="A140" s="198" t="s">
        <v>232</v>
      </c>
      <c r="B140" s="199" t="s">
        <v>295</v>
      </c>
      <c r="C140" s="200">
        <v>0</v>
      </c>
      <c r="D140" s="200">
        <v>0</v>
      </c>
      <c r="E140" s="200">
        <v>0</v>
      </c>
      <c r="F140" s="201">
        <f t="shared" si="7"/>
        <v>0</v>
      </c>
      <c r="G140" s="6"/>
    </row>
    <row r="141" spans="1:7" x14ac:dyDescent="0.35">
      <c r="A141" s="198" t="s">
        <v>233</v>
      </c>
      <c r="B141" s="199" t="s">
        <v>174</v>
      </c>
      <c r="C141" s="200">
        <v>12500000</v>
      </c>
      <c r="D141" s="200">
        <v>0</v>
      </c>
      <c r="E141" s="200">
        <v>0</v>
      </c>
      <c r="F141" s="201">
        <f t="shared" si="7"/>
        <v>12500000</v>
      </c>
      <c r="G141" s="6"/>
    </row>
    <row r="142" spans="1:7" x14ac:dyDescent="0.35">
      <c r="A142" s="198" t="s">
        <v>234</v>
      </c>
      <c r="B142" s="199" t="s">
        <v>175</v>
      </c>
      <c r="C142" s="200">
        <v>625000</v>
      </c>
      <c r="D142" s="200">
        <v>0</v>
      </c>
      <c r="E142" s="200">
        <v>0</v>
      </c>
      <c r="F142" s="201">
        <f t="shared" si="7"/>
        <v>625000</v>
      </c>
      <c r="G142" s="6"/>
    </row>
    <row r="143" spans="1:7" x14ac:dyDescent="0.35">
      <c r="A143" s="198" t="s">
        <v>235</v>
      </c>
      <c r="B143" s="199" t="s">
        <v>176</v>
      </c>
      <c r="C143" s="200">
        <v>1250000</v>
      </c>
      <c r="D143" s="200">
        <v>0</v>
      </c>
      <c r="E143" s="200">
        <v>0</v>
      </c>
      <c r="F143" s="201">
        <f t="shared" si="7"/>
        <v>1250000</v>
      </c>
      <c r="G143" s="6"/>
    </row>
    <row r="144" spans="1:7" x14ac:dyDescent="0.35">
      <c r="A144" s="198" t="s">
        <v>236</v>
      </c>
      <c r="B144" s="199" t="s">
        <v>177</v>
      </c>
      <c r="C144" s="200">
        <v>1500000</v>
      </c>
      <c r="D144" s="200">
        <v>0</v>
      </c>
      <c r="E144" s="200">
        <v>0</v>
      </c>
      <c r="F144" s="201">
        <f t="shared" si="7"/>
        <v>1500000</v>
      </c>
      <c r="G144" s="6"/>
    </row>
    <row r="145" spans="1:7" x14ac:dyDescent="0.35">
      <c r="A145" s="57" t="s">
        <v>237</v>
      </c>
      <c r="B145" s="53" t="s">
        <v>296</v>
      </c>
      <c r="C145" s="16">
        <v>12500000</v>
      </c>
      <c r="D145" s="16">
        <v>0</v>
      </c>
      <c r="E145" s="16">
        <v>0</v>
      </c>
      <c r="F145" s="58">
        <f t="shared" si="7"/>
        <v>12500000</v>
      </c>
      <c r="G145" s="6"/>
    </row>
    <row r="146" spans="1:7" x14ac:dyDescent="0.35">
      <c r="A146" s="57" t="s">
        <v>238</v>
      </c>
      <c r="B146" s="53" t="s">
        <v>297</v>
      </c>
      <c r="C146" s="16">
        <v>6250000</v>
      </c>
      <c r="D146" s="16">
        <v>0</v>
      </c>
      <c r="E146" s="16">
        <v>0</v>
      </c>
      <c r="F146" s="58">
        <f t="shared" si="7"/>
        <v>6250000</v>
      </c>
      <c r="G146" s="6"/>
    </row>
    <row r="147" spans="1:7" x14ac:dyDescent="0.35">
      <c r="A147" s="57" t="s">
        <v>314</v>
      </c>
      <c r="B147" s="53" t="s">
        <v>300</v>
      </c>
      <c r="C147" s="16">
        <v>4753187831.5</v>
      </c>
      <c r="D147" s="16">
        <v>0</v>
      </c>
      <c r="E147" s="16">
        <v>0</v>
      </c>
      <c r="F147" s="58">
        <f t="shared" si="7"/>
        <v>4753187831.5</v>
      </c>
      <c r="G147" s="6"/>
    </row>
    <row r="148" spans="1:7" x14ac:dyDescent="0.35">
      <c r="A148" s="57" t="s">
        <v>242</v>
      </c>
      <c r="B148" s="53" t="s">
        <v>301</v>
      </c>
      <c r="C148" s="16">
        <v>468250</v>
      </c>
      <c r="D148" s="16">
        <v>0</v>
      </c>
      <c r="E148" s="16">
        <v>0</v>
      </c>
      <c r="F148" s="58">
        <f t="shared" si="7"/>
        <v>468250</v>
      </c>
      <c r="G148" s="6"/>
    </row>
    <row r="149" spans="1:7" x14ac:dyDescent="0.35">
      <c r="A149" s="57" t="s">
        <v>243</v>
      </c>
      <c r="B149" s="53" t="s">
        <v>302</v>
      </c>
      <c r="C149" s="16">
        <v>0</v>
      </c>
      <c r="D149" s="16">
        <v>0</v>
      </c>
      <c r="E149" s="16">
        <v>0</v>
      </c>
      <c r="F149" s="58">
        <f t="shared" si="7"/>
        <v>0</v>
      </c>
      <c r="G149" s="6"/>
    </row>
    <row r="150" spans="1:7" x14ac:dyDescent="0.35">
      <c r="A150" s="57" t="s">
        <v>244</v>
      </c>
      <c r="B150" s="53" t="s">
        <v>303</v>
      </c>
      <c r="C150" s="16">
        <v>1500000</v>
      </c>
      <c r="D150" s="16">
        <v>0</v>
      </c>
      <c r="E150" s="16">
        <v>0</v>
      </c>
      <c r="F150" s="58">
        <f t="shared" si="7"/>
        <v>1500000</v>
      </c>
      <c r="G150" s="6"/>
    </row>
    <row r="151" spans="1:7" x14ac:dyDescent="0.35">
      <c r="A151" s="57" t="s">
        <v>245</v>
      </c>
      <c r="B151" s="53" t="s">
        <v>304</v>
      </c>
      <c r="C151" s="16">
        <v>6826487.5</v>
      </c>
      <c r="D151" s="16">
        <v>0</v>
      </c>
      <c r="E151" s="16">
        <v>0</v>
      </c>
      <c r="F151" s="58">
        <f t="shared" si="7"/>
        <v>6826487.5</v>
      </c>
      <c r="G151" s="6"/>
    </row>
    <row r="152" spans="1:7" x14ac:dyDescent="0.35">
      <c r="A152" s="57" t="s">
        <v>246</v>
      </c>
      <c r="B152" s="53" t="s">
        <v>305</v>
      </c>
      <c r="C152" s="16">
        <v>3750000</v>
      </c>
      <c r="D152" s="16">
        <v>0</v>
      </c>
      <c r="E152" s="16">
        <v>0</v>
      </c>
      <c r="F152" s="58">
        <f t="shared" si="7"/>
        <v>3750000</v>
      </c>
      <c r="G152" s="6"/>
    </row>
    <row r="153" spans="1:7" x14ac:dyDescent="0.35">
      <c r="A153" s="57" t="s">
        <v>247</v>
      </c>
      <c r="B153" s="53" t="s">
        <v>306</v>
      </c>
      <c r="C153" s="16">
        <v>7000000</v>
      </c>
      <c r="D153" s="16">
        <v>0</v>
      </c>
      <c r="E153" s="16">
        <v>0</v>
      </c>
      <c r="F153" s="58">
        <f t="shared" si="7"/>
        <v>7000000</v>
      </c>
      <c r="G153" s="6"/>
    </row>
    <row r="154" spans="1:7" x14ac:dyDescent="0.35">
      <c r="A154" s="57" t="s">
        <v>248</v>
      </c>
      <c r="B154" s="53" t="s">
        <v>307</v>
      </c>
      <c r="C154" s="16">
        <v>9500000</v>
      </c>
      <c r="D154" s="16">
        <v>0</v>
      </c>
      <c r="E154" s="16">
        <v>0</v>
      </c>
      <c r="F154" s="58">
        <f t="shared" si="7"/>
        <v>9500000</v>
      </c>
      <c r="G154" s="6"/>
    </row>
    <row r="155" spans="1:7" x14ac:dyDescent="0.35">
      <c r="A155" s="57" t="s">
        <v>249</v>
      </c>
      <c r="B155" s="53" t="s">
        <v>308</v>
      </c>
      <c r="C155" s="16">
        <v>5125000</v>
      </c>
      <c r="D155" s="16">
        <v>0</v>
      </c>
      <c r="E155" s="16">
        <v>0</v>
      </c>
      <c r="F155" s="58">
        <f t="shared" si="7"/>
        <v>5125000</v>
      </c>
      <c r="G155" s="6"/>
    </row>
    <row r="156" spans="1:7" x14ac:dyDescent="0.35">
      <c r="A156" s="198" t="s">
        <v>250</v>
      </c>
      <c r="B156" s="199" t="s">
        <v>178</v>
      </c>
      <c r="C156" s="200">
        <v>7500000</v>
      </c>
      <c r="D156" s="200">
        <v>0</v>
      </c>
      <c r="E156" s="200">
        <v>0</v>
      </c>
      <c r="F156" s="201">
        <f t="shared" si="7"/>
        <v>7500000</v>
      </c>
      <c r="G156" s="6"/>
    </row>
    <row r="157" spans="1:7" x14ac:dyDescent="0.35">
      <c r="A157" s="198" t="s">
        <v>251</v>
      </c>
      <c r="B157" s="199" t="s">
        <v>309</v>
      </c>
      <c r="C157" s="200">
        <v>18057331</v>
      </c>
      <c r="D157" s="200">
        <v>0</v>
      </c>
      <c r="E157" s="200">
        <v>0</v>
      </c>
      <c r="F157" s="201">
        <f t="shared" si="7"/>
        <v>18057331</v>
      </c>
      <c r="G157" s="6"/>
    </row>
    <row r="158" spans="1:7" x14ac:dyDescent="0.35">
      <c r="A158" s="198" t="s">
        <v>252</v>
      </c>
      <c r="B158" s="199" t="s">
        <v>180</v>
      </c>
      <c r="C158" s="200">
        <v>10000000</v>
      </c>
      <c r="D158" s="200">
        <v>0</v>
      </c>
      <c r="E158" s="200">
        <v>0</v>
      </c>
      <c r="F158" s="201">
        <f t="shared" si="7"/>
        <v>10000000</v>
      </c>
      <c r="G158" s="6"/>
    </row>
    <row r="159" spans="1:7" x14ac:dyDescent="0.35">
      <c r="A159" s="198" t="s">
        <v>253</v>
      </c>
      <c r="B159" s="199" t="s">
        <v>181</v>
      </c>
      <c r="C159" s="200">
        <v>514005029.25</v>
      </c>
      <c r="D159" s="200">
        <v>0</v>
      </c>
      <c r="E159" s="200">
        <v>0</v>
      </c>
      <c r="F159" s="201">
        <f t="shared" si="7"/>
        <v>514005029.25</v>
      </c>
      <c r="G159" s="6"/>
    </row>
    <row r="160" spans="1:7" x14ac:dyDescent="0.35">
      <c r="A160" s="198" t="s">
        <v>254</v>
      </c>
      <c r="B160" s="199" t="s">
        <v>310</v>
      </c>
      <c r="C160" s="200">
        <v>-1377561692.3699999</v>
      </c>
      <c r="D160" s="200">
        <v>0</v>
      </c>
      <c r="E160" s="200">
        <v>0</v>
      </c>
      <c r="F160" s="201">
        <f t="shared" si="7"/>
        <v>-1377561692.3699999</v>
      </c>
      <c r="G160" s="6"/>
    </row>
    <row r="161" spans="1:7" x14ac:dyDescent="0.35">
      <c r="A161" s="57" t="s">
        <v>255</v>
      </c>
      <c r="B161" s="53" t="s">
        <v>311</v>
      </c>
      <c r="C161" s="16">
        <v>111583499</v>
      </c>
      <c r="D161" s="16">
        <v>0</v>
      </c>
      <c r="E161" s="16">
        <v>0</v>
      </c>
      <c r="F161" s="58">
        <f t="shared" si="7"/>
        <v>111583499</v>
      </c>
      <c r="G161" s="6"/>
    </row>
    <row r="162" spans="1:7" x14ac:dyDescent="0.35">
      <c r="A162" s="57" t="s">
        <v>274</v>
      </c>
      <c r="B162" s="53" t="s">
        <v>275</v>
      </c>
      <c r="C162" s="16">
        <v>-697167</v>
      </c>
      <c r="D162" s="16">
        <v>0</v>
      </c>
      <c r="E162" s="16">
        <v>0</v>
      </c>
      <c r="F162" s="58">
        <f t="shared" si="7"/>
        <v>-697167</v>
      </c>
      <c r="G162" s="6"/>
    </row>
    <row r="163" spans="1:7" x14ac:dyDescent="0.35">
      <c r="A163" s="57" t="s">
        <v>274</v>
      </c>
      <c r="B163" s="53" t="s">
        <v>276</v>
      </c>
      <c r="C163" s="16">
        <v>-111014</v>
      </c>
      <c r="D163" s="16">
        <v>0</v>
      </c>
      <c r="E163" s="16">
        <v>0</v>
      </c>
      <c r="F163" s="58">
        <f t="shared" si="7"/>
        <v>-111014</v>
      </c>
      <c r="G163" s="6"/>
    </row>
    <row r="164" spans="1:7" x14ac:dyDescent="0.35">
      <c r="A164" s="142"/>
      <c r="B164" s="53"/>
      <c r="C164" s="16"/>
      <c r="D164" s="16"/>
      <c r="E164" s="16"/>
      <c r="F164" s="58"/>
      <c r="G164" s="6"/>
    </row>
    <row r="165" spans="1:7" x14ac:dyDescent="0.35">
      <c r="A165" s="264" t="s">
        <v>75</v>
      </c>
      <c r="B165" s="264"/>
      <c r="C165" s="56">
        <f>+SUM(C166:C167)</f>
        <v>0</v>
      </c>
      <c r="D165" s="56">
        <f>+SUM(D166:D167)</f>
        <v>0</v>
      </c>
      <c r="E165" s="56">
        <f>+SUM(E166:E167)</f>
        <v>0</v>
      </c>
      <c r="F165" s="56">
        <f>+SUM(F166:F167)</f>
        <v>0</v>
      </c>
      <c r="G165" s="6"/>
    </row>
    <row r="166" spans="1:7" x14ac:dyDescent="0.35">
      <c r="A166" s="57" t="s">
        <v>58</v>
      </c>
      <c r="B166" s="53" t="s">
        <v>53</v>
      </c>
      <c r="C166" s="59">
        <v>0</v>
      </c>
      <c r="D166" s="59">
        <v>0</v>
      </c>
      <c r="E166" s="59">
        <v>0</v>
      </c>
      <c r="F166" s="60">
        <f t="shared" ref="F166:F167" si="8">+C166+D166+E166</f>
        <v>0</v>
      </c>
      <c r="G166" s="6"/>
    </row>
    <row r="167" spans="1:7" x14ac:dyDescent="0.35">
      <c r="A167" s="57" t="s">
        <v>58</v>
      </c>
      <c r="B167" s="53" t="s">
        <v>53</v>
      </c>
      <c r="C167" s="59">
        <v>0</v>
      </c>
      <c r="D167" s="59">
        <v>0</v>
      </c>
      <c r="E167" s="59">
        <v>0</v>
      </c>
      <c r="F167" s="60">
        <f t="shared" si="8"/>
        <v>0</v>
      </c>
      <c r="G167" s="6"/>
    </row>
    <row r="168" spans="1:7" x14ac:dyDescent="0.35">
      <c r="A168" s="260" t="s">
        <v>317</v>
      </c>
      <c r="B168" s="260"/>
      <c r="C168" s="260"/>
      <c r="D168" s="260"/>
      <c r="E168" s="260"/>
      <c r="F168" s="260"/>
      <c r="G168" s="6"/>
    </row>
    <row r="169" spans="1:7" ht="121.5" customHeight="1" x14ac:dyDescent="0.35">
      <c r="A169" s="314" t="s">
        <v>369</v>
      </c>
      <c r="B169" s="314"/>
      <c r="C169" s="314"/>
      <c r="D169" s="314"/>
      <c r="E169" s="314"/>
      <c r="F169" s="314"/>
      <c r="G169" s="6"/>
    </row>
    <row r="170" spans="1:7" x14ac:dyDescent="0.35">
      <c r="A170" s="26"/>
      <c r="B170" s="51"/>
      <c r="C170" s="25"/>
      <c r="D170" s="44"/>
      <c r="E170" s="44"/>
      <c r="F170" s="44"/>
      <c r="G170" s="6"/>
    </row>
    <row r="171" spans="1:7" x14ac:dyDescent="0.35">
      <c r="A171" s="263" t="s">
        <v>76</v>
      </c>
      <c r="B171" s="263"/>
      <c r="C171" s="263"/>
      <c r="D171" s="263"/>
      <c r="E171" s="263"/>
      <c r="F171" s="263"/>
      <c r="G171" s="6"/>
    </row>
    <row r="172" spans="1:7" ht="33" customHeight="1" x14ac:dyDescent="0.35">
      <c r="A172" s="315" t="s">
        <v>54</v>
      </c>
      <c r="B172" s="315"/>
      <c r="C172" s="315"/>
      <c r="D172" s="315"/>
      <c r="E172" s="315"/>
      <c r="F172" s="315"/>
      <c r="G172" s="6"/>
    </row>
    <row r="173" spans="1:7" x14ac:dyDescent="0.35">
      <c r="A173" s="263" t="s">
        <v>52</v>
      </c>
      <c r="B173" s="263"/>
      <c r="C173" s="263"/>
      <c r="D173" s="263"/>
      <c r="E173" s="263"/>
      <c r="F173" s="263"/>
      <c r="G173" s="6"/>
    </row>
    <row r="174" spans="1:7" ht="9.9" customHeight="1" x14ac:dyDescent="0.35">
      <c r="A174" s="96"/>
      <c r="B174" s="97"/>
      <c r="C174" s="97"/>
      <c r="D174" s="97"/>
      <c r="E174" s="97"/>
      <c r="F174" s="98"/>
      <c r="G174" s="6"/>
    </row>
    <row r="175" spans="1:7" x14ac:dyDescent="0.35">
      <c r="A175" s="73" t="s">
        <v>55</v>
      </c>
      <c r="B175" s="73" t="s">
        <v>56</v>
      </c>
      <c r="C175" s="73" t="s">
        <v>14</v>
      </c>
      <c r="D175" s="73" t="s">
        <v>15</v>
      </c>
      <c r="E175" s="73" t="s">
        <v>89</v>
      </c>
      <c r="F175" s="73" t="s">
        <v>12</v>
      </c>
      <c r="G175" s="6"/>
    </row>
    <row r="176" spans="1:7" x14ac:dyDescent="0.35">
      <c r="A176" s="141" t="s">
        <v>16</v>
      </c>
      <c r="B176" s="52"/>
      <c r="C176" s="37">
        <f>+C178+C234+C241</f>
        <v>3621347767.0599999</v>
      </c>
      <c r="D176" s="37">
        <f>+D178+D234+D241</f>
        <v>3969839321.27</v>
      </c>
      <c r="E176" s="37">
        <f>+E178+E234+E241</f>
        <v>7658797860.0199995</v>
      </c>
      <c r="F176" s="37">
        <f>+F178+F234+F241</f>
        <v>15249984948.349998</v>
      </c>
      <c r="G176" s="6"/>
    </row>
    <row r="177" spans="1:8" x14ac:dyDescent="0.35">
      <c r="A177" s="14"/>
      <c r="B177" s="53"/>
      <c r="C177" s="15"/>
      <c r="D177" s="15"/>
      <c r="E177" s="15"/>
      <c r="F177" s="54"/>
      <c r="G177" s="6"/>
    </row>
    <row r="178" spans="1:8" ht="15.75" customHeight="1" x14ac:dyDescent="0.35">
      <c r="A178" s="264" t="s">
        <v>57</v>
      </c>
      <c r="B178" s="264"/>
      <c r="C178" s="56">
        <f>SUM(C179:C232)</f>
        <v>3621347767.0599999</v>
      </c>
      <c r="D178" s="56">
        <f t="shared" ref="D178:F178" si="9">SUM(D179:D232)</f>
        <v>3969839321.27</v>
      </c>
      <c r="E178" s="56">
        <f t="shared" si="9"/>
        <v>7658797860.0199995</v>
      </c>
      <c r="F178" s="56">
        <f t="shared" si="9"/>
        <v>15249984948.349998</v>
      </c>
      <c r="G178" s="6"/>
    </row>
    <row r="179" spans="1:8" x14ac:dyDescent="0.35">
      <c r="A179" s="57" t="s">
        <v>256</v>
      </c>
      <c r="B179" s="53" t="s">
        <v>257</v>
      </c>
      <c r="C179" s="16">
        <v>70629460.909999996</v>
      </c>
      <c r="D179" s="16">
        <v>83590789.090000004</v>
      </c>
      <c r="E179" s="16">
        <v>76105206.909999996</v>
      </c>
      <c r="F179" s="58">
        <f>+C179+D179+E179</f>
        <v>230325456.91</v>
      </c>
      <c r="G179" s="6"/>
      <c r="H179" s="38"/>
    </row>
    <row r="180" spans="1:8" x14ac:dyDescent="0.35">
      <c r="A180" s="57" t="s">
        <v>258</v>
      </c>
      <c r="B180" s="53" t="s">
        <v>259</v>
      </c>
      <c r="C180" s="16">
        <v>14048257.199999999</v>
      </c>
      <c r="D180" s="61">
        <v>13443766</v>
      </c>
      <c r="E180" s="61">
        <v>13137594.800000001</v>
      </c>
      <c r="F180" s="58">
        <f>+C180+D180+E180</f>
        <v>40629618</v>
      </c>
      <c r="G180" s="91"/>
      <c r="H180" s="38"/>
    </row>
    <row r="181" spans="1:8" x14ac:dyDescent="0.35">
      <c r="A181" s="57" t="s">
        <v>260</v>
      </c>
      <c r="B181" s="53" t="s">
        <v>261</v>
      </c>
      <c r="C181" s="16">
        <v>0</v>
      </c>
      <c r="D181" s="16">
        <v>0</v>
      </c>
      <c r="E181" s="16">
        <v>94761761.980000004</v>
      </c>
      <c r="F181" s="58">
        <f t="shared" ref="F181:F185" si="10">+C181+D181+E181</f>
        <v>94761761.980000004</v>
      </c>
      <c r="G181" s="91"/>
      <c r="H181" s="38"/>
    </row>
    <row r="182" spans="1:8" x14ac:dyDescent="0.35">
      <c r="A182" s="57" t="s">
        <v>262</v>
      </c>
      <c r="B182" s="53" t="s">
        <v>263</v>
      </c>
      <c r="C182" s="16">
        <v>0</v>
      </c>
      <c r="D182" s="16">
        <v>0</v>
      </c>
      <c r="E182" s="16">
        <v>0</v>
      </c>
      <c r="F182" s="58">
        <f t="shared" si="10"/>
        <v>0</v>
      </c>
      <c r="G182" s="91"/>
      <c r="H182" s="38"/>
    </row>
    <row r="183" spans="1:8" x14ac:dyDescent="0.35">
      <c r="A183" s="57" t="s">
        <v>264</v>
      </c>
      <c r="B183" s="53" t="s">
        <v>265</v>
      </c>
      <c r="C183" s="16">
        <v>7795205.3300000001</v>
      </c>
      <c r="D183" s="16">
        <v>7937050.6900000004</v>
      </c>
      <c r="E183" s="16">
        <v>17642910.500000015</v>
      </c>
      <c r="F183" s="58">
        <f t="shared" si="10"/>
        <v>33375166.520000014</v>
      </c>
      <c r="G183" s="91"/>
      <c r="H183" s="38"/>
    </row>
    <row r="184" spans="1:8" x14ac:dyDescent="0.35">
      <c r="A184" s="57" t="s">
        <v>266</v>
      </c>
      <c r="B184" s="53" t="s">
        <v>267</v>
      </c>
      <c r="C184" s="16">
        <v>421363.33</v>
      </c>
      <c r="D184" s="16">
        <v>429030.69</v>
      </c>
      <c r="E184" s="16">
        <v>953672.62999999989</v>
      </c>
      <c r="F184" s="58">
        <f t="shared" si="10"/>
        <v>1804066.65</v>
      </c>
      <c r="G184" s="38"/>
      <c r="H184" s="38"/>
    </row>
    <row r="185" spans="1:8" x14ac:dyDescent="0.35">
      <c r="A185" s="57" t="s">
        <v>268</v>
      </c>
      <c r="B185" s="53" t="s">
        <v>269</v>
      </c>
      <c r="C185" s="16">
        <v>4567568.91</v>
      </c>
      <c r="D185" s="61">
        <v>4650682.55</v>
      </c>
      <c r="E185" s="61">
        <v>10337792.030000009</v>
      </c>
      <c r="F185" s="58">
        <f t="shared" si="10"/>
        <v>19556043.49000001</v>
      </c>
      <c r="G185" s="38"/>
      <c r="H185" s="38"/>
    </row>
    <row r="186" spans="1:8" x14ac:dyDescent="0.35">
      <c r="A186" s="57" t="s">
        <v>270</v>
      </c>
      <c r="B186" s="53" t="s">
        <v>271</v>
      </c>
      <c r="C186" s="16">
        <v>2528174.59</v>
      </c>
      <c r="D186" s="16">
        <v>2574178.5099999998</v>
      </c>
      <c r="E186" s="16">
        <v>5722024.7300000042</v>
      </c>
      <c r="F186" s="58">
        <f t="shared" ref="F186:F232" si="11">+C186+D186+E186</f>
        <v>10824377.830000004</v>
      </c>
      <c r="G186" s="38"/>
      <c r="H186" s="38"/>
    </row>
    <row r="187" spans="1:8" x14ac:dyDescent="0.35">
      <c r="A187" s="57" t="s">
        <v>272</v>
      </c>
      <c r="B187" s="53" t="s">
        <v>273</v>
      </c>
      <c r="C187" s="16">
        <v>1264087.6000000001</v>
      </c>
      <c r="D187" s="16">
        <v>1287089.58</v>
      </c>
      <c r="E187" s="16">
        <v>2861013.2100000009</v>
      </c>
      <c r="F187" s="58">
        <f t="shared" si="11"/>
        <v>5412190.3900000006</v>
      </c>
      <c r="G187" s="38"/>
      <c r="H187" s="38"/>
    </row>
    <row r="188" spans="1:8" x14ac:dyDescent="0.35">
      <c r="A188" s="57" t="s">
        <v>212</v>
      </c>
      <c r="B188" s="53" t="s">
        <v>278</v>
      </c>
      <c r="C188" s="16">
        <v>16163519.9</v>
      </c>
      <c r="D188" s="16">
        <v>8564871.8999999985</v>
      </c>
      <c r="E188" s="16">
        <v>33540536.960000001</v>
      </c>
      <c r="F188" s="58">
        <f t="shared" si="11"/>
        <v>58268928.759999998</v>
      </c>
      <c r="G188" s="38"/>
      <c r="H188" s="38"/>
    </row>
    <row r="189" spans="1:8" x14ac:dyDescent="0.35">
      <c r="A189" s="57" t="s">
        <v>213</v>
      </c>
      <c r="B189" s="53" t="s">
        <v>277</v>
      </c>
      <c r="C189" s="16">
        <v>10718762.5</v>
      </c>
      <c r="D189" s="16">
        <v>5489323.2400000002</v>
      </c>
      <c r="E189" s="16">
        <v>10685942.07</v>
      </c>
      <c r="F189" s="58">
        <f t="shared" si="11"/>
        <v>26894027.810000002</v>
      </c>
      <c r="G189" s="38"/>
      <c r="H189" s="38"/>
    </row>
    <row r="190" spans="1:8" x14ac:dyDescent="0.35">
      <c r="A190" s="57" t="s">
        <v>214</v>
      </c>
      <c r="B190" s="53" t="s">
        <v>279</v>
      </c>
      <c r="C190" s="16">
        <v>0</v>
      </c>
      <c r="D190" s="61">
        <v>0</v>
      </c>
      <c r="E190" s="61">
        <v>0</v>
      </c>
      <c r="F190" s="58">
        <f t="shared" si="11"/>
        <v>0</v>
      </c>
      <c r="G190" s="38"/>
      <c r="H190" s="38"/>
    </row>
    <row r="191" spans="1:8" x14ac:dyDescent="0.35">
      <c r="A191" s="57" t="s">
        <v>215</v>
      </c>
      <c r="B191" s="53" t="s">
        <v>280</v>
      </c>
      <c r="C191" s="16">
        <v>17660397.420000006</v>
      </c>
      <c r="D191" s="16">
        <v>20587245.240000002</v>
      </c>
      <c r="E191" s="16">
        <v>21074070.390000001</v>
      </c>
      <c r="F191" s="58">
        <f t="shared" si="11"/>
        <v>59321713.050000012</v>
      </c>
      <c r="G191" s="38"/>
      <c r="H191" s="38"/>
    </row>
    <row r="192" spans="1:8" x14ac:dyDescent="0.35">
      <c r="A192" s="57" t="s">
        <v>216</v>
      </c>
      <c r="B192" s="53" t="s">
        <v>281</v>
      </c>
      <c r="C192" s="16">
        <v>33335026.929999992</v>
      </c>
      <c r="D192" s="16">
        <v>26857586.879999999</v>
      </c>
      <c r="E192" s="16">
        <v>15313531.68</v>
      </c>
      <c r="F192" s="58">
        <f t="shared" si="11"/>
        <v>75506145.48999998</v>
      </c>
      <c r="G192" s="38"/>
      <c r="H192" s="38"/>
    </row>
    <row r="193" spans="1:8" x14ac:dyDescent="0.35">
      <c r="A193" s="57" t="s">
        <v>217</v>
      </c>
      <c r="B193" s="53" t="s">
        <v>282</v>
      </c>
      <c r="C193" s="16">
        <v>13244408.41</v>
      </c>
      <c r="D193" s="16">
        <v>874514.76</v>
      </c>
      <c r="E193" s="16">
        <v>26908367.510000002</v>
      </c>
      <c r="F193" s="58">
        <f t="shared" si="11"/>
        <v>41027290.68</v>
      </c>
      <c r="G193" s="38"/>
      <c r="H193" s="38"/>
    </row>
    <row r="194" spans="1:8" x14ac:dyDescent="0.35">
      <c r="A194" s="57" t="s">
        <v>218</v>
      </c>
      <c r="B194" s="53" t="s">
        <v>283</v>
      </c>
      <c r="C194" s="16">
        <v>1813162.29</v>
      </c>
      <c r="D194" s="16">
        <v>701179.16999999993</v>
      </c>
      <c r="E194" s="16">
        <v>10000</v>
      </c>
      <c r="F194" s="58">
        <f t="shared" si="11"/>
        <v>2524341.46</v>
      </c>
      <c r="G194" s="38"/>
      <c r="H194" s="38"/>
    </row>
    <row r="195" spans="1:8" x14ac:dyDescent="0.35">
      <c r="A195" s="57" t="s">
        <v>219</v>
      </c>
      <c r="B195" s="53" t="s">
        <v>284</v>
      </c>
      <c r="C195" s="16">
        <v>0</v>
      </c>
      <c r="D195" s="61">
        <v>666000</v>
      </c>
      <c r="E195" s="61">
        <v>27925260</v>
      </c>
      <c r="F195" s="58">
        <f t="shared" si="11"/>
        <v>28591260</v>
      </c>
      <c r="G195" s="38"/>
      <c r="H195" s="38"/>
    </row>
    <row r="196" spans="1:8" x14ac:dyDescent="0.35">
      <c r="A196" s="57" t="s">
        <v>220</v>
      </c>
      <c r="B196" s="53" t="s">
        <v>312</v>
      </c>
      <c r="C196" s="16">
        <v>7621611.1299999999</v>
      </c>
      <c r="D196" s="16">
        <v>21592449.600000001</v>
      </c>
      <c r="E196" s="16">
        <v>30639512.790000003</v>
      </c>
      <c r="F196" s="58">
        <f t="shared" si="11"/>
        <v>59853573.520000003</v>
      </c>
      <c r="G196" s="38"/>
      <c r="H196" s="38"/>
    </row>
    <row r="197" spans="1:8" x14ac:dyDescent="0.35">
      <c r="A197" s="57" t="s">
        <v>222</v>
      </c>
      <c r="B197" s="53" t="s">
        <v>285</v>
      </c>
      <c r="C197" s="16">
        <v>2962118.25</v>
      </c>
      <c r="D197" s="16">
        <v>53372</v>
      </c>
      <c r="E197" s="16">
        <v>1866731.25</v>
      </c>
      <c r="F197" s="58">
        <f t="shared" si="11"/>
        <v>4882221.5</v>
      </c>
      <c r="G197" s="38"/>
      <c r="H197" s="38"/>
    </row>
    <row r="198" spans="1:8" x14ac:dyDescent="0.35">
      <c r="A198" s="57" t="s">
        <v>223</v>
      </c>
      <c r="B198" s="53" t="s">
        <v>286</v>
      </c>
      <c r="C198" s="16">
        <v>0</v>
      </c>
      <c r="D198" s="16">
        <v>0</v>
      </c>
      <c r="E198" s="16">
        <v>0</v>
      </c>
      <c r="F198" s="58">
        <f t="shared" si="11"/>
        <v>0</v>
      </c>
      <c r="G198" s="38"/>
      <c r="H198" s="38"/>
    </row>
    <row r="199" spans="1:8" x14ac:dyDescent="0.35">
      <c r="A199" s="57" t="s">
        <v>224</v>
      </c>
      <c r="B199" s="53" t="s">
        <v>287</v>
      </c>
      <c r="C199" s="16">
        <v>0</v>
      </c>
      <c r="D199" s="16">
        <v>0</v>
      </c>
      <c r="E199" s="16">
        <v>0</v>
      </c>
      <c r="F199" s="58">
        <f t="shared" si="11"/>
        <v>0</v>
      </c>
      <c r="G199" s="38"/>
      <c r="H199" s="38"/>
    </row>
    <row r="200" spans="1:8" x14ac:dyDescent="0.35">
      <c r="A200" s="57" t="s">
        <v>225</v>
      </c>
      <c r="B200" s="53" t="s">
        <v>288</v>
      </c>
      <c r="C200" s="16">
        <v>0</v>
      </c>
      <c r="D200" s="61">
        <v>0</v>
      </c>
      <c r="E200" s="61">
        <v>0</v>
      </c>
      <c r="F200" s="58">
        <f t="shared" si="11"/>
        <v>0</v>
      </c>
      <c r="G200" s="38"/>
      <c r="H200" s="38"/>
    </row>
    <row r="201" spans="1:8" x14ac:dyDescent="0.35">
      <c r="A201" s="57" t="s">
        <v>226</v>
      </c>
      <c r="B201" s="53" t="s">
        <v>289</v>
      </c>
      <c r="C201" s="16">
        <v>0</v>
      </c>
      <c r="D201" s="16">
        <v>0</v>
      </c>
      <c r="E201" s="16">
        <v>0</v>
      </c>
      <c r="F201" s="58">
        <f t="shared" si="11"/>
        <v>0</v>
      </c>
      <c r="G201" s="38"/>
      <c r="H201" s="38"/>
    </row>
    <row r="202" spans="1:8" x14ac:dyDescent="0.35">
      <c r="A202" s="57" t="s">
        <v>227</v>
      </c>
      <c r="B202" s="53" t="s">
        <v>290</v>
      </c>
      <c r="C202" s="16">
        <v>642195</v>
      </c>
      <c r="D202" s="16">
        <v>2766086</v>
      </c>
      <c r="E202" s="16">
        <v>6541715</v>
      </c>
      <c r="F202" s="58">
        <f t="shared" si="11"/>
        <v>9949996</v>
      </c>
      <c r="G202" s="38"/>
      <c r="H202" s="38"/>
    </row>
    <row r="203" spans="1:8" x14ac:dyDescent="0.35">
      <c r="A203" s="57" t="s">
        <v>228</v>
      </c>
      <c r="B203" s="53" t="s">
        <v>291</v>
      </c>
      <c r="C203" s="16">
        <v>12699500</v>
      </c>
      <c r="D203" s="16">
        <v>12502600</v>
      </c>
      <c r="E203" s="16">
        <v>18102580</v>
      </c>
      <c r="F203" s="58">
        <f t="shared" si="11"/>
        <v>43304680</v>
      </c>
      <c r="G203" s="38"/>
      <c r="H203" s="38"/>
    </row>
    <row r="204" spans="1:8" x14ac:dyDescent="0.35">
      <c r="A204" s="57" t="s">
        <v>229</v>
      </c>
      <c r="B204" s="53" t="s">
        <v>292</v>
      </c>
      <c r="C204" s="16">
        <v>7764761</v>
      </c>
      <c r="D204" s="16">
        <v>12431718</v>
      </c>
      <c r="E204" s="16">
        <v>0</v>
      </c>
      <c r="F204" s="58">
        <f t="shared" si="11"/>
        <v>20196479</v>
      </c>
      <c r="G204" s="38"/>
      <c r="H204" s="38"/>
    </row>
    <row r="205" spans="1:8" x14ac:dyDescent="0.35">
      <c r="A205" s="57" t="s">
        <v>230</v>
      </c>
      <c r="B205" s="53" t="s">
        <v>293</v>
      </c>
      <c r="C205" s="16">
        <v>0</v>
      </c>
      <c r="D205" s="61">
        <v>0</v>
      </c>
      <c r="E205" s="61">
        <v>0</v>
      </c>
      <c r="F205" s="58">
        <f t="shared" si="11"/>
        <v>0</v>
      </c>
      <c r="G205" s="38"/>
      <c r="H205" s="38"/>
    </row>
    <row r="206" spans="1:8" x14ac:dyDescent="0.35">
      <c r="A206" s="57" t="s">
        <v>231</v>
      </c>
      <c r="B206" s="53" t="s">
        <v>294</v>
      </c>
      <c r="C206" s="16">
        <v>0</v>
      </c>
      <c r="D206" s="16">
        <v>0</v>
      </c>
      <c r="E206" s="16">
        <v>63360654.350000001</v>
      </c>
      <c r="F206" s="58">
        <f t="shared" si="11"/>
        <v>63360654.350000001</v>
      </c>
      <c r="G206" s="38"/>
      <c r="H206" s="38"/>
    </row>
    <row r="207" spans="1:8" x14ac:dyDescent="0.35">
      <c r="A207" s="57" t="s">
        <v>232</v>
      </c>
      <c r="B207" s="53" t="s">
        <v>295</v>
      </c>
      <c r="C207" s="16">
        <v>0</v>
      </c>
      <c r="D207" s="16">
        <v>0</v>
      </c>
      <c r="E207" s="16">
        <v>0</v>
      </c>
      <c r="F207" s="58">
        <f t="shared" si="11"/>
        <v>0</v>
      </c>
      <c r="G207" s="38"/>
      <c r="H207" s="38"/>
    </row>
    <row r="208" spans="1:8" x14ac:dyDescent="0.35">
      <c r="A208" s="57" t="s">
        <v>233</v>
      </c>
      <c r="B208" s="53" t="s">
        <v>174</v>
      </c>
      <c r="C208" s="16">
        <v>0</v>
      </c>
      <c r="D208" s="16">
        <v>5214403.79</v>
      </c>
      <c r="E208" s="16">
        <v>24281496.829999998</v>
      </c>
      <c r="F208" s="58">
        <f t="shared" si="11"/>
        <v>29495900.619999997</v>
      </c>
      <c r="G208" s="38"/>
      <c r="H208" s="38"/>
    </row>
    <row r="209" spans="1:8" x14ac:dyDescent="0.35">
      <c r="A209" s="57" t="s">
        <v>234</v>
      </c>
      <c r="B209" s="53" t="s">
        <v>175</v>
      </c>
      <c r="C209" s="16">
        <v>0</v>
      </c>
      <c r="D209" s="16">
        <v>0</v>
      </c>
      <c r="E209" s="16">
        <v>0</v>
      </c>
      <c r="F209" s="58">
        <f t="shared" si="11"/>
        <v>0</v>
      </c>
      <c r="G209" s="38"/>
      <c r="H209" s="38"/>
    </row>
    <row r="210" spans="1:8" x14ac:dyDescent="0.35">
      <c r="A210" s="57" t="s">
        <v>235</v>
      </c>
      <c r="B210" s="53" t="s">
        <v>176</v>
      </c>
      <c r="C210" s="16">
        <v>0</v>
      </c>
      <c r="D210" s="61">
        <v>0</v>
      </c>
      <c r="E210" s="61">
        <v>0</v>
      </c>
      <c r="F210" s="58">
        <f t="shared" si="11"/>
        <v>0</v>
      </c>
      <c r="G210" s="38"/>
      <c r="H210" s="38"/>
    </row>
    <row r="211" spans="1:8" x14ac:dyDescent="0.35">
      <c r="A211" s="57" t="s">
        <v>236</v>
      </c>
      <c r="B211" s="53" t="s">
        <v>177</v>
      </c>
      <c r="C211" s="16">
        <v>5889660</v>
      </c>
      <c r="D211" s="16">
        <v>106120</v>
      </c>
      <c r="E211" s="16">
        <v>0</v>
      </c>
      <c r="F211" s="58">
        <f t="shared" si="11"/>
        <v>5995780</v>
      </c>
      <c r="G211" s="38"/>
      <c r="H211" s="38"/>
    </row>
    <row r="212" spans="1:8" x14ac:dyDescent="0.35">
      <c r="A212" s="57" t="s">
        <v>237</v>
      </c>
      <c r="B212" s="53" t="s">
        <v>296</v>
      </c>
      <c r="C212" s="16">
        <v>3549357.79</v>
      </c>
      <c r="D212" s="16">
        <v>4130755</v>
      </c>
      <c r="E212" s="16">
        <v>0</v>
      </c>
      <c r="F212" s="58">
        <f t="shared" si="11"/>
        <v>7680112.79</v>
      </c>
      <c r="G212" s="38"/>
      <c r="H212" s="38"/>
    </row>
    <row r="213" spans="1:8" x14ac:dyDescent="0.35">
      <c r="A213" s="57" t="s">
        <v>238</v>
      </c>
      <c r="B213" s="53" t="s">
        <v>297</v>
      </c>
      <c r="C213" s="16">
        <v>0</v>
      </c>
      <c r="D213" s="16">
        <v>0</v>
      </c>
      <c r="E213" s="16">
        <v>22856861.399999999</v>
      </c>
      <c r="F213" s="58">
        <f t="shared" si="11"/>
        <v>22856861.399999999</v>
      </c>
      <c r="G213" s="38"/>
      <c r="H213" s="38"/>
    </row>
    <row r="214" spans="1:8" x14ac:dyDescent="0.35">
      <c r="A214" s="57" t="s">
        <v>239</v>
      </c>
      <c r="B214" s="53" t="s">
        <v>298</v>
      </c>
      <c r="C214" s="16">
        <v>267778901.25</v>
      </c>
      <c r="D214" s="16">
        <v>278942557.5</v>
      </c>
      <c r="E214" s="16">
        <v>849360737.25</v>
      </c>
      <c r="F214" s="58">
        <f t="shared" si="11"/>
        <v>1396082196</v>
      </c>
      <c r="G214" s="38"/>
      <c r="H214" s="38"/>
    </row>
    <row r="215" spans="1:8" x14ac:dyDescent="0.35">
      <c r="A215" s="57" t="s">
        <v>240</v>
      </c>
      <c r="B215" s="53" t="s">
        <v>299</v>
      </c>
      <c r="C215" s="16">
        <v>1003400513.9300001</v>
      </c>
      <c r="D215" s="61">
        <v>1689745138.04</v>
      </c>
      <c r="E215" s="61">
        <v>1592891481.8499997</v>
      </c>
      <c r="F215" s="58">
        <f t="shared" si="11"/>
        <v>4286037133.8199997</v>
      </c>
      <c r="G215" s="38"/>
      <c r="H215" s="38"/>
    </row>
    <row r="216" spans="1:8" x14ac:dyDescent="0.35">
      <c r="A216" s="57" t="s">
        <v>241</v>
      </c>
      <c r="B216" s="53" t="s">
        <v>300</v>
      </c>
      <c r="C216" s="16">
        <v>520143464.7299999</v>
      </c>
      <c r="D216" s="16">
        <v>359216701.81</v>
      </c>
      <c r="E216" s="16">
        <v>1517207684.4000003</v>
      </c>
      <c r="F216" s="58">
        <f t="shared" si="11"/>
        <v>2396567850.9400005</v>
      </c>
      <c r="G216" s="38"/>
      <c r="H216" s="38"/>
    </row>
    <row r="217" spans="1:8" x14ac:dyDescent="0.35">
      <c r="A217" s="57" t="s">
        <v>242</v>
      </c>
      <c r="B217" s="53" t="s">
        <v>301</v>
      </c>
      <c r="C217" s="16">
        <v>0</v>
      </c>
      <c r="D217" s="16">
        <v>0</v>
      </c>
      <c r="E217" s="16">
        <v>1715128.83</v>
      </c>
      <c r="F217" s="58">
        <f t="shared" si="11"/>
        <v>1715128.83</v>
      </c>
      <c r="G217" s="38"/>
      <c r="H217" s="38"/>
    </row>
    <row r="218" spans="1:8" x14ac:dyDescent="0.35">
      <c r="A218" s="57" t="s">
        <v>243</v>
      </c>
      <c r="B218" s="53" t="s">
        <v>302</v>
      </c>
      <c r="C218" s="16">
        <v>0</v>
      </c>
      <c r="D218" s="16">
        <v>0</v>
      </c>
      <c r="E218" s="16">
        <v>0</v>
      </c>
      <c r="F218" s="58">
        <f t="shared" si="11"/>
        <v>0</v>
      </c>
      <c r="G218" s="38"/>
      <c r="H218" s="38"/>
    </row>
    <row r="219" spans="1:8" x14ac:dyDescent="0.35">
      <c r="A219" s="57" t="s">
        <v>244</v>
      </c>
      <c r="B219" s="53" t="s">
        <v>303</v>
      </c>
      <c r="C219" s="16">
        <v>0</v>
      </c>
      <c r="D219" s="16">
        <v>0</v>
      </c>
      <c r="E219" s="16">
        <v>2883760</v>
      </c>
      <c r="F219" s="58">
        <f t="shared" si="11"/>
        <v>2883760</v>
      </c>
      <c r="G219" s="38"/>
      <c r="H219" s="38"/>
    </row>
    <row r="220" spans="1:8" x14ac:dyDescent="0.35">
      <c r="A220" s="57" t="s">
        <v>245</v>
      </c>
      <c r="B220" s="53" t="s">
        <v>304</v>
      </c>
      <c r="C220" s="16">
        <v>0</v>
      </c>
      <c r="D220" s="61">
        <v>0</v>
      </c>
      <c r="E220" s="61">
        <v>39294166.699999996</v>
      </c>
      <c r="F220" s="58">
        <f t="shared" si="11"/>
        <v>39294166.699999996</v>
      </c>
      <c r="G220" s="38"/>
      <c r="H220" s="38"/>
    </row>
    <row r="221" spans="1:8" x14ac:dyDescent="0.35">
      <c r="A221" s="57" t="s">
        <v>246</v>
      </c>
      <c r="B221" s="53" t="s">
        <v>305</v>
      </c>
      <c r="C221" s="16">
        <v>86410</v>
      </c>
      <c r="D221" s="16">
        <v>0</v>
      </c>
      <c r="E221" s="16">
        <v>6287796.2399999993</v>
      </c>
      <c r="F221" s="58">
        <f t="shared" si="11"/>
        <v>6374206.2399999993</v>
      </c>
      <c r="G221" s="38"/>
      <c r="H221" s="38"/>
    </row>
    <row r="222" spans="1:8" x14ac:dyDescent="0.35">
      <c r="A222" s="57" t="s">
        <v>247</v>
      </c>
      <c r="B222" s="53" t="s">
        <v>306</v>
      </c>
      <c r="C222" s="16">
        <v>0</v>
      </c>
      <c r="D222" s="16">
        <v>0</v>
      </c>
      <c r="E222" s="16">
        <v>27998801</v>
      </c>
      <c r="F222" s="58">
        <f t="shared" si="11"/>
        <v>27998801</v>
      </c>
      <c r="G222" s="38"/>
      <c r="H222" s="38"/>
    </row>
    <row r="223" spans="1:8" x14ac:dyDescent="0.35">
      <c r="A223" s="57" t="s">
        <v>248</v>
      </c>
      <c r="B223" s="53" t="s">
        <v>307</v>
      </c>
      <c r="C223" s="16">
        <v>19801043.350000001</v>
      </c>
      <c r="D223" s="16">
        <f>378034-0.03</f>
        <v>378033.97</v>
      </c>
      <c r="E223" s="16">
        <v>0</v>
      </c>
      <c r="F223" s="58">
        <f t="shared" si="11"/>
        <v>20179077.32</v>
      </c>
      <c r="G223" s="38"/>
      <c r="H223" s="38"/>
    </row>
    <row r="224" spans="1:8" x14ac:dyDescent="0.35">
      <c r="A224" s="57" t="s">
        <v>249</v>
      </c>
      <c r="B224" s="53" t="s">
        <v>308</v>
      </c>
      <c r="C224" s="16">
        <v>20022446.399999999</v>
      </c>
      <c r="D224" s="16">
        <f>360765-0.2</f>
        <v>360764.8</v>
      </c>
      <c r="E224" s="16">
        <v>0</v>
      </c>
      <c r="F224" s="58">
        <f t="shared" si="11"/>
        <v>20383211.199999999</v>
      </c>
      <c r="G224" s="38"/>
      <c r="H224" s="38"/>
    </row>
    <row r="225" spans="1:8" x14ac:dyDescent="0.35">
      <c r="A225" s="57" t="s">
        <v>250</v>
      </c>
      <c r="B225" s="53" t="s">
        <v>178</v>
      </c>
      <c r="C225" s="16">
        <v>0</v>
      </c>
      <c r="D225" s="61">
        <v>0</v>
      </c>
      <c r="E225" s="61">
        <v>29893297.98</v>
      </c>
      <c r="F225" s="58">
        <f t="shared" si="11"/>
        <v>29893297.98</v>
      </c>
      <c r="G225" s="38"/>
      <c r="H225" s="38"/>
    </row>
    <row r="226" spans="1:8" x14ac:dyDescent="0.35">
      <c r="A226" s="57" t="s">
        <v>251</v>
      </c>
      <c r="B226" s="53" t="s">
        <v>309</v>
      </c>
      <c r="C226" s="16">
        <v>0</v>
      </c>
      <c r="D226" s="16">
        <v>0</v>
      </c>
      <c r="E226" s="16">
        <v>25987610.350000001</v>
      </c>
      <c r="F226" s="58">
        <f t="shared" si="11"/>
        <v>25987610.350000001</v>
      </c>
      <c r="G226" s="38"/>
      <c r="H226" s="38"/>
    </row>
    <row r="227" spans="1:8" x14ac:dyDescent="0.35">
      <c r="A227" s="57" t="s">
        <v>252</v>
      </c>
      <c r="B227" s="53" t="s">
        <v>180</v>
      </c>
      <c r="C227" s="16">
        <v>0</v>
      </c>
      <c r="D227" s="16">
        <v>0</v>
      </c>
      <c r="E227" s="16">
        <v>39720630</v>
      </c>
      <c r="F227" s="58">
        <f t="shared" si="11"/>
        <v>39720630</v>
      </c>
      <c r="G227" s="38"/>
      <c r="H227" s="38"/>
    </row>
    <row r="228" spans="1:8" x14ac:dyDescent="0.35">
      <c r="A228" s="57" t="s">
        <v>253</v>
      </c>
      <c r="B228" s="53" t="s">
        <v>181</v>
      </c>
      <c r="C228" s="16">
        <v>13705214.82</v>
      </c>
      <c r="D228" s="16">
        <v>235437</v>
      </c>
      <c r="E228" s="16">
        <v>155612153.90000001</v>
      </c>
      <c r="F228" s="58">
        <f t="shared" si="11"/>
        <v>169552805.72</v>
      </c>
      <c r="G228" s="38"/>
      <c r="H228" s="38"/>
    </row>
    <row r="229" spans="1:8" x14ac:dyDescent="0.35">
      <c r="A229" s="57" t="s">
        <v>254</v>
      </c>
      <c r="B229" s="53" t="s">
        <v>310</v>
      </c>
      <c r="C229" s="16">
        <v>20519728.440000001</v>
      </c>
      <c r="D229" s="16">
        <v>387165</v>
      </c>
      <c r="E229" s="16">
        <v>79975670.469999999</v>
      </c>
      <c r="F229" s="58">
        <f t="shared" si="11"/>
        <v>100882563.91</v>
      </c>
      <c r="G229" s="38"/>
      <c r="H229" s="38"/>
    </row>
    <row r="230" spans="1:8" x14ac:dyDescent="0.35">
      <c r="A230" s="57" t="s">
        <v>255</v>
      </c>
      <c r="B230" s="53" t="s">
        <v>311</v>
      </c>
      <c r="C230" s="16">
        <v>1519041947.0599999</v>
      </c>
      <c r="D230" s="61">
        <v>1402557179.21</v>
      </c>
      <c r="E230" s="61">
        <v>2761869289.4099989</v>
      </c>
      <c r="F230" s="58">
        <f t="shared" si="11"/>
        <v>5683468415.6799984</v>
      </c>
      <c r="G230" s="38"/>
      <c r="H230" s="38"/>
    </row>
    <row r="231" spans="1:8" x14ac:dyDescent="0.35">
      <c r="A231" s="57" t="s">
        <v>274</v>
      </c>
      <c r="B231" s="53" t="s">
        <v>275</v>
      </c>
      <c r="C231" s="16">
        <v>1319402.22</v>
      </c>
      <c r="D231" s="16">
        <v>1351601.21</v>
      </c>
      <c r="E231" s="16">
        <v>2993708.5200000005</v>
      </c>
      <c r="F231" s="58">
        <f t="shared" si="11"/>
        <v>5664711.9500000002</v>
      </c>
      <c r="G231" s="38"/>
      <c r="H231" s="38"/>
    </row>
    <row r="232" spans="1:8" x14ac:dyDescent="0.35">
      <c r="A232" s="57" t="s">
        <v>274</v>
      </c>
      <c r="B232" s="53" t="s">
        <v>276</v>
      </c>
      <c r="C232" s="16">
        <v>210096.37</v>
      </c>
      <c r="D232" s="16">
        <v>213930.04</v>
      </c>
      <c r="E232" s="16">
        <v>476706.09999999986</v>
      </c>
      <c r="F232" s="58">
        <f t="shared" si="11"/>
        <v>900732.50999999989</v>
      </c>
      <c r="G232" s="38"/>
      <c r="H232" s="38"/>
    </row>
    <row r="233" spans="1:8" x14ac:dyDescent="0.35">
      <c r="A233" s="160"/>
      <c r="B233" s="53"/>
      <c r="C233" s="16"/>
      <c r="D233" s="16"/>
      <c r="E233" s="16"/>
      <c r="F233" s="58"/>
      <c r="G233" s="38"/>
    </row>
    <row r="234" spans="1:8" ht="15.75" hidden="1" customHeight="1" x14ac:dyDescent="0.35">
      <c r="A234" s="264" t="s">
        <v>59</v>
      </c>
      <c r="B234" s="264"/>
      <c r="C234" s="56">
        <f>+SUM(C235:C239)</f>
        <v>0</v>
      </c>
      <c r="D234" s="56">
        <f t="shared" ref="D234:F234" si="12">+SUM(D235:D239)</f>
        <v>0</v>
      </c>
      <c r="E234" s="56">
        <f t="shared" si="12"/>
        <v>0</v>
      </c>
      <c r="F234" s="56">
        <f t="shared" si="12"/>
        <v>0</v>
      </c>
      <c r="G234" s="38"/>
    </row>
    <row r="235" spans="1:8" hidden="1" x14ac:dyDescent="0.35">
      <c r="A235" s="57" t="s">
        <v>58</v>
      </c>
      <c r="B235" s="53" t="s">
        <v>53</v>
      </c>
      <c r="C235" s="59">
        <v>0</v>
      </c>
      <c r="D235" s="59">
        <v>0</v>
      </c>
      <c r="E235" s="59">
        <v>0</v>
      </c>
      <c r="F235" s="62">
        <f>+C235+D235+E235</f>
        <v>0</v>
      </c>
      <c r="G235" s="38"/>
    </row>
    <row r="236" spans="1:8" hidden="1" x14ac:dyDescent="0.35">
      <c r="A236" s="57" t="s">
        <v>58</v>
      </c>
      <c r="B236" s="53" t="s">
        <v>53</v>
      </c>
      <c r="C236" s="59">
        <v>0</v>
      </c>
      <c r="D236" s="59">
        <v>0</v>
      </c>
      <c r="E236" s="59">
        <v>0</v>
      </c>
      <c r="F236" s="62">
        <f t="shared" ref="F236:F237" si="13">+C236+D236+E236</f>
        <v>0</v>
      </c>
      <c r="G236" s="38"/>
    </row>
    <row r="237" spans="1:8" hidden="1" x14ac:dyDescent="0.35">
      <c r="A237" s="57" t="s">
        <v>58</v>
      </c>
      <c r="B237" s="53" t="s">
        <v>53</v>
      </c>
      <c r="C237" s="59">
        <v>0</v>
      </c>
      <c r="D237" s="59">
        <v>0</v>
      </c>
      <c r="E237" s="59">
        <v>0</v>
      </c>
      <c r="F237" s="62">
        <f t="shared" si="13"/>
        <v>0</v>
      </c>
      <c r="G237" s="38"/>
    </row>
    <row r="238" spans="1:8" hidden="1" x14ac:dyDescent="0.35">
      <c r="A238" s="57" t="s">
        <v>58</v>
      </c>
      <c r="B238" s="53" t="s">
        <v>53</v>
      </c>
      <c r="C238" s="59">
        <v>0</v>
      </c>
      <c r="D238" s="59">
        <v>0</v>
      </c>
      <c r="E238" s="59">
        <v>0</v>
      </c>
      <c r="F238" s="62">
        <f>+C238+D238+E238</f>
        <v>0</v>
      </c>
      <c r="G238" s="38"/>
    </row>
    <row r="239" spans="1:8" hidden="1" x14ac:dyDescent="0.35">
      <c r="A239" s="57" t="s">
        <v>58</v>
      </c>
      <c r="B239" s="53" t="s">
        <v>53</v>
      </c>
      <c r="C239" s="59">
        <v>0</v>
      </c>
      <c r="D239" s="59">
        <v>0</v>
      </c>
      <c r="E239" s="59">
        <v>0</v>
      </c>
      <c r="F239" s="62">
        <f>+C239+D239+E239</f>
        <v>0</v>
      </c>
      <c r="G239" s="38"/>
    </row>
    <row r="240" spans="1:8" hidden="1" x14ac:dyDescent="0.35">
      <c r="A240" s="38"/>
      <c r="B240" s="38"/>
      <c r="C240" s="62"/>
      <c r="D240" s="62"/>
      <c r="E240" s="62"/>
      <c r="F240" s="62"/>
      <c r="G240" s="38"/>
    </row>
    <row r="241" spans="1:7" hidden="1" x14ac:dyDescent="0.35">
      <c r="A241" s="264" t="s">
        <v>60</v>
      </c>
      <c r="B241" s="264"/>
      <c r="C241" s="56">
        <f>+SUM(C242:C243)</f>
        <v>0</v>
      </c>
      <c r="D241" s="56">
        <f t="shared" ref="D241:F241" si="14">+SUM(D242:D243)</f>
        <v>0</v>
      </c>
      <c r="E241" s="56">
        <f t="shared" si="14"/>
        <v>0</v>
      </c>
      <c r="F241" s="56">
        <f t="shared" si="14"/>
        <v>0</v>
      </c>
      <c r="G241" s="38"/>
    </row>
    <row r="242" spans="1:7" hidden="1" x14ac:dyDescent="0.35">
      <c r="A242" s="80" t="s">
        <v>58</v>
      </c>
      <c r="B242" s="53" t="s">
        <v>53</v>
      </c>
      <c r="C242" s="59">
        <v>0</v>
      </c>
      <c r="D242" s="59">
        <v>0</v>
      </c>
      <c r="E242" s="59">
        <v>0</v>
      </c>
      <c r="F242" s="62">
        <f>+C242+D242+E242</f>
        <v>0</v>
      </c>
      <c r="G242" s="38"/>
    </row>
    <row r="243" spans="1:7" hidden="1" x14ac:dyDescent="0.35">
      <c r="A243" s="50" t="s">
        <v>58</v>
      </c>
      <c r="B243" s="50" t="s">
        <v>53</v>
      </c>
      <c r="C243" s="63">
        <v>0</v>
      </c>
      <c r="D243" s="63">
        <v>0</v>
      </c>
      <c r="E243" s="63">
        <v>0</v>
      </c>
      <c r="F243" s="64">
        <f>+C243+D243+E243</f>
        <v>0</v>
      </c>
      <c r="G243" s="38"/>
    </row>
    <row r="244" spans="1:7" ht="15.75" customHeight="1" x14ac:dyDescent="0.35">
      <c r="A244" s="266" t="s">
        <v>357</v>
      </c>
      <c r="B244" s="266"/>
      <c r="C244" s="266"/>
      <c r="D244" s="266"/>
      <c r="E244" s="266"/>
      <c r="F244" s="266"/>
      <c r="G244" s="38"/>
    </row>
    <row r="245" spans="1:7" ht="15.6" customHeight="1" x14ac:dyDescent="0.35">
      <c r="A245" s="260" t="s">
        <v>355</v>
      </c>
      <c r="B245" s="260"/>
      <c r="C245" s="260"/>
      <c r="D245" s="260"/>
      <c r="E245" s="260"/>
      <c r="F245" s="260"/>
      <c r="G245" s="6"/>
    </row>
    <row r="246" spans="1:7" ht="50.1" customHeight="1" x14ac:dyDescent="0.35">
      <c r="A246" s="261" t="s">
        <v>356</v>
      </c>
      <c r="B246" s="261"/>
      <c r="C246" s="261"/>
      <c r="D246" s="261"/>
      <c r="E246" s="261"/>
      <c r="F246" s="261"/>
      <c r="G246" s="6"/>
    </row>
    <row r="247" spans="1:7" ht="15" customHeight="1" x14ac:dyDescent="0.35">
      <c r="A247" s="148"/>
      <c r="B247" s="148"/>
      <c r="C247" s="148"/>
      <c r="D247" s="148"/>
      <c r="E247" s="148"/>
      <c r="F247" s="148"/>
      <c r="G247" s="6"/>
    </row>
    <row r="248" spans="1:7" x14ac:dyDescent="0.35">
      <c r="A248" s="263" t="s">
        <v>78</v>
      </c>
      <c r="B248" s="263"/>
      <c r="C248" s="263"/>
      <c r="D248" s="263"/>
      <c r="E248" s="263"/>
      <c r="F248" s="263"/>
      <c r="G248" s="6"/>
    </row>
    <row r="249" spans="1:7" x14ac:dyDescent="0.35">
      <c r="A249" s="324" t="s">
        <v>79</v>
      </c>
      <c r="B249" s="324"/>
      <c r="C249" s="324"/>
      <c r="D249" s="324"/>
      <c r="E249" s="324"/>
      <c r="F249" s="324"/>
      <c r="G249" s="6"/>
    </row>
    <row r="250" spans="1:7" x14ac:dyDescent="0.35">
      <c r="A250" s="263" t="s">
        <v>52</v>
      </c>
      <c r="B250" s="263"/>
      <c r="C250" s="263"/>
      <c r="D250" s="263"/>
      <c r="E250" s="263"/>
      <c r="F250" s="263"/>
      <c r="G250" s="6"/>
    </row>
    <row r="251" spans="1:7" ht="9.9" customHeight="1" x14ac:dyDescent="0.35">
      <c r="A251" s="96"/>
      <c r="B251" s="97"/>
      <c r="C251" s="97"/>
      <c r="D251" s="97"/>
      <c r="E251" s="97"/>
      <c r="F251" s="98"/>
      <c r="G251" s="6"/>
    </row>
    <row r="252" spans="1:7" x14ac:dyDescent="0.35">
      <c r="A252" s="73" t="s">
        <v>77</v>
      </c>
      <c r="B252" s="73" t="s">
        <v>14</v>
      </c>
      <c r="C252" s="73" t="s">
        <v>15</v>
      </c>
      <c r="D252" s="73" t="s">
        <v>89</v>
      </c>
      <c r="E252" s="73" t="s">
        <v>12</v>
      </c>
      <c r="F252" s="24"/>
      <c r="G252" s="6"/>
    </row>
    <row r="253" spans="1:7" x14ac:dyDescent="0.35">
      <c r="A253" s="115" t="s">
        <v>81</v>
      </c>
      <c r="B253" s="65">
        <f>+B255</f>
        <v>16315041032.890001</v>
      </c>
      <c r="C253" s="65">
        <f t="shared" ref="C253:D253" si="15">+B263</f>
        <v>12693693265.830002</v>
      </c>
      <c r="D253" s="65">
        <f t="shared" si="15"/>
        <v>13213361682.189999</v>
      </c>
      <c r="E253" s="65">
        <f>+B253</f>
        <v>16315041032.890001</v>
      </c>
      <c r="F253" s="98"/>
      <c r="G253" s="6"/>
    </row>
    <row r="254" spans="1:7" x14ac:dyDescent="0.35">
      <c r="A254" s="116" t="s">
        <v>82</v>
      </c>
      <c r="B254" s="27">
        <f>+'3T'!E261</f>
        <v>0</v>
      </c>
      <c r="C254" s="27">
        <f>+B264</f>
        <v>0</v>
      </c>
      <c r="D254" s="27">
        <f>+C264</f>
        <v>0</v>
      </c>
      <c r="E254" s="70">
        <f>+B254</f>
        <v>0</v>
      </c>
      <c r="F254" s="24"/>
      <c r="G254" s="6"/>
    </row>
    <row r="255" spans="1:7" x14ac:dyDescent="0.35">
      <c r="A255" s="116" t="s">
        <v>80</v>
      </c>
      <c r="B255" s="27">
        <f>+'3T'!E262</f>
        <v>16315041032.890001</v>
      </c>
      <c r="C255" s="27">
        <f>+B265</f>
        <v>17183201003.459999</v>
      </c>
      <c r="D255" s="27">
        <f>+C265</f>
        <v>13213361682.189999</v>
      </c>
      <c r="E255" s="70">
        <f>+B255</f>
        <v>16315041032.890001</v>
      </c>
      <c r="F255" s="24"/>
      <c r="G255" s="6"/>
    </row>
    <row r="256" spans="1:7" x14ac:dyDescent="0.35">
      <c r="A256" s="115" t="s">
        <v>84</v>
      </c>
      <c r="B256" s="65">
        <f>+C109</f>
        <v>4489507737.6300001</v>
      </c>
      <c r="C256" s="65">
        <f t="shared" ref="C256:D256" si="16">+D109</f>
        <v>0</v>
      </c>
      <c r="D256" s="65">
        <f t="shared" si="16"/>
        <v>0</v>
      </c>
      <c r="E256" s="65">
        <f>+B256+C256+D256</f>
        <v>4489507737.6300001</v>
      </c>
      <c r="F256" s="98"/>
      <c r="G256" s="6"/>
    </row>
    <row r="257" spans="1:7" x14ac:dyDescent="0.35">
      <c r="A257" s="115" t="s">
        <v>144</v>
      </c>
      <c r="B257" s="65">
        <f>+B255</f>
        <v>16315041032.890001</v>
      </c>
      <c r="C257" s="65">
        <f t="shared" ref="C257:D257" si="17">+C255</f>
        <v>17183201003.459999</v>
      </c>
      <c r="D257" s="65">
        <f t="shared" si="17"/>
        <v>13213361682.189999</v>
      </c>
      <c r="E257" s="65">
        <f>+E258+E259</f>
        <v>20804548770.52</v>
      </c>
      <c r="F257" s="98"/>
      <c r="G257" s="6"/>
    </row>
    <row r="258" spans="1:7" x14ac:dyDescent="0.35">
      <c r="A258" s="116" t="s">
        <v>82</v>
      </c>
      <c r="B258" s="27">
        <f>+B254</f>
        <v>0</v>
      </c>
      <c r="C258" s="27">
        <f>+C254</f>
        <v>0</v>
      </c>
      <c r="D258" s="27">
        <f>+D254</f>
        <v>0</v>
      </c>
      <c r="E258" s="70">
        <f>+E254</f>
        <v>0</v>
      </c>
      <c r="F258" s="24"/>
      <c r="G258" s="6"/>
    </row>
    <row r="259" spans="1:7" x14ac:dyDescent="0.35">
      <c r="A259" s="116" t="s">
        <v>80</v>
      </c>
      <c r="B259" s="27">
        <f>+B255+B256</f>
        <v>20804548770.52</v>
      </c>
      <c r="C259" s="27">
        <f t="shared" ref="C259:D259" si="18">+C257</f>
        <v>17183201003.459999</v>
      </c>
      <c r="D259" s="27">
        <f t="shared" si="18"/>
        <v>13213361682.189999</v>
      </c>
      <c r="E259" s="70">
        <f>+E255+E256</f>
        <v>20804548770.52</v>
      </c>
      <c r="F259" s="24"/>
      <c r="G259" s="6"/>
    </row>
    <row r="260" spans="1:7" x14ac:dyDescent="0.35">
      <c r="A260" s="115" t="s">
        <v>83</v>
      </c>
      <c r="B260" s="65">
        <f>+B261+B262</f>
        <v>3621347767.0599999</v>
      </c>
      <c r="C260" s="65">
        <f>+C261+C262</f>
        <v>3969839321.27</v>
      </c>
      <c r="D260" s="65">
        <f>+D261+D262</f>
        <v>7658797860.0199995</v>
      </c>
      <c r="E260" s="65">
        <f>+B260+C260+D260</f>
        <v>15249984948.349998</v>
      </c>
      <c r="F260" s="98"/>
      <c r="G260" s="6"/>
    </row>
    <row r="261" spans="1:7" x14ac:dyDescent="0.35">
      <c r="A261" s="116" t="s">
        <v>82</v>
      </c>
      <c r="B261" s="87">
        <v>0</v>
      </c>
      <c r="C261" s="87">
        <v>0</v>
      </c>
      <c r="D261" s="87">
        <v>0</v>
      </c>
      <c r="E261" s="66">
        <f>+B261+C261+D261</f>
        <v>0</v>
      </c>
      <c r="F261" s="98"/>
      <c r="G261" s="6"/>
    </row>
    <row r="262" spans="1:7" x14ac:dyDescent="0.35">
      <c r="A262" s="116" t="s">
        <v>80</v>
      </c>
      <c r="B262" s="87">
        <f>+C176</f>
        <v>3621347767.0599999</v>
      </c>
      <c r="C262" s="87">
        <f>+D176</f>
        <v>3969839321.27</v>
      </c>
      <c r="D262" s="87">
        <f>+E176</f>
        <v>7658797860.0199995</v>
      </c>
      <c r="E262" s="66">
        <f>+B262+C262+D262</f>
        <v>15249984948.349998</v>
      </c>
      <c r="F262" s="98"/>
      <c r="G262" s="6"/>
    </row>
    <row r="263" spans="1:7" x14ac:dyDescent="0.35">
      <c r="A263" s="115" t="s">
        <v>145</v>
      </c>
      <c r="B263" s="65">
        <f>+B257-B260</f>
        <v>12693693265.830002</v>
      </c>
      <c r="C263" s="65">
        <f t="shared" ref="C263:D263" si="19">+C257-C260</f>
        <v>13213361682.189999</v>
      </c>
      <c r="D263" s="65">
        <f t="shared" si="19"/>
        <v>5554563822.1699991</v>
      </c>
      <c r="E263" s="65">
        <f>+E257-E260</f>
        <v>5554563822.170002</v>
      </c>
      <c r="F263" s="98"/>
      <c r="G263" s="6"/>
    </row>
    <row r="264" spans="1:7" x14ac:dyDescent="0.35">
      <c r="A264" s="116" t="s">
        <v>82</v>
      </c>
      <c r="B264" s="87">
        <f>+B258-B261</f>
        <v>0</v>
      </c>
      <c r="C264" s="87">
        <f>+C258-C261</f>
        <v>0</v>
      </c>
      <c r="D264" s="87">
        <f>+D258-D261</f>
        <v>0</v>
      </c>
      <c r="E264" s="66">
        <f>+E258-E261</f>
        <v>0</v>
      </c>
      <c r="F264" s="38"/>
      <c r="G264" s="6"/>
    </row>
    <row r="265" spans="1:7" x14ac:dyDescent="0.35">
      <c r="A265" s="117" t="s">
        <v>80</v>
      </c>
      <c r="B265" s="82">
        <f>+B259-B262</f>
        <v>17183201003.459999</v>
      </c>
      <c r="C265" s="82">
        <f>+C259-C262</f>
        <v>13213361682.189999</v>
      </c>
      <c r="D265" s="82">
        <f>+D259-D262</f>
        <v>5554563822.1699991</v>
      </c>
      <c r="E265" s="67">
        <f>+E259-E262</f>
        <v>5554563822.170002</v>
      </c>
      <c r="F265" s="44"/>
      <c r="G265" s="6"/>
    </row>
    <row r="266" spans="1:7" x14ac:dyDescent="0.35">
      <c r="A266" s="260" t="s">
        <v>355</v>
      </c>
      <c r="B266" s="260"/>
      <c r="C266" s="260"/>
      <c r="D266" s="260"/>
      <c r="E266" s="260"/>
      <c r="F266" s="43"/>
      <c r="G266" s="6"/>
    </row>
    <row r="267" spans="1:7" ht="135.75" customHeight="1" x14ac:dyDescent="0.35">
      <c r="A267" s="232" t="s">
        <v>360</v>
      </c>
      <c r="B267" s="233"/>
      <c r="C267" s="233"/>
      <c r="D267" s="233"/>
      <c r="E267" s="234"/>
      <c r="F267" s="68"/>
      <c r="G267" s="6"/>
    </row>
    <row r="268" spans="1:7" x14ac:dyDescent="0.35">
      <c r="A268" s="148"/>
      <c r="B268" s="69"/>
      <c r="C268" s="69"/>
      <c r="D268" s="69"/>
      <c r="E268" s="69"/>
      <c r="F268" s="68"/>
      <c r="G268" s="6"/>
    </row>
    <row r="269" spans="1:7" x14ac:dyDescent="0.35">
      <c r="A269" s="99" t="s">
        <v>85</v>
      </c>
      <c r="B269" s="287" t="s">
        <v>365</v>
      </c>
      <c r="C269" s="287"/>
      <c r="D269" s="316"/>
      <c r="E269" s="317"/>
      <c r="F269" s="318"/>
      <c r="G269" s="6"/>
    </row>
    <row r="270" spans="1:7" x14ac:dyDescent="0.35">
      <c r="A270" s="78" t="s">
        <v>47</v>
      </c>
      <c r="B270" s="287" t="s">
        <v>366</v>
      </c>
      <c r="C270" s="287"/>
      <c r="D270" s="319"/>
      <c r="E270" s="253"/>
      <c r="F270" s="320"/>
      <c r="G270" s="6"/>
    </row>
    <row r="271" spans="1:7" x14ac:dyDescent="0.35">
      <c r="A271" s="79" t="s">
        <v>48</v>
      </c>
      <c r="B271" s="287" t="s">
        <v>367</v>
      </c>
      <c r="C271" s="287"/>
      <c r="D271" s="321"/>
      <c r="E271" s="322"/>
      <c r="F271" s="323"/>
      <c r="G271" s="6"/>
    </row>
    <row r="272" spans="1:7" x14ac:dyDescent="0.35">
      <c r="A272" s="44"/>
      <c r="B272" s="44"/>
      <c r="C272" s="44"/>
      <c r="D272" s="44"/>
      <c r="E272" s="44"/>
      <c r="F272" s="44"/>
    </row>
    <row r="273" spans="1:6" x14ac:dyDescent="0.35">
      <c r="A273" s="44"/>
      <c r="B273" s="44"/>
      <c r="C273" s="44"/>
      <c r="D273" s="44"/>
      <c r="E273" s="44"/>
      <c r="F273" s="44"/>
    </row>
    <row r="274" spans="1:6" x14ac:dyDescent="0.35">
      <c r="A274" s="44"/>
      <c r="B274" s="44"/>
      <c r="C274" s="44"/>
      <c r="D274" s="44"/>
      <c r="E274" s="44"/>
      <c r="F274" s="44"/>
    </row>
    <row r="275" spans="1:6" x14ac:dyDescent="0.35">
      <c r="A275" s="44"/>
      <c r="B275" s="44"/>
      <c r="C275" s="44"/>
      <c r="D275" s="44"/>
      <c r="E275" s="44"/>
      <c r="F275" s="44"/>
    </row>
    <row r="276" spans="1:6" x14ac:dyDescent="0.35">
      <c r="A276" s="44"/>
      <c r="B276" s="44"/>
      <c r="C276" s="44"/>
      <c r="D276" s="44"/>
      <c r="E276" s="44"/>
      <c r="F276" s="44"/>
    </row>
    <row r="277" spans="1:6" x14ac:dyDescent="0.35">
      <c r="A277" s="44"/>
      <c r="B277" s="44"/>
      <c r="C277" s="44"/>
      <c r="D277" s="44"/>
      <c r="E277" s="44"/>
      <c r="F277" s="44"/>
    </row>
    <row r="278" spans="1:6" x14ac:dyDescent="0.35">
      <c r="A278" s="44"/>
      <c r="B278" s="44"/>
      <c r="C278" s="44"/>
      <c r="D278" s="44"/>
      <c r="E278" s="44"/>
      <c r="F278" s="44"/>
    </row>
    <row r="279" spans="1:6" x14ac:dyDescent="0.35">
      <c r="A279" s="44"/>
      <c r="B279" s="44"/>
      <c r="C279" s="44"/>
      <c r="D279" s="44"/>
      <c r="E279" s="44"/>
      <c r="F279" s="44"/>
    </row>
    <row r="280" spans="1:6" x14ac:dyDescent="0.35">
      <c r="A280" s="44"/>
      <c r="B280" s="44"/>
      <c r="C280" s="44"/>
      <c r="D280" s="44"/>
      <c r="E280" s="44"/>
      <c r="F280" s="44"/>
    </row>
    <row r="281" spans="1:6" x14ac:dyDescent="0.35">
      <c r="A281" s="44"/>
      <c r="B281" s="44"/>
      <c r="C281" s="44"/>
      <c r="D281" s="44"/>
      <c r="E281" s="44"/>
      <c r="F281" s="44"/>
    </row>
    <row r="282" spans="1:6" x14ac:dyDescent="0.35">
      <c r="A282" s="44"/>
      <c r="B282" s="44"/>
      <c r="C282" s="44"/>
      <c r="D282" s="44"/>
      <c r="E282" s="44"/>
      <c r="F282" s="44"/>
    </row>
    <row r="283" spans="1:6" x14ac:dyDescent="0.35">
      <c r="A283" s="44"/>
      <c r="B283" s="44"/>
      <c r="C283" s="44"/>
      <c r="D283" s="44"/>
      <c r="E283" s="44"/>
      <c r="F283" s="44"/>
    </row>
    <row r="284" spans="1:6" x14ac:dyDescent="0.35">
      <c r="A284" s="44"/>
      <c r="B284" s="44"/>
      <c r="C284" s="44"/>
      <c r="D284" s="44"/>
      <c r="E284" s="44"/>
      <c r="F284" s="44"/>
    </row>
    <row r="285" spans="1:6" x14ac:dyDescent="0.35">
      <c r="A285" s="44"/>
      <c r="B285" s="44"/>
      <c r="C285" s="44"/>
      <c r="D285" s="44"/>
      <c r="E285" s="44"/>
      <c r="F285" s="44"/>
    </row>
    <row r="286" spans="1:6" x14ac:dyDescent="0.35">
      <c r="A286" s="44"/>
      <c r="B286" s="44"/>
      <c r="C286" s="44"/>
      <c r="D286" s="44"/>
      <c r="E286" s="44"/>
      <c r="F286" s="44"/>
    </row>
    <row r="287" spans="1:6" x14ac:dyDescent="0.35">
      <c r="A287" s="44"/>
      <c r="B287" s="44"/>
      <c r="C287" s="44"/>
      <c r="D287" s="44"/>
      <c r="E287" s="44"/>
      <c r="F287" s="44"/>
    </row>
    <row r="288" spans="1:6" x14ac:dyDescent="0.35">
      <c r="A288" s="44"/>
      <c r="B288" s="44"/>
      <c r="C288" s="44"/>
      <c r="D288" s="44"/>
      <c r="E288" s="44"/>
      <c r="F288" s="44"/>
    </row>
    <row r="289" spans="1:6" x14ac:dyDescent="0.35">
      <c r="A289" s="44"/>
      <c r="B289" s="44"/>
      <c r="C289" s="44"/>
      <c r="D289" s="44"/>
      <c r="E289" s="44"/>
      <c r="F289" s="44"/>
    </row>
    <row r="290" spans="1:6" x14ac:dyDescent="0.35">
      <c r="A290" s="44"/>
      <c r="B290" s="44"/>
      <c r="C290" s="44"/>
      <c r="D290" s="44"/>
      <c r="E290" s="44"/>
      <c r="F290" s="44"/>
    </row>
    <row r="291" spans="1:6" x14ac:dyDescent="0.35">
      <c r="A291" s="44"/>
      <c r="B291" s="44"/>
      <c r="C291" s="44"/>
      <c r="D291" s="44"/>
      <c r="E291" s="44"/>
      <c r="F291" s="44"/>
    </row>
    <row r="292" spans="1:6" x14ac:dyDescent="0.35">
      <c r="A292" s="44"/>
      <c r="B292" s="44"/>
      <c r="C292" s="44"/>
      <c r="D292" s="44"/>
      <c r="E292" s="44"/>
      <c r="F292" s="44"/>
    </row>
    <row r="293" spans="1:6" x14ac:dyDescent="0.35">
      <c r="A293" s="44"/>
      <c r="B293" s="44"/>
      <c r="C293" s="44"/>
      <c r="D293" s="44"/>
      <c r="E293" s="44"/>
      <c r="F293" s="44"/>
    </row>
    <row r="294" spans="1:6" x14ac:dyDescent="0.35">
      <c r="A294" s="44"/>
      <c r="B294" s="44"/>
      <c r="C294" s="44"/>
      <c r="D294" s="44"/>
      <c r="E294" s="44"/>
      <c r="F294" s="44"/>
    </row>
    <row r="295" spans="1:6" x14ac:dyDescent="0.35">
      <c r="A295" s="44"/>
      <c r="B295" s="44"/>
      <c r="C295" s="44"/>
      <c r="D295" s="44"/>
      <c r="E295" s="44"/>
      <c r="F295" s="44"/>
    </row>
    <row r="296" spans="1:6" x14ac:dyDescent="0.35">
      <c r="A296" s="44"/>
      <c r="B296" s="44"/>
      <c r="C296" s="44"/>
      <c r="D296" s="44"/>
      <c r="E296" s="44"/>
      <c r="F296" s="44"/>
    </row>
    <row r="297" spans="1:6" x14ac:dyDescent="0.35">
      <c r="A297" s="44"/>
      <c r="B297" s="44"/>
      <c r="C297" s="44"/>
      <c r="D297" s="44"/>
      <c r="E297" s="44"/>
      <c r="F297" s="44"/>
    </row>
    <row r="298" spans="1:6" x14ac:dyDescent="0.35">
      <c r="A298" s="44"/>
      <c r="B298" s="44"/>
      <c r="C298" s="44"/>
      <c r="D298" s="44"/>
      <c r="E298" s="44"/>
      <c r="F298" s="44"/>
    </row>
    <row r="299" spans="1:6" x14ac:dyDescent="0.35">
      <c r="A299" s="44"/>
      <c r="B299" s="44"/>
      <c r="C299" s="44"/>
      <c r="D299" s="44"/>
      <c r="E299" s="44"/>
      <c r="F299" s="44"/>
    </row>
    <row r="300" spans="1:6" x14ac:dyDescent="0.35">
      <c r="A300" s="44"/>
      <c r="B300" s="44"/>
      <c r="C300" s="44"/>
      <c r="D300" s="44"/>
      <c r="E300" s="44"/>
      <c r="F300" s="44"/>
    </row>
    <row r="301" spans="1:6" x14ac:dyDescent="0.35">
      <c r="A301" s="44"/>
      <c r="B301" s="44"/>
      <c r="C301" s="44"/>
      <c r="D301" s="44"/>
      <c r="E301" s="44"/>
      <c r="F301" s="44"/>
    </row>
  </sheetData>
  <mergeCells count="88">
    <mergeCell ref="A178:B178"/>
    <mergeCell ref="A234:B234"/>
    <mergeCell ref="A241:B241"/>
    <mergeCell ref="A244:F244"/>
    <mergeCell ref="A245:F245"/>
    <mergeCell ref="A246:F246"/>
    <mergeCell ref="A248:F248"/>
    <mergeCell ref="A249:F249"/>
    <mergeCell ref="A250:F250"/>
    <mergeCell ref="A266:E266"/>
    <mergeCell ref="A267:E267"/>
    <mergeCell ref="B269:C269"/>
    <mergeCell ref="D269:F271"/>
    <mergeCell ref="B270:C270"/>
    <mergeCell ref="B271:C271"/>
    <mergeCell ref="A168:F168"/>
    <mergeCell ref="A169:F169"/>
    <mergeCell ref="A171:F171"/>
    <mergeCell ref="A172:F172"/>
    <mergeCell ref="A173:F173"/>
    <mergeCell ref="A104:F104"/>
    <mergeCell ref="A105:F105"/>
    <mergeCell ref="A106:F106"/>
    <mergeCell ref="A111:B111"/>
    <mergeCell ref="A165:B165"/>
    <mergeCell ref="A85:F85"/>
    <mergeCell ref="A86:F86"/>
    <mergeCell ref="A87:F87"/>
    <mergeCell ref="A101:F101"/>
    <mergeCell ref="A102:F102"/>
    <mergeCell ref="B77:C77"/>
    <mergeCell ref="D77:F79"/>
    <mergeCell ref="B78:C78"/>
    <mergeCell ref="B79:C79"/>
    <mergeCell ref="A83:F83"/>
    <mergeCell ref="A71:B71"/>
    <mergeCell ref="A72:B72"/>
    <mergeCell ref="A73:B73"/>
    <mergeCell ref="A74:F74"/>
    <mergeCell ref="A75:F75"/>
    <mergeCell ref="A61:B61"/>
    <mergeCell ref="A62:F62"/>
    <mergeCell ref="A63:F63"/>
    <mergeCell ref="A68:F68"/>
    <mergeCell ref="A69:F69"/>
    <mergeCell ref="A64:F64"/>
    <mergeCell ref="A1:F2"/>
    <mergeCell ref="A3:F3"/>
    <mergeCell ref="C5:E5"/>
    <mergeCell ref="C6:E6"/>
    <mergeCell ref="C7:E7"/>
    <mergeCell ref="A10:F10"/>
    <mergeCell ref="A51:E51"/>
    <mergeCell ref="A12:F12"/>
    <mergeCell ref="A13:F13"/>
    <mergeCell ref="A23:F23"/>
    <mergeCell ref="A24:F24"/>
    <mergeCell ref="A26:F26"/>
    <mergeCell ref="A27:F27"/>
    <mergeCell ref="A29:B29"/>
    <mergeCell ref="A16:B16"/>
    <mergeCell ref="A44:B44"/>
    <mergeCell ref="A45:B45"/>
    <mergeCell ref="A46:B46"/>
    <mergeCell ref="A47:B47"/>
    <mergeCell ref="A48:B48"/>
    <mergeCell ref="A49:B49"/>
    <mergeCell ref="A60:B60"/>
    <mergeCell ref="A52:F52"/>
    <mergeCell ref="A54:F54"/>
    <mergeCell ref="A57:B57"/>
    <mergeCell ref="A58:B58"/>
    <mergeCell ref="A59:B59"/>
    <mergeCell ref="A50:B50"/>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s>
  <printOptions horizontalCentered="1"/>
  <pageMargins left="0.70866141732283472" right="0.70866141732283472" top="0.94488188976377963" bottom="0.74803149606299213" header="0.19685039370078741" footer="0.31496062992125984"/>
  <pageSetup scale="44"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52" max="5" man="1"/>
    <brk id="81" max="16383" man="1"/>
    <brk id="273" max="5" man="1"/>
  </rowBreaks>
  <ignoredErrors>
    <ignoredError sqref="F16:F22" evalError="1"/>
    <ignoredError sqref="F38 C258:D258" formula="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17"/>
  <sheetViews>
    <sheetView showGridLines="0" zoomScale="80" zoomScaleNormal="80" workbookViewId="0">
      <selection sqref="A1:G1"/>
    </sheetView>
  </sheetViews>
  <sheetFormatPr baseColWidth="10" defaultColWidth="11.44140625" defaultRowHeight="15.6" x14ac:dyDescent="0.35"/>
  <cols>
    <col min="1" max="1" width="97.88671875" style="6" customWidth="1"/>
    <col min="2" max="2" width="33.109375" style="6" customWidth="1"/>
    <col min="3" max="3" width="18.33203125" style="6" bestFit="1" customWidth="1"/>
    <col min="4" max="4" width="21.109375" style="6" customWidth="1"/>
    <col min="5" max="5" width="19" style="6" bestFit="1" customWidth="1"/>
    <col min="6" max="6" width="18.6640625" style="6" customWidth="1"/>
    <col min="7" max="7" width="17.109375" style="6" customWidth="1"/>
    <col min="8" max="8" width="21.33203125" style="192" bestFit="1" customWidth="1"/>
    <col min="9" max="9" width="26" style="6" customWidth="1"/>
    <col min="10" max="16384" width="11.44140625" style="6"/>
  </cols>
  <sheetData>
    <row r="1" spans="1:8" s="1" customFormat="1" ht="42" customHeight="1" x14ac:dyDescent="0.35">
      <c r="A1" s="231" t="s">
        <v>38</v>
      </c>
      <c r="B1" s="231"/>
      <c r="C1" s="231"/>
      <c r="D1" s="231"/>
      <c r="E1" s="231"/>
      <c r="F1" s="231"/>
      <c r="G1" s="231"/>
      <c r="H1" s="191"/>
    </row>
    <row r="2" spans="1:8" s="1" customFormat="1" ht="20.100000000000001" customHeight="1" x14ac:dyDescent="0.4">
      <c r="A2" s="240" t="s">
        <v>190</v>
      </c>
      <c r="B2" s="240"/>
      <c r="C2" s="240"/>
      <c r="D2" s="240"/>
      <c r="E2" s="240"/>
      <c r="F2" s="240"/>
      <c r="G2" s="240"/>
      <c r="H2" s="191"/>
    </row>
    <row r="3" spans="1:8" s="1" customFormat="1" ht="15" customHeight="1" x14ac:dyDescent="0.35">
      <c r="A3" s="38"/>
      <c r="B3" s="38"/>
      <c r="C3" s="38"/>
      <c r="D3" s="38"/>
      <c r="E3" s="38"/>
      <c r="F3" s="38"/>
      <c r="G3" s="6"/>
      <c r="H3" s="191"/>
    </row>
    <row r="4" spans="1:8" s="1" customFormat="1" ht="18" customHeight="1" x14ac:dyDescent="0.35">
      <c r="A4" s="89"/>
      <c r="B4" s="77" t="s">
        <v>22</v>
      </c>
      <c r="C4" s="282" t="s">
        <v>191</v>
      </c>
      <c r="D4" s="241"/>
      <c r="E4" s="6"/>
      <c r="F4" s="38"/>
      <c r="G4" s="6"/>
      <c r="H4" s="191"/>
    </row>
    <row r="5" spans="1:8" s="1" customFormat="1" ht="18" customHeight="1" x14ac:dyDescent="0.35">
      <c r="A5" s="89"/>
      <c r="B5" s="78" t="s">
        <v>33</v>
      </c>
      <c r="C5" s="283" t="s">
        <v>192</v>
      </c>
      <c r="D5" s="243"/>
      <c r="E5" s="6"/>
      <c r="F5" s="38"/>
      <c r="G5" s="6"/>
      <c r="H5" s="191"/>
    </row>
    <row r="6" spans="1:8" s="1" customFormat="1" ht="18" customHeight="1" x14ac:dyDescent="0.35">
      <c r="A6" s="89"/>
      <c r="B6" s="79" t="s">
        <v>34</v>
      </c>
      <c r="C6" s="283" t="s">
        <v>192</v>
      </c>
      <c r="D6" s="243"/>
      <c r="E6" s="6"/>
      <c r="F6" s="38"/>
      <c r="H6" s="191"/>
    </row>
    <row r="7" spans="1:8" ht="15" customHeight="1" x14ac:dyDescent="0.35">
      <c r="B7" s="3"/>
      <c r="C7" s="3"/>
      <c r="D7" s="3"/>
      <c r="E7" s="3"/>
      <c r="F7" s="3"/>
    </row>
    <row r="8" spans="1:8" ht="21.9" customHeight="1" x14ac:dyDescent="0.35">
      <c r="A8" s="245" t="s">
        <v>150</v>
      </c>
      <c r="B8" s="245"/>
      <c r="C8" s="245"/>
      <c r="D8" s="245"/>
      <c r="E8" s="245"/>
      <c r="F8" s="245"/>
      <c r="G8" s="245"/>
    </row>
    <row r="9" spans="1:8" ht="15" customHeight="1" x14ac:dyDescent="0.35">
      <c r="A9" s="7"/>
      <c r="B9" s="5"/>
      <c r="C9" s="5"/>
      <c r="D9" s="5"/>
      <c r="E9" s="5"/>
      <c r="F9" s="5"/>
    </row>
    <row r="10" spans="1:8" ht="18" customHeight="1" x14ac:dyDescent="0.35">
      <c r="A10" s="235" t="s">
        <v>36</v>
      </c>
      <c r="B10" s="235"/>
      <c r="C10" s="235"/>
      <c r="D10" s="235"/>
      <c r="E10" s="235"/>
      <c r="F10" s="235"/>
      <c r="G10" s="235"/>
    </row>
    <row r="11" spans="1:8" ht="18" customHeight="1" x14ac:dyDescent="0.35">
      <c r="A11" s="235" t="s">
        <v>19</v>
      </c>
      <c r="B11" s="235"/>
      <c r="C11" s="235"/>
      <c r="D11" s="235"/>
      <c r="E11" s="235"/>
      <c r="F11" s="235"/>
      <c r="G11" s="235"/>
    </row>
    <row r="12" spans="1:8" ht="15" customHeight="1" x14ac:dyDescent="0.35">
      <c r="A12" s="39"/>
      <c r="B12" s="39"/>
      <c r="C12" s="39"/>
      <c r="D12" s="40"/>
      <c r="E12" s="40"/>
    </row>
    <row r="13" spans="1:8" ht="18" customHeight="1" x14ac:dyDescent="0.35">
      <c r="A13" s="145" t="s">
        <v>17</v>
      </c>
      <c r="B13" s="8" t="s">
        <v>18</v>
      </c>
      <c r="C13" s="145" t="s">
        <v>92</v>
      </c>
      <c r="D13" s="8" t="s">
        <v>93</v>
      </c>
      <c r="E13" s="8" t="s">
        <v>95</v>
      </c>
      <c r="F13" s="114" t="s">
        <v>98</v>
      </c>
      <c r="G13" s="114" t="s">
        <v>13</v>
      </c>
    </row>
    <row r="14" spans="1:8" ht="18" customHeight="1" x14ac:dyDescent="0.35">
      <c r="A14" s="246" t="s">
        <v>16</v>
      </c>
      <c r="B14" s="246"/>
      <c r="C14" s="127">
        <f t="shared" ref="C14:F14" si="0">+SUM(C16:C20)</f>
        <v>127217.33333333333</v>
      </c>
      <c r="D14" s="127">
        <f t="shared" si="0"/>
        <v>139437.66666666669</v>
      </c>
      <c r="E14" s="127">
        <f t="shared" si="0"/>
        <v>165868.33333333331</v>
      </c>
      <c r="F14" s="127">
        <f t="shared" si="0"/>
        <v>168391.66666666666</v>
      </c>
      <c r="G14" s="127">
        <f>+SUM(G16:G20)</f>
        <v>150228.75</v>
      </c>
    </row>
    <row r="15" spans="1:8" x14ac:dyDescent="0.35">
      <c r="A15" s="135"/>
      <c r="B15" s="120"/>
      <c r="C15" s="131"/>
      <c r="D15" s="131"/>
      <c r="E15" s="131"/>
      <c r="F15" s="131"/>
      <c r="G15" s="131"/>
    </row>
    <row r="16" spans="1:8" x14ac:dyDescent="0.35">
      <c r="A16" s="150" t="s">
        <v>161</v>
      </c>
      <c r="B16" s="149" t="s">
        <v>167</v>
      </c>
      <c r="C16" s="132">
        <f>+'1T'!F18</f>
        <v>9870.6666666666661</v>
      </c>
      <c r="D16" s="132">
        <f>+'2T'!F18</f>
        <v>9580.6666666666661</v>
      </c>
      <c r="E16" s="132">
        <f>+'3T'!F18</f>
        <v>8633</v>
      </c>
      <c r="F16" s="132">
        <f>+'4T'!F18</f>
        <v>8088</v>
      </c>
      <c r="G16" s="132">
        <f>+AVERAGE(C16:F16)</f>
        <v>9043.0833333333321</v>
      </c>
    </row>
    <row r="17" spans="1:7" x14ac:dyDescent="0.35">
      <c r="A17" s="150" t="s">
        <v>162</v>
      </c>
      <c r="B17" s="149" t="s">
        <v>167</v>
      </c>
      <c r="C17" s="132">
        <f>+'1T'!F19</f>
        <v>84195.333333333328</v>
      </c>
      <c r="D17" s="132">
        <f>+'2T'!F19</f>
        <v>88078.666666666672</v>
      </c>
      <c r="E17" s="132">
        <f>+'3T'!F19</f>
        <v>105669</v>
      </c>
      <c r="F17" s="132">
        <f>+'4T'!F19</f>
        <v>106049.66666666667</v>
      </c>
      <c r="G17" s="132">
        <f t="shared" ref="G17:G20" si="1">+AVERAGE(C17:F17)</f>
        <v>95998.166666666672</v>
      </c>
    </row>
    <row r="18" spans="1:7" x14ac:dyDescent="0.35">
      <c r="A18" s="150" t="s">
        <v>163</v>
      </c>
      <c r="B18" s="149" t="s">
        <v>166</v>
      </c>
      <c r="C18" s="132">
        <f>+'1T'!F20</f>
        <v>8297</v>
      </c>
      <c r="D18" s="132">
        <f>+'2T'!F20</f>
        <v>8685.6666666666661</v>
      </c>
      <c r="E18" s="132">
        <f>+'3T'!F20</f>
        <v>9075.3333333333339</v>
      </c>
      <c r="F18" s="132">
        <f>+'4T'!F20</f>
        <v>9457</v>
      </c>
      <c r="G18" s="132">
        <f t="shared" si="1"/>
        <v>8878.75</v>
      </c>
    </row>
    <row r="19" spans="1:7" x14ac:dyDescent="0.35">
      <c r="A19" s="150" t="s">
        <v>164</v>
      </c>
      <c r="B19" s="149" t="s">
        <v>168</v>
      </c>
      <c r="C19" s="132">
        <f>+'1T'!F21</f>
        <v>13568</v>
      </c>
      <c r="D19" s="132">
        <f>+'2T'!F21</f>
        <v>18107.333333333332</v>
      </c>
      <c r="E19" s="132">
        <f>+'3T'!F21</f>
        <v>24148.333333333332</v>
      </c>
      <c r="F19" s="132">
        <f>+'4T'!F21</f>
        <v>25159.333333333332</v>
      </c>
      <c r="G19" s="132">
        <f t="shared" si="1"/>
        <v>20245.75</v>
      </c>
    </row>
    <row r="20" spans="1:7" x14ac:dyDescent="0.35">
      <c r="A20" s="150" t="s">
        <v>165</v>
      </c>
      <c r="B20" s="149" t="s">
        <v>168</v>
      </c>
      <c r="C20" s="133">
        <f>+'1T'!F22</f>
        <v>11286.333333333334</v>
      </c>
      <c r="D20" s="133">
        <f>+'2T'!F22</f>
        <v>14985.333333333334</v>
      </c>
      <c r="E20" s="133">
        <f>+'3T'!F22</f>
        <v>18342.666666666668</v>
      </c>
      <c r="F20" s="133">
        <f>+'4T'!F22</f>
        <v>19637.666666666668</v>
      </c>
      <c r="G20" s="133">
        <f t="shared" si="1"/>
        <v>16063</v>
      </c>
    </row>
    <row r="21" spans="1:7" ht="18" customHeight="1" x14ac:dyDescent="0.35">
      <c r="A21" s="260" t="s">
        <v>43</v>
      </c>
      <c r="B21" s="260"/>
      <c r="C21" s="325"/>
      <c r="D21" s="325"/>
      <c r="E21" s="325"/>
      <c r="F21" s="125"/>
    </row>
    <row r="22" spans="1:7" ht="45" customHeight="1" x14ac:dyDescent="0.35">
      <c r="A22" s="232" t="s">
        <v>153</v>
      </c>
      <c r="B22" s="233"/>
      <c r="C22" s="233"/>
      <c r="D22" s="233"/>
      <c r="E22" s="233"/>
      <c r="F22" s="233"/>
      <c r="G22" s="234"/>
    </row>
    <row r="23" spans="1:7" ht="15" customHeight="1" x14ac:dyDescent="0.35">
      <c r="A23" s="39"/>
      <c r="B23" s="39"/>
      <c r="C23" s="39"/>
      <c r="D23" s="40"/>
      <c r="E23" s="40"/>
    </row>
    <row r="24" spans="1:7" ht="18" customHeight="1" x14ac:dyDescent="0.35">
      <c r="A24" s="235" t="s">
        <v>37</v>
      </c>
      <c r="B24" s="235"/>
      <c r="C24" s="235"/>
      <c r="D24" s="235"/>
      <c r="E24" s="235"/>
      <c r="F24" s="235"/>
    </row>
    <row r="25" spans="1:7" ht="18" customHeight="1" x14ac:dyDescent="0.35">
      <c r="A25" s="235" t="s">
        <v>20</v>
      </c>
      <c r="B25" s="235"/>
      <c r="C25" s="235"/>
      <c r="D25" s="235"/>
      <c r="E25" s="235"/>
      <c r="F25" s="235"/>
    </row>
    <row r="26" spans="1:7" ht="15" customHeight="1" x14ac:dyDescent="0.35">
      <c r="A26" s="39"/>
      <c r="B26" s="39"/>
      <c r="C26" s="40"/>
      <c r="D26" s="40"/>
      <c r="E26" s="40"/>
    </row>
    <row r="27" spans="1:7" ht="18" customHeight="1" x14ac:dyDescent="0.35">
      <c r="A27" s="145" t="s">
        <v>21</v>
      </c>
      <c r="B27" s="145" t="s">
        <v>92</v>
      </c>
      <c r="C27" s="145" t="s">
        <v>93</v>
      </c>
      <c r="D27" s="145" t="s">
        <v>95</v>
      </c>
      <c r="E27" s="145" t="s">
        <v>98</v>
      </c>
      <c r="F27" s="145" t="s">
        <v>13</v>
      </c>
    </row>
    <row r="28" spans="1:7" ht="18" customHeight="1" x14ac:dyDescent="0.35">
      <c r="A28" s="152" t="s">
        <v>16</v>
      </c>
      <c r="B28" s="134">
        <f>+B30+B36</f>
        <v>2614741820.6000004</v>
      </c>
      <c r="C28" s="134">
        <f t="shared" ref="C28:F28" si="2">+C30+C36</f>
        <v>4376820319.000001</v>
      </c>
      <c r="D28" s="134">
        <f t="shared" si="2"/>
        <v>8302630897.7600002</v>
      </c>
      <c r="E28" s="134">
        <f t="shared" si="2"/>
        <v>15249984948.35</v>
      </c>
      <c r="F28" s="134">
        <f t="shared" si="2"/>
        <v>30544177985.709999</v>
      </c>
    </row>
    <row r="29" spans="1:7" ht="18" customHeight="1" x14ac:dyDescent="0.35">
      <c r="A29" s="153"/>
      <c r="B29" s="158"/>
      <c r="C29" s="158"/>
      <c r="D29" s="158"/>
      <c r="E29" s="158"/>
      <c r="F29" s="158"/>
    </row>
    <row r="30" spans="1:7" ht="18" customHeight="1" x14ac:dyDescent="0.35">
      <c r="A30" s="154" t="s">
        <v>169</v>
      </c>
      <c r="B30" s="159">
        <f>+SUM(B31:B35)</f>
        <v>2570697594.6800003</v>
      </c>
      <c r="C30" s="159">
        <f t="shared" ref="C30:E30" si="3">+SUM(C31:C35)</f>
        <v>3776515626.3800006</v>
      </c>
      <c r="D30" s="159">
        <f t="shared" si="3"/>
        <v>8161919878.1100006</v>
      </c>
      <c r="E30" s="159">
        <f t="shared" si="3"/>
        <v>14785095705.42</v>
      </c>
      <c r="F30" s="159">
        <f>+SUM(F31:F35)</f>
        <v>29294228804.59</v>
      </c>
    </row>
    <row r="31" spans="1:7" x14ac:dyDescent="0.35">
      <c r="A31" s="155" t="s">
        <v>161</v>
      </c>
      <c r="B31" s="100">
        <f>+'1T'!F33</f>
        <v>582632375.15181994</v>
      </c>
      <c r="C31" s="100">
        <f>+'2T'!F33</f>
        <v>634050818.45632005</v>
      </c>
      <c r="D31" s="100">
        <f>+'3T'!F33</f>
        <v>831219036.22189987</v>
      </c>
      <c r="E31" s="100">
        <f>+'4T'!F33</f>
        <v>1471645889.4863901</v>
      </c>
      <c r="F31" s="100">
        <f>+SUM(B31:E31)</f>
        <v>3519548119.3164301</v>
      </c>
    </row>
    <row r="32" spans="1:7" x14ac:dyDescent="0.35">
      <c r="A32" s="155" t="s">
        <v>162</v>
      </c>
      <c r="B32" s="100">
        <f>+'1T'!F34</f>
        <v>741035424.78597999</v>
      </c>
      <c r="C32" s="100">
        <f>+'2T'!F34</f>
        <v>1094896030.2839799</v>
      </c>
      <c r="D32" s="100">
        <f>+'3T'!F34</f>
        <v>1215163774.9642</v>
      </c>
      <c r="E32" s="100">
        <f>+'4T'!F34</f>
        <v>2422628842.76791</v>
      </c>
      <c r="F32" s="100">
        <f t="shared" ref="F32:F48" si="4">+SUM(B32:E32)</f>
        <v>5473724072.8020697</v>
      </c>
    </row>
    <row r="33" spans="1:6" x14ac:dyDescent="0.35">
      <c r="A33" s="155" t="s">
        <v>163</v>
      </c>
      <c r="B33" s="100">
        <f>+'1T'!F35</f>
        <v>374808602.25725603</v>
      </c>
      <c r="C33" s="100">
        <f>+'2T'!F35</f>
        <v>260495855.87485597</v>
      </c>
      <c r="D33" s="100">
        <f>+'3T'!F35</f>
        <v>1347261176.4762399</v>
      </c>
      <c r="E33" s="100">
        <f>+'4T'!F35</f>
        <v>1647243972.041852</v>
      </c>
      <c r="F33" s="100">
        <f t="shared" si="4"/>
        <v>3629809606.6502037</v>
      </c>
    </row>
    <row r="34" spans="1:6" x14ac:dyDescent="0.35">
      <c r="A34" s="155" t="s">
        <v>164</v>
      </c>
      <c r="B34" s="100">
        <f>+'1T'!F36</f>
        <v>686720596.36255205</v>
      </c>
      <c r="C34" s="100">
        <f>+'2T'!F36</f>
        <v>1506097656.5792522</v>
      </c>
      <c r="D34" s="100">
        <f>+'3T'!F36</f>
        <v>4457307012.1499805</v>
      </c>
      <c r="E34" s="100">
        <f>+'4T'!F36</f>
        <v>8675140661.6386833</v>
      </c>
      <c r="F34" s="100">
        <f t="shared" si="4"/>
        <v>15325265926.730469</v>
      </c>
    </row>
    <row r="35" spans="1:6" x14ac:dyDescent="0.35">
      <c r="A35" s="155" t="s">
        <v>165</v>
      </c>
      <c r="B35" s="100">
        <f>+'1T'!F37</f>
        <v>185500596.122392</v>
      </c>
      <c r="C35" s="100">
        <f>+'2T'!F37</f>
        <v>280975265.185592</v>
      </c>
      <c r="D35" s="100">
        <f>+'3T'!F37</f>
        <v>310968878.29768002</v>
      </c>
      <c r="E35" s="100">
        <f>+'4T'!F37</f>
        <v>568436339.48516381</v>
      </c>
      <c r="F35" s="100">
        <f t="shared" si="4"/>
        <v>1345881079.0908279</v>
      </c>
    </row>
    <row r="36" spans="1:6" x14ac:dyDescent="0.35">
      <c r="A36" s="154" t="s">
        <v>170</v>
      </c>
      <c r="B36" s="159">
        <f>+SUM(B37:B48)</f>
        <v>44044225.920000002</v>
      </c>
      <c r="C36" s="159">
        <f t="shared" ref="C36:F36" si="5">+SUM(C37:C48)</f>
        <v>600304692.62000012</v>
      </c>
      <c r="D36" s="159">
        <f t="shared" si="5"/>
        <v>140711019.65000001</v>
      </c>
      <c r="E36" s="159">
        <f t="shared" si="5"/>
        <v>464889242.92999995</v>
      </c>
      <c r="F36" s="159">
        <f t="shared" si="5"/>
        <v>1249949181.1200001</v>
      </c>
    </row>
    <row r="37" spans="1:6" x14ac:dyDescent="0.35">
      <c r="A37" s="155" t="s">
        <v>171</v>
      </c>
      <c r="B37" s="100">
        <f>+'1T'!F39</f>
        <v>0</v>
      </c>
      <c r="C37" s="100">
        <f>+'2T'!F39</f>
        <v>0</v>
      </c>
      <c r="D37" s="100">
        <f>+'3T'!F39</f>
        <v>0</v>
      </c>
      <c r="E37" s="100">
        <f>+'4T'!F39</f>
        <v>0</v>
      </c>
      <c r="F37" s="100">
        <f t="shared" si="4"/>
        <v>0</v>
      </c>
    </row>
    <row r="38" spans="1:6" x14ac:dyDescent="0.35">
      <c r="A38" s="155" t="s">
        <v>172</v>
      </c>
      <c r="B38" s="100">
        <f>+'1T'!F40</f>
        <v>0</v>
      </c>
      <c r="C38" s="100">
        <f>+'2T'!F40</f>
        <v>28312335.850000001</v>
      </c>
      <c r="D38" s="100">
        <f>+'3T'!F40</f>
        <v>0</v>
      </c>
      <c r="E38" s="100">
        <f>+'4T'!F40</f>
        <v>63360654.350000001</v>
      </c>
      <c r="F38" s="100">
        <f t="shared" si="4"/>
        <v>91672990.200000003</v>
      </c>
    </row>
    <row r="39" spans="1:6" x14ac:dyDescent="0.35">
      <c r="A39" s="155" t="s">
        <v>173</v>
      </c>
      <c r="B39" s="100">
        <f>+'1T'!F41</f>
        <v>0</v>
      </c>
      <c r="C39" s="100">
        <f>+'2T'!F41</f>
        <v>0</v>
      </c>
      <c r="D39" s="100">
        <f>+'3T'!F41</f>
        <v>0</v>
      </c>
      <c r="E39" s="100">
        <f>+'4T'!F41</f>
        <v>0</v>
      </c>
      <c r="F39" s="100">
        <f t="shared" si="4"/>
        <v>0</v>
      </c>
    </row>
    <row r="40" spans="1:6" x14ac:dyDescent="0.35">
      <c r="A40" s="155" t="s">
        <v>174</v>
      </c>
      <c r="B40" s="100">
        <f>+'1T'!F42</f>
        <v>0</v>
      </c>
      <c r="C40" s="100">
        <f>+'2T'!F42</f>
        <v>11354775.609999999</v>
      </c>
      <c r="D40" s="100">
        <f>+'3T'!F42</f>
        <v>8627255.1600000001</v>
      </c>
      <c r="E40" s="100">
        <f>+'4T'!F42</f>
        <v>29495900.619999997</v>
      </c>
      <c r="F40" s="100">
        <f t="shared" si="4"/>
        <v>49477931.390000001</v>
      </c>
    </row>
    <row r="41" spans="1:6" x14ac:dyDescent="0.35">
      <c r="A41" s="155" t="s">
        <v>175</v>
      </c>
      <c r="B41" s="100">
        <f>+'1T'!F43</f>
        <v>0</v>
      </c>
      <c r="C41" s="100">
        <f>+'2T'!F43</f>
        <v>0</v>
      </c>
      <c r="D41" s="100">
        <f>+'3T'!F43</f>
        <v>0</v>
      </c>
      <c r="E41" s="100">
        <f>+'4T'!F43</f>
        <v>0</v>
      </c>
      <c r="F41" s="100">
        <f t="shared" si="4"/>
        <v>0</v>
      </c>
    </row>
    <row r="42" spans="1:6" x14ac:dyDescent="0.35">
      <c r="A42" s="155" t="s">
        <v>176</v>
      </c>
      <c r="B42" s="100">
        <f>+'1T'!F44</f>
        <v>0</v>
      </c>
      <c r="C42" s="100">
        <f>+'2T'!F44</f>
        <v>2005950.58</v>
      </c>
      <c r="D42" s="100">
        <f>+'3T'!F44</f>
        <v>2529874.2300000004</v>
      </c>
      <c r="E42" s="100">
        <f>+'4T'!F44</f>
        <v>0</v>
      </c>
      <c r="F42" s="100">
        <f t="shared" si="4"/>
        <v>4535824.8100000005</v>
      </c>
    </row>
    <row r="43" spans="1:6" x14ac:dyDescent="0.35">
      <c r="A43" s="155" t="s">
        <v>177</v>
      </c>
      <c r="B43" s="100">
        <f>+'1T'!F45</f>
        <v>0</v>
      </c>
      <c r="C43" s="100">
        <f>+'2T'!F45</f>
        <v>0</v>
      </c>
      <c r="D43" s="100">
        <f>+'3T'!F45</f>
        <v>0</v>
      </c>
      <c r="E43" s="100">
        <f>+'4T'!F45</f>
        <v>5995780</v>
      </c>
      <c r="F43" s="100">
        <f t="shared" si="4"/>
        <v>5995780</v>
      </c>
    </row>
    <row r="44" spans="1:6" x14ac:dyDescent="0.35">
      <c r="A44" s="155" t="s">
        <v>178</v>
      </c>
      <c r="B44" s="100">
        <f>+'1T'!F46</f>
        <v>0</v>
      </c>
      <c r="C44" s="100">
        <f>+'2T'!F46</f>
        <v>0</v>
      </c>
      <c r="D44" s="100">
        <f>+'3T'!F46</f>
        <v>0</v>
      </c>
      <c r="E44" s="100">
        <f>+'4T'!F46</f>
        <v>29893297.98</v>
      </c>
      <c r="F44" s="100">
        <f t="shared" si="4"/>
        <v>29893297.98</v>
      </c>
    </row>
    <row r="45" spans="1:6" x14ac:dyDescent="0.35">
      <c r="A45" s="155" t="s">
        <v>179</v>
      </c>
      <c r="B45" s="100">
        <f>+'1T'!F47</f>
        <v>44044225.920000002</v>
      </c>
      <c r="C45" s="100">
        <f>+'2T'!F47</f>
        <v>0</v>
      </c>
      <c r="D45" s="100">
        <f>+'3T'!F47</f>
        <v>0</v>
      </c>
      <c r="E45" s="100">
        <f>+'4T'!F47</f>
        <v>25987610.350000001</v>
      </c>
      <c r="F45" s="100">
        <f t="shared" si="4"/>
        <v>70031836.270000011</v>
      </c>
    </row>
    <row r="46" spans="1:6" x14ac:dyDescent="0.35">
      <c r="A46" s="155" t="s">
        <v>180</v>
      </c>
      <c r="B46" s="100">
        <f>+'1T'!F48</f>
        <v>0</v>
      </c>
      <c r="C46" s="100">
        <f>+'2T'!F48</f>
        <v>0</v>
      </c>
      <c r="D46" s="100">
        <f>+'3T'!F48</f>
        <v>0</v>
      </c>
      <c r="E46" s="100">
        <f>+'4T'!F48</f>
        <v>39720630</v>
      </c>
      <c r="F46" s="100">
        <f t="shared" si="4"/>
        <v>39720630</v>
      </c>
    </row>
    <row r="47" spans="1:6" x14ac:dyDescent="0.35">
      <c r="A47" s="155" t="s">
        <v>181</v>
      </c>
      <c r="B47" s="100">
        <f>+'1T'!F49</f>
        <v>0</v>
      </c>
      <c r="C47" s="100">
        <f>+'2T'!F49</f>
        <v>400499280.35000002</v>
      </c>
      <c r="D47" s="100">
        <f>+'3T'!F49</f>
        <v>125363650.09</v>
      </c>
      <c r="E47" s="100">
        <f>+'4T'!F49</f>
        <v>169552805.72</v>
      </c>
      <c r="F47" s="100">
        <f t="shared" si="4"/>
        <v>695415736.16000009</v>
      </c>
    </row>
    <row r="48" spans="1:6" x14ac:dyDescent="0.35">
      <c r="A48" s="155" t="s">
        <v>182</v>
      </c>
      <c r="B48" s="136">
        <f>+'1T'!F50</f>
        <v>0</v>
      </c>
      <c r="C48" s="136">
        <f>+'2T'!F50</f>
        <v>158132350.23000002</v>
      </c>
      <c r="D48" s="136">
        <f>+'3T'!F50</f>
        <v>4190240.17</v>
      </c>
      <c r="E48" s="136">
        <f>+'4T'!F50</f>
        <v>100882563.91</v>
      </c>
      <c r="F48" s="136">
        <f t="shared" si="4"/>
        <v>263205154.31</v>
      </c>
    </row>
    <row r="49" spans="1:9" ht="18" customHeight="1" x14ac:dyDescent="0.35">
      <c r="A49" s="147" t="s">
        <v>43</v>
      </c>
      <c r="B49" s="122"/>
      <c r="C49" s="122"/>
      <c r="D49" s="122"/>
    </row>
    <row r="50" spans="1:9" ht="45" customHeight="1" x14ac:dyDescent="0.35">
      <c r="A50" s="232" t="s">
        <v>153</v>
      </c>
      <c r="B50" s="233"/>
      <c r="C50" s="233"/>
      <c r="D50" s="233"/>
      <c r="E50" s="233"/>
      <c r="F50" s="234"/>
    </row>
    <row r="51" spans="1:9" ht="18" customHeight="1" x14ac:dyDescent="0.35"/>
    <row r="53" spans="1:9" ht="21" customHeight="1" x14ac:dyDescent="0.35">
      <c r="A53" s="245" t="s">
        <v>151</v>
      </c>
      <c r="B53" s="245"/>
      <c r="C53" s="245"/>
      <c r="D53" s="245"/>
      <c r="E53" s="245"/>
      <c r="F53" s="245"/>
      <c r="G53" s="245"/>
    </row>
    <row r="54" spans="1:9" ht="9.9" customHeight="1" x14ac:dyDescent="0.35">
      <c r="A54" s="38"/>
      <c r="B54" s="38"/>
      <c r="C54" s="38"/>
      <c r="D54" s="38"/>
      <c r="E54" s="38"/>
      <c r="F54" s="38"/>
    </row>
    <row r="55" spans="1:9" x14ac:dyDescent="0.35">
      <c r="A55" s="263" t="s">
        <v>72</v>
      </c>
      <c r="B55" s="263"/>
      <c r="C55" s="263"/>
      <c r="D55" s="263"/>
      <c r="E55" s="263"/>
      <c r="F55" s="263"/>
      <c r="G55" s="263"/>
    </row>
    <row r="56" spans="1:9" ht="17.25" customHeight="1" x14ac:dyDescent="0.35">
      <c r="A56" s="226" t="s">
        <v>73</v>
      </c>
      <c r="B56" s="226"/>
      <c r="C56" s="226"/>
      <c r="D56" s="226"/>
      <c r="E56" s="226"/>
      <c r="F56" s="226"/>
      <c r="G56" s="226"/>
    </row>
    <row r="57" spans="1:9" x14ac:dyDescent="0.35">
      <c r="A57" s="263" t="s">
        <v>52</v>
      </c>
      <c r="B57" s="263"/>
      <c r="C57" s="263"/>
      <c r="D57" s="263"/>
      <c r="E57" s="263"/>
      <c r="F57" s="263"/>
      <c r="G57" s="263"/>
    </row>
    <row r="58" spans="1:9" ht="9.9" customHeight="1" x14ac:dyDescent="0.35">
      <c r="A58" s="38"/>
      <c r="B58" s="38"/>
      <c r="C58" s="38"/>
      <c r="D58" s="38"/>
      <c r="E58" s="38"/>
      <c r="F58" s="38"/>
    </row>
    <row r="59" spans="1:9" x14ac:dyDescent="0.35">
      <c r="A59" s="73" t="s">
        <v>55</v>
      </c>
      <c r="B59" s="73" t="s">
        <v>56</v>
      </c>
      <c r="C59" s="73" t="s">
        <v>92</v>
      </c>
      <c r="D59" s="73" t="s">
        <v>93</v>
      </c>
      <c r="E59" s="73" t="s">
        <v>95</v>
      </c>
      <c r="F59" s="73" t="s">
        <v>97</v>
      </c>
      <c r="G59" s="73" t="s">
        <v>13</v>
      </c>
    </row>
    <row r="60" spans="1:9" x14ac:dyDescent="0.35">
      <c r="A60" s="141" t="s">
        <v>16</v>
      </c>
      <c r="B60" s="52"/>
      <c r="C60" s="37">
        <f>+C62+C116</f>
        <v>11400045419.5</v>
      </c>
      <c r="D60" s="37">
        <f>+D62+D116</f>
        <v>9533318193.5</v>
      </c>
      <c r="E60" s="37">
        <f>+E62+E116</f>
        <v>9533318193.5</v>
      </c>
      <c r="F60" s="37">
        <f>+F62+F116</f>
        <v>4489507737.6300001</v>
      </c>
      <c r="G60" s="37">
        <f>+G62+G116</f>
        <v>34956189544.130005</v>
      </c>
    </row>
    <row r="61" spans="1:9" x14ac:dyDescent="0.35">
      <c r="A61" s="14"/>
      <c r="B61" s="53"/>
      <c r="C61" s="15"/>
      <c r="D61" s="15"/>
      <c r="E61" s="15"/>
      <c r="F61" s="15"/>
      <c r="G61" s="54"/>
    </row>
    <row r="62" spans="1:9" x14ac:dyDescent="0.35">
      <c r="A62" s="264" t="s">
        <v>74</v>
      </c>
      <c r="B62" s="264"/>
      <c r="C62" s="56">
        <f>+SUM(C63:C114)</f>
        <v>11400045419.5</v>
      </c>
      <c r="D62" s="56">
        <f t="shared" ref="D62:G62" si="6">+SUM(D63:D114)</f>
        <v>9533318193.5</v>
      </c>
      <c r="E62" s="56">
        <f t="shared" si="6"/>
        <v>9533318193.5</v>
      </c>
      <c r="F62" s="56">
        <f>+SUM(F63:F114)</f>
        <v>4489507737.6300001</v>
      </c>
      <c r="G62" s="56">
        <f t="shared" si="6"/>
        <v>34956189544.130005</v>
      </c>
      <c r="H62" s="213">
        <f>+G83+G90+G91+G92+G93+G94+G95+G107+G108+G109+G110+G111</f>
        <v>2661782459.1300001</v>
      </c>
      <c r="I62" s="210" t="s">
        <v>373</v>
      </c>
    </row>
    <row r="63" spans="1:9" x14ac:dyDescent="0.35">
      <c r="A63" s="57" t="s">
        <v>256</v>
      </c>
      <c r="B63" s="53" t="s">
        <v>257</v>
      </c>
      <c r="C63" s="16">
        <f>+'1T'!F109</f>
        <v>1023034200</v>
      </c>
      <c r="D63" s="16">
        <f>+'2T'!F108</f>
        <v>0</v>
      </c>
      <c r="E63" s="16">
        <f>+'3T'!F109</f>
        <v>0</v>
      </c>
      <c r="F63" s="16">
        <f>+'4T'!F112</f>
        <v>-12824029</v>
      </c>
      <c r="G63" s="100">
        <f>+C63+D63+E63+F63</f>
        <v>1010210171</v>
      </c>
      <c r="H63" s="213">
        <f>+G60-H62</f>
        <v>32294407085.000004</v>
      </c>
      <c r="I63" s="210" t="s">
        <v>374</v>
      </c>
    </row>
    <row r="64" spans="1:9" x14ac:dyDescent="0.35">
      <c r="A64" s="57" t="s">
        <v>258</v>
      </c>
      <c r="B64" s="53" t="s">
        <v>259</v>
      </c>
      <c r="C64" s="16">
        <f>+'1T'!F110</f>
        <v>313692792</v>
      </c>
      <c r="D64" s="16">
        <f>+'2T'!F109</f>
        <v>0</v>
      </c>
      <c r="E64" s="16">
        <f>+'3T'!F110</f>
        <v>0</v>
      </c>
      <c r="F64" s="16">
        <f>+'4T'!F113</f>
        <v>-31581571</v>
      </c>
      <c r="G64" s="100">
        <f t="shared" ref="G64:G114" si="7">+C64+D64+E64+F64</f>
        <v>282111221</v>
      </c>
    </row>
    <row r="65" spans="1:7" x14ac:dyDescent="0.35">
      <c r="A65" s="142" t="s">
        <v>260</v>
      </c>
      <c r="B65" s="53" t="s">
        <v>261</v>
      </c>
      <c r="C65" s="16">
        <f>+'1T'!F111</f>
        <v>112861997</v>
      </c>
      <c r="D65" s="16">
        <f>+'2T'!F110</f>
        <v>0</v>
      </c>
      <c r="E65" s="16">
        <f>+'3T'!F111</f>
        <v>0</v>
      </c>
      <c r="F65" s="16">
        <f>+'4T'!F114</f>
        <v>0</v>
      </c>
      <c r="G65" s="100">
        <f t="shared" si="7"/>
        <v>112861997</v>
      </c>
    </row>
    <row r="66" spans="1:7" x14ac:dyDescent="0.35">
      <c r="A66" s="162" t="s">
        <v>262</v>
      </c>
      <c r="B66" s="53" t="s">
        <v>263</v>
      </c>
      <c r="C66" s="16">
        <f>+'1T'!F112</f>
        <v>105888182</v>
      </c>
      <c r="D66" s="16">
        <f>+'2T'!F111</f>
        <v>0</v>
      </c>
      <c r="E66" s="16">
        <f>+'3T'!F112</f>
        <v>0</v>
      </c>
      <c r="F66" s="16">
        <f>+'4T'!F115</f>
        <v>0</v>
      </c>
      <c r="G66" s="100">
        <f t="shared" si="7"/>
        <v>105888182</v>
      </c>
    </row>
    <row r="67" spans="1:7" x14ac:dyDescent="0.35">
      <c r="A67" s="162" t="s">
        <v>264</v>
      </c>
      <c r="B67" s="53" t="s">
        <v>265</v>
      </c>
      <c r="C67" s="16">
        <f>+'1T'!F113</f>
        <v>133972220</v>
      </c>
      <c r="D67" s="16">
        <f>+'2T'!F112</f>
        <v>0</v>
      </c>
      <c r="E67" s="16">
        <f>+'3T'!F113</f>
        <v>0</v>
      </c>
      <c r="F67" s="16">
        <f>+'4T'!F116</f>
        <v>-4107518</v>
      </c>
      <c r="G67" s="100">
        <f t="shared" si="7"/>
        <v>129864702</v>
      </c>
    </row>
    <row r="68" spans="1:7" x14ac:dyDescent="0.35">
      <c r="A68" s="162" t="s">
        <v>266</v>
      </c>
      <c r="B68" s="53" t="s">
        <v>267</v>
      </c>
      <c r="C68" s="16">
        <f>+'1T'!F114</f>
        <v>7241743</v>
      </c>
      <c r="D68" s="16">
        <f>+'2T'!F113</f>
        <v>0</v>
      </c>
      <c r="E68" s="16">
        <f>+'3T'!F114</f>
        <v>0</v>
      </c>
      <c r="F68" s="16">
        <f>+'4T'!F117</f>
        <v>-222028</v>
      </c>
      <c r="G68" s="100">
        <f t="shared" si="7"/>
        <v>7019715</v>
      </c>
    </row>
    <row r="69" spans="1:7" x14ac:dyDescent="0.35">
      <c r="A69" s="162" t="s">
        <v>268</v>
      </c>
      <c r="B69" s="53" t="s">
        <v>269</v>
      </c>
      <c r="C69" s="16">
        <f>+'1T'!F115</f>
        <v>78500478</v>
      </c>
      <c r="D69" s="16">
        <f>+'2T'!F114</f>
        <v>0</v>
      </c>
      <c r="E69" s="16">
        <f>+'3T'!F115</f>
        <v>0</v>
      </c>
      <c r="F69" s="16">
        <f>+'4T'!F118</f>
        <v>-2406783</v>
      </c>
      <c r="G69" s="100">
        <f t="shared" si="7"/>
        <v>76093695</v>
      </c>
    </row>
    <row r="70" spans="1:7" x14ac:dyDescent="0.35">
      <c r="A70" s="162" t="s">
        <v>270</v>
      </c>
      <c r="B70" s="53" t="s">
        <v>271</v>
      </c>
      <c r="C70" s="16">
        <f>+'1T'!F116</f>
        <v>43450449</v>
      </c>
      <c r="D70" s="16">
        <f>+'2T'!F115</f>
        <v>0</v>
      </c>
      <c r="E70" s="16">
        <f>+'3T'!F116</f>
        <v>0</v>
      </c>
      <c r="F70" s="16">
        <f>+'4T'!F119</f>
        <v>-1332168</v>
      </c>
      <c r="G70" s="100">
        <f t="shared" si="7"/>
        <v>42118281</v>
      </c>
    </row>
    <row r="71" spans="1:7" x14ac:dyDescent="0.35">
      <c r="A71" s="162" t="s">
        <v>272</v>
      </c>
      <c r="B71" s="53" t="s">
        <v>273</v>
      </c>
      <c r="C71" s="16">
        <f>+'1T'!F117</f>
        <v>21725225</v>
      </c>
      <c r="D71" s="16">
        <f>+'2T'!F116</f>
        <v>0</v>
      </c>
      <c r="E71" s="16">
        <f>+'3T'!F117</f>
        <v>0</v>
      </c>
      <c r="F71" s="16">
        <f>+'4T'!F120</f>
        <v>-666084</v>
      </c>
      <c r="G71" s="100">
        <f t="shared" si="7"/>
        <v>21059141</v>
      </c>
    </row>
    <row r="72" spans="1:7" x14ac:dyDescent="0.35">
      <c r="A72" s="162" t="s">
        <v>212</v>
      </c>
      <c r="B72" s="53" t="s">
        <v>278</v>
      </c>
      <c r="C72" s="16">
        <f>+'1T'!F118</f>
        <v>42500000</v>
      </c>
      <c r="D72" s="16">
        <f>+'2T'!F117</f>
        <v>42500000</v>
      </c>
      <c r="E72" s="16">
        <f>+'3T'!F118</f>
        <v>42500000</v>
      </c>
      <c r="F72" s="16">
        <f>+'4T'!F121</f>
        <v>42500000</v>
      </c>
      <c r="G72" s="100">
        <f t="shared" si="7"/>
        <v>170000000</v>
      </c>
    </row>
    <row r="73" spans="1:7" x14ac:dyDescent="0.35">
      <c r="A73" s="162" t="s">
        <v>213</v>
      </c>
      <c r="B73" s="53" t="s">
        <v>313</v>
      </c>
      <c r="C73" s="16">
        <f>+'1T'!F119</f>
        <v>20250000</v>
      </c>
      <c r="D73" s="16">
        <f>+'2T'!F118</f>
        <v>20250000</v>
      </c>
      <c r="E73" s="16">
        <f>+'3T'!F119</f>
        <v>20250000</v>
      </c>
      <c r="F73" s="16">
        <f>+'4T'!F122</f>
        <v>8250000</v>
      </c>
      <c r="G73" s="100">
        <f t="shared" si="7"/>
        <v>69000000</v>
      </c>
    </row>
    <row r="74" spans="1:7" x14ac:dyDescent="0.35">
      <c r="A74" s="162" t="s">
        <v>214</v>
      </c>
      <c r="B74" s="53" t="s">
        <v>279</v>
      </c>
      <c r="C74" s="16">
        <f>+'1T'!F120</f>
        <v>0</v>
      </c>
      <c r="D74" s="16">
        <f>+'2T'!F119</f>
        <v>0</v>
      </c>
      <c r="E74" s="16">
        <f>+'3T'!F120</f>
        <v>0</v>
      </c>
      <c r="F74" s="16">
        <f>+'4T'!F123</f>
        <v>0</v>
      </c>
      <c r="G74" s="100">
        <f t="shared" si="7"/>
        <v>0</v>
      </c>
    </row>
    <row r="75" spans="1:7" x14ac:dyDescent="0.35">
      <c r="A75" s="162" t="s">
        <v>215</v>
      </c>
      <c r="B75" s="53" t="s">
        <v>280</v>
      </c>
      <c r="C75" s="16">
        <f>+'1T'!F121</f>
        <v>56250000</v>
      </c>
      <c r="D75" s="16">
        <f>+'2T'!F120</f>
        <v>56250000</v>
      </c>
      <c r="E75" s="16">
        <f>+'3T'!F121</f>
        <v>56250000</v>
      </c>
      <c r="F75" s="16">
        <f>+'4T'!F124</f>
        <v>-6400000</v>
      </c>
      <c r="G75" s="100">
        <f t="shared" si="7"/>
        <v>162350000</v>
      </c>
    </row>
    <row r="76" spans="1:7" x14ac:dyDescent="0.35">
      <c r="A76" s="162" t="s">
        <v>216</v>
      </c>
      <c r="B76" s="53" t="s">
        <v>281</v>
      </c>
      <c r="C76" s="16">
        <f>+'1T'!F122</f>
        <v>61250000</v>
      </c>
      <c r="D76" s="16">
        <f>+'2T'!F121</f>
        <v>61250000</v>
      </c>
      <c r="E76" s="16">
        <f>+'3T'!F122</f>
        <v>61250000</v>
      </c>
      <c r="F76" s="16">
        <f>+'4T'!F125</f>
        <v>130762214</v>
      </c>
      <c r="G76" s="100">
        <f t="shared" si="7"/>
        <v>314512214</v>
      </c>
    </row>
    <row r="77" spans="1:7" x14ac:dyDescent="0.35">
      <c r="A77" s="162" t="s">
        <v>217</v>
      </c>
      <c r="B77" s="53" t="s">
        <v>282</v>
      </c>
      <c r="C77" s="16">
        <f>+'1T'!F123</f>
        <v>30000000</v>
      </c>
      <c r="D77" s="16">
        <f>+'2T'!F122</f>
        <v>30000000</v>
      </c>
      <c r="E77" s="16">
        <f>+'3T'!F123</f>
        <v>30000000</v>
      </c>
      <c r="F77" s="16">
        <f>+'4T'!F126</f>
        <v>70000000</v>
      </c>
      <c r="G77" s="100">
        <f t="shared" si="7"/>
        <v>160000000</v>
      </c>
    </row>
    <row r="78" spans="1:7" x14ac:dyDescent="0.35">
      <c r="A78" s="162" t="s">
        <v>218</v>
      </c>
      <c r="B78" s="53" t="s">
        <v>283</v>
      </c>
      <c r="C78" s="16">
        <f>+'1T'!F124</f>
        <v>2500000</v>
      </c>
      <c r="D78" s="16">
        <f>+'2T'!F123</f>
        <v>2500000</v>
      </c>
      <c r="E78" s="16">
        <f>+'3T'!F124</f>
        <v>2500000</v>
      </c>
      <c r="F78" s="16">
        <f>+'4T'!F127</f>
        <v>637786</v>
      </c>
      <c r="G78" s="100">
        <f t="shared" si="7"/>
        <v>8137786</v>
      </c>
    </row>
    <row r="79" spans="1:7" x14ac:dyDescent="0.35">
      <c r="A79" s="162" t="s">
        <v>219</v>
      </c>
      <c r="B79" s="53" t="s">
        <v>284</v>
      </c>
      <c r="C79" s="16">
        <f>+'1T'!F125</f>
        <v>7500000</v>
      </c>
      <c r="D79" s="16">
        <f>+'2T'!F124</f>
        <v>7500000</v>
      </c>
      <c r="E79" s="16">
        <f>+'3T'!F125</f>
        <v>7500000</v>
      </c>
      <c r="F79" s="16">
        <f>+'4T'!F128</f>
        <v>7500000</v>
      </c>
      <c r="G79" s="100">
        <f t="shared" si="7"/>
        <v>30000000</v>
      </c>
    </row>
    <row r="80" spans="1:7" x14ac:dyDescent="0.35">
      <c r="A80" s="162" t="s">
        <v>220</v>
      </c>
      <c r="B80" s="53" t="s">
        <v>312</v>
      </c>
      <c r="C80" s="16">
        <f>+'1T'!F126</f>
        <v>95223057.5</v>
      </c>
      <c r="D80" s="16">
        <f>+'2T'!F125</f>
        <v>95223057.5</v>
      </c>
      <c r="E80" s="16">
        <f>+'3T'!F126</f>
        <v>95223057.5</v>
      </c>
      <c r="F80" s="16">
        <f>+'4T'!F129</f>
        <v>51223057.5</v>
      </c>
      <c r="G80" s="100">
        <f t="shared" si="7"/>
        <v>336892230</v>
      </c>
    </row>
    <row r="81" spans="1:7" x14ac:dyDescent="0.35">
      <c r="A81" s="162" t="s">
        <v>222</v>
      </c>
      <c r="B81" s="53" t="s">
        <v>285</v>
      </c>
      <c r="C81" s="16">
        <f>+'1T'!F127</f>
        <v>1250000</v>
      </c>
      <c r="D81" s="16">
        <f>+'2T'!F126</f>
        <v>1250000</v>
      </c>
      <c r="E81" s="16">
        <f>+'3T'!F127</f>
        <v>1250000</v>
      </c>
      <c r="F81" s="16">
        <f>+'4T'!F130</f>
        <v>1250000</v>
      </c>
      <c r="G81" s="100">
        <f t="shared" si="7"/>
        <v>5000000</v>
      </c>
    </row>
    <row r="82" spans="1:7" x14ac:dyDescent="0.35">
      <c r="A82" s="162" t="s">
        <v>223</v>
      </c>
      <c r="B82" s="53" t="s">
        <v>286</v>
      </c>
      <c r="C82" s="16">
        <f>+'1T'!F128</f>
        <v>0</v>
      </c>
      <c r="D82" s="16">
        <f>+'2T'!F127</f>
        <v>0</v>
      </c>
      <c r="E82" s="16">
        <f>+'3T'!F128</f>
        <v>0</v>
      </c>
      <c r="F82" s="16">
        <f>+'4T'!F131</f>
        <v>0</v>
      </c>
      <c r="G82" s="100">
        <f t="shared" si="7"/>
        <v>0</v>
      </c>
    </row>
    <row r="83" spans="1:7" x14ac:dyDescent="0.35">
      <c r="A83" s="204" t="s">
        <v>224</v>
      </c>
      <c r="B83" s="199" t="s">
        <v>287</v>
      </c>
      <c r="C83" s="200">
        <f>+'1T'!F129</f>
        <v>3750000</v>
      </c>
      <c r="D83" s="200">
        <f>+'2T'!F128</f>
        <v>3750000</v>
      </c>
      <c r="E83" s="200">
        <f>+'3T'!F129</f>
        <v>3750000</v>
      </c>
      <c r="F83" s="200">
        <f>+'4T'!F132</f>
        <v>3750000</v>
      </c>
      <c r="G83" s="212">
        <f t="shared" si="7"/>
        <v>15000000</v>
      </c>
    </row>
    <row r="84" spans="1:7" x14ac:dyDescent="0.35">
      <c r="A84" s="162" t="s">
        <v>225</v>
      </c>
      <c r="B84" s="53" t="s">
        <v>288</v>
      </c>
      <c r="C84" s="16">
        <f>+'1T'!F130</f>
        <v>0</v>
      </c>
      <c r="D84" s="16">
        <f>+'2T'!F129</f>
        <v>0</v>
      </c>
      <c r="E84" s="16">
        <f>+'3T'!F130</f>
        <v>0</v>
      </c>
      <c r="F84" s="16">
        <f>+'4T'!F133</f>
        <v>0</v>
      </c>
      <c r="G84" s="100">
        <f t="shared" si="7"/>
        <v>0</v>
      </c>
    </row>
    <row r="85" spans="1:7" x14ac:dyDescent="0.35">
      <c r="A85" s="162" t="s">
        <v>226</v>
      </c>
      <c r="B85" s="53" t="s">
        <v>289</v>
      </c>
      <c r="C85" s="16">
        <f>+'1T'!F131</f>
        <v>0</v>
      </c>
      <c r="D85" s="16">
        <f>+'2T'!F130</f>
        <v>0</v>
      </c>
      <c r="E85" s="16">
        <f>+'3T'!F131</f>
        <v>0</v>
      </c>
      <c r="F85" s="16">
        <f>+'4T'!F134</f>
        <v>0</v>
      </c>
      <c r="G85" s="100">
        <f t="shared" si="7"/>
        <v>0</v>
      </c>
    </row>
    <row r="86" spans="1:7" x14ac:dyDescent="0.35">
      <c r="A86" s="162" t="s">
        <v>227</v>
      </c>
      <c r="B86" s="53" t="s">
        <v>290</v>
      </c>
      <c r="C86" s="16">
        <f>+'1T'!F132</f>
        <v>7500000</v>
      </c>
      <c r="D86" s="16">
        <f>+'2T'!F131</f>
        <v>7500000</v>
      </c>
      <c r="E86" s="16">
        <f>+'3T'!F132</f>
        <v>7500000</v>
      </c>
      <c r="F86" s="16">
        <f>+'4T'!F135</f>
        <v>27500000</v>
      </c>
      <c r="G86" s="100">
        <f t="shared" si="7"/>
        <v>50000000</v>
      </c>
    </row>
    <row r="87" spans="1:7" x14ac:dyDescent="0.35">
      <c r="A87" s="162" t="s">
        <v>228</v>
      </c>
      <c r="B87" s="53" t="s">
        <v>291</v>
      </c>
      <c r="C87" s="16">
        <f>+'1T'!F133</f>
        <v>37500000</v>
      </c>
      <c r="D87" s="16">
        <f>+'2T'!F132</f>
        <v>37500000</v>
      </c>
      <c r="E87" s="16">
        <f>+'3T'!F133</f>
        <v>37500000</v>
      </c>
      <c r="F87" s="16">
        <f>+'4T'!F136</f>
        <v>47500000</v>
      </c>
      <c r="G87" s="100">
        <f t="shared" si="7"/>
        <v>160000000</v>
      </c>
    </row>
    <row r="88" spans="1:7" x14ac:dyDescent="0.35">
      <c r="A88" s="162" t="s">
        <v>229</v>
      </c>
      <c r="B88" s="53" t="s">
        <v>292</v>
      </c>
      <c r="C88" s="16">
        <f>+'1T'!F134</f>
        <v>10916306.25</v>
      </c>
      <c r="D88" s="16">
        <f>+'2T'!F133</f>
        <v>10916306.25</v>
      </c>
      <c r="E88" s="16">
        <f>+'3T'!F134</f>
        <v>10916306.25</v>
      </c>
      <c r="F88" s="16">
        <f>+'4T'!F137</f>
        <v>10916306.25</v>
      </c>
      <c r="G88" s="100">
        <f t="shared" si="7"/>
        <v>43665225</v>
      </c>
    </row>
    <row r="89" spans="1:7" x14ac:dyDescent="0.35">
      <c r="A89" s="162" t="s">
        <v>230</v>
      </c>
      <c r="B89" s="53" t="s">
        <v>293</v>
      </c>
      <c r="C89" s="16">
        <f>+'1T'!F135</f>
        <v>0</v>
      </c>
      <c r="D89" s="16">
        <f>+'2T'!F134</f>
        <v>0</v>
      </c>
      <c r="E89" s="16">
        <f>+'3T'!F135</f>
        <v>0</v>
      </c>
      <c r="F89" s="16">
        <f>+'4T'!F138</f>
        <v>0</v>
      </c>
      <c r="G89" s="100">
        <f t="shared" si="7"/>
        <v>0</v>
      </c>
    </row>
    <row r="90" spans="1:7" x14ac:dyDescent="0.35">
      <c r="A90" s="204" t="s">
        <v>231</v>
      </c>
      <c r="B90" s="199" t="s">
        <v>294</v>
      </c>
      <c r="C90" s="200">
        <f>+'1T'!F136</f>
        <v>42500000</v>
      </c>
      <c r="D90" s="200">
        <f>+'2T'!F135</f>
        <v>42500000</v>
      </c>
      <c r="E90" s="200">
        <f>+'3T'!F136</f>
        <v>42500000</v>
      </c>
      <c r="F90" s="200">
        <f>+'4T'!F139</f>
        <v>42500000</v>
      </c>
      <c r="G90" s="212">
        <f t="shared" si="7"/>
        <v>170000000</v>
      </c>
    </row>
    <row r="91" spans="1:7" x14ac:dyDescent="0.35">
      <c r="A91" s="204" t="s">
        <v>232</v>
      </c>
      <c r="B91" s="199" t="s">
        <v>295</v>
      </c>
      <c r="C91" s="200">
        <f>+'1T'!F137</f>
        <v>0</v>
      </c>
      <c r="D91" s="200">
        <f>+'2T'!F136</f>
        <v>0</v>
      </c>
      <c r="E91" s="200">
        <f>+'3T'!F137</f>
        <v>0</v>
      </c>
      <c r="F91" s="200">
        <f>+'4T'!F140</f>
        <v>0</v>
      </c>
      <c r="G91" s="212">
        <f t="shared" si="7"/>
        <v>0</v>
      </c>
    </row>
    <row r="92" spans="1:7" x14ac:dyDescent="0.35">
      <c r="A92" s="204" t="s">
        <v>233</v>
      </c>
      <c r="B92" s="199" t="s">
        <v>174</v>
      </c>
      <c r="C92" s="200">
        <f>+'1T'!F138</f>
        <v>12500000</v>
      </c>
      <c r="D92" s="200">
        <f>+'2T'!F137</f>
        <v>12500000</v>
      </c>
      <c r="E92" s="200">
        <f>+'3T'!F138</f>
        <v>12500000</v>
      </c>
      <c r="F92" s="200">
        <f>+'4T'!F141</f>
        <v>12500000</v>
      </c>
      <c r="G92" s="212">
        <f t="shared" si="7"/>
        <v>50000000</v>
      </c>
    </row>
    <row r="93" spans="1:7" x14ac:dyDescent="0.35">
      <c r="A93" s="204" t="s">
        <v>234</v>
      </c>
      <c r="B93" s="199" t="s">
        <v>175</v>
      </c>
      <c r="C93" s="200">
        <f>+'1T'!F139</f>
        <v>625000</v>
      </c>
      <c r="D93" s="200">
        <f>+'2T'!F138</f>
        <v>625000</v>
      </c>
      <c r="E93" s="200">
        <f>+'3T'!F139</f>
        <v>625000</v>
      </c>
      <c r="F93" s="200">
        <f>+'4T'!F142</f>
        <v>625000</v>
      </c>
      <c r="G93" s="212">
        <f t="shared" si="7"/>
        <v>2500000</v>
      </c>
    </row>
    <row r="94" spans="1:7" x14ac:dyDescent="0.35">
      <c r="A94" s="204" t="s">
        <v>235</v>
      </c>
      <c r="B94" s="199" t="s">
        <v>176</v>
      </c>
      <c r="C94" s="200">
        <f>+'1T'!F140</f>
        <v>1250000</v>
      </c>
      <c r="D94" s="200">
        <f>+'2T'!F139</f>
        <v>1250000</v>
      </c>
      <c r="E94" s="200">
        <f>+'3T'!F140</f>
        <v>1250000</v>
      </c>
      <c r="F94" s="200">
        <f>+'4T'!F143</f>
        <v>1250000</v>
      </c>
      <c r="G94" s="212">
        <f t="shared" si="7"/>
        <v>5000000</v>
      </c>
    </row>
    <row r="95" spans="1:7" x14ac:dyDescent="0.35">
      <c r="A95" s="204" t="s">
        <v>236</v>
      </c>
      <c r="B95" s="199" t="s">
        <v>177</v>
      </c>
      <c r="C95" s="200">
        <f>+'1T'!F141</f>
        <v>1500000</v>
      </c>
      <c r="D95" s="200">
        <f>+'2T'!F140</f>
        <v>1500000</v>
      </c>
      <c r="E95" s="200">
        <f>+'3T'!F141</f>
        <v>1500000</v>
      </c>
      <c r="F95" s="200">
        <f>+'4T'!F144</f>
        <v>1500000</v>
      </c>
      <c r="G95" s="212">
        <f t="shared" si="7"/>
        <v>6000000</v>
      </c>
    </row>
    <row r="96" spans="1:7" x14ac:dyDescent="0.35">
      <c r="A96" s="162" t="s">
        <v>237</v>
      </c>
      <c r="B96" s="53" t="s">
        <v>296</v>
      </c>
      <c r="C96" s="16">
        <f>+'1T'!F142</f>
        <v>12500000</v>
      </c>
      <c r="D96" s="16">
        <f>+'2T'!F141</f>
        <v>12500000</v>
      </c>
      <c r="E96" s="16">
        <f>+'3T'!F142</f>
        <v>12500000</v>
      </c>
      <c r="F96" s="16">
        <f>+'4T'!F145</f>
        <v>12500000</v>
      </c>
      <c r="G96" s="100">
        <f t="shared" si="7"/>
        <v>50000000</v>
      </c>
    </row>
    <row r="97" spans="1:7" x14ac:dyDescent="0.35">
      <c r="A97" s="162" t="s">
        <v>238</v>
      </c>
      <c r="B97" s="53" t="s">
        <v>297</v>
      </c>
      <c r="C97" s="16">
        <f>+'1T'!F143</f>
        <v>6250000</v>
      </c>
      <c r="D97" s="16">
        <f>+'2T'!F142</f>
        <v>6250000</v>
      </c>
      <c r="E97" s="16">
        <f>+'3T'!F143</f>
        <v>6250000</v>
      </c>
      <c r="F97" s="16">
        <f>+'4T'!F146</f>
        <v>6250000</v>
      </c>
      <c r="G97" s="100">
        <f t="shared" si="7"/>
        <v>25000000</v>
      </c>
    </row>
    <row r="98" spans="1:7" x14ac:dyDescent="0.35">
      <c r="A98" s="162" t="s">
        <v>314</v>
      </c>
      <c r="B98" s="53" t="s">
        <v>300</v>
      </c>
      <c r="C98" s="16">
        <f>+'1T'!F144</f>
        <v>4607136193.5</v>
      </c>
      <c r="D98" s="16">
        <f>+'2T'!F143</f>
        <v>4607136193.5</v>
      </c>
      <c r="E98" s="16">
        <f>+'3T'!F144</f>
        <v>4607136193.5</v>
      </c>
      <c r="F98" s="16">
        <f>+'4T'!F147</f>
        <v>4753187831.5</v>
      </c>
      <c r="G98" s="100">
        <f t="shared" si="7"/>
        <v>18574596412</v>
      </c>
    </row>
    <row r="99" spans="1:7" x14ac:dyDescent="0.35">
      <c r="A99" s="162" t="s">
        <v>242</v>
      </c>
      <c r="B99" s="53" t="s">
        <v>301</v>
      </c>
      <c r="C99" s="16">
        <f>+'1T'!F145</f>
        <v>468250</v>
      </c>
      <c r="D99" s="16">
        <f>+'2T'!F144</f>
        <v>468250</v>
      </c>
      <c r="E99" s="16">
        <f>+'3T'!F145</f>
        <v>468250</v>
      </c>
      <c r="F99" s="16">
        <f>+'4T'!F148</f>
        <v>468250</v>
      </c>
      <c r="G99" s="100">
        <f t="shared" si="7"/>
        <v>1873000</v>
      </c>
    </row>
    <row r="100" spans="1:7" x14ac:dyDescent="0.35">
      <c r="A100" s="162" t="s">
        <v>243</v>
      </c>
      <c r="B100" s="53" t="s">
        <v>302</v>
      </c>
      <c r="C100" s="16">
        <f>+'1T'!F146</f>
        <v>0</v>
      </c>
      <c r="D100" s="16">
        <f>+'2T'!F145</f>
        <v>0</v>
      </c>
      <c r="E100" s="16">
        <f>+'3T'!F146</f>
        <v>0</v>
      </c>
      <c r="F100" s="16">
        <f>+'4T'!F149</f>
        <v>0</v>
      </c>
      <c r="G100" s="100">
        <f t="shared" si="7"/>
        <v>0</v>
      </c>
    </row>
    <row r="101" spans="1:7" x14ac:dyDescent="0.35">
      <c r="A101" s="162" t="s">
        <v>244</v>
      </c>
      <c r="B101" s="53" t="s">
        <v>303</v>
      </c>
      <c r="C101" s="16">
        <f>+'1T'!F147</f>
        <v>1500000</v>
      </c>
      <c r="D101" s="16">
        <f>+'2T'!F146</f>
        <v>1500000</v>
      </c>
      <c r="E101" s="16">
        <f>+'3T'!F147</f>
        <v>1500000</v>
      </c>
      <c r="F101" s="16">
        <f>+'4T'!F150</f>
        <v>1500000</v>
      </c>
      <c r="G101" s="100">
        <f t="shared" si="7"/>
        <v>6000000</v>
      </c>
    </row>
    <row r="102" spans="1:7" x14ac:dyDescent="0.35">
      <c r="A102" s="162" t="s">
        <v>245</v>
      </c>
      <c r="B102" s="53" t="s">
        <v>304</v>
      </c>
      <c r="C102" s="16">
        <f>+'1T'!F148</f>
        <v>11326487.5</v>
      </c>
      <c r="D102" s="16">
        <f>+'2T'!F147</f>
        <v>11326487.5</v>
      </c>
      <c r="E102" s="16">
        <f>+'3T'!F148</f>
        <v>9826487.5</v>
      </c>
      <c r="F102" s="16">
        <f>+'4T'!F151</f>
        <v>6826487.5</v>
      </c>
      <c r="G102" s="100">
        <f t="shared" si="7"/>
        <v>39305950</v>
      </c>
    </row>
    <row r="103" spans="1:7" x14ac:dyDescent="0.35">
      <c r="A103" s="162" t="s">
        <v>246</v>
      </c>
      <c r="B103" s="53" t="s">
        <v>305</v>
      </c>
      <c r="C103" s="16">
        <f>+'1T'!F149</f>
        <v>3750000</v>
      </c>
      <c r="D103" s="16">
        <f>+'2T'!F148</f>
        <v>3750000</v>
      </c>
      <c r="E103" s="16">
        <f>+'3T'!F149</f>
        <v>3750000</v>
      </c>
      <c r="F103" s="16">
        <f>+'4T'!F152</f>
        <v>3750000</v>
      </c>
      <c r="G103" s="100">
        <f t="shared" si="7"/>
        <v>15000000</v>
      </c>
    </row>
    <row r="104" spans="1:7" x14ac:dyDescent="0.35">
      <c r="A104" s="162" t="s">
        <v>247</v>
      </c>
      <c r="B104" s="53" t="s">
        <v>306</v>
      </c>
      <c r="C104" s="16">
        <f>+'1T'!F150</f>
        <v>7000000</v>
      </c>
      <c r="D104" s="16">
        <f>+'2T'!F149</f>
        <v>7000000</v>
      </c>
      <c r="E104" s="16">
        <f>+'3T'!F150</f>
        <v>7000000</v>
      </c>
      <c r="F104" s="16">
        <f>+'4T'!F153</f>
        <v>7000000</v>
      </c>
      <c r="G104" s="100">
        <f t="shared" si="7"/>
        <v>28000000</v>
      </c>
    </row>
    <row r="105" spans="1:7" x14ac:dyDescent="0.35">
      <c r="A105" s="162" t="s">
        <v>248</v>
      </c>
      <c r="B105" s="53" t="s">
        <v>307</v>
      </c>
      <c r="C105" s="16">
        <f>+'1T'!F151</f>
        <v>5000000</v>
      </c>
      <c r="D105" s="16">
        <f>+'2T'!F150</f>
        <v>5000000</v>
      </c>
      <c r="E105" s="16">
        <f>+'3T'!F151</f>
        <v>6500000</v>
      </c>
      <c r="F105" s="16">
        <f>+'4T'!F154</f>
        <v>9500000</v>
      </c>
      <c r="G105" s="100">
        <f t="shared" si="7"/>
        <v>26000000</v>
      </c>
    </row>
    <row r="106" spans="1:7" x14ac:dyDescent="0.35">
      <c r="A106" s="162" t="s">
        <v>249</v>
      </c>
      <c r="B106" s="53" t="s">
        <v>308</v>
      </c>
      <c r="C106" s="16">
        <f>+'1T'!F152</f>
        <v>5125000</v>
      </c>
      <c r="D106" s="16">
        <f>+'2T'!F151</f>
        <v>5125000</v>
      </c>
      <c r="E106" s="16">
        <f>+'3T'!F152</f>
        <v>5125000</v>
      </c>
      <c r="F106" s="16">
        <f>+'4T'!F155</f>
        <v>5125000</v>
      </c>
      <c r="G106" s="100">
        <f t="shared" si="7"/>
        <v>20500000</v>
      </c>
    </row>
    <row r="107" spans="1:7" x14ac:dyDescent="0.35">
      <c r="A107" s="204" t="s">
        <v>250</v>
      </c>
      <c r="B107" s="199" t="s">
        <v>178</v>
      </c>
      <c r="C107" s="200">
        <f>+'1T'!F153</f>
        <v>7500000</v>
      </c>
      <c r="D107" s="200">
        <f>+'2T'!F152</f>
        <v>7500000</v>
      </c>
      <c r="E107" s="200">
        <f>+'3T'!F153</f>
        <v>7500000</v>
      </c>
      <c r="F107" s="200">
        <f>+'4T'!F156</f>
        <v>7500000</v>
      </c>
      <c r="G107" s="212">
        <f t="shared" si="7"/>
        <v>30000000</v>
      </c>
    </row>
    <row r="108" spans="1:7" x14ac:dyDescent="0.35">
      <c r="A108" s="204" t="s">
        <v>251</v>
      </c>
      <c r="B108" s="199" t="s">
        <v>309</v>
      </c>
      <c r="C108" s="200">
        <f>+'1T'!F154</f>
        <v>18057331</v>
      </c>
      <c r="D108" s="200">
        <f>+'2T'!F153</f>
        <v>18057331</v>
      </c>
      <c r="E108" s="200">
        <f>+'3T'!F154</f>
        <v>18057331</v>
      </c>
      <c r="F108" s="200">
        <f>+'4T'!F157</f>
        <v>18057331</v>
      </c>
      <c r="G108" s="212">
        <f t="shared" si="7"/>
        <v>72229324</v>
      </c>
    </row>
    <row r="109" spans="1:7" x14ac:dyDescent="0.35">
      <c r="A109" s="204" t="s">
        <v>252</v>
      </c>
      <c r="B109" s="199" t="s">
        <v>180</v>
      </c>
      <c r="C109" s="200">
        <f>+'1T'!F155</f>
        <v>10000000</v>
      </c>
      <c r="D109" s="200">
        <f>+'2T'!F154</f>
        <v>10000000</v>
      </c>
      <c r="E109" s="200">
        <f>+'3T'!F155</f>
        <v>10000000</v>
      </c>
      <c r="F109" s="200">
        <f>+'4T'!F158</f>
        <v>10000000</v>
      </c>
      <c r="G109" s="212">
        <f t="shared" si="7"/>
        <v>40000000</v>
      </c>
    </row>
    <row r="110" spans="1:7" x14ac:dyDescent="0.35">
      <c r="A110" s="204" t="s">
        <v>253</v>
      </c>
      <c r="B110" s="199" t="s">
        <v>181</v>
      </c>
      <c r="C110" s="200">
        <f>+'1T'!F156</f>
        <v>226297500</v>
      </c>
      <c r="D110" s="200">
        <f>+'2T'!F155</f>
        <v>226297500</v>
      </c>
      <c r="E110" s="200">
        <f>+'3T'!F156</f>
        <v>282945663.75</v>
      </c>
      <c r="F110" s="200">
        <f>+'4T'!F159</f>
        <v>514005029.25</v>
      </c>
      <c r="G110" s="212">
        <f t="shared" si="7"/>
        <v>1249545693</v>
      </c>
    </row>
    <row r="111" spans="1:7" x14ac:dyDescent="0.35">
      <c r="A111" s="204" t="s">
        <v>254</v>
      </c>
      <c r="B111" s="199" t="s">
        <v>310</v>
      </c>
      <c r="C111" s="200">
        <f>+'1T'!F157</f>
        <v>818572432.75</v>
      </c>
      <c r="D111" s="200">
        <f>+'2T'!F156</f>
        <v>818572432.75</v>
      </c>
      <c r="E111" s="200">
        <f>+'3T'!F157</f>
        <v>761924269</v>
      </c>
      <c r="F111" s="200">
        <f>+'4T'!F160</f>
        <v>-1377561692.3699999</v>
      </c>
      <c r="G111" s="212">
        <f t="shared" si="7"/>
        <v>1021507442.1300001</v>
      </c>
    </row>
    <row r="112" spans="1:7" x14ac:dyDescent="0.35">
      <c r="A112" s="162" t="s">
        <v>255</v>
      </c>
      <c r="B112" s="53" t="s">
        <v>311</v>
      </c>
      <c r="C112" s="16">
        <f>+'1T'!F158</f>
        <v>3358070635</v>
      </c>
      <c r="D112" s="16">
        <f>+'2T'!F157</f>
        <v>3358070635</v>
      </c>
      <c r="E112" s="16">
        <f>+'3T'!F158</f>
        <v>3358070635</v>
      </c>
      <c r="F112" s="16">
        <f>+'4T'!F161</f>
        <v>111583499</v>
      </c>
      <c r="G112" s="100">
        <f t="shared" si="7"/>
        <v>10185795404</v>
      </c>
    </row>
    <row r="113" spans="1:7" x14ac:dyDescent="0.35">
      <c r="A113" s="162" t="s">
        <v>274</v>
      </c>
      <c r="B113" s="53" t="s">
        <v>275</v>
      </c>
      <c r="C113" s="16">
        <f>+'1T'!F159</f>
        <v>22739069</v>
      </c>
      <c r="D113" s="16">
        <f>+'2T'!F158</f>
        <v>0</v>
      </c>
      <c r="E113" s="16">
        <f>+'3T'!F159</f>
        <v>0</v>
      </c>
      <c r="F113" s="16">
        <f>+'4T'!F162</f>
        <v>-697167</v>
      </c>
      <c r="G113" s="100">
        <f t="shared" si="7"/>
        <v>22041902</v>
      </c>
    </row>
    <row r="114" spans="1:7" x14ac:dyDescent="0.35">
      <c r="A114" s="162" t="s">
        <v>274</v>
      </c>
      <c r="B114" s="53" t="s">
        <v>276</v>
      </c>
      <c r="C114" s="16">
        <f>+'1T'!F160</f>
        <v>3620871</v>
      </c>
      <c r="D114" s="16">
        <f>+'2T'!F159</f>
        <v>0</v>
      </c>
      <c r="E114" s="16">
        <f>+'3T'!F160</f>
        <v>0</v>
      </c>
      <c r="F114" s="16">
        <f>+'4T'!F163</f>
        <v>-111014</v>
      </c>
      <c r="G114" s="100">
        <f t="shared" si="7"/>
        <v>3509857</v>
      </c>
    </row>
    <row r="115" spans="1:7" x14ac:dyDescent="0.35">
      <c r="A115" s="162"/>
      <c r="B115" s="53"/>
      <c r="C115" s="16"/>
      <c r="D115" s="16"/>
      <c r="E115" s="16"/>
      <c r="F115" s="16"/>
      <c r="G115" s="100"/>
    </row>
    <row r="116" spans="1:7" x14ac:dyDescent="0.35">
      <c r="A116" s="264" t="s">
        <v>75</v>
      </c>
      <c r="B116" s="264"/>
      <c r="C116" s="56">
        <f>+SUM(C117:C118)</f>
        <v>0</v>
      </c>
      <c r="D116" s="56">
        <f>+SUM(D117:D118)</f>
        <v>0</v>
      </c>
      <c r="E116" s="56">
        <f>+SUM(E117:E118)</f>
        <v>0</v>
      </c>
      <c r="F116" s="56">
        <f>+SUM(F117:F118)</f>
        <v>0</v>
      </c>
      <c r="G116" s="56">
        <f>+SUM(G117:G118)</f>
        <v>0</v>
      </c>
    </row>
    <row r="117" spans="1:7" x14ac:dyDescent="0.35">
      <c r="A117" s="57" t="s">
        <v>58</v>
      </c>
      <c r="B117" s="53" t="s">
        <v>53</v>
      </c>
      <c r="C117" s="59">
        <f>+'1T'!F163</f>
        <v>0</v>
      </c>
      <c r="D117" s="59">
        <f>+'2T'!F162</f>
        <v>0</v>
      </c>
      <c r="E117" s="59">
        <f>+'3T'!F163</f>
        <v>0</v>
      </c>
      <c r="F117" s="59">
        <f>+'4T'!F166</f>
        <v>0</v>
      </c>
      <c r="G117" s="101">
        <f>+C117+D117+E117+F117</f>
        <v>0</v>
      </c>
    </row>
    <row r="118" spans="1:7" x14ac:dyDescent="0.35">
      <c r="A118" s="57" t="s">
        <v>58</v>
      </c>
      <c r="B118" s="53" t="s">
        <v>53</v>
      </c>
      <c r="C118" s="59">
        <f>+'1T'!F164</f>
        <v>0</v>
      </c>
      <c r="D118" s="59">
        <f>+'2T'!F163</f>
        <v>0</v>
      </c>
      <c r="E118" s="59">
        <f>+'3T'!F164</f>
        <v>0</v>
      </c>
      <c r="F118" s="102">
        <f>+'4T'!F167</f>
        <v>0</v>
      </c>
      <c r="G118" s="103">
        <f>+C118+D118+E118+F118</f>
        <v>0</v>
      </c>
    </row>
    <row r="119" spans="1:7" x14ac:dyDescent="0.35">
      <c r="A119" s="236" t="s">
        <v>43</v>
      </c>
      <c r="B119" s="236"/>
      <c r="C119" s="236"/>
      <c r="D119" s="236"/>
      <c r="E119" s="236"/>
      <c r="F119" s="38"/>
    </row>
    <row r="120" spans="1:7" ht="50.1" customHeight="1" x14ac:dyDescent="0.35">
      <c r="A120" s="326" t="s">
        <v>152</v>
      </c>
      <c r="B120" s="327"/>
      <c r="C120" s="327"/>
      <c r="D120" s="327"/>
      <c r="E120" s="327"/>
      <c r="F120" s="327"/>
      <c r="G120" s="327"/>
    </row>
    <row r="121" spans="1:7" ht="9.9" customHeight="1" x14ac:dyDescent="0.35">
      <c r="A121" s="26"/>
      <c r="B121" s="51"/>
      <c r="C121" s="25"/>
      <c r="D121" s="44"/>
      <c r="E121" s="44"/>
      <c r="F121" s="38"/>
    </row>
    <row r="122" spans="1:7" x14ac:dyDescent="0.35">
      <c r="A122" s="263" t="s">
        <v>76</v>
      </c>
      <c r="B122" s="263"/>
      <c r="C122" s="263"/>
      <c r="D122" s="263"/>
      <c r="E122" s="263"/>
      <c r="F122" s="263"/>
      <c r="G122" s="263"/>
    </row>
    <row r="123" spans="1:7" ht="17.25" customHeight="1" x14ac:dyDescent="0.35">
      <c r="A123" s="226" t="s">
        <v>54</v>
      </c>
      <c r="B123" s="226"/>
      <c r="C123" s="226"/>
      <c r="D123" s="226"/>
      <c r="E123" s="226"/>
      <c r="F123" s="226"/>
      <c r="G123" s="226"/>
    </row>
    <row r="124" spans="1:7" x14ac:dyDescent="0.35">
      <c r="A124" s="263" t="s">
        <v>52</v>
      </c>
      <c r="B124" s="263"/>
      <c r="C124" s="263"/>
      <c r="D124" s="263"/>
      <c r="E124" s="263"/>
      <c r="F124" s="263"/>
      <c r="G124" s="263"/>
    </row>
    <row r="126" spans="1:7" x14ac:dyDescent="0.35">
      <c r="A126" s="73" t="s">
        <v>55</v>
      </c>
      <c r="B126" s="73" t="s">
        <v>56</v>
      </c>
      <c r="C126" s="73" t="s">
        <v>92</v>
      </c>
      <c r="D126" s="73" t="s">
        <v>93</v>
      </c>
      <c r="E126" s="73" t="s">
        <v>95</v>
      </c>
      <c r="F126" s="73" t="s">
        <v>98</v>
      </c>
      <c r="G126" s="73" t="s">
        <v>13</v>
      </c>
    </row>
    <row r="127" spans="1:7" x14ac:dyDescent="0.35">
      <c r="A127" s="141" t="s">
        <v>16</v>
      </c>
      <c r="B127" s="52"/>
      <c r="C127" s="37">
        <f>+C129+C185+C192</f>
        <v>2614741820.6000004</v>
      </c>
      <c r="D127" s="37">
        <f>+D129+D185+D192</f>
        <v>4376820318.999999</v>
      </c>
      <c r="E127" s="37">
        <f>+E129+E185+E192</f>
        <v>8302630897.7600021</v>
      </c>
      <c r="F127" s="37">
        <f>+F129+F185+F192</f>
        <v>15249984948.349998</v>
      </c>
      <c r="G127" s="37">
        <f>+G129+G185+G192</f>
        <v>30544177985.710007</v>
      </c>
    </row>
    <row r="128" spans="1:7" x14ac:dyDescent="0.35">
      <c r="A128" s="14"/>
      <c r="B128" s="53"/>
      <c r="C128" s="15"/>
      <c r="D128" s="15"/>
      <c r="E128" s="15"/>
      <c r="F128" s="54"/>
      <c r="G128" s="54"/>
    </row>
    <row r="129" spans="1:9" x14ac:dyDescent="0.35">
      <c r="A129" s="264" t="s">
        <v>57</v>
      </c>
      <c r="B129" s="264"/>
      <c r="C129" s="56">
        <f>+SUM(C130:C183)</f>
        <v>2614741820.6000004</v>
      </c>
      <c r="D129" s="56">
        <f t="shared" ref="D129:E129" si="8">+SUM(D130:D183)</f>
        <v>4376820318.999999</v>
      </c>
      <c r="E129" s="56">
        <f t="shared" si="8"/>
        <v>8302630897.7600021</v>
      </c>
      <c r="F129" s="56">
        <f>+SUM(F130:F183)</f>
        <v>15249984948.349998</v>
      </c>
      <c r="G129" s="56">
        <f t="shared" ref="G129" si="9">+SUM(G130:G183)</f>
        <v>30544177985.710007</v>
      </c>
      <c r="I129" s="197"/>
    </row>
    <row r="130" spans="1:9" x14ac:dyDescent="0.35">
      <c r="A130" s="57" t="s">
        <v>256</v>
      </c>
      <c r="B130" s="53" t="s">
        <v>257</v>
      </c>
      <c r="C130" s="16">
        <f>+'1T'!F176</f>
        <v>233478141.05000001</v>
      </c>
      <c r="D130" s="16">
        <f>+'2T'!F175</f>
        <v>217706489.12</v>
      </c>
      <c r="E130" s="16">
        <f>+'3T'!F176</f>
        <v>214030786.73000002</v>
      </c>
      <c r="F130" s="16">
        <f>+'4T'!F179</f>
        <v>230325456.91</v>
      </c>
      <c r="G130" s="100">
        <f>+C130+D130+E130+F130</f>
        <v>895540873.81000006</v>
      </c>
      <c r="I130" s="197"/>
    </row>
    <row r="131" spans="1:9" x14ac:dyDescent="0.35">
      <c r="A131" s="57" t="s">
        <v>258</v>
      </c>
      <c r="B131" s="53" t="s">
        <v>259</v>
      </c>
      <c r="C131" s="16">
        <f>+'1T'!F177</f>
        <v>36793414.950000003</v>
      </c>
      <c r="D131" s="16">
        <f>+'2T'!F176</f>
        <v>34033327</v>
      </c>
      <c r="E131" s="16">
        <f>+'3T'!F177</f>
        <v>49252932.550000004</v>
      </c>
      <c r="F131" s="16">
        <f>+'4T'!F180</f>
        <v>40629618</v>
      </c>
      <c r="G131" s="100">
        <f t="shared" ref="G131:G183" si="10">+C131+D131+E131+F131</f>
        <v>160709292.5</v>
      </c>
      <c r="I131" s="197"/>
    </row>
    <row r="132" spans="1:9" x14ac:dyDescent="0.35">
      <c r="A132" s="57" t="s">
        <v>260</v>
      </c>
      <c r="B132" s="53" t="s">
        <v>261</v>
      </c>
      <c r="C132" s="16">
        <f>+'1T'!F178</f>
        <v>0</v>
      </c>
      <c r="D132" s="16">
        <f>+'2T'!F177</f>
        <v>0</v>
      </c>
      <c r="E132" s="16">
        <f>+'3T'!F178</f>
        <v>0</v>
      </c>
      <c r="F132" s="16">
        <f>+'4T'!F181</f>
        <v>94761761.980000004</v>
      </c>
      <c r="G132" s="100">
        <f t="shared" si="10"/>
        <v>94761761.980000004</v>
      </c>
      <c r="I132" s="197"/>
    </row>
    <row r="133" spans="1:9" x14ac:dyDescent="0.35">
      <c r="A133" s="57" t="s">
        <v>262</v>
      </c>
      <c r="B133" s="53" t="s">
        <v>263</v>
      </c>
      <c r="C133" s="16">
        <f>+'1T'!F179</f>
        <v>87206284.609999999</v>
      </c>
      <c r="D133" s="16">
        <f>+'2T'!F178</f>
        <v>0</v>
      </c>
      <c r="E133" s="16">
        <f>+'3T'!F179</f>
        <v>0</v>
      </c>
      <c r="F133" s="16">
        <f>+'4T'!F182</f>
        <v>0</v>
      </c>
      <c r="G133" s="100">
        <f t="shared" si="10"/>
        <v>87206284.609999999</v>
      </c>
      <c r="I133" s="197"/>
    </row>
    <row r="134" spans="1:9" x14ac:dyDescent="0.35">
      <c r="A134" s="57" t="s">
        <v>264</v>
      </c>
      <c r="B134" s="53" t="s">
        <v>265</v>
      </c>
      <c r="C134" s="16">
        <f>+'1T'!F180</f>
        <v>24335530.850000001</v>
      </c>
      <c r="D134" s="16">
        <f>+'2T'!F179</f>
        <v>24237516.620000001</v>
      </c>
      <c r="E134" s="16">
        <f>+'3T'!F180</f>
        <v>24625301.649999999</v>
      </c>
      <c r="F134" s="16">
        <f>+'4T'!F183</f>
        <v>33375166.520000014</v>
      </c>
      <c r="G134" s="100">
        <f t="shared" si="10"/>
        <v>106573515.64000002</v>
      </c>
      <c r="I134" s="197"/>
    </row>
    <row r="135" spans="1:9" x14ac:dyDescent="0.35">
      <c r="A135" s="142" t="s">
        <v>266</v>
      </c>
      <c r="B135" s="53" t="s">
        <v>267</v>
      </c>
      <c r="C135" s="16">
        <f>+'1T'!F181</f>
        <v>1315436.1299999999</v>
      </c>
      <c r="D135" s="16">
        <f>+'2T'!F180</f>
        <v>1310138.99</v>
      </c>
      <c r="E135" s="16">
        <f>+'3T'!F181</f>
        <v>1331100.1000000001</v>
      </c>
      <c r="F135" s="16">
        <f>+'4T'!F184</f>
        <v>1804066.65</v>
      </c>
      <c r="G135" s="100">
        <f t="shared" si="10"/>
        <v>5760741.8700000001</v>
      </c>
      <c r="I135" s="197"/>
    </row>
    <row r="136" spans="1:9" x14ac:dyDescent="0.35">
      <c r="A136" s="160" t="s">
        <v>268</v>
      </c>
      <c r="B136" s="53" t="s">
        <v>269</v>
      </c>
      <c r="C136" s="16">
        <f>+'1T'!F182</f>
        <v>14259305.799999999</v>
      </c>
      <c r="D136" s="16">
        <f>+'2T'!F181</f>
        <v>14201874.890000001</v>
      </c>
      <c r="E136" s="16">
        <f>+'3T'!F182</f>
        <v>14429095.530000001</v>
      </c>
      <c r="F136" s="16">
        <f>+'4T'!F185</f>
        <v>19556043.49000001</v>
      </c>
      <c r="G136" s="100">
        <f t="shared" si="10"/>
        <v>62446319.710000008</v>
      </c>
      <c r="I136" s="197"/>
    </row>
    <row r="137" spans="1:9" x14ac:dyDescent="0.35">
      <c r="A137" s="160" t="s">
        <v>270</v>
      </c>
      <c r="B137" s="53" t="s">
        <v>271</v>
      </c>
      <c r="C137" s="16">
        <f>+'1T'!F183</f>
        <v>7892604.2699999996</v>
      </c>
      <c r="D137" s="16">
        <f>+'2T'!F182</f>
        <v>7860815.6799999997</v>
      </c>
      <c r="E137" s="16">
        <f>+'3T'!F183</f>
        <v>7986583.9000000004</v>
      </c>
      <c r="F137" s="16">
        <f>+'4T'!F186</f>
        <v>10824377.830000004</v>
      </c>
      <c r="G137" s="100">
        <f t="shared" si="10"/>
        <v>34564381.680000007</v>
      </c>
      <c r="I137" s="197"/>
    </row>
    <row r="138" spans="1:9" x14ac:dyDescent="0.35">
      <c r="A138" s="160" t="s">
        <v>272</v>
      </c>
      <c r="B138" s="53" t="s">
        <v>273</v>
      </c>
      <c r="C138" s="16">
        <f>+'1T'!F184</f>
        <v>3946303.73</v>
      </c>
      <c r="D138" s="16">
        <f>+'2T'!F183</f>
        <v>3930410.29</v>
      </c>
      <c r="E138" s="16">
        <f>+'3T'!F184</f>
        <v>3993293.3600000003</v>
      </c>
      <c r="F138" s="16">
        <f>+'4T'!F187</f>
        <v>5412190.3900000006</v>
      </c>
      <c r="G138" s="100">
        <f t="shared" si="10"/>
        <v>17282197.77</v>
      </c>
      <c r="I138" s="197"/>
    </row>
    <row r="139" spans="1:9" x14ac:dyDescent="0.35">
      <c r="A139" s="160" t="s">
        <v>212</v>
      </c>
      <c r="B139" s="53" t="s">
        <v>278</v>
      </c>
      <c r="C139" s="16">
        <f>+'1T'!F185</f>
        <v>20291834.239999998</v>
      </c>
      <c r="D139" s="16">
        <f>+'2T'!F184</f>
        <v>29901795.140000001</v>
      </c>
      <c r="E139" s="16">
        <f>+'3T'!F185</f>
        <v>44208473.689999998</v>
      </c>
      <c r="F139" s="16">
        <f>+'4T'!F188</f>
        <v>58268928.759999998</v>
      </c>
      <c r="G139" s="100">
        <f t="shared" si="10"/>
        <v>152671031.82999998</v>
      </c>
      <c r="I139" s="197"/>
    </row>
    <row r="140" spans="1:9" x14ac:dyDescent="0.35">
      <c r="A140" s="160" t="s">
        <v>213</v>
      </c>
      <c r="B140" s="53" t="s">
        <v>277</v>
      </c>
      <c r="C140" s="16">
        <f>+'1T'!F186</f>
        <v>7150145.5499999998</v>
      </c>
      <c r="D140" s="16">
        <f>+'2T'!F185</f>
        <v>18252538.829999998</v>
      </c>
      <c r="E140" s="16">
        <f>+'3T'!F186</f>
        <v>10900491.280000001</v>
      </c>
      <c r="F140" s="16">
        <f>+'4T'!F189</f>
        <v>26894027.810000002</v>
      </c>
      <c r="G140" s="100">
        <f t="shared" si="10"/>
        <v>63197203.469999999</v>
      </c>
      <c r="I140" s="197"/>
    </row>
    <row r="141" spans="1:9" x14ac:dyDescent="0.35">
      <c r="A141" s="160" t="s">
        <v>214</v>
      </c>
      <c r="B141" s="53" t="s">
        <v>279</v>
      </c>
      <c r="C141" s="16">
        <f>+'1T'!F187</f>
        <v>0</v>
      </c>
      <c r="D141" s="16">
        <f>+'2T'!F186</f>
        <v>0</v>
      </c>
      <c r="E141" s="16">
        <f>+'3T'!F187</f>
        <v>0</v>
      </c>
      <c r="F141" s="16">
        <f>+'4T'!F190</f>
        <v>0</v>
      </c>
      <c r="G141" s="100">
        <f t="shared" si="10"/>
        <v>0</v>
      </c>
      <c r="I141" s="197"/>
    </row>
    <row r="142" spans="1:9" x14ac:dyDescent="0.35">
      <c r="A142" s="160" t="s">
        <v>215</v>
      </c>
      <c r="B142" s="53" t="s">
        <v>280</v>
      </c>
      <c r="C142" s="16">
        <f>+'1T'!F188</f>
        <v>29358194.48</v>
      </c>
      <c r="D142" s="16">
        <f>+'2T'!F187</f>
        <v>29960680.030000001</v>
      </c>
      <c r="E142" s="16">
        <f>+'3T'!F188</f>
        <v>43608579.86999999</v>
      </c>
      <c r="F142" s="16">
        <f>+'4T'!F191</f>
        <v>59321713.050000012</v>
      </c>
      <c r="G142" s="100">
        <f t="shared" si="10"/>
        <v>162249167.43000001</v>
      </c>
      <c r="I142" s="197"/>
    </row>
    <row r="143" spans="1:9" x14ac:dyDescent="0.35">
      <c r="A143" s="160" t="s">
        <v>216</v>
      </c>
      <c r="B143" s="53" t="s">
        <v>281</v>
      </c>
      <c r="C143" s="16">
        <f>+'1T'!F189</f>
        <v>88898089.070000023</v>
      </c>
      <c r="D143" s="16">
        <f>+'2T'!F188</f>
        <v>62157872.659999996</v>
      </c>
      <c r="E143" s="16">
        <f>+'3T'!F189</f>
        <v>87924088.550000012</v>
      </c>
      <c r="F143" s="16">
        <f>+'4T'!F192</f>
        <v>75506145.48999998</v>
      </c>
      <c r="G143" s="100">
        <f t="shared" si="10"/>
        <v>314486195.76999998</v>
      </c>
      <c r="I143" s="197"/>
    </row>
    <row r="144" spans="1:9" x14ac:dyDescent="0.35">
      <c r="A144" s="160" t="s">
        <v>217</v>
      </c>
      <c r="B144" s="53" t="s">
        <v>282</v>
      </c>
      <c r="C144" s="16">
        <f>+'1T'!F190</f>
        <v>39551797.360000007</v>
      </c>
      <c r="D144" s="16">
        <f>+'2T'!F189</f>
        <v>27693436.099999998</v>
      </c>
      <c r="E144" s="16">
        <f>+'3T'!F190</f>
        <v>49587980.009999998</v>
      </c>
      <c r="F144" s="16">
        <f>+'4T'!F193</f>
        <v>41027290.68</v>
      </c>
      <c r="G144" s="100">
        <f t="shared" si="10"/>
        <v>157860504.15000001</v>
      </c>
      <c r="I144" s="197"/>
    </row>
    <row r="145" spans="1:9" x14ac:dyDescent="0.35">
      <c r="A145" s="160" t="s">
        <v>218</v>
      </c>
      <c r="B145" s="53" t="s">
        <v>283</v>
      </c>
      <c r="C145" s="16">
        <f>+'1T'!F191</f>
        <v>1120495.8</v>
      </c>
      <c r="D145" s="16">
        <f>+'2T'!F190</f>
        <v>2039751.01</v>
      </c>
      <c r="E145" s="16">
        <f>+'3T'!F191</f>
        <v>2450682.42</v>
      </c>
      <c r="F145" s="16">
        <f>+'4T'!F194</f>
        <v>2524341.46</v>
      </c>
      <c r="G145" s="100">
        <f t="shared" si="10"/>
        <v>8135270.6900000004</v>
      </c>
      <c r="I145" s="197"/>
    </row>
    <row r="146" spans="1:9" x14ac:dyDescent="0.35">
      <c r="A146" s="160" t="s">
        <v>219</v>
      </c>
      <c r="B146" s="53" t="s">
        <v>284</v>
      </c>
      <c r="C146" s="16">
        <f>+'1T'!F192</f>
        <v>0</v>
      </c>
      <c r="D146" s="16">
        <f>+'2T'!F191</f>
        <v>0</v>
      </c>
      <c r="E146" s="16">
        <f>+'3T'!F192</f>
        <v>0</v>
      </c>
      <c r="F146" s="16">
        <f>+'4T'!F195</f>
        <v>28591260</v>
      </c>
      <c r="G146" s="100">
        <f t="shared" si="10"/>
        <v>28591260</v>
      </c>
      <c r="I146" s="197"/>
    </row>
    <row r="147" spans="1:9" x14ac:dyDescent="0.35">
      <c r="A147" s="160" t="s">
        <v>220</v>
      </c>
      <c r="B147" s="53" t="s">
        <v>312</v>
      </c>
      <c r="C147" s="16">
        <f>+'1T'!F193</f>
        <v>38932812.160000004</v>
      </c>
      <c r="D147" s="16">
        <f>+'2T'!F192</f>
        <v>74336903.140000001</v>
      </c>
      <c r="E147" s="16">
        <f>+'3T'!F193</f>
        <v>80658906.829999983</v>
      </c>
      <c r="F147" s="16">
        <f>+'4T'!F196</f>
        <v>59853573.520000003</v>
      </c>
      <c r="G147" s="100">
        <f t="shared" si="10"/>
        <v>253782195.65000001</v>
      </c>
      <c r="I147" s="197"/>
    </row>
    <row r="148" spans="1:9" x14ac:dyDescent="0.35">
      <c r="A148" s="160" t="s">
        <v>222</v>
      </c>
      <c r="B148" s="53" t="s">
        <v>285</v>
      </c>
      <c r="C148" s="16">
        <f>+'1T'!F194</f>
        <v>0</v>
      </c>
      <c r="D148" s="16">
        <f>+'2T'!F193</f>
        <v>0</v>
      </c>
      <c r="E148" s="16">
        <f>+'3T'!F194</f>
        <v>0</v>
      </c>
      <c r="F148" s="16">
        <f>+'4T'!F197</f>
        <v>4882221.5</v>
      </c>
      <c r="G148" s="100">
        <f t="shared" si="10"/>
        <v>4882221.5</v>
      </c>
      <c r="I148" s="197"/>
    </row>
    <row r="149" spans="1:9" x14ac:dyDescent="0.35">
      <c r="A149" s="160" t="s">
        <v>223</v>
      </c>
      <c r="B149" s="53" t="s">
        <v>286</v>
      </c>
      <c r="C149" s="16">
        <f>+'1T'!F195</f>
        <v>0</v>
      </c>
      <c r="D149" s="16">
        <f>+'2T'!F194</f>
        <v>0</v>
      </c>
      <c r="E149" s="16">
        <f>+'3T'!F195</f>
        <v>0</v>
      </c>
      <c r="F149" s="16">
        <f>+'4T'!F198</f>
        <v>0</v>
      </c>
      <c r="G149" s="100">
        <f t="shared" si="10"/>
        <v>0</v>
      </c>
      <c r="I149" s="197"/>
    </row>
    <row r="150" spans="1:9" x14ac:dyDescent="0.35">
      <c r="A150" s="160" t="s">
        <v>224</v>
      </c>
      <c r="B150" s="53" t="s">
        <v>287</v>
      </c>
      <c r="C150" s="16">
        <f>+'1T'!F196</f>
        <v>0</v>
      </c>
      <c r="D150" s="16">
        <f>+'2T'!F195</f>
        <v>0</v>
      </c>
      <c r="E150" s="16">
        <f>+'3T'!F196</f>
        <v>0</v>
      </c>
      <c r="F150" s="16">
        <f>+'4T'!F199</f>
        <v>0</v>
      </c>
      <c r="G150" s="100">
        <f t="shared" si="10"/>
        <v>0</v>
      </c>
      <c r="I150" s="197"/>
    </row>
    <row r="151" spans="1:9" x14ac:dyDescent="0.35">
      <c r="A151" s="160" t="s">
        <v>225</v>
      </c>
      <c r="B151" s="53" t="s">
        <v>288</v>
      </c>
      <c r="C151" s="16">
        <f>+'1T'!F197</f>
        <v>0</v>
      </c>
      <c r="D151" s="16">
        <f>+'2T'!F196</f>
        <v>0</v>
      </c>
      <c r="E151" s="16">
        <f>+'3T'!F197</f>
        <v>0</v>
      </c>
      <c r="F151" s="16">
        <f>+'4T'!F200</f>
        <v>0</v>
      </c>
      <c r="G151" s="100">
        <f t="shared" si="10"/>
        <v>0</v>
      </c>
      <c r="I151" s="197"/>
    </row>
    <row r="152" spans="1:9" x14ac:dyDescent="0.35">
      <c r="A152" s="160" t="s">
        <v>226</v>
      </c>
      <c r="B152" s="53" t="s">
        <v>289</v>
      </c>
      <c r="C152" s="16">
        <f>+'1T'!F198</f>
        <v>0</v>
      </c>
      <c r="D152" s="16">
        <f>+'2T'!F197</f>
        <v>0</v>
      </c>
      <c r="E152" s="16">
        <f>+'3T'!F198</f>
        <v>0</v>
      </c>
      <c r="F152" s="16">
        <f>+'4T'!F201</f>
        <v>0</v>
      </c>
      <c r="G152" s="100">
        <f t="shared" si="10"/>
        <v>0</v>
      </c>
      <c r="I152" s="197"/>
    </row>
    <row r="153" spans="1:9" x14ac:dyDescent="0.35">
      <c r="A153" s="160" t="s">
        <v>227</v>
      </c>
      <c r="B153" s="53" t="s">
        <v>290</v>
      </c>
      <c r="C153" s="16">
        <f>+'1T'!F199</f>
        <v>6143142</v>
      </c>
      <c r="D153" s="16">
        <f>+'2T'!F198</f>
        <v>12601599</v>
      </c>
      <c r="E153" s="16">
        <f>+'3T'!F199</f>
        <v>10607950</v>
      </c>
      <c r="F153" s="16">
        <f>+'4T'!F202</f>
        <v>9949996</v>
      </c>
      <c r="G153" s="100">
        <f t="shared" si="10"/>
        <v>39302687</v>
      </c>
      <c r="I153" s="197"/>
    </row>
    <row r="154" spans="1:9" x14ac:dyDescent="0.35">
      <c r="A154" s="160" t="s">
        <v>228</v>
      </c>
      <c r="B154" s="53" t="s">
        <v>291</v>
      </c>
      <c r="C154" s="16">
        <f>+'1T'!F200</f>
        <v>21492900</v>
      </c>
      <c r="D154" s="16">
        <f>+'2T'!F199</f>
        <v>36209800</v>
      </c>
      <c r="E154" s="16">
        <f>+'3T'!F200</f>
        <v>40227400</v>
      </c>
      <c r="F154" s="16">
        <f>+'4T'!F203</f>
        <v>43304680</v>
      </c>
      <c r="G154" s="100">
        <f t="shared" si="10"/>
        <v>141234780</v>
      </c>
      <c r="I154" s="197"/>
    </row>
    <row r="155" spans="1:9" x14ac:dyDescent="0.35">
      <c r="A155" s="160" t="s">
        <v>229</v>
      </c>
      <c r="B155" s="53" t="s">
        <v>292</v>
      </c>
      <c r="C155" s="16">
        <f>+'1T'!F201</f>
        <v>9882456</v>
      </c>
      <c r="D155" s="16">
        <f>+'2T'!F200</f>
        <v>4680262</v>
      </c>
      <c r="E155" s="16">
        <f>+'3T'!F201</f>
        <v>0</v>
      </c>
      <c r="F155" s="16">
        <f>+'4T'!F204</f>
        <v>20196479</v>
      </c>
      <c r="G155" s="100">
        <f t="shared" si="10"/>
        <v>34759197</v>
      </c>
      <c r="I155" s="197"/>
    </row>
    <row r="156" spans="1:9" x14ac:dyDescent="0.35">
      <c r="A156" s="160" t="s">
        <v>230</v>
      </c>
      <c r="B156" s="53" t="s">
        <v>293</v>
      </c>
      <c r="C156" s="16">
        <f>+'1T'!F202</f>
        <v>0</v>
      </c>
      <c r="D156" s="16">
        <f>+'2T'!F201</f>
        <v>0</v>
      </c>
      <c r="E156" s="16">
        <f>+'3T'!F202</f>
        <v>0</v>
      </c>
      <c r="F156" s="16">
        <f>+'4T'!F205</f>
        <v>0</v>
      </c>
      <c r="G156" s="100">
        <f t="shared" si="10"/>
        <v>0</v>
      </c>
      <c r="I156" s="197"/>
    </row>
    <row r="157" spans="1:9" x14ac:dyDescent="0.35">
      <c r="A157" s="160" t="s">
        <v>231</v>
      </c>
      <c r="B157" s="53" t="s">
        <v>294</v>
      </c>
      <c r="C157" s="16">
        <f>+'1T'!F203</f>
        <v>0</v>
      </c>
      <c r="D157" s="16">
        <f>+'2T'!F202</f>
        <v>28312335.850000001</v>
      </c>
      <c r="E157" s="16">
        <f>+'3T'!F203</f>
        <v>0</v>
      </c>
      <c r="F157" s="16">
        <f>+'4T'!F206</f>
        <v>63360654.350000001</v>
      </c>
      <c r="G157" s="100">
        <f t="shared" si="10"/>
        <v>91672990.200000003</v>
      </c>
      <c r="I157" s="197"/>
    </row>
    <row r="158" spans="1:9" x14ac:dyDescent="0.35">
      <c r="A158" s="160" t="s">
        <v>232</v>
      </c>
      <c r="B158" s="53" t="s">
        <v>295</v>
      </c>
      <c r="C158" s="16">
        <f>+'1T'!F204</f>
        <v>0</v>
      </c>
      <c r="D158" s="16">
        <f>+'2T'!F203</f>
        <v>0</v>
      </c>
      <c r="E158" s="16">
        <f>+'3T'!F204</f>
        <v>0</v>
      </c>
      <c r="F158" s="16">
        <f>+'4T'!F207</f>
        <v>0</v>
      </c>
      <c r="G158" s="100">
        <f t="shared" si="10"/>
        <v>0</v>
      </c>
      <c r="I158" s="197"/>
    </row>
    <row r="159" spans="1:9" x14ac:dyDescent="0.35">
      <c r="A159" s="160" t="s">
        <v>233</v>
      </c>
      <c r="B159" s="53" t="s">
        <v>174</v>
      </c>
      <c r="C159" s="16">
        <f>+'1T'!F205</f>
        <v>0</v>
      </c>
      <c r="D159" s="16">
        <f>+'2T'!F204</f>
        <v>11354775.609999999</v>
      </c>
      <c r="E159" s="16">
        <f>+'3T'!F205</f>
        <v>8627255.1600000001</v>
      </c>
      <c r="F159" s="16">
        <f>+'4T'!F208</f>
        <v>29495900.619999997</v>
      </c>
      <c r="G159" s="100">
        <f t="shared" si="10"/>
        <v>49477931.390000001</v>
      </c>
      <c r="I159" s="197"/>
    </row>
    <row r="160" spans="1:9" x14ac:dyDescent="0.35">
      <c r="A160" s="160" t="s">
        <v>234</v>
      </c>
      <c r="B160" s="53" t="s">
        <v>175</v>
      </c>
      <c r="C160" s="16">
        <f>+'1T'!F206</f>
        <v>0</v>
      </c>
      <c r="D160" s="16">
        <f>+'2T'!F205</f>
        <v>0</v>
      </c>
      <c r="E160" s="16">
        <f>+'3T'!F206</f>
        <v>0</v>
      </c>
      <c r="F160" s="16">
        <f>+'4T'!F209</f>
        <v>0</v>
      </c>
      <c r="G160" s="100">
        <f t="shared" si="10"/>
        <v>0</v>
      </c>
      <c r="I160" s="197"/>
    </row>
    <row r="161" spans="1:9" x14ac:dyDescent="0.35">
      <c r="A161" s="160" t="s">
        <v>235</v>
      </c>
      <c r="B161" s="53" t="s">
        <v>176</v>
      </c>
      <c r="C161" s="16">
        <f>+'1T'!F207</f>
        <v>0</v>
      </c>
      <c r="D161" s="16">
        <f>+'2T'!F206</f>
        <v>2005950.58</v>
      </c>
      <c r="E161" s="16">
        <f>+'3T'!F207</f>
        <v>2529874.2300000004</v>
      </c>
      <c r="F161" s="16">
        <f>+'4T'!F210</f>
        <v>0</v>
      </c>
      <c r="G161" s="100">
        <f t="shared" si="10"/>
        <v>4535824.8100000005</v>
      </c>
      <c r="I161" s="197"/>
    </row>
    <row r="162" spans="1:9" x14ac:dyDescent="0.35">
      <c r="A162" s="160" t="s">
        <v>236</v>
      </c>
      <c r="B162" s="53" t="s">
        <v>177</v>
      </c>
      <c r="C162" s="16">
        <f>+'1T'!F208</f>
        <v>0</v>
      </c>
      <c r="D162" s="16">
        <f>+'2T'!F207</f>
        <v>0</v>
      </c>
      <c r="E162" s="16">
        <f>+'3T'!F208</f>
        <v>0</v>
      </c>
      <c r="F162" s="16">
        <f>+'4T'!F211</f>
        <v>5995780</v>
      </c>
      <c r="G162" s="100">
        <f t="shared" si="10"/>
        <v>5995780</v>
      </c>
      <c r="I162" s="197"/>
    </row>
    <row r="163" spans="1:9" x14ac:dyDescent="0.35">
      <c r="A163" s="160" t="s">
        <v>237</v>
      </c>
      <c r="B163" s="53" t="s">
        <v>296</v>
      </c>
      <c r="C163" s="16">
        <f>+'1T'!F209</f>
        <v>10886634.939999999</v>
      </c>
      <c r="D163" s="16">
        <f>+'2T'!F208</f>
        <v>13363888</v>
      </c>
      <c r="E163" s="16">
        <f>+'3T'!F209</f>
        <v>12886350.84</v>
      </c>
      <c r="F163" s="16">
        <f>+'4T'!F212</f>
        <v>7680112.79</v>
      </c>
      <c r="G163" s="100">
        <f t="shared" si="10"/>
        <v>44816986.57</v>
      </c>
      <c r="I163" s="197"/>
    </row>
    <row r="164" spans="1:9" x14ac:dyDescent="0.35">
      <c r="A164" s="160" t="s">
        <v>238</v>
      </c>
      <c r="B164" s="53" t="s">
        <v>297</v>
      </c>
      <c r="C164" s="16">
        <f>+'1T'!F210</f>
        <v>0</v>
      </c>
      <c r="D164" s="16">
        <f>+'2T'!F209</f>
        <v>0</v>
      </c>
      <c r="E164" s="16">
        <f>+'3T'!F210</f>
        <v>0</v>
      </c>
      <c r="F164" s="16">
        <f>+'4T'!F213</f>
        <v>22856861.399999999</v>
      </c>
      <c r="G164" s="100">
        <f t="shared" si="10"/>
        <v>22856861.399999999</v>
      </c>
      <c r="I164" s="197"/>
    </row>
    <row r="165" spans="1:9" x14ac:dyDescent="0.35">
      <c r="A165" s="160" t="s">
        <v>239</v>
      </c>
      <c r="B165" s="53" t="s">
        <v>298</v>
      </c>
      <c r="C165" s="16">
        <f>+'1T'!F211</f>
        <v>297846348.75</v>
      </c>
      <c r="D165" s="16">
        <f>+'2T'!F210</f>
        <v>147311142.41</v>
      </c>
      <c r="E165" s="16">
        <f>+'3T'!F211</f>
        <v>1220440671</v>
      </c>
      <c r="F165" s="16">
        <f>+'4T'!F214</f>
        <v>1396082196</v>
      </c>
      <c r="G165" s="100">
        <f t="shared" si="10"/>
        <v>3061680358.1599998</v>
      </c>
      <c r="I165" s="197"/>
    </row>
    <row r="166" spans="1:9" x14ac:dyDescent="0.35">
      <c r="A166" s="160" t="s">
        <v>240</v>
      </c>
      <c r="B166" s="53" t="s">
        <v>299</v>
      </c>
      <c r="C166" s="16">
        <f>+'1T'!F212</f>
        <v>1313349035.96</v>
      </c>
      <c r="D166" s="16">
        <f>+'2T'!F211</f>
        <v>1931479751.9599996</v>
      </c>
      <c r="E166" s="16">
        <f>+'3T'!F212</f>
        <v>2164172448.4000001</v>
      </c>
      <c r="F166" s="16">
        <f>+'4T'!F215</f>
        <v>4286037133.8199997</v>
      </c>
      <c r="G166" s="100">
        <f t="shared" si="10"/>
        <v>9695038370.1399994</v>
      </c>
      <c r="I166" s="197"/>
    </row>
    <row r="167" spans="1:9" x14ac:dyDescent="0.35">
      <c r="A167" s="160" t="s">
        <v>241</v>
      </c>
      <c r="B167" s="53" t="s">
        <v>300</v>
      </c>
      <c r="C167" s="16">
        <f>+'1T'!F213</f>
        <v>272524617.36000001</v>
      </c>
      <c r="D167" s="16">
        <f>+'2T'!F212</f>
        <v>686512793.1099999</v>
      </c>
      <c r="E167" s="16">
        <f>+'3T'!F213</f>
        <v>1188385779.5099998</v>
      </c>
      <c r="F167" s="16">
        <f>+'4T'!F216</f>
        <v>2396567850.9400005</v>
      </c>
      <c r="G167" s="100">
        <f t="shared" si="10"/>
        <v>4543991040.9200001</v>
      </c>
      <c r="I167" s="197"/>
    </row>
    <row r="168" spans="1:9" x14ac:dyDescent="0.35">
      <c r="A168" s="160" t="s">
        <v>242</v>
      </c>
      <c r="B168" s="53" t="s">
        <v>301</v>
      </c>
      <c r="C168" s="16">
        <f>+'1T'!F214</f>
        <v>0</v>
      </c>
      <c r="D168" s="16">
        <f>+'2T'!F213</f>
        <v>0</v>
      </c>
      <c r="E168" s="16">
        <f>+'3T'!F214</f>
        <v>0</v>
      </c>
      <c r="F168" s="16">
        <f>+'4T'!F217</f>
        <v>1715128.83</v>
      </c>
      <c r="G168" s="100">
        <f t="shared" si="10"/>
        <v>1715128.83</v>
      </c>
      <c r="I168" s="197"/>
    </row>
    <row r="169" spans="1:9" x14ac:dyDescent="0.35">
      <c r="A169" s="160" t="s">
        <v>243</v>
      </c>
      <c r="B169" s="53" t="s">
        <v>302</v>
      </c>
      <c r="C169" s="16">
        <f>+'1T'!F215</f>
        <v>0</v>
      </c>
      <c r="D169" s="16">
        <f>+'2T'!F214</f>
        <v>0</v>
      </c>
      <c r="E169" s="16">
        <f>+'3T'!F215</f>
        <v>0</v>
      </c>
      <c r="F169" s="16">
        <f>+'4T'!F218</f>
        <v>0</v>
      </c>
      <c r="G169" s="100">
        <f t="shared" si="10"/>
        <v>0</v>
      </c>
      <c r="I169" s="197"/>
    </row>
    <row r="170" spans="1:9" x14ac:dyDescent="0.35">
      <c r="A170" s="160" t="s">
        <v>244</v>
      </c>
      <c r="B170" s="53" t="s">
        <v>303</v>
      </c>
      <c r="C170" s="16">
        <f>+'1T'!F216</f>
        <v>0</v>
      </c>
      <c r="D170" s="16">
        <f>+'2T'!F215</f>
        <v>2996760</v>
      </c>
      <c r="E170" s="16">
        <f>+'3T'!F216</f>
        <v>0</v>
      </c>
      <c r="F170" s="16">
        <f>+'4T'!F219</f>
        <v>2883760</v>
      </c>
      <c r="G170" s="100">
        <f t="shared" si="10"/>
        <v>5880520</v>
      </c>
      <c r="I170" s="197"/>
    </row>
    <row r="171" spans="1:9" x14ac:dyDescent="0.35">
      <c r="A171" s="160" t="s">
        <v>245</v>
      </c>
      <c r="B171" s="53" t="s">
        <v>304</v>
      </c>
      <c r="C171" s="16">
        <f>+'1T'!F217</f>
        <v>0</v>
      </c>
      <c r="D171" s="16">
        <f>+'2T'!F216</f>
        <v>0</v>
      </c>
      <c r="E171" s="16">
        <f>+'3T'!F217</f>
        <v>0</v>
      </c>
      <c r="F171" s="16">
        <f>+'4T'!F220</f>
        <v>39294166.699999996</v>
      </c>
      <c r="G171" s="100">
        <f t="shared" si="10"/>
        <v>39294166.699999996</v>
      </c>
      <c r="I171" s="197"/>
    </row>
    <row r="172" spans="1:9" x14ac:dyDescent="0.35">
      <c r="A172" s="160" t="s">
        <v>246</v>
      </c>
      <c r="B172" s="53" t="s">
        <v>305</v>
      </c>
      <c r="C172" s="16">
        <f>+'1T'!F218</f>
        <v>0</v>
      </c>
      <c r="D172" s="16">
        <f>+'2T'!F217</f>
        <v>0</v>
      </c>
      <c r="E172" s="16">
        <f>+'3T'!F218</f>
        <v>7529778.1299999999</v>
      </c>
      <c r="F172" s="16">
        <f>+'4T'!F221</f>
        <v>6374206.2399999993</v>
      </c>
      <c r="G172" s="100">
        <f t="shared" si="10"/>
        <v>13903984.369999999</v>
      </c>
      <c r="I172" s="197"/>
    </row>
    <row r="173" spans="1:9" x14ac:dyDescent="0.35">
      <c r="A173" s="160" t="s">
        <v>247</v>
      </c>
      <c r="B173" s="53" t="s">
        <v>306</v>
      </c>
      <c r="C173" s="16">
        <f>+'1T'!F219</f>
        <v>0</v>
      </c>
      <c r="D173" s="16">
        <f>+'2T'!F218</f>
        <v>0</v>
      </c>
      <c r="E173" s="16">
        <f>+'3T'!F219</f>
        <v>0</v>
      </c>
      <c r="F173" s="16">
        <f>+'4T'!F222</f>
        <v>27998801</v>
      </c>
      <c r="G173" s="100">
        <f t="shared" si="10"/>
        <v>27998801</v>
      </c>
      <c r="I173" s="197"/>
    </row>
    <row r="174" spans="1:9" x14ac:dyDescent="0.35">
      <c r="A174" s="160" t="s">
        <v>248</v>
      </c>
      <c r="B174" s="53" t="s">
        <v>307</v>
      </c>
      <c r="C174" s="16">
        <f>+'1T'!F220</f>
        <v>0</v>
      </c>
      <c r="D174" s="16">
        <f>+'2T'!F219</f>
        <v>0</v>
      </c>
      <c r="E174" s="16">
        <f>+'3T'!F220</f>
        <v>3827310.06</v>
      </c>
      <c r="F174" s="16">
        <f>+'4T'!F223</f>
        <v>20179077.32</v>
      </c>
      <c r="G174" s="100">
        <f t="shared" si="10"/>
        <v>24006387.379999999</v>
      </c>
      <c r="I174" s="197"/>
    </row>
    <row r="175" spans="1:9" x14ac:dyDescent="0.35">
      <c r="A175" s="160" t="s">
        <v>249</v>
      </c>
      <c r="B175" s="53" t="s">
        <v>308</v>
      </c>
      <c r="C175" s="16">
        <f>+'1T'!F221</f>
        <v>0</v>
      </c>
      <c r="D175" s="16">
        <f>+'2T'!F220</f>
        <v>0</v>
      </c>
      <c r="E175" s="16">
        <f>+'3T'!F221</f>
        <v>0</v>
      </c>
      <c r="F175" s="16">
        <f>+'4T'!F224</f>
        <v>20383211.199999999</v>
      </c>
      <c r="G175" s="100">
        <f t="shared" si="10"/>
        <v>20383211.199999999</v>
      </c>
      <c r="I175" s="197"/>
    </row>
    <row r="176" spans="1:9" x14ac:dyDescent="0.35">
      <c r="A176" s="160" t="s">
        <v>250</v>
      </c>
      <c r="B176" s="53" t="s">
        <v>178</v>
      </c>
      <c r="C176" s="16">
        <f>+'1T'!F222</f>
        <v>0</v>
      </c>
      <c r="D176" s="16">
        <f>+'2T'!F221</f>
        <v>0</v>
      </c>
      <c r="E176" s="16">
        <f>+'3T'!F222</f>
        <v>0</v>
      </c>
      <c r="F176" s="16">
        <f>+'4T'!F225</f>
        <v>29893297.98</v>
      </c>
      <c r="G176" s="100">
        <f t="shared" si="10"/>
        <v>29893297.98</v>
      </c>
      <c r="I176" s="197"/>
    </row>
    <row r="177" spans="1:9" x14ac:dyDescent="0.35">
      <c r="A177" s="160" t="s">
        <v>251</v>
      </c>
      <c r="B177" s="53" t="s">
        <v>309</v>
      </c>
      <c r="C177" s="16">
        <f>+'1T'!F223</f>
        <v>44044225.920000002</v>
      </c>
      <c r="D177" s="16">
        <f>+'2T'!F222</f>
        <v>0</v>
      </c>
      <c r="E177" s="16">
        <f>+'3T'!F223</f>
        <v>0</v>
      </c>
      <c r="F177" s="16">
        <f>+'4T'!F226</f>
        <v>25987610.350000001</v>
      </c>
      <c r="G177" s="100">
        <f t="shared" si="10"/>
        <v>70031836.270000011</v>
      </c>
      <c r="I177" s="197"/>
    </row>
    <row r="178" spans="1:9" x14ac:dyDescent="0.35">
      <c r="A178" s="160" t="s">
        <v>252</v>
      </c>
      <c r="B178" s="53" t="s">
        <v>180</v>
      </c>
      <c r="C178" s="16">
        <f>+'1T'!F224</f>
        <v>0</v>
      </c>
      <c r="D178" s="16">
        <f>+'2T'!F223</f>
        <v>0</v>
      </c>
      <c r="E178" s="16">
        <f>+'3T'!F224</f>
        <v>0</v>
      </c>
      <c r="F178" s="16">
        <f>+'4T'!F227</f>
        <v>39720630</v>
      </c>
      <c r="G178" s="100">
        <f t="shared" si="10"/>
        <v>39720630</v>
      </c>
      <c r="I178" s="197"/>
    </row>
    <row r="179" spans="1:9" x14ac:dyDescent="0.35">
      <c r="A179" s="160" t="s">
        <v>253</v>
      </c>
      <c r="B179" s="53" t="s">
        <v>181</v>
      </c>
      <c r="C179" s="16">
        <f>+'1T'!F225</f>
        <v>0</v>
      </c>
      <c r="D179" s="16">
        <f>+'2T'!F224</f>
        <v>400499280.35000002</v>
      </c>
      <c r="E179" s="16">
        <f>+'3T'!F225</f>
        <v>125363650.09</v>
      </c>
      <c r="F179" s="16">
        <f>+'4T'!F228</f>
        <v>169552805.72</v>
      </c>
      <c r="G179" s="100">
        <f t="shared" si="10"/>
        <v>695415736.16000009</v>
      </c>
      <c r="I179" s="197"/>
    </row>
    <row r="180" spans="1:9" x14ac:dyDescent="0.35">
      <c r="A180" s="160" t="s">
        <v>254</v>
      </c>
      <c r="B180" s="53" t="s">
        <v>310</v>
      </c>
      <c r="C180" s="16">
        <f>+'1T'!F226</f>
        <v>0</v>
      </c>
      <c r="D180" s="16">
        <f>+'2T'!F225</f>
        <v>158132350.23000002</v>
      </c>
      <c r="E180" s="16">
        <f>+'3T'!F226</f>
        <v>4190240.17</v>
      </c>
      <c r="F180" s="16">
        <f>+'4T'!F229</f>
        <v>100882563.91</v>
      </c>
      <c r="G180" s="100">
        <f t="shared" si="10"/>
        <v>263205154.31</v>
      </c>
      <c r="I180" s="197"/>
    </row>
    <row r="181" spans="1:9" x14ac:dyDescent="0.35">
      <c r="A181" s="160" t="s">
        <v>255</v>
      </c>
      <c r="B181" s="53" t="s">
        <v>311</v>
      </c>
      <c r="C181" s="16">
        <f>+'1T'!F227</f>
        <v>4042069.62</v>
      </c>
      <c r="D181" s="16">
        <f>+'2T'!F226</f>
        <v>393736080.39999998</v>
      </c>
      <c r="E181" s="16">
        <f>+'3T'!F227</f>
        <v>2874048479.1900001</v>
      </c>
      <c r="F181" s="16">
        <f>+'4T'!F230</f>
        <v>5683468415.6799984</v>
      </c>
      <c r="G181" s="100">
        <f t="shared" si="10"/>
        <v>8955295044.8899994</v>
      </c>
      <c r="I181" s="197"/>
    </row>
    <row r="182" spans="1:9" x14ac:dyDescent="0.35">
      <c r="A182" s="160" t="s">
        <v>274</v>
      </c>
      <c r="B182" s="53" t="s">
        <v>275</v>
      </c>
      <c r="C182" s="16">
        <f>+'1T'!F228</f>
        <v>0</v>
      </c>
      <c r="D182" s="16">
        <f>+'2T'!F227</f>
        <v>0</v>
      </c>
      <c r="E182" s="16">
        <f>+'3T'!F228</f>
        <v>4145328.8899999997</v>
      </c>
      <c r="F182" s="16">
        <f>+'4T'!F231</f>
        <v>5664711.9500000002</v>
      </c>
      <c r="G182" s="100">
        <f t="shared" si="10"/>
        <v>9810040.8399999999</v>
      </c>
      <c r="I182" s="197"/>
    </row>
    <row r="183" spans="1:9" x14ac:dyDescent="0.35">
      <c r="A183" s="160" t="s">
        <v>274</v>
      </c>
      <c r="B183" s="53" t="s">
        <v>276</v>
      </c>
      <c r="C183" s="16">
        <f>+'1T'!F229</f>
        <v>0</v>
      </c>
      <c r="D183" s="16">
        <f>+'2T'!F228</f>
        <v>0</v>
      </c>
      <c r="E183" s="16">
        <f>+'3T'!F229</f>
        <v>660085.62</v>
      </c>
      <c r="F183" s="16">
        <f>+'4T'!F232</f>
        <v>900732.50999999989</v>
      </c>
      <c r="G183" s="100">
        <f t="shared" si="10"/>
        <v>1560818.13</v>
      </c>
      <c r="I183" s="197"/>
    </row>
    <row r="184" spans="1:9" x14ac:dyDescent="0.35">
      <c r="A184" s="160"/>
      <c r="B184" s="53"/>
      <c r="C184" s="16"/>
      <c r="D184" s="16"/>
      <c r="E184" s="16"/>
      <c r="F184" s="100"/>
      <c r="G184" s="100"/>
    </row>
    <row r="185" spans="1:9" x14ac:dyDescent="0.35">
      <c r="A185" s="264" t="s">
        <v>59</v>
      </c>
      <c r="B185" s="264"/>
      <c r="C185" s="56">
        <f>+SUM(C186:C190)</f>
        <v>0</v>
      </c>
      <c r="D185" s="56">
        <f t="shared" ref="D185:F185" si="11">+SUM(D186:D190)</f>
        <v>0</v>
      </c>
      <c r="E185" s="56">
        <f t="shared" si="11"/>
        <v>0</v>
      </c>
      <c r="F185" s="56">
        <f t="shared" si="11"/>
        <v>0</v>
      </c>
      <c r="G185" s="56">
        <f>+SUM(G186:G190)</f>
        <v>0</v>
      </c>
    </row>
    <row r="186" spans="1:9" x14ac:dyDescent="0.35">
      <c r="A186" s="57" t="s">
        <v>58</v>
      </c>
      <c r="B186" s="53" t="s">
        <v>53</v>
      </c>
      <c r="C186" s="59">
        <f>+'1T'!F232</f>
        <v>0</v>
      </c>
      <c r="D186" s="59">
        <f>+'2T'!F231</f>
        <v>0</v>
      </c>
      <c r="E186" s="59">
        <f>+'3T'!F232</f>
        <v>0</v>
      </c>
      <c r="F186" s="59">
        <f>+'4T'!F235</f>
        <v>0</v>
      </c>
      <c r="G186" s="101">
        <f>+C186+D186+E186+F186</f>
        <v>0</v>
      </c>
    </row>
    <row r="187" spans="1:9" x14ac:dyDescent="0.35">
      <c r="A187" s="57" t="s">
        <v>58</v>
      </c>
      <c r="B187" s="53" t="s">
        <v>53</v>
      </c>
      <c r="C187" s="59">
        <f>+'1T'!F233</f>
        <v>0</v>
      </c>
      <c r="D187" s="59">
        <f>+'2T'!F232</f>
        <v>0</v>
      </c>
      <c r="E187" s="59">
        <f>+'3T'!F233</f>
        <v>0</v>
      </c>
      <c r="F187" s="59">
        <f>+'4T'!F236</f>
        <v>0</v>
      </c>
      <c r="G187" s="101">
        <f t="shared" ref="G187:G190" si="12">+C187+D187+E187+F187</f>
        <v>0</v>
      </c>
    </row>
    <row r="188" spans="1:9" x14ac:dyDescent="0.35">
      <c r="A188" s="57" t="s">
        <v>58</v>
      </c>
      <c r="B188" s="53" t="s">
        <v>53</v>
      </c>
      <c r="C188" s="59">
        <f>+'1T'!F234</f>
        <v>0</v>
      </c>
      <c r="D188" s="59">
        <f>+'2T'!F233</f>
        <v>0</v>
      </c>
      <c r="E188" s="59">
        <f>+'3T'!F234</f>
        <v>0</v>
      </c>
      <c r="F188" s="59">
        <f>+'4T'!F237</f>
        <v>0</v>
      </c>
      <c r="G188" s="101">
        <f t="shared" si="12"/>
        <v>0</v>
      </c>
    </row>
    <row r="189" spans="1:9" x14ac:dyDescent="0.35">
      <c r="A189" s="57" t="s">
        <v>58</v>
      </c>
      <c r="B189" s="53" t="s">
        <v>53</v>
      </c>
      <c r="C189" s="59">
        <f>+'1T'!F235</f>
        <v>0</v>
      </c>
      <c r="D189" s="59">
        <f>+'2T'!F234</f>
        <v>0</v>
      </c>
      <c r="E189" s="59">
        <f>+'3T'!F235</f>
        <v>0</v>
      </c>
      <c r="F189" s="59">
        <f>+'4T'!F238</f>
        <v>0</v>
      </c>
      <c r="G189" s="101">
        <f t="shared" si="12"/>
        <v>0</v>
      </c>
    </row>
    <row r="190" spans="1:9" x14ac:dyDescent="0.35">
      <c r="A190" s="57" t="s">
        <v>58</v>
      </c>
      <c r="B190" s="53" t="s">
        <v>53</v>
      </c>
      <c r="C190" s="59">
        <f>+'1T'!F236</f>
        <v>0</v>
      </c>
      <c r="D190" s="59">
        <f>+'2T'!F235</f>
        <v>0</v>
      </c>
      <c r="E190" s="59">
        <f>+'3T'!F236</f>
        <v>0</v>
      </c>
      <c r="F190" s="59">
        <f>+'4T'!F239</f>
        <v>0</v>
      </c>
      <c r="G190" s="101">
        <f t="shared" si="12"/>
        <v>0</v>
      </c>
    </row>
    <row r="191" spans="1:9" x14ac:dyDescent="0.35">
      <c r="A191" s="38"/>
      <c r="B191" s="38"/>
      <c r="C191" s="62"/>
      <c r="D191" s="62"/>
      <c r="E191" s="62"/>
      <c r="F191" s="62"/>
      <c r="G191" s="62"/>
    </row>
    <row r="192" spans="1:9" x14ac:dyDescent="0.35">
      <c r="A192" s="264" t="s">
        <v>60</v>
      </c>
      <c r="B192" s="264"/>
      <c r="C192" s="56">
        <f>+SUM(C193:C194)</f>
        <v>0</v>
      </c>
      <c r="D192" s="56">
        <f t="shared" ref="D192:E192" si="13">+SUM(D193:D194)</f>
        <v>0</v>
      </c>
      <c r="E192" s="56">
        <f t="shared" si="13"/>
        <v>0</v>
      </c>
      <c r="F192" s="56">
        <f>+SUM(F193:F194)</f>
        <v>0</v>
      </c>
      <c r="G192" s="56">
        <f>+SUM(G193:G194)</f>
        <v>0</v>
      </c>
    </row>
    <row r="193" spans="1:7" x14ac:dyDescent="0.35">
      <c r="A193" s="80" t="s">
        <v>58</v>
      </c>
      <c r="B193" s="53" t="s">
        <v>53</v>
      </c>
      <c r="C193" s="59">
        <f>+'1T'!F239</f>
        <v>0</v>
      </c>
      <c r="D193" s="59">
        <f>+'2T'!F238</f>
        <v>0</v>
      </c>
      <c r="E193" s="59">
        <f>+'3T'!F239</f>
        <v>0</v>
      </c>
      <c r="F193" s="59">
        <f>+'4T'!F242</f>
        <v>0</v>
      </c>
      <c r="G193" s="104">
        <f>+C193+D193+E193+F193</f>
        <v>0</v>
      </c>
    </row>
    <row r="194" spans="1:7" x14ac:dyDescent="0.35">
      <c r="A194" s="50" t="s">
        <v>58</v>
      </c>
      <c r="B194" s="50" t="s">
        <v>53</v>
      </c>
      <c r="C194" s="102">
        <f>+'1T'!F240</f>
        <v>0</v>
      </c>
      <c r="D194" s="102">
        <f>+'2T'!F239</f>
        <v>0</v>
      </c>
      <c r="E194" s="102">
        <f>+'3T'!F240</f>
        <v>0</v>
      </c>
      <c r="F194" s="102">
        <f>+'4T'!F243</f>
        <v>0</v>
      </c>
      <c r="G194" s="103">
        <f>+C194+D194+E194+F194</f>
        <v>0</v>
      </c>
    </row>
    <row r="195" spans="1:7" x14ac:dyDescent="0.35">
      <c r="A195" s="265" t="s">
        <v>61</v>
      </c>
      <c r="B195" s="265"/>
      <c r="C195" s="265"/>
      <c r="D195" s="265"/>
      <c r="E195" s="265"/>
      <c r="F195" s="265"/>
    </row>
    <row r="196" spans="1:7" x14ac:dyDescent="0.35">
      <c r="A196" s="292" t="s">
        <v>43</v>
      </c>
      <c r="B196" s="292"/>
      <c r="C196" s="292"/>
      <c r="D196" s="292"/>
      <c r="E196" s="292"/>
      <c r="F196" s="292"/>
    </row>
    <row r="197" spans="1:7" x14ac:dyDescent="0.35">
      <c r="A197" s="57"/>
      <c r="B197" s="53"/>
      <c r="C197" s="38"/>
      <c r="D197" s="38"/>
      <c r="E197" s="38"/>
      <c r="F197" s="38"/>
    </row>
    <row r="198" spans="1:7" x14ac:dyDescent="0.35">
      <c r="A198" s="263" t="s">
        <v>78</v>
      </c>
      <c r="B198" s="263"/>
      <c r="C198" s="263"/>
      <c r="D198" s="263"/>
      <c r="E198" s="263"/>
      <c r="F198" s="263"/>
    </row>
    <row r="199" spans="1:7" x14ac:dyDescent="0.35">
      <c r="A199" s="263" t="s">
        <v>79</v>
      </c>
      <c r="B199" s="263"/>
      <c r="C199" s="263"/>
      <c r="D199" s="263"/>
      <c r="E199" s="263"/>
      <c r="F199" s="263"/>
    </row>
    <row r="200" spans="1:7" x14ac:dyDescent="0.35">
      <c r="A200" s="263" t="s">
        <v>52</v>
      </c>
      <c r="B200" s="263"/>
      <c r="C200" s="263"/>
      <c r="D200" s="263"/>
      <c r="E200" s="263"/>
      <c r="F200" s="263"/>
    </row>
    <row r="201" spans="1:7" x14ac:dyDescent="0.35">
      <c r="A201" s="96"/>
      <c r="B201" s="97"/>
      <c r="C201" s="97"/>
      <c r="D201" s="97"/>
      <c r="E201" s="97"/>
      <c r="F201" s="38"/>
    </row>
    <row r="202" spans="1:7" x14ac:dyDescent="0.35">
      <c r="A202" s="73" t="s">
        <v>77</v>
      </c>
      <c r="B202" s="73" t="s">
        <v>92</v>
      </c>
      <c r="C202" s="73" t="s">
        <v>93</v>
      </c>
      <c r="D202" s="73" t="s">
        <v>95</v>
      </c>
      <c r="E202" s="73" t="s">
        <v>97</v>
      </c>
      <c r="F202" s="73" t="s">
        <v>13</v>
      </c>
    </row>
    <row r="203" spans="1:7" x14ac:dyDescent="0.35">
      <c r="A203" s="115" t="s">
        <v>81</v>
      </c>
      <c r="B203" s="65">
        <f>+B204</f>
        <v>0</v>
      </c>
      <c r="C203" s="65">
        <f t="shared" ref="C203:D203" si="14">+B213</f>
        <v>9927855862.6499996</v>
      </c>
      <c r="D203" s="65">
        <f t="shared" si="14"/>
        <v>15084353737.150002</v>
      </c>
      <c r="E203" s="65">
        <f>+D213</f>
        <v>16315041032.890001</v>
      </c>
      <c r="F203" s="65">
        <f>+B203</f>
        <v>0</v>
      </c>
    </row>
    <row r="204" spans="1:7" x14ac:dyDescent="0.35">
      <c r="A204" s="116" t="s">
        <v>82</v>
      </c>
      <c r="B204" s="27">
        <f>+'1T'!E251</f>
        <v>0</v>
      </c>
      <c r="C204" s="27">
        <f>+'2T'!E250</f>
        <v>0</v>
      </c>
      <c r="D204" s="27">
        <f>+'3T'!E251</f>
        <v>0</v>
      </c>
      <c r="E204" s="27">
        <f>+'4T'!E254</f>
        <v>0</v>
      </c>
      <c r="F204" s="70">
        <f>+B204+C204+D204+E204</f>
        <v>0</v>
      </c>
    </row>
    <row r="205" spans="1:7" x14ac:dyDescent="0.35">
      <c r="A205" s="116" t="s">
        <v>80</v>
      </c>
      <c r="B205" s="27" t="s">
        <v>90</v>
      </c>
      <c r="C205" s="27">
        <f>+'2T'!E251</f>
        <v>9927855862.6499996</v>
      </c>
      <c r="D205" s="27">
        <f>+'3T'!E252</f>
        <v>15084353737.150002</v>
      </c>
      <c r="E205" s="27">
        <f>+'4T'!E255</f>
        <v>16315041032.890001</v>
      </c>
      <c r="F205" s="70" t="str">
        <f>+B205</f>
        <v>N/A</v>
      </c>
    </row>
    <row r="206" spans="1:7" x14ac:dyDescent="0.35">
      <c r="A206" s="115" t="s">
        <v>84</v>
      </c>
      <c r="B206" s="65">
        <f>+'1T'!E253</f>
        <v>12542597683.25</v>
      </c>
      <c r="C206" s="65">
        <f>+'2T'!E252</f>
        <v>9533318193.5</v>
      </c>
      <c r="D206" s="65">
        <f>+'3T'!E253</f>
        <v>9533318193.5</v>
      </c>
      <c r="E206" s="65">
        <f>+'4T'!E256</f>
        <v>4489507737.6300001</v>
      </c>
      <c r="F206" s="65">
        <f>+B206+C206+D206+E206</f>
        <v>36098741807.879997</v>
      </c>
    </row>
    <row r="207" spans="1:7" x14ac:dyDescent="0.35">
      <c r="A207" s="115" t="s">
        <v>144</v>
      </c>
      <c r="B207" s="65">
        <f>+B208+B209</f>
        <v>12542597683.25</v>
      </c>
      <c r="C207" s="65">
        <f>+C208+C209</f>
        <v>19461174056.150002</v>
      </c>
      <c r="D207" s="65">
        <f>+D208+D209</f>
        <v>24617671930.650002</v>
      </c>
      <c r="E207" s="65">
        <f>+E208+E209</f>
        <v>4489507737.6300001</v>
      </c>
      <c r="F207" s="65">
        <f>+F203+F206</f>
        <v>36098741807.879997</v>
      </c>
    </row>
    <row r="208" spans="1:7" x14ac:dyDescent="0.35">
      <c r="A208" s="116" t="s">
        <v>82</v>
      </c>
      <c r="B208" s="27">
        <f>+B204</f>
        <v>0</v>
      </c>
      <c r="C208" s="27">
        <f>+C204</f>
        <v>0</v>
      </c>
      <c r="D208" s="27">
        <f>+D204</f>
        <v>0</v>
      </c>
      <c r="E208" s="27">
        <f>+E204</f>
        <v>0</v>
      </c>
      <c r="F208" s="70">
        <f>+B208+C208+D208+E208</f>
        <v>0</v>
      </c>
    </row>
    <row r="209" spans="1:6" x14ac:dyDescent="0.35">
      <c r="A209" s="116" t="s">
        <v>80</v>
      </c>
      <c r="B209" s="27">
        <f>+'1T'!E256</f>
        <v>12542597683.25</v>
      </c>
      <c r="C209" s="27">
        <f>+'2T'!E255</f>
        <v>19461174056.150002</v>
      </c>
      <c r="D209" s="27">
        <f>+'3T'!E256</f>
        <v>24617671930.650002</v>
      </c>
      <c r="E209" s="27">
        <f>+E206</f>
        <v>4489507737.6300001</v>
      </c>
      <c r="F209" s="70">
        <f>+F207</f>
        <v>36098741807.879997</v>
      </c>
    </row>
    <row r="210" spans="1:6" x14ac:dyDescent="0.35">
      <c r="A210" s="115" t="s">
        <v>83</v>
      </c>
      <c r="B210" s="65">
        <f>+B211+B212</f>
        <v>2614741820.5999999</v>
      </c>
      <c r="C210" s="65">
        <f>+C211+C212</f>
        <v>4376820319</v>
      </c>
      <c r="D210" s="65">
        <f>+D211+D212</f>
        <v>8302630897.7600002</v>
      </c>
      <c r="E210" s="65">
        <f>+E211+E212</f>
        <v>15249984948.349998</v>
      </c>
      <c r="F210" s="65">
        <f>+B210+C210+D210+E210</f>
        <v>30544177985.709999</v>
      </c>
    </row>
    <row r="211" spans="1:6" x14ac:dyDescent="0.35">
      <c r="A211" s="116" t="s">
        <v>82</v>
      </c>
      <c r="B211" s="87">
        <f>+'1T'!E258</f>
        <v>0</v>
      </c>
      <c r="C211" s="87">
        <f>+'2T'!E257</f>
        <v>0</v>
      </c>
      <c r="D211" s="87">
        <f>+'3T'!E258</f>
        <v>0</v>
      </c>
      <c r="E211" s="87">
        <f>+'4T'!E261</f>
        <v>0</v>
      </c>
      <c r="F211" s="66">
        <f>+B211+C211+D211+E211</f>
        <v>0</v>
      </c>
    </row>
    <row r="212" spans="1:6" x14ac:dyDescent="0.35">
      <c r="A212" s="116" t="s">
        <v>80</v>
      </c>
      <c r="B212" s="87">
        <f>+'1T'!E259</f>
        <v>2614741820.5999999</v>
      </c>
      <c r="C212" s="87">
        <f>+'2T'!E258</f>
        <v>4376820319</v>
      </c>
      <c r="D212" s="87">
        <f>+'3T'!E259</f>
        <v>8302630897.7600002</v>
      </c>
      <c r="E212" s="87">
        <f>+'4T'!E262</f>
        <v>15249984948.349998</v>
      </c>
      <c r="F212" s="66">
        <f>+B212+C212+D212+E212</f>
        <v>30544177985.709999</v>
      </c>
    </row>
    <row r="213" spans="1:6" x14ac:dyDescent="0.35">
      <c r="A213" s="115" t="s">
        <v>145</v>
      </c>
      <c r="B213" s="65">
        <f t="shared" ref="B213:F215" si="15">+B207-B210</f>
        <v>9927855862.6499996</v>
      </c>
      <c r="C213" s="65">
        <f t="shared" si="15"/>
        <v>15084353737.150002</v>
      </c>
      <c r="D213" s="65">
        <f t="shared" si="15"/>
        <v>16315041032.890001</v>
      </c>
      <c r="E213" s="65">
        <f t="shared" si="15"/>
        <v>-10760477210.719997</v>
      </c>
      <c r="F213" s="65">
        <f>+F207-F210</f>
        <v>5554563822.1699982</v>
      </c>
    </row>
    <row r="214" spans="1:6" x14ac:dyDescent="0.35">
      <c r="A214" s="116" t="s">
        <v>82</v>
      </c>
      <c r="B214" s="87">
        <f>+B208-B211</f>
        <v>0</v>
      </c>
      <c r="C214" s="87">
        <f t="shared" si="15"/>
        <v>0</v>
      </c>
      <c r="D214" s="87">
        <f t="shared" si="15"/>
        <v>0</v>
      </c>
      <c r="E214" s="87">
        <f t="shared" si="15"/>
        <v>0</v>
      </c>
      <c r="F214" s="66">
        <f t="shared" si="15"/>
        <v>0</v>
      </c>
    </row>
    <row r="215" spans="1:6" x14ac:dyDescent="0.35">
      <c r="A215" s="117" t="s">
        <v>80</v>
      </c>
      <c r="B215" s="82">
        <f>+B209-B212</f>
        <v>9927855862.6499996</v>
      </c>
      <c r="C215" s="82">
        <f>+C209-C212</f>
        <v>15084353737.150002</v>
      </c>
      <c r="D215" s="82">
        <f t="shared" si="15"/>
        <v>16315041032.890001</v>
      </c>
      <c r="E215" s="82">
        <f t="shared" si="15"/>
        <v>-10760477210.719997</v>
      </c>
      <c r="F215" s="67">
        <f>+F209-F212</f>
        <v>5554563822.1699982</v>
      </c>
    </row>
    <row r="216" spans="1:6" x14ac:dyDescent="0.35">
      <c r="A216" s="236" t="s">
        <v>43</v>
      </c>
      <c r="B216" s="236"/>
      <c r="C216" s="236"/>
      <c r="D216" s="236"/>
      <c r="E216" s="38"/>
      <c r="F216" s="38"/>
    </row>
    <row r="217" spans="1:6" x14ac:dyDescent="0.35">
      <c r="A217" s="148"/>
      <c r="B217" s="148"/>
      <c r="C217" s="148"/>
      <c r="D217" s="148"/>
      <c r="E217" s="38"/>
      <c r="F217" s="38"/>
    </row>
  </sheetData>
  <mergeCells count="34">
    <mergeCell ref="A200:F200"/>
    <mergeCell ref="A216:D216"/>
    <mergeCell ref="A129:B129"/>
    <mergeCell ref="A185:B185"/>
    <mergeCell ref="A192:B192"/>
    <mergeCell ref="A195:F195"/>
    <mergeCell ref="A1:G1"/>
    <mergeCell ref="A2:G2"/>
    <mergeCell ref="A196:F196"/>
    <mergeCell ref="A198:F198"/>
    <mergeCell ref="A199:F199"/>
    <mergeCell ref="A124:G124"/>
    <mergeCell ref="A116:B116"/>
    <mergeCell ref="A119:E119"/>
    <mergeCell ref="A120:G120"/>
    <mergeCell ref="A123:G123"/>
    <mergeCell ref="A122:G122"/>
    <mergeCell ref="A62:B62"/>
    <mergeCell ref="A55:G55"/>
    <mergeCell ref="A56:G56"/>
    <mergeCell ref="A57:G57"/>
    <mergeCell ref="A53:G53"/>
    <mergeCell ref="A50:F50"/>
    <mergeCell ref="A25:F25"/>
    <mergeCell ref="A24:F24"/>
    <mergeCell ref="C4:D4"/>
    <mergeCell ref="C5:D5"/>
    <mergeCell ref="C6:D6"/>
    <mergeCell ref="A8:G8"/>
    <mergeCell ref="A11:G11"/>
    <mergeCell ref="A10:G10"/>
    <mergeCell ref="A21:E21"/>
    <mergeCell ref="A22:G22"/>
    <mergeCell ref="A14:B14"/>
  </mergeCells>
  <printOptions horizontalCentered="1"/>
  <pageMargins left="0.70866141732283472" right="0.70866141732283472" top="0.94488188976377963" bottom="0.74803149606299213" header="0.19685039370078741" footer="0.31496062992125984"/>
  <pageSetup scale="41"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51" max="16383" man="1"/>
  </rowBreaks>
  <ignoredErrors>
    <ignoredError sqref="C14:G20" evalError="1"/>
    <ignoredError sqref="F36" formula="1"/>
  </ignoredError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C31579EE2B15044A21CA214DC1621B7" ma:contentTypeVersion="14" ma:contentTypeDescription="Crear nuevo documento." ma:contentTypeScope="" ma:versionID="8260f902f2d60db69e695c40ea4e902b">
  <xsd:schema xmlns:xsd="http://www.w3.org/2001/XMLSchema" xmlns:xs="http://www.w3.org/2001/XMLSchema" xmlns:p="http://schemas.microsoft.com/office/2006/metadata/properties" xmlns:ns3="3be6da85-fe21-4610-adb7-d3a94d3af923" xmlns:ns4="4413b21b-dea0-4953-b6fb-287dbf680181" targetNamespace="http://schemas.microsoft.com/office/2006/metadata/properties" ma:root="true" ma:fieldsID="871d47853e11c214d02b94e708f3e850" ns3:_="" ns4:_="">
    <xsd:import namespace="3be6da85-fe21-4610-adb7-d3a94d3af923"/>
    <xsd:import namespace="4413b21b-dea0-4953-b6fb-287dbf68018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6da85-fe21-4610-adb7-d3a94d3af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13b21b-dea0-4953-b6fb-287dbf68018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EDFD0C-C76C-4B97-A82D-A90D862E5C6C}">
  <ds:schemaRefs>
    <ds:schemaRef ds:uri="http://schemas.microsoft.com/sharepoint/v3/contenttype/forms"/>
  </ds:schemaRefs>
</ds:datastoreItem>
</file>

<file path=customXml/itemProps2.xml><?xml version="1.0" encoding="utf-8"?>
<ds:datastoreItem xmlns:ds="http://schemas.openxmlformats.org/officeDocument/2006/customXml" ds:itemID="{C277D53E-41DB-40B5-AC48-AE9FBE30DF9E}">
  <ds:schemaRefs>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http://schemas.openxmlformats.org/package/2006/metadata/core-properties"/>
    <ds:schemaRef ds:uri="http://www.w3.org/XML/1998/namespace"/>
    <ds:schemaRef ds:uri="4413b21b-dea0-4953-b6fb-287dbf680181"/>
    <ds:schemaRef ds:uri="3be6da85-fe21-4610-adb7-d3a94d3af923"/>
    <ds:schemaRef ds:uri="http://schemas.microsoft.com/office/2006/metadata/properties"/>
  </ds:schemaRefs>
</ds:datastoreItem>
</file>

<file path=customXml/itemProps3.xml><?xml version="1.0" encoding="utf-8"?>
<ds:datastoreItem xmlns:ds="http://schemas.openxmlformats.org/officeDocument/2006/customXml" ds:itemID="{6E6050B5-F82E-4BE2-A8D9-3BB2E9412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6da85-fe21-4610-adb7-d3a94d3af923"/>
    <ds:schemaRef ds:uri="4413b21b-dea0-4953-b6fb-287dbf680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Instrucciones</vt:lpstr>
      <vt:lpstr>1T</vt:lpstr>
      <vt:lpstr>2T</vt:lpstr>
      <vt:lpstr>I Semestre</vt:lpstr>
      <vt:lpstr>3T</vt:lpstr>
      <vt:lpstr>III T Acumulado</vt:lpstr>
      <vt:lpstr>4T</vt:lpstr>
      <vt:lpstr>Anual</vt:lpstr>
      <vt:lpstr>'1T'!Área_de_impresión</vt:lpstr>
      <vt:lpstr>'2T'!Área_de_impresión</vt:lpstr>
      <vt:lpstr>'3T'!Área_de_impresión</vt:lpstr>
      <vt:lpstr>'4T'!Área_de_impresión</vt:lpstr>
      <vt:lpstr>Anual!Área_de_impresión</vt:lpstr>
      <vt:lpstr>'I Semestre'!Área_de_impresión</vt:lpstr>
      <vt:lpstr>'III T Acumulado'!Área_de_impresión</vt:lpstr>
      <vt:lpstr>Instrucciones!Área_de_impresión</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Sirlen Rivera Serrano;Stephanie Salas Soto;Tatiana Vargas Baltodano</dc:creator>
  <cp:lastModifiedBy>Stephanie Tatiana Salas Soto</cp:lastModifiedBy>
  <cp:lastPrinted>2024-02-01T19:46:02Z</cp:lastPrinted>
  <dcterms:created xsi:type="dcterms:W3CDTF">2011-10-26T20:29:12Z</dcterms:created>
  <dcterms:modified xsi:type="dcterms:W3CDTF">2025-12-31T03:45:36Z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0x010100EC31579EE2B15044A21CA214DC1621B7</vt:lpwstr>
  </property>
</Properties>
</file>