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505153B7-4FAF-4636-8D93-09A9DBAEF964}"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'1T'!$A$1:$F$157</definedName>
    <definedName name="_xlnm.Print_Area" localSheetId="2">'2T'!$A$1:$F$157</definedName>
    <definedName name="_xlnm.Print_Area" localSheetId="4">'3T'!$A$1:$F$163</definedName>
    <definedName name="_xlnm.Print_Area" localSheetId="6">'4T'!$A$1:$F$184</definedName>
    <definedName name="_xlnm.Print_Area" localSheetId="7">Anual!$A$1:$G$113</definedName>
    <definedName name="_xlnm.Print_Area" localSheetId="3">'I Semestre'!$A$1:$E$108</definedName>
    <definedName name="_xlnm.Print_Area" localSheetId="5">'III T Acumulado'!$A$1:$F$115</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4" i="24" l="1"/>
  <c r="A54" i="24"/>
  <c r="F27" i="24"/>
  <c r="G49" i="24"/>
  <c r="G52" i="24"/>
  <c r="F52" i="24"/>
  <c r="E52" i="24"/>
  <c r="D52" i="24"/>
  <c r="C52" i="24"/>
  <c r="A50" i="24"/>
  <c r="A51" i="24"/>
  <c r="B51" i="24"/>
  <c r="A52" i="24"/>
  <c r="B52" i="24"/>
  <c r="B50" i="24"/>
  <c r="B74" i="24"/>
  <c r="A74" i="24"/>
  <c r="B67" i="24"/>
  <c r="B68" i="24"/>
  <c r="B69" i="24"/>
  <c r="B70" i="24"/>
  <c r="B71" i="24"/>
  <c r="A68" i="24"/>
  <c r="A69" i="24"/>
  <c r="A70" i="24"/>
  <c r="A71" i="24"/>
  <c r="A67" i="24"/>
  <c r="C114" i="20" l="1"/>
  <c r="F99" i="20"/>
  <c r="F98" i="20"/>
  <c r="F97" i="20"/>
  <c r="F96" i="20"/>
  <c r="F32" i="20"/>
  <c r="D34" i="20" l="1"/>
  <c r="D114" i="20" l="1"/>
  <c r="C145" i="20" s="1"/>
  <c r="E36" i="20"/>
  <c r="D36" i="20"/>
  <c r="C36" i="20"/>
  <c r="E37" i="20"/>
  <c r="D37" i="20"/>
  <c r="C37" i="20"/>
  <c r="B144" i="20" l="1"/>
  <c r="D96" i="20"/>
  <c r="E96" i="20"/>
  <c r="D139" i="20" s="1"/>
  <c r="D142" i="20" s="1"/>
  <c r="C96" i="20"/>
  <c r="F81" i="20"/>
  <c r="E81" i="20"/>
  <c r="D81" i="20"/>
  <c r="B81" i="20"/>
  <c r="E93" i="23" l="1"/>
  <c r="D92" i="22"/>
  <c r="B74" i="23"/>
  <c r="A74" i="23"/>
  <c r="A69" i="23"/>
  <c r="B69" i="23"/>
  <c r="C49" i="23"/>
  <c r="D49" i="23"/>
  <c r="E49" i="23"/>
  <c r="E50" i="23"/>
  <c r="E51" i="23"/>
  <c r="E52" i="23"/>
  <c r="E54" i="23"/>
  <c r="E53" i="23" s="1"/>
  <c r="E55" i="23"/>
  <c r="D52" i="23"/>
  <c r="A52" i="23"/>
  <c r="B52" i="23"/>
  <c r="C52" i="23"/>
  <c r="C118" i="19"/>
  <c r="E118" i="19"/>
  <c r="D118" i="19"/>
  <c r="F117" i="19"/>
  <c r="F119" i="19"/>
  <c r="F116" i="19"/>
  <c r="F35" i="19"/>
  <c r="F34" i="19"/>
  <c r="F29" i="19" s="1"/>
  <c r="F31" i="19"/>
  <c r="F123" i="19"/>
  <c r="F124" i="19"/>
  <c r="F125" i="19"/>
  <c r="F126" i="19"/>
  <c r="F127" i="19"/>
  <c r="D117" i="19"/>
  <c r="E117" i="19"/>
  <c r="C117" i="19"/>
  <c r="D116" i="19"/>
  <c r="E116" i="19"/>
  <c r="C116" i="19"/>
  <c r="F101" i="19"/>
  <c r="D98" i="19"/>
  <c r="E98" i="19"/>
  <c r="C98" i="19"/>
  <c r="C35" i="19"/>
  <c r="D95" i="22"/>
  <c r="D94" i="22"/>
  <c r="C49" i="22"/>
  <c r="E49" i="22"/>
  <c r="D49" i="22"/>
  <c r="F98" i="17"/>
  <c r="F96" i="17" s="1"/>
  <c r="F99" i="17"/>
  <c r="F97" i="17"/>
  <c r="D52" i="22"/>
  <c r="E52" i="22" s="1"/>
  <c r="A52" i="22"/>
  <c r="B52" i="22"/>
  <c r="C52" i="22"/>
  <c r="B144" i="17"/>
  <c r="B143" i="17"/>
  <c r="F52" i="23" l="1"/>
  <c r="F118" i="19"/>
  <c r="F115" i="19" s="1"/>
  <c r="D115" i="17"/>
  <c r="E115" i="17"/>
  <c r="C115" i="17"/>
  <c r="D114" i="17"/>
  <c r="E114" i="17"/>
  <c r="C114" i="17"/>
  <c r="D96" i="17"/>
  <c r="E96" i="17"/>
  <c r="C96" i="17"/>
  <c r="F99" i="1"/>
  <c r="E96" i="1"/>
  <c r="C142" i="1"/>
  <c r="D96" i="1"/>
  <c r="D115" i="1"/>
  <c r="E115" i="1"/>
  <c r="D114" i="1"/>
  <c r="E114" i="1"/>
  <c r="C115" i="1"/>
  <c r="C114" i="1"/>
  <c r="C96" i="1"/>
  <c r="B140" i="1" s="1"/>
  <c r="B137" i="1" s="1"/>
  <c r="C31" i="1" l="1"/>
  <c r="E31" i="1"/>
  <c r="E116" i="1" s="1"/>
  <c r="B67" i="23"/>
  <c r="B68" i="23"/>
  <c r="A68" i="23"/>
  <c r="A67" i="23"/>
  <c r="A51" i="23"/>
  <c r="B51" i="23"/>
  <c r="B50" i="23"/>
  <c r="A50" i="23"/>
  <c r="E24" i="1" l="1"/>
  <c r="C116" i="1"/>
  <c r="A68" i="22"/>
  <c r="B68" i="22"/>
  <c r="B67" i="22"/>
  <c r="A67" i="22"/>
  <c r="B51" i="22"/>
  <c r="A51" i="22"/>
  <c r="B50" i="22"/>
  <c r="A50" i="22"/>
  <c r="B134" i="1"/>
  <c r="E20" i="1"/>
  <c r="D20" i="1"/>
  <c r="C20" i="1"/>
  <c r="F37" i="20" l="1"/>
  <c r="E35" i="24" s="1"/>
  <c r="F36" i="20"/>
  <c r="E34" i="24" s="1"/>
  <c r="E35" i="20"/>
  <c r="D35" i="20"/>
  <c r="C35" i="20"/>
  <c r="F34" i="20"/>
  <c r="E32" i="24" s="1"/>
  <c r="F33" i="20"/>
  <c r="E30" i="24"/>
  <c r="E31" i="20"/>
  <c r="D31" i="20"/>
  <c r="C31" i="20"/>
  <c r="C29" i="20" s="1"/>
  <c r="F21" i="20"/>
  <c r="F20" i="20"/>
  <c r="F19" i="20"/>
  <c r="E18" i="20"/>
  <c r="E16" i="20" s="1"/>
  <c r="D18" i="20"/>
  <c r="D16" i="20" s="1"/>
  <c r="C18" i="20"/>
  <c r="C16" i="20" s="1"/>
  <c r="F37" i="19"/>
  <c r="D35" i="24" s="1"/>
  <c r="F36" i="19"/>
  <c r="D34" i="24" s="1"/>
  <c r="E35" i="19"/>
  <c r="D35" i="19"/>
  <c r="D32" i="24"/>
  <c r="F33" i="19"/>
  <c r="D31" i="24" s="1"/>
  <c r="F32" i="19"/>
  <c r="E31" i="19"/>
  <c r="D31" i="19"/>
  <c r="C31" i="19"/>
  <c r="F21" i="19"/>
  <c r="F20" i="19"/>
  <c r="F19" i="19"/>
  <c r="E18" i="19"/>
  <c r="E16" i="19" s="1"/>
  <c r="D18" i="19"/>
  <c r="D16" i="19" s="1"/>
  <c r="C18" i="19"/>
  <c r="C16" i="19" s="1"/>
  <c r="F37" i="17"/>
  <c r="C35" i="24" s="1"/>
  <c r="F36" i="17"/>
  <c r="E35" i="17"/>
  <c r="D35" i="17"/>
  <c r="C35" i="17"/>
  <c r="F34" i="17"/>
  <c r="C32" i="24" s="1"/>
  <c r="F33" i="17"/>
  <c r="C31" i="24" s="1"/>
  <c r="F32" i="17"/>
  <c r="C30" i="24" s="1"/>
  <c r="E31" i="17"/>
  <c r="E116" i="17" s="1"/>
  <c r="D31" i="17"/>
  <c r="D116" i="17" s="1"/>
  <c r="C31" i="17"/>
  <c r="F21" i="17"/>
  <c r="F20" i="17"/>
  <c r="F19" i="17"/>
  <c r="E18" i="17"/>
  <c r="E16" i="17" s="1"/>
  <c r="D18" i="17"/>
  <c r="D16" i="17" s="1"/>
  <c r="C18" i="17"/>
  <c r="C16" i="17" s="1"/>
  <c r="E16" i="1"/>
  <c r="E31" i="24" l="1"/>
  <c r="F31" i="20"/>
  <c r="D29" i="20"/>
  <c r="D29" i="17"/>
  <c r="C113" i="17"/>
  <c r="B138" i="17" s="1"/>
  <c r="C29" i="17"/>
  <c r="C29" i="19"/>
  <c r="B150" i="19" s="1"/>
  <c r="F35" i="17"/>
  <c r="C34" i="24"/>
  <c r="C33" i="24" s="1"/>
  <c r="D33" i="24"/>
  <c r="F31" i="17"/>
  <c r="D29" i="19"/>
  <c r="C150" i="19" s="1"/>
  <c r="E29" i="19"/>
  <c r="D150" i="19" s="1"/>
  <c r="D148" i="19" s="1"/>
  <c r="F35" i="20"/>
  <c r="E29" i="17"/>
  <c r="F18" i="19"/>
  <c r="F16" i="19" s="1"/>
  <c r="F18" i="20"/>
  <c r="F16" i="20" s="1"/>
  <c r="E29" i="20"/>
  <c r="E29" i="24"/>
  <c r="E33" i="24"/>
  <c r="D30" i="24"/>
  <c r="D29" i="24" s="1"/>
  <c r="C29" i="24"/>
  <c r="F18" i="17"/>
  <c r="F16" i="17" s="1"/>
  <c r="E27" i="24" l="1"/>
  <c r="D27" i="24"/>
  <c r="F29" i="17"/>
  <c r="F29" i="20"/>
  <c r="C27" i="24"/>
  <c r="F17" i="24" l="1"/>
  <c r="F18" i="24"/>
  <c r="F19" i="24"/>
  <c r="E17" i="24"/>
  <c r="E18" i="24"/>
  <c r="E19" i="24"/>
  <c r="D17" i="24"/>
  <c r="D18" i="24"/>
  <c r="D19" i="24"/>
  <c r="D30" i="23"/>
  <c r="D31" i="23"/>
  <c r="D32" i="23"/>
  <c r="D34" i="23"/>
  <c r="D35" i="23"/>
  <c r="C30" i="23"/>
  <c r="C31" i="23"/>
  <c r="C32" i="23"/>
  <c r="C34" i="23"/>
  <c r="C35" i="23"/>
  <c r="E17" i="23"/>
  <c r="E18" i="23"/>
  <c r="E19" i="23"/>
  <c r="D17" i="23"/>
  <c r="D18" i="23"/>
  <c r="D19" i="23"/>
  <c r="D35" i="1"/>
  <c r="E35" i="1"/>
  <c r="E29" i="1" s="1"/>
  <c r="C35" i="1"/>
  <c r="C30" i="22"/>
  <c r="C31" i="22"/>
  <c r="C32" i="22"/>
  <c r="C34" i="22"/>
  <c r="C35" i="22"/>
  <c r="D17" i="22"/>
  <c r="D18" i="22"/>
  <c r="D19" i="22"/>
  <c r="F33" i="1"/>
  <c r="B31" i="24" s="1"/>
  <c r="F31" i="24" s="1"/>
  <c r="F34" i="1"/>
  <c r="B32" i="24" s="1"/>
  <c r="F32" i="24" s="1"/>
  <c r="F36" i="1"/>
  <c r="B34" i="22" s="1"/>
  <c r="F37" i="1"/>
  <c r="B35" i="24" s="1"/>
  <c r="F35" i="24" s="1"/>
  <c r="C16" i="1"/>
  <c r="F19" i="1"/>
  <c r="C17" i="24" s="1"/>
  <c r="F20" i="1"/>
  <c r="C18" i="23" s="1"/>
  <c r="F21" i="1"/>
  <c r="C19" i="24" s="1"/>
  <c r="D16" i="1"/>
  <c r="F16" i="24" l="1"/>
  <c r="F14" i="24" s="1"/>
  <c r="E16" i="24"/>
  <c r="D29" i="23"/>
  <c r="D16" i="24"/>
  <c r="G17" i="24"/>
  <c r="D14" i="24"/>
  <c r="G19" i="24"/>
  <c r="C29" i="22"/>
  <c r="C29" i="23"/>
  <c r="C19" i="23"/>
  <c r="F19" i="23" s="1"/>
  <c r="B35" i="23"/>
  <c r="E35" i="23" s="1"/>
  <c r="C29" i="1"/>
  <c r="B31" i="23"/>
  <c r="E31" i="23" s="1"/>
  <c r="B31" i="22"/>
  <c r="D31" i="22" s="1"/>
  <c r="C19" i="22"/>
  <c r="E19" i="22" s="1"/>
  <c r="D16" i="23"/>
  <c r="D14" i="23" s="1"/>
  <c r="B32" i="23"/>
  <c r="E32" i="23" s="1"/>
  <c r="D16" i="22"/>
  <c r="D14" i="22" s="1"/>
  <c r="E16" i="23"/>
  <c r="E14" i="23" s="1"/>
  <c r="D34" i="22"/>
  <c r="C33" i="22"/>
  <c r="D33" i="23"/>
  <c r="E14" i="24"/>
  <c r="F18" i="23"/>
  <c r="F35" i="1"/>
  <c r="B34" i="24"/>
  <c r="B35" i="22"/>
  <c r="D35" i="22" s="1"/>
  <c r="C33" i="23"/>
  <c r="B32" i="22"/>
  <c r="D32" i="22" s="1"/>
  <c r="B34" i="23"/>
  <c r="C18" i="22"/>
  <c r="E18" i="22" s="1"/>
  <c r="C17" i="23"/>
  <c r="C17" i="22"/>
  <c r="C18" i="24"/>
  <c r="F18" i="1"/>
  <c r="F16" i="1" s="1"/>
  <c r="B33" i="23" l="1"/>
  <c r="D27" i="23"/>
  <c r="C27" i="22"/>
  <c r="C27" i="23"/>
  <c r="E34" i="23"/>
  <c r="E33" i="23" s="1"/>
  <c r="D33" i="22"/>
  <c r="B33" i="24"/>
  <c r="F34" i="24"/>
  <c r="F33" i="24" s="1"/>
  <c r="B33" i="22"/>
  <c r="G18" i="24"/>
  <c r="G16" i="24" s="1"/>
  <c r="G14" i="24" s="1"/>
  <c r="C16" i="24"/>
  <c r="C14" i="24" s="1"/>
  <c r="E17" i="22"/>
  <c r="E16" i="22" s="1"/>
  <c r="E14" i="22" s="1"/>
  <c r="C16" i="22"/>
  <c r="C14" i="22" s="1"/>
  <c r="C16" i="23"/>
  <c r="C14" i="23" s="1"/>
  <c r="F17" i="23"/>
  <c r="F16" i="23" s="1"/>
  <c r="F14" i="23" s="1"/>
  <c r="B79" i="20"/>
  <c r="B81" i="19"/>
  <c r="C83" i="19" s="1"/>
  <c r="B79" i="17"/>
  <c r="C84" i="17" s="1"/>
  <c r="B79" i="1"/>
  <c r="C84" i="1" l="1"/>
  <c r="C81" i="1"/>
  <c r="C85" i="1"/>
  <c r="C85" i="20"/>
  <c r="C84" i="20"/>
  <c r="C87" i="19"/>
  <c r="C86" i="19"/>
  <c r="C85" i="17"/>
  <c r="C83" i="1"/>
  <c r="C82" i="1"/>
  <c r="C79" i="1" l="1"/>
  <c r="B143" i="20"/>
  <c r="F125" i="20"/>
  <c r="F122" i="20"/>
  <c r="F116" i="20"/>
  <c r="F115" i="20"/>
  <c r="F103" i="19"/>
  <c r="F100" i="19"/>
  <c r="F99" i="19"/>
  <c r="F90" i="24"/>
  <c r="D93" i="22"/>
  <c r="D50" i="24"/>
  <c r="F98" i="19" l="1"/>
  <c r="D50" i="23"/>
  <c r="D50" i="22"/>
  <c r="B139" i="1" l="1"/>
  <c r="E136" i="1"/>
  <c r="B94" i="23" s="1"/>
  <c r="E94" i="23" s="1"/>
  <c r="E144" i="20"/>
  <c r="E96" i="24" s="1"/>
  <c r="D143" i="20"/>
  <c r="C143" i="20"/>
  <c r="B148" i="20"/>
  <c r="C138" i="20" s="1"/>
  <c r="E139" i="20"/>
  <c r="F126" i="20"/>
  <c r="E124" i="20"/>
  <c r="D124" i="20"/>
  <c r="C124" i="20"/>
  <c r="F74" i="24"/>
  <c r="E121" i="20"/>
  <c r="D121" i="20"/>
  <c r="C121" i="20"/>
  <c r="C112" i="20" s="1"/>
  <c r="F71" i="24"/>
  <c r="F118" i="20"/>
  <c r="F70" i="24" s="1"/>
  <c r="F117" i="20"/>
  <c r="F69" i="24" s="1"/>
  <c r="F68" i="24"/>
  <c r="F67" i="24"/>
  <c r="E114" i="20"/>
  <c r="D145" i="20" s="1"/>
  <c r="E145" i="20" s="1"/>
  <c r="E97" i="24" s="1"/>
  <c r="F101" i="20"/>
  <c r="F54" i="24" s="1"/>
  <c r="E100" i="20"/>
  <c r="D100" i="20"/>
  <c r="C100" i="20"/>
  <c r="C94" i="20" s="1"/>
  <c r="F51" i="24"/>
  <c r="C83" i="20"/>
  <c r="E150" i="19"/>
  <c r="E149" i="19"/>
  <c r="C148" i="19"/>
  <c r="B148" i="19"/>
  <c r="F131" i="19"/>
  <c r="F130" i="19"/>
  <c r="E129" i="19"/>
  <c r="D129" i="19"/>
  <c r="C129" i="19"/>
  <c r="E122" i="19"/>
  <c r="D122" i="19"/>
  <c r="C122" i="19"/>
  <c r="F120" i="19"/>
  <c r="E115" i="19"/>
  <c r="D115" i="19"/>
  <c r="C115" i="19"/>
  <c r="F104" i="19"/>
  <c r="F102" i="19" s="1"/>
  <c r="E102" i="19"/>
  <c r="D102" i="19"/>
  <c r="C102" i="19"/>
  <c r="C84" i="19"/>
  <c r="E143" i="17"/>
  <c r="B142" i="17"/>
  <c r="B141" i="17"/>
  <c r="B147" i="17" s="1"/>
  <c r="F125" i="17"/>
  <c r="F124" i="17"/>
  <c r="E123" i="17"/>
  <c r="D123" i="17"/>
  <c r="C123" i="17"/>
  <c r="F121" i="17"/>
  <c r="E120" i="17"/>
  <c r="D120" i="17"/>
  <c r="C120" i="17"/>
  <c r="F118" i="17"/>
  <c r="D71" i="23" s="1"/>
  <c r="F117" i="17"/>
  <c r="D70" i="23" s="1"/>
  <c r="F116" i="17"/>
  <c r="D69" i="23" s="1"/>
  <c r="F115" i="17"/>
  <c r="D68" i="23" s="1"/>
  <c r="F114" i="17"/>
  <c r="E113" i="17"/>
  <c r="D113" i="17"/>
  <c r="F102" i="17"/>
  <c r="D55" i="23" s="1"/>
  <c r="F101" i="17"/>
  <c r="D54" i="23" s="1"/>
  <c r="E100" i="17"/>
  <c r="D100" i="17"/>
  <c r="C100" i="17"/>
  <c r="D51" i="23"/>
  <c r="C83" i="17"/>
  <c r="E142" i="1"/>
  <c r="E135" i="1"/>
  <c r="B89" i="24" s="1"/>
  <c r="B93" i="24" s="1"/>
  <c r="E134" i="1"/>
  <c r="F97" i="1"/>
  <c r="F101" i="1"/>
  <c r="C55" i="23"/>
  <c r="E100" i="1"/>
  <c r="D100" i="1"/>
  <c r="C100" i="1"/>
  <c r="F98" i="1"/>
  <c r="C51" i="23" s="1"/>
  <c r="D140" i="1"/>
  <c r="D137" i="1" s="1"/>
  <c r="C140" i="1"/>
  <c r="C137" i="1" s="1"/>
  <c r="F121" i="1"/>
  <c r="F117" i="1"/>
  <c r="F118" i="1"/>
  <c r="F114" i="1"/>
  <c r="D122" i="1"/>
  <c r="E122" i="1"/>
  <c r="C122" i="1"/>
  <c r="D120" i="1"/>
  <c r="E120" i="1"/>
  <c r="C120" i="1"/>
  <c r="E113" i="1"/>
  <c r="C113" i="1"/>
  <c r="F50" i="24" l="1"/>
  <c r="F49" i="24" s="1"/>
  <c r="D138" i="17"/>
  <c r="E138" i="17" s="1"/>
  <c r="E141" i="17" s="1"/>
  <c r="D144" i="17"/>
  <c r="D142" i="17" s="1"/>
  <c r="C138" i="17"/>
  <c r="C144" i="17"/>
  <c r="E137" i="1"/>
  <c r="F96" i="1"/>
  <c r="B145" i="1"/>
  <c r="B138" i="1"/>
  <c r="B91" i="24"/>
  <c r="B94" i="24" s="1"/>
  <c r="E140" i="1"/>
  <c r="E95" i="24"/>
  <c r="D67" i="23"/>
  <c r="D67" i="24"/>
  <c r="D53" i="23"/>
  <c r="B96" i="24"/>
  <c r="B99" i="22"/>
  <c r="C50" i="23"/>
  <c r="C50" i="22"/>
  <c r="D94" i="17"/>
  <c r="D80" i="23"/>
  <c r="E94" i="17"/>
  <c r="D74" i="23"/>
  <c r="D74" i="22"/>
  <c r="C148" i="20"/>
  <c r="D138" i="20" s="1"/>
  <c r="D96" i="24"/>
  <c r="D100" i="23"/>
  <c r="D97" i="24"/>
  <c r="D101" i="23"/>
  <c r="C99" i="22"/>
  <c r="C96" i="24"/>
  <c r="C100" i="23"/>
  <c r="C67" i="22"/>
  <c r="C67" i="24"/>
  <c r="C67" i="23"/>
  <c r="B92" i="22"/>
  <c r="B93" i="23"/>
  <c r="B97" i="23" s="1"/>
  <c r="C82" i="22"/>
  <c r="B100" i="23"/>
  <c r="C139" i="1"/>
  <c r="C145" i="1" s="1"/>
  <c r="D135" i="1" s="1"/>
  <c r="C71" i="23"/>
  <c r="C71" i="24"/>
  <c r="C70" i="24"/>
  <c r="C70" i="23"/>
  <c r="C74" i="23"/>
  <c r="C74" i="24"/>
  <c r="B95" i="23"/>
  <c r="B98" i="23" s="1"/>
  <c r="B94" i="22"/>
  <c r="C54" i="24"/>
  <c r="C54" i="23"/>
  <c r="C53" i="23" s="1"/>
  <c r="E113" i="19"/>
  <c r="D144" i="19" s="1"/>
  <c r="E74" i="23"/>
  <c r="E74" i="24"/>
  <c r="E71" i="23"/>
  <c r="E71" i="24"/>
  <c r="E70" i="23"/>
  <c r="E70" i="24"/>
  <c r="E69" i="23"/>
  <c r="E69" i="24"/>
  <c r="E68" i="23"/>
  <c r="E68" i="24"/>
  <c r="E67" i="23"/>
  <c r="E67" i="24"/>
  <c r="F55" i="23"/>
  <c r="C96" i="19"/>
  <c r="E54" i="24"/>
  <c r="F51" i="23"/>
  <c r="E51" i="24"/>
  <c r="E50" i="24"/>
  <c r="D82" i="22"/>
  <c r="D81" i="22"/>
  <c r="E111" i="17"/>
  <c r="D74" i="24"/>
  <c r="D71" i="22"/>
  <c r="D71" i="24"/>
  <c r="D70" i="22"/>
  <c r="D70" i="24"/>
  <c r="D69" i="24"/>
  <c r="D69" i="22"/>
  <c r="D68" i="24"/>
  <c r="D68" i="22"/>
  <c r="D67" i="22"/>
  <c r="D55" i="22"/>
  <c r="D54" i="24"/>
  <c r="D54" i="22"/>
  <c r="C94" i="17"/>
  <c r="D51" i="24"/>
  <c r="D49" i="24" s="1"/>
  <c r="D51" i="22"/>
  <c r="C55" i="22"/>
  <c r="C51" i="22"/>
  <c r="C51" i="24"/>
  <c r="C50" i="24"/>
  <c r="E142" i="20"/>
  <c r="E148" i="20" s="1"/>
  <c r="E91" i="24"/>
  <c r="F66" i="24"/>
  <c r="F73" i="24"/>
  <c r="F76" i="24"/>
  <c r="F53" i="24"/>
  <c r="E112" i="20"/>
  <c r="F124" i="20"/>
  <c r="F114" i="20"/>
  <c r="C82" i="20"/>
  <c r="F100" i="20"/>
  <c r="D112" i="20"/>
  <c r="E94" i="20"/>
  <c r="C70" i="22"/>
  <c r="C54" i="22"/>
  <c r="C74" i="22"/>
  <c r="C71" i="22"/>
  <c r="C81" i="22"/>
  <c r="E139" i="1"/>
  <c r="D94" i="20"/>
  <c r="F121" i="20"/>
  <c r="C81" i="20"/>
  <c r="E143" i="20"/>
  <c r="F129" i="19"/>
  <c r="E148" i="19"/>
  <c r="C85" i="19"/>
  <c r="D96" i="19"/>
  <c r="E96" i="19"/>
  <c r="C81" i="19"/>
  <c r="F122" i="19"/>
  <c r="D113" i="19"/>
  <c r="C144" i="19" s="1"/>
  <c r="C113" i="19"/>
  <c r="B144" i="19" s="1"/>
  <c r="D111" i="17"/>
  <c r="F123" i="17"/>
  <c r="F113" i="17"/>
  <c r="E94" i="1"/>
  <c r="C94" i="1"/>
  <c r="D94" i="1"/>
  <c r="E111" i="1"/>
  <c r="D143" i="1" s="1"/>
  <c r="D141" i="1" s="1"/>
  <c r="C111" i="1"/>
  <c r="B143" i="1" s="1"/>
  <c r="B141" i="1" s="1"/>
  <c r="C111" i="17"/>
  <c r="C81" i="17"/>
  <c r="C82" i="17"/>
  <c r="F100" i="17"/>
  <c r="F120" i="17"/>
  <c r="C137" i="17"/>
  <c r="C141" i="17" s="1"/>
  <c r="F100" i="1"/>
  <c r="F122" i="1"/>
  <c r="F120" i="1"/>
  <c r="F94" i="20" l="1"/>
  <c r="C79" i="20"/>
  <c r="C147" i="17"/>
  <c r="D137" i="17" s="1"/>
  <c r="D141" i="17" s="1"/>
  <c r="D147" i="17" s="1"/>
  <c r="E144" i="17"/>
  <c r="E147" i="17" s="1"/>
  <c r="B143" i="19" s="1"/>
  <c r="C142" i="17"/>
  <c r="E142" i="17" s="1"/>
  <c r="C79" i="17"/>
  <c r="B146" i="1"/>
  <c r="B144" i="1"/>
  <c r="E144" i="19"/>
  <c r="D91" i="24" s="1"/>
  <c r="D94" i="24" s="1"/>
  <c r="D100" i="24" s="1"/>
  <c r="C94" i="22"/>
  <c r="C97" i="22" s="1"/>
  <c r="C95" i="23"/>
  <c r="C98" i="23" s="1"/>
  <c r="C91" i="24"/>
  <c r="C94" i="24" s="1"/>
  <c r="C136" i="1"/>
  <c r="C53" i="22"/>
  <c r="E50" i="22"/>
  <c r="E76" i="24"/>
  <c r="E67" i="22"/>
  <c r="E138" i="1"/>
  <c r="D148" i="20"/>
  <c r="D95" i="24"/>
  <c r="D99" i="23"/>
  <c r="E70" i="22"/>
  <c r="F94" i="17"/>
  <c r="F82" i="23"/>
  <c r="E82" i="22"/>
  <c r="F81" i="23"/>
  <c r="D99" i="22"/>
  <c r="E145" i="1"/>
  <c r="B136" i="17" s="1"/>
  <c r="F67" i="23"/>
  <c r="E100" i="23"/>
  <c r="B96" i="22"/>
  <c r="C80" i="23"/>
  <c r="F76" i="23"/>
  <c r="C73" i="24"/>
  <c r="F96" i="24"/>
  <c r="B96" i="23"/>
  <c r="B103" i="23"/>
  <c r="F74" i="23"/>
  <c r="F78" i="23"/>
  <c r="C76" i="24"/>
  <c r="C53" i="24"/>
  <c r="B97" i="22"/>
  <c r="G71" i="24"/>
  <c r="E49" i="24"/>
  <c r="E51" i="22"/>
  <c r="E71" i="22"/>
  <c r="E53" i="24"/>
  <c r="E94" i="24"/>
  <c r="F50" i="23"/>
  <c r="F49" i="23" s="1"/>
  <c r="F54" i="23"/>
  <c r="F53" i="23" s="1"/>
  <c r="D80" i="22"/>
  <c r="D53" i="22"/>
  <c r="D47" i="22" s="1"/>
  <c r="E54" i="22"/>
  <c r="E80" i="23"/>
  <c r="E73" i="24"/>
  <c r="F75" i="23"/>
  <c r="E73" i="23"/>
  <c r="G70" i="24"/>
  <c r="E66" i="24"/>
  <c r="E66" i="23"/>
  <c r="F96" i="19"/>
  <c r="F77" i="23"/>
  <c r="D73" i="23"/>
  <c r="D76" i="24"/>
  <c r="F71" i="23"/>
  <c r="D73" i="22"/>
  <c r="F70" i="23"/>
  <c r="G74" i="24"/>
  <c r="D73" i="24"/>
  <c r="D66" i="22"/>
  <c r="D66" i="23"/>
  <c r="F111" i="17"/>
  <c r="G67" i="24"/>
  <c r="D66" i="24"/>
  <c r="D53" i="24"/>
  <c r="D47" i="24" s="1"/>
  <c r="D47" i="23"/>
  <c r="G54" i="24"/>
  <c r="E55" i="22"/>
  <c r="G51" i="24"/>
  <c r="G50" i="24"/>
  <c r="C49" i="24"/>
  <c r="F47" i="24"/>
  <c r="F64" i="24"/>
  <c r="F112" i="20"/>
  <c r="E74" i="22"/>
  <c r="C73" i="22"/>
  <c r="B91" i="22"/>
  <c r="D91" i="22" s="1"/>
  <c r="C73" i="23"/>
  <c r="C80" i="22"/>
  <c r="E81" i="22"/>
  <c r="B92" i="23"/>
  <c r="E92" i="23" s="1"/>
  <c r="C47" i="23"/>
  <c r="F113" i="19"/>
  <c r="F94" i="1"/>
  <c r="D145" i="1"/>
  <c r="E147" i="19" l="1"/>
  <c r="E153" i="19" s="1"/>
  <c r="E138" i="20" s="1"/>
  <c r="E90" i="24" s="1"/>
  <c r="D95" i="23"/>
  <c r="D98" i="23" s="1"/>
  <c r="D104" i="23" s="1"/>
  <c r="B147" i="19"/>
  <c r="B153" i="19" s="1"/>
  <c r="C143" i="19" s="1"/>
  <c r="C147" i="19" s="1"/>
  <c r="C153" i="19" s="1"/>
  <c r="D143" i="19" s="1"/>
  <c r="D147" i="19" s="1"/>
  <c r="D153" i="19" s="1"/>
  <c r="E143" i="19"/>
  <c r="C100" i="22"/>
  <c r="C98" i="22" s="1"/>
  <c r="C101" i="23"/>
  <c r="C99" i="23" s="1"/>
  <c r="C97" i="24"/>
  <c r="C95" i="24" s="1"/>
  <c r="E47" i="23"/>
  <c r="F91" i="24"/>
  <c r="C138" i="1"/>
  <c r="C47" i="22"/>
  <c r="B102" i="22"/>
  <c r="B95" i="22"/>
  <c r="G76" i="24"/>
  <c r="F80" i="23"/>
  <c r="E80" i="22"/>
  <c r="D97" i="22"/>
  <c r="B88" i="24"/>
  <c r="F88" i="24" s="1"/>
  <c r="B99" i="24"/>
  <c r="C47" i="24"/>
  <c r="E136" i="17"/>
  <c r="B140" i="17"/>
  <c r="G73" i="24"/>
  <c r="E47" i="24"/>
  <c r="E64" i="24"/>
  <c r="E64" i="23"/>
  <c r="E100" i="24"/>
  <c r="F94" i="24"/>
  <c r="F47" i="23"/>
  <c r="D64" i="22"/>
  <c r="E73" i="22"/>
  <c r="D64" i="23"/>
  <c r="F73" i="23"/>
  <c r="G53" i="24"/>
  <c r="D64" i="24"/>
  <c r="E53" i="22"/>
  <c r="E98" i="23" l="1"/>
  <c r="E95" i="23"/>
  <c r="E96" i="23" s="1"/>
  <c r="C103" i="22"/>
  <c r="D90" i="24"/>
  <c r="D94" i="23"/>
  <c r="C100" i="24"/>
  <c r="C104" i="23"/>
  <c r="F92" i="24"/>
  <c r="D146" i="1"/>
  <c r="C92" i="22"/>
  <c r="C89" i="24"/>
  <c r="E47" i="22"/>
  <c r="B92" i="24"/>
  <c r="B139" i="17"/>
  <c r="B145" i="17" s="1"/>
  <c r="C135" i="17" s="1"/>
  <c r="B146" i="17"/>
  <c r="C136" i="17" s="1"/>
  <c r="C140" i="17" s="1"/>
  <c r="E140" i="17"/>
  <c r="C93" i="23"/>
  <c r="G47" i="24"/>
  <c r="D138" i="1" l="1"/>
  <c r="D144" i="1" s="1"/>
  <c r="C146" i="17"/>
  <c r="D136" i="17" s="1"/>
  <c r="D140" i="17" s="1"/>
  <c r="C139" i="17"/>
  <c r="C145" i="17" s="1"/>
  <c r="D135" i="17" s="1"/>
  <c r="C97" i="23"/>
  <c r="E139" i="17"/>
  <c r="E145" i="17" s="1"/>
  <c r="E146" i="17"/>
  <c r="B142" i="19" s="1"/>
  <c r="C96" i="22"/>
  <c r="C134" i="1"/>
  <c r="D96" i="22" l="1"/>
  <c r="D102" i="22" s="1"/>
  <c r="C102" i="22"/>
  <c r="C95" i="22"/>
  <c r="C101" i="22" s="1"/>
  <c r="D139" i="17"/>
  <c r="D145" i="17" s="1"/>
  <c r="D146" i="17"/>
  <c r="B141" i="19"/>
  <c r="E141" i="19" s="1"/>
  <c r="E142" i="19"/>
  <c r="D89" i="24" s="1"/>
  <c r="B146" i="19"/>
  <c r="C96" i="23"/>
  <c r="C102" i="23" s="1"/>
  <c r="D92" i="23" s="1"/>
  <c r="C103" i="23"/>
  <c r="C93" i="24"/>
  <c r="E146" i="19" l="1"/>
  <c r="D93" i="23"/>
  <c r="C92" i="24"/>
  <c r="C98" i="24" s="1"/>
  <c r="D88" i="24" s="1"/>
  <c r="C99" i="24"/>
  <c r="B152" i="19"/>
  <c r="C142" i="19" s="1"/>
  <c r="C146" i="19" s="1"/>
  <c r="B145" i="19"/>
  <c r="B151" i="19" s="1"/>
  <c r="C141" i="19" s="1"/>
  <c r="C145" i="19" l="1"/>
  <c r="C151" i="19" s="1"/>
  <c r="D141" i="19" s="1"/>
  <c r="C152" i="19"/>
  <c r="D142" i="19" s="1"/>
  <c r="D146" i="19" s="1"/>
  <c r="D97" i="23"/>
  <c r="E152" i="19"/>
  <c r="E145" i="19"/>
  <c r="E151" i="19" s="1"/>
  <c r="D93" i="24"/>
  <c r="D99" i="24" l="1"/>
  <c r="D92" i="24"/>
  <c r="D98" i="24" s="1"/>
  <c r="E88" i="24" s="1"/>
  <c r="B141" i="20"/>
  <c r="B136" i="20"/>
  <c r="E137" i="20"/>
  <c r="D103" i="23"/>
  <c r="D96" i="23"/>
  <c r="D102" i="23" s="1"/>
  <c r="E97" i="23"/>
  <c r="E103" i="23" s="1"/>
  <c r="D145" i="19"/>
  <c r="D151" i="19" s="1"/>
  <c r="D152" i="19"/>
  <c r="E136" i="20" l="1"/>
  <c r="B140" i="20"/>
  <c r="E141" i="20"/>
  <c r="E89" i="24"/>
  <c r="B146" i="20"/>
  <c r="C136" i="20" s="1"/>
  <c r="C140" i="20" s="1"/>
  <c r="B147" i="20"/>
  <c r="C141" i="20" s="1"/>
  <c r="C146" i="20" l="1"/>
  <c r="D136" i="20" s="1"/>
  <c r="D140" i="20" s="1"/>
  <c r="D146" i="20" s="1"/>
  <c r="C147" i="20"/>
  <c r="D141" i="20" s="1"/>
  <c r="E93" i="24"/>
  <c r="F89" i="24"/>
  <c r="E147" i="20"/>
  <c r="E140" i="20"/>
  <c r="E146" i="20" s="1"/>
  <c r="E99" i="24" l="1"/>
  <c r="E92" i="24"/>
  <c r="E98" i="24" s="1"/>
  <c r="F93" i="24"/>
  <c r="F99" i="24" s="1"/>
  <c r="D147" i="20"/>
  <c r="F32" i="1"/>
  <c r="B30" i="24" s="1"/>
  <c r="F30" i="24" s="1"/>
  <c r="D31" i="1"/>
  <c r="D29" i="1" l="1"/>
  <c r="F116" i="1"/>
  <c r="F31" i="1"/>
  <c r="F29" i="1" s="1"/>
  <c r="B30" i="23"/>
  <c r="B29" i="23" s="1"/>
  <c r="B27" i="23" s="1"/>
  <c r="B29" i="24"/>
  <c r="B27" i="24" s="1"/>
  <c r="F29" i="24"/>
  <c r="B30" i="22"/>
  <c r="C69" i="22" l="1"/>
  <c r="E69" i="22" s="1"/>
  <c r="C69" i="23"/>
  <c r="F69" i="23" s="1"/>
  <c r="C69" i="24"/>
  <c r="G69" i="24" s="1"/>
  <c r="E30" i="23"/>
  <c r="E29" i="23" s="1"/>
  <c r="E27" i="23" s="1"/>
  <c r="D30" i="22"/>
  <c r="D29" i="22" s="1"/>
  <c r="D27" i="22" s="1"/>
  <c r="B29" i="22"/>
  <c r="B27" i="22" s="1"/>
  <c r="D113" i="1"/>
  <c r="F115" i="1"/>
  <c r="F113" i="1" s="1"/>
  <c r="F111" i="1" s="1"/>
  <c r="D111" i="1" l="1"/>
  <c r="C143" i="1"/>
  <c r="E143" i="1" s="1"/>
  <c r="E146" i="1" s="1"/>
  <c r="C68" i="22"/>
  <c r="C68" i="24"/>
  <c r="C68" i="23"/>
  <c r="C141" i="1" l="1"/>
  <c r="C146" i="1"/>
  <c r="D136" i="1" s="1"/>
  <c r="B97" i="24"/>
  <c r="B101" i="23"/>
  <c r="B100" i="22"/>
  <c r="B137" i="17"/>
  <c r="E141" i="1"/>
  <c r="E144" i="1" s="1"/>
  <c r="C144" i="1"/>
  <c r="D134" i="1" s="1"/>
  <c r="F68" i="23"/>
  <c r="F66" i="23" s="1"/>
  <c r="F64" i="23" s="1"/>
  <c r="C66" i="23"/>
  <c r="C64" i="23" s="1"/>
  <c r="C66" i="24"/>
  <c r="C64" i="24" s="1"/>
  <c r="G68" i="24"/>
  <c r="G66" i="24" s="1"/>
  <c r="G64" i="24" s="1"/>
  <c r="E68" i="22"/>
  <c r="E66" i="22" s="1"/>
  <c r="E64" i="22" s="1"/>
  <c r="C66" i="22"/>
  <c r="C64" i="22" s="1"/>
  <c r="E137" i="17" l="1"/>
  <c r="B135" i="17"/>
  <c r="E135" i="17" s="1"/>
  <c r="D100" i="22"/>
  <c r="B98" i="22"/>
  <c r="B101" i="22" s="1"/>
  <c r="C91" i="22" s="1"/>
  <c r="B103" i="22"/>
  <c r="E101" i="23"/>
  <c r="E104" i="23" s="1"/>
  <c r="B99" i="23"/>
  <c r="B104" i="23"/>
  <c r="B100" i="24"/>
  <c r="B95" i="24"/>
  <c r="F97" i="24"/>
  <c r="F100" i="24" s="1"/>
  <c r="D98" i="22" l="1"/>
  <c r="D101" i="22" s="1"/>
  <c r="D103" i="22"/>
  <c r="B102" i="23"/>
  <c r="C92" i="23" s="1"/>
  <c r="E99" i="23"/>
  <c r="E102" i="23" s="1"/>
  <c r="F95" i="24"/>
  <c r="F98" i="24" s="1"/>
  <c r="B98" i="24"/>
  <c r="C88" i="24" s="1"/>
  <c r="C90" i="24"/>
  <c r="C94" i="23"/>
  <c r="C9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0"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152"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 ref="A157" authorId="0" shapeId="0" xr:uid="{8333F3A3-BBFC-493E-8FA5-4BE9279A2C1F}">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7" authorId="0" shapeId="0" xr:uid="{04D5B158-BA3B-447C-AFDB-8AFAD4F5C57C}">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63" authorId="0" shapeId="0" xr:uid="{FE84E14D-5D4B-46F1-96F3-EAAC7C12F28F}">
      <text>
        <r>
          <rPr>
            <sz val="9"/>
            <color indexed="81"/>
            <rFont val="Tahoma"/>
            <family val="2"/>
          </rPr>
          <t xml:space="preserve">Lo relacionado a la ejecución presupuestaria debe ser completado por el encargado de Presupuesto/Financiero o su homólogo.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58" authorId="0" shapeId="0" xr:uid="{79929409-7437-4DD0-A397-EC3049953491}">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<sst xmlns="http://schemas.openxmlformats.org/spreadsheetml/2006/main" count="1146" uniqueCount="264">
  <si>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</si>
  <si>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</si>
  <si>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</si>
  <si>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</si>
  <si>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</si>
  <si>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</si>
  <si>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</si>
  <si>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</si>
  <si>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</si>
  <si>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</si>
  <si>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</si>
  <si>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</si>
  <si>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</si>
  <si>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</si>
  <si>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</si>
  <si>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</si>
  <si>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</si>
  <si>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</si>
  <si>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</si>
  <si>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</si>
  <si>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</si>
  <si>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</si>
  <si>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</si>
  <si>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</si>
  <si>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</si>
  <si>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</si>
  <si>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</si>
  <si>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</si>
  <si>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</si>
  <si>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</si>
  <si>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</si>
  <si>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</si>
  <si>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</si>
  <si>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</si>
  <si>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</si>
  <si>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</si>
  <si>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</si>
  <si>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</si>
  <si>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</si>
  <si>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</si>
  <si>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</si>
  <si>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</si>
  <si>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</si>
  <si>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</si>
  <si>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</si>
  <si>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</si>
  <si>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</si>
  <si>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</si>
  <si>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</si>
  <si>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</si>
  <si>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</si>
  <si>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</si>
  <si>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</si>
  <si>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</si>
  <si>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</si>
  <si>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</si>
  <si>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</si>
  <si>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</si>
  <si>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</si>
  <si>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</si>
  <si>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</si>
  <si>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</si>
  <si>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</si>
  <si>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</si>
  <si>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</si>
  <si>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</si>
  <si>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</si>
  <si>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</si>
  <si>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</si>
  <si>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</si>
  <si>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</si>
  <si>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</si>
  <si>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</si>
  <si>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</si>
  <si>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</si>
  <si>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</si>
  <si>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</si>
  <si>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</si>
  <si>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</si>
  <si>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</si>
  <si>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</si>
  <si>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</si>
  <si>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</si>
  <si>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</si>
  <si>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</si>
  <si>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</si>
  <si>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</si>
  <si>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</si>
  <si>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</si>
  <si>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</si>
  <si>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</si>
  <si>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</si>
  <si>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</si>
  <si>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</si>
  <si>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</si>
  <si>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</si>
  <si>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</si>
  <si>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</si>
  <si>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</si>
  <si>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</si>
  <si>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</si>
  <si>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</si>
  <si>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</si>
  <si>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</si>
  <si>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</si>
  <si>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</si>
  <si>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</si>
  <si>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</si>
  <si>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</si>
  <si>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</si>
  <si>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</si>
  <si>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</si>
  <si>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</si>
  <si>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</si>
  <si>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</si>
  <si>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</si>
  <si>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</si>
  <si>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</si>
  <si>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</si>
  <si>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</si>
  <si>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</si>
  <si>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</si>
  <si>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</si>
  <si>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</si>
  <si>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</si>
  <si>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</si>
  <si>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</si>
  <si>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</si>
  <si>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</si>
  <si>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</si>
  <si>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</si>
  <si>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</si>
  <si>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</si>
  <si>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</si>
  <si>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</si>
  <si>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</si>
  <si>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</si>
  <si>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</si>
  <si>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</si>
  <si>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</si>
  <si>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</si>
  <si>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</si>
  <si>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</si>
  <si>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</si>
  <si>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</si>
  <si>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</si>
  <si>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</si>
  <si>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</si>
  <si>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t>Reporte ejecución programática (III trimestre Acumulado)</t>
  </si>
  <si>
    <t>Reporte ejecución programática (Anual)</t>
  </si>
  <si>
    <t>Reporte ejecución presupuestaria (Anual)</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</si>
  <si>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</si>
  <si>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</si>
  <si>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</si>
  <si>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</si>
  <si>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</si>
  <si>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</si>
  <si>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</si>
  <si>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t xml:space="preserve">Personas </t>
  </si>
  <si>
    <t>Pensiones ordinarias para adultos mayores y otros beneficiarios</t>
  </si>
  <si>
    <t>Pensiones parálisis cerebral profunda</t>
  </si>
  <si>
    <t xml:space="preserve">     Pensiones ordinarias para adultos mayores (65 o más años)</t>
  </si>
  <si>
    <t xml:space="preserve">     Pensiones ordinarias para otros beneficiarios</t>
  </si>
  <si>
    <t>Gastos generales</t>
  </si>
  <si>
    <t xml:space="preserve">     Servicios Médicos</t>
  </si>
  <si>
    <t xml:space="preserve">     Servicios Administrativos</t>
  </si>
  <si>
    <t>Informe I trimestre: Martes 25 de abril de 2023</t>
  </si>
  <si>
    <t>I Trimestre 2023</t>
  </si>
  <si>
    <t>Régimen No Contributivo</t>
  </si>
  <si>
    <t>CCSS</t>
  </si>
  <si>
    <t xml:space="preserve">Dirección Administración de Pensiones </t>
  </si>
  <si>
    <r>
      <t xml:space="preserve">Fuente: </t>
    </r>
    <r>
      <rPr>
        <sz val="9"/>
        <rFont val="Palatino Linotype"/>
        <family val="1"/>
      </rPr>
      <t>Area Gestión Pensiones Régimen No Contributivo</t>
    </r>
  </si>
  <si>
    <t xml:space="preserve">Observaciones: 
</t>
  </si>
  <si>
    <t xml:space="preserve">    Pensiones ordinarias para otros beneficiarios*</t>
  </si>
  <si>
    <t xml:space="preserve">    Pensiones ordinarias para adultos mayores (65 o más años)*</t>
  </si>
  <si>
    <t>x</t>
  </si>
  <si>
    <t>Ing. Ubaldo Carrillo Cubillo</t>
  </si>
  <si>
    <t>Director</t>
  </si>
  <si>
    <t>Licda. Nancy María Abarca Arce</t>
  </si>
  <si>
    <t>Dirección Administración de Pensiones</t>
  </si>
  <si>
    <t>MTSS-DESAF-OF-51-2022</t>
  </si>
  <si>
    <t>DFOE-BIS-0742 (23044)</t>
  </si>
  <si>
    <r>
      <t xml:space="preserve">Fuente: </t>
    </r>
    <r>
      <rPr>
        <sz val="9"/>
        <rFont val="Palatino Linotype"/>
        <family val="1"/>
      </rPr>
      <t xml:space="preserve">Dirección Administración de Pensiones </t>
    </r>
  </si>
  <si>
    <t>6.01.03</t>
  </si>
  <si>
    <t>6.03.03</t>
  </si>
  <si>
    <t>4) Egresos efectivos pagados*</t>
  </si>
  <si>
    <t>*Siempre</t>
  </si>
  <si>
    <t>*Mediante reforma al Reglamento del Programa Régimen No Contributivo, vigente desde el 06 de agosto de 2020, (Modificado mediante artículo 1º de 11 la sesión N.º 9112 de la Junta Directiva de la Caja Costarricense de Seguro Social, celebrada el 20 de julio de 2020 y publicado en La Gaceta N.º 194 de fecha 06 de agosto de 2020.), se estableció como única forma de comprobación de pobreza la clasificación contenida en el SINIRUBE, con base en la información de la Ficha de Inclusión Social.</t>
  </si>
  <si>
    <t xml:space="preserve">**Anualmente se llevan a cabo cruces con la base de datos de pensionados del RNC para verificar que los beneficiarios continúan ubicados en condición de pobreza. </t>
  </si>
  <si>
    <t>**Anual</t>
  </si>
  <si>
    <t>***Mensual</t>
  </si>
  <si>
    <t>***Mensualmente el Área Gestión Informática de la Gerencia de Pensiones envía la base de datos de pensionados de IVM y RNC al SINIRUBE.</t>
  </si>
  <si>
    <t xml:space="preserve">El programa no cuenta con activos adquiridos con recursos de FODESAF. </t>
  </si>
  <si>
    <t xml:space="preserve">     Pensiones ordinarias para adultos mayores (65 o más años)*</t>
  </si>
  <si>
    <r>
      <t xml:space="preserve">Fuente: </t>
    </r>
    <r>
      <rPr>
        <sz val="9"/>
        <rFont val="Palatino Linotype"/>
        <family val="1"/>
      </rPr>
      <t>Informe de ejecución presupuestaria mensual, Dirección de Presupuesto.</t>
    </r>
  </si>
  <si>
    <t>Fuente: Informes de liquidación presupuestaria mensual, Dirección de Presupuesto.</t>
  </si>
  <si>
    <t xml:space="preserve">Observaciones: *Corresponde a pensionados por vejez u otro riesgo en el Programa Régimen No Contributivo y que son mayores de 65 años.
</t>
  </si>
  <si>
    <t xml:space="preserve">     Servicios Médicos**</t>
  </si>
  <si>
    <t>Fuente:Area Gestión Pensiones Régimen No Contributivo</t>
  </si>
  <si>
    <t>II Trimestre 2023</t>
  </si>
  <si>
    <t>Observaciones: 
 *Corresponde a pensionados por vejez u otro riesgo en el Programa Régimen No Contributivo y que son mayores de 65 años.</t>
  </si>
  <si>
    <t>Fuente: Informe de ejecución presupuestaria mensual, Dirección de Presupuesto.</t>
  </si>
  <si>
    <t xml:space="preserve">     Pensiones ordinarias para otros beneficiarios*</t>
  </si>
  <si>
    <t>Observaciones:</t>
  </si>
  <si>
    <t xml:space="preserve">Ing. Ubaldo Carrillo Cubillo </t>
  </si>
  <si>
    <r>
      <t xml:space="preserve">Fuente: </t>
    </r>
    <r>
      <rPr>
        <sz val="9"/>
        <rFont val="Palatino Linotype"/>
        <family val="1"/>
      </rPr>
      <t>Dirección Administración de Pensiones.</t>
    </r>
  </si>
  <si>
    <t>Asistente</t>
  </si>
  <si>
    <r>
      <t xml:space="preserve">Observaciones: 
* Corresponde a los recursos ejecutados por el Programa Régimen No Contributivo durante el primer trimestre 2023 provenientes del gobierno central y Fodesaf, dado que la totalidad de recursos ejecutados corresponde a </t>
    </r>
    <r>
      <rPr>
        <b/>
        <sz val="11"/>
        <color theme="1"/>
        <rFont val="Arial"/>
        <family val="2"/>
      </rPr>
      <t>₡</t>
    </r>
    <r>
      <rPr>
        <b/>
        <sz val="11"/>
        <color theme="1"/>
        <rFont val="Palatino Linotype"/>
        <family val="1"/>
      </rPr>
      <t>44,451.1 millones cuya diferencia fue financiada con otras fuentes.</t>
    </r>
  </si>
  <si>
    <r>
      <t xml:space="preserve">Observaciones: 
* Corresponde a los recursos ejecutados por el Programa Régimen No Contributivo durante el segundo trimestre 2023 provenientes del gobierno central y Fodesaf, dado que la totalidad de recursos ejecutados corresponde a </t>
    </r>
    <r>
      <rPr>
        <b/>
        <sz val="11"/>
        <color theme="1"/>
        <rFont val="Arial"/>
        <family val="2"/>
      </rPr>
      <t>₡</t>
    </r>
    <r>
      <rPr>
        <b/>
        <sz val="11"/>
        <color theme="1"/>
        <rFont val="Palatino Linotype"/>
        <family val="1"/>
      </rPr>
      <t>46,096.2 millones cuya diferencia fue financiada con otras fuentes.</t>
    </r>
  </si>
  <si>
    <t>Observaciones: 
(1) Incluye: Ley Prot. Trab. Art. 77 ¢2,505.1 millones, Art. 87 ¢44,255.4 millones
(2) Incluye: Recursos provenientes de Fodesaf</t>
  </si>
  <si>
    <r>
      <t>Observaciones: 
(1) Servicios Médicos (Cuotas CCSS). 
(2) Incluye: Pensiones Ordina</t>
    </r>
    <r>
      <rPr>
        <b/>
        <sz val="11"/>
        <rFont val="Palatino Linotype"/>
        <family val="1"/>
      </rPr>
      <t xml:space="preserve">rias ¢68,156.3 millones, más Pensiones Parálisis Cerebral ¢9,844.6 millones.   </t>
    </r>
    <r>
      <rPr>
        <b/>
        <sz val="11"/>
        <color rgb="FFFF0000"/>
        <rFont val="Palatino Linotype"/>
        <family val="1"/>
      </rPr>
      <t xml:space="preserve">   </t>
    </r>
    <r>
      <rPr>
        <b/>
        <sz val="11"/>
        <color theme="1"/>
        <rFont val="Palatino Linotype"/>
        <family val="1"/>
      </rPr>
      <t xml:space="preserve">                                                                                                                                                                                                                                                                    </t>
    </r>
  </si>
  <si>
    <r>
      <t xml:space="preserve">Observaciones: 
* Corresponde a los recursos ejecutados por el Programa Régimen No Contributivo durante el primer semestre 2023 provenientes del gobierno central y Fodesaf, dado que la totalidad de recursos ejecutados corresponde a </t>
    </r>
    <r>
      <rPr>
        <b/>
        <sz val="11"/>
        <color theme="1"/>
        <rFont val="Arial"/>
        <family val="2"/>
      </rPr>
      <t>₡90</t>
    </r>
    <r>
      <rPr>
        <b/>
        <sz val="11"/>
        <color theme="1"/>
        <rFont val="Palatino Linotype"/>
        <family val="1"/>
      </rPr>
      <t>,547.3 millones cuya diferencia fue financiada con otras fuentes.</t>
    </r>
  </si>
  <si>
    <t>III Trimestre 2023</t>
  </si>
  <si>
    <t>I Semestre 2023</t>
  </si>
  <si>
    <t>Fuente: Area Gestión Pensiones Régimen No Contributivo</t>
  </si>
  <si>
    <t>Licda. Nancy Abarca Arce</t>
  </si>
  <si>
    <r>
      <t>Observaciones: 
(1) Incluye: Ley Prot. Trab. Art. 77 ¢1</t>
    </r>
    <r>
      <rPr>
        <b/>
        <sz val="11"/>
        <rFont val="Palatino Linotype"/>
        <family val="1"/>
      </rPr>
      <t xml:space="preserve">.252.5 </t>
    </r>
    <r>
      <rPr>
        <b/>
        <sz val="11"/>
        <color theme="1"/>
        <rFont val="Palatino Linotype"/>
        <family val="1"/>
      </rPr>
      <t>millones, Art. 87 ¢</t>
    </r>
    <r>
      <rPr>
        <b/>
        <sz val="11"/>
        <rFont val="Palatino Linotype"/>
        <family val="1"/>
      </rPr>
      <t>22,127.7</t>
    </r>
    <r>
      <rPr>
        <b/>
        <sz val="11"/>
        <color rgb="FFFF0000"/>
        <rFont val="Palatino Linotype"/>
        <family val="1"/>
      </rPr>
      <t xml:space="preserve"> </t>
    </r>
    <r>
      <rPr>
        <b/>
        <sz val="11"/>
        <color theme="1"/>
        <rFont val="Palatino Linotype"/>
        <family val="1"/>
      </rPr>
      <t>millones
(2) Incluye: Recursos provenientes de Fodesaf</t>
    </r>
  </si>
  <si>
    <r>
      <t xml:space="preserve">Observaciones: 
* Corresponde a los recursos ejecutados por el Programa Régimen No Contributivo durante el tercer trimestre 2023 provenientes del gobierno central y Fodesaf, dado que la totalidad de recursos ejecutados corresponde a </t>
    </r>
    <r>
      <rPr>
        <b/>
        <sz val="11"/>
        <color theme="1"/>
        <rFont val="Arial"/>
        <family val="2"/>
      </rPr>
      <t>₡</t>
    </r>
    <r>
      <rPr>
        <b/>
        <sz val="11"/>
        <color theme="1"/>
        <rFont val="Palatino Linotype"/>
        <family val="1"/>
      </rPr>
      <t>46,001.1 millones cuya diferencia fue financiada con otras fuentes.</t>
    </r>
  </si>
  <si>
    <t>III Trimestre Acumulado 2023</t>
  </si>
  <si>
    <r>
      <t xml:space="preserve">Observaciones: 
* Corresponde a los recursos ejecutados por el Programa Régimen No Contributivo al tercer trimestre 2023 provenientes del gobierno central y Fodesaf, dado que la totalidad de recursos ejecutados corresponde a </t>
    </r>
    <r>
      <rPr>
        <b/>
        <sz val="11"/>
        <color theme="1"/>
        <rFont val="Arial"/>
        <family val="2"/>
      </rPr>
      <t>₡136</t>
    </r>
    <r>
      <rPr>
        <b/>
        <sz val="11"/>
        <color theme="1"/>
        <rFont val="Palatino Linotype"/>
        <family val="1"/>
      </rPr>
      <t>,548.4 millones cuya diferencia fue financiada con otras fuentes.</t>
    </r>
  </si>
  <si>
    <t xml:space="preserve">Observaciones: 
*Estimación realizada de acuerdo con el gasto en pensiones ordinarias del mes.
</t>
  </si>
  <si>
    <t>Tranf. Ley Protección Trabajador Art.77</t>
  </si>
  <si>
    <t>Tranf. Ley Protección Trabajador Art.87</t>
  </si>
  <si>
    <t>Fondo Desarr. Soc. y Asig. Fam. (FODESAF)</t>
  </si>
  <si>
    <t>Recursos Específicos</t>
  </si>
  <si>
    <t>1.04.99</t>
  </si>
  <si>
    <t xml:space="preserve">Otros servicios de gestión y apoyo </t>
  </si>
  <si>
    <t>Transf. corrientes instituciones descentralizadas no empresariales</t>
  </si>
  <si>
    <t>Pensiones no contributivas</t>
  </si>
  <si>
    <t xml:space="preserve">Observaciones: 
                                                                                                                                                                                                                                    </t>
  </si>
  <si>
    <t>Fuente: Dirección de Presupuesto, oficio GF-DP-3186-2023</t>
  </si>
  <si>
    <t>Magaly Varela Padilla</t>
  </si>
  <si>
    <t>Profesional 3</t>
  </si>
  <si>
    <t>Dirección de Presupuesto</t>
  </si>
  <si>
    <t xml:space="preserve">Observaciones: 
                                                                                                                                                                                                                                            </t>
  </si>
  <si>
    <t xml:space="preserve">     Servicios Administrativos***</t>
  </si>
  <si>
    <r>
      <t>Observaciones: 
*Estimación realizada de acuerdo con el gasto en pensiones ordinarias del mes.
** Corresponde a la proporción pagada con los recursos transferidos por Fodesaf, dado que el gasto total en servicios médicos durante el primer semestre fue de ₡9</t>
    </r>
    <r>
      <rPr>
        <b/>
        <sz val="11"/>
        <rFont val="Palatino Linotype"/>
        <family val="1"/>
      </rPr>
      <t>,836.8</t>
    </r>
    <r>
      <rPr>
        <b/>
        <sz val="11"/>
        <color theme="1"/>
        <rFont val="Palatino Linotype"/>
        <family val="1"/>
      </rPr>
      <t xml:space="preserve"> millones                                                                                                                                                                     *** Corresponde a la proporción pagada con los recursos transferidos por Fodesaf, dado que el gasto total en servicios administrativos durante el primer semestre fue de ₡2,709.5 millones</t>
    </r>
  </si>
  <si>
    <t xml:space="preserve">Observaciones: 
                                                                                                                                                                                                                                          </t>
  </si>
  <si>
    <t xml:space="preserve">Observaciones: 
                                                                                                                                                                                                                     </t>
  </si>
  <si>
    <t>IV Trimestre 2023</t>
  </si>
  <si>
    <t>Anual 2023</t>
  </si>
  <si>
    <t>DFOE-BIS-0858</t>
  </si>
  <si>
    <t>MTSS-DESAF-OF-817-2023</t>
  </si>
  <si>
    <t>MTSS-DESAF-OF-1012-2023</t>
  </si>
  <si>
    <t>MTSS-DESAF-OF-1012-2024</t>
  </si>
  <si>
    <t>DFOE-BIS-0991</t>
  </si>
  <si>
    <r>
      <t xml:space="preserve">Fuente: </t>
    </r>
    <r>
      <rPr>
        <sz val="9"/>
        <rFont val="Palatino Linotype"/>
        <family val="1"/>
      </rPr>
      <t>Dirección de Presupuesto</t>
    </r>
  </si>
  <si>
    <r>
      <t xml:space="preserve">Fuente: </t>
    </r>
    <r>
      <rPr>
        <sz val="9"/>
        <rFont val="Palatino Linotype"/>
        <family val="1"/>
      </rPr>
      <t>Dirección de Presupuesto.</t>
    </r>
  </si>
  <si>
    <t>6.03.04</t>
  </si>
  <si>
    <t xml:space="preserve">Decimotercer mes de pensiones y jubilaciones </t>
  </si>
  <si>
    <t xml:space="preserve">6.03.03 </t>
  </si>
  <si>
    <r>
      <t xml:space="preserve">Pensiones no contributivas </t>
    </r>
    <r>
      <rPr>
        <vertAlign val="superscript"/>
        <sz val="10"/>
        <color theme="1"/>
        <rFont val="Palatino Linotype"/>
        <family val="1"/>
      </rPr>
      <t>1</t>
    </r>
  </si>
  <si>
    <r>
      <t xml:space="preserve">  Recursos del periodo </t>
    </r>
    <r>
      <rPr>
        <vertAlign val="superscript"/>
        <sz val="10"/>
        <rFont val="Palatino Linotype"/>
        <family val="1"/>
      </rPr>
      <t>1</t>
    </r>
  </si>
  <si>
    <t>Total*</t>
  </si>
  <si>
    <t xml:space="preserve">     Pensiones ordinarias para otros beneficiarios**</t>
  </si>
  <si>
    <t>Noviembre***</t>
  </si>
  <si>
    <t>Observaciones: 
*Considerando que, en el mes de octubre 2023 se da la aprobación del superávit 2022  por parte de la Contraloría General de la República se refleja la aplicación del faltante de recursos que se dio en meses anteriores para completar el pago de la planilla de pensionados y que había sido financiado con otras fuentes de recursos. 
**Estimación realizada de acuerdo con el gasto en pensiones ordinarias del mes.                                                                                                                                                                                                          ***Las pensiones ordinarias para adultos mayores y otros beneficios de noviembre considera el pago del aguinaldo que se canceló a finales de dicho mes, lo cual se financió con otras fuentes de recursos que se reintegraron en el mes de diciembre 2023 con el ingreso de los recursos extraordinarios transferidos en dicho mes.</t>
  </si>
  <si>
    <t>Recursos Específicos*</t>
  </si>
  <si>
    <r>
      <t xml:space="preserve">Observaciones: 
</t>
    </r>
    <r>
      <rPr>
        <sz val="11"/>
        <color theme="1"/>
        <rFont val="Palatino Linotype"/>
        <family val="1"/>
      </rPr>
      <t>*Ingresos de vigencias anteriores incorpora superávit producto de la transferencia Ley Protección Trabajador Art.77 y Art 87 y que fue aprobado hasta el mes de octubre 2023.</t>
    </r>
  </si>
  <si>
    <r>
      <t xml:space="preserve">Observaciones: 
</t>
    </r>
    <r>
      <rPr>
        <vertAlign val="superscript"/>
        <sz val="11"/>
        <color theme="1"/>
        <rFont val="Palatino Linotype"/>
        <family val="1"/>
      </rPr>
      <t>1</t>
    </r>
    <r>
      <rPr>
        <sz val="11"/>
        <color theme="1"/>
        <rFont val="Palatino Linotype"/>
        <family val="1"/>
      </rPr>
      <t xml:space="preserve"> Gastos financiados con el superávit de la Ley Protección Trabajador Art.77 y Art 87. En este sentido considerando que, en el mes de octubre 2023 se da la aprobación del superávit 2022  por parte de la Contraloría General de la República se refleja la aplicación del faltante de recursos que se dio durante los meses anteriores. </t>
    </r>
  </si>
  <si>
    <r>
      <t xml:space="preserve">Observaciones: 
1 </t>
    </r>
    <r>
      <rPr>
        <sz val="11"/>
        <color theme="1"/>
        <rFont val="Palatino Linotype"/>
        <family val="1"/>
      </rPr>
      <t>Los recursos recibidos en los meses de octubre y noviembre fueron insuficientes para cubrir  los compromisos de pago del Régimen, sumas que son compensadas una vez que se reciben los ingresos extraordinarios transferidos por Fodesaf en el mes de diciembre 2023.</t>
    </r>
  </si>
  <si>
    <r>
      <t xml:space="preserve">Fuente: </t>
    </r>
    <r>
      <rPr>
        <sz val="9"/>
        <rFont val="Palatino Linotype"/>
        <family val="1"/>
      </rPr>
      <t>Area Gestión Pensiones Régimen No Contributivo.</t>
    </r>
  </si>
  <si>
    <r>
      <t xml:space="preserve">Fuente: </t>
    </r>
    <r>
      <rPr>
        <sz val="9"/>
        <rFont val="Palatino Linotype"/>
        <family val="1"/>
      </rPr>
      <t>Dirección de Presupuesto</t>
    </r>
    <r>
      <rPr>
        <b/>
        <sz val="9"/>
        <rFont val="Palatino Linotype"/>
        <family val="1"/>
      </rPr>
      <t>.</t>
    </r>
  </si>
  <si>
    <r>
      <t xml:space="preserve">Observaciones: 
</t>
    </r>
    <r>
      <rPr>
        <sz val="11"/>
        <color theme="1"/>
        <rFont val="Palatino Linotype"/>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</si>
</sst>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0.00000"/>
    <numFmt numFmtId="168" formatCode="0_);\(0\)"/>
    <numFmt numFmtId="169" formatCode="#,##0.0000"/>
  </numFmts>
  <fonts count="43"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8"/>
      <color theme="1"/>
      <name val="Palatino Linotype"/>
      <family val="1"/>
    </font>
    <font>
      <i/>
      <sz val="9.5"/>
      <color theme="1"/>
      <name val="Palatino Linotype"/>
      <family val="1"/>
    </font>
    <font>
      <b/>
      <sz val="11"/>
      <color rgb="FFFF0000"/>
      <name val="Palatino Linotype"/>
      <family val="1"/>
    </font>
    <font>
      <b/>
      <sz val="11"/>
      <color theme="1"/>
      <name val="Arial"/>
      <family val="2"/>
    </font>
    <font>
      <sz val="9.5"/>
      <color theme="1"/>
      <name val="Palatino Linotype"/>
      <family val="1"/>
    </font>
    <font>
      <vertAlign val="superscript"/>
      <sz val="10"/>
      <color theme="1"/>
      <name val="Palatino Linotype"/>
      <family val="1"/>
    </font>
    <font>
      <vertAlign val="superscript"/>
      <sz val="11"/>
      <color theme="1"/>
      <name val="Palatino Linotype"/>
      <family val="1"/>
    </font>
    <font>
      <vertAlign val="superscript"/>
      <sz val="10"/>
      <name val="Palatino Linotype"/>
      <family val="1"/>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right style="thin">
        <color theme="1"/>
      </right>
      <top style="thin">
        <color indexed="64"/>
      </top>
      <bottom style="thin">
        <color indexed="64"/>
      </bottom>
      <diagonal/>
    </border>
    <border>
      <left style="thin">
        <color theme="1"/>
      </left>
      <right/>
      <top style="thin">
        <color theme="0"/>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right/>
      <top/>
      <bottom style="thin">
        <color theme="1"/>
      </bottom>
      <diagonal/>
    </border>
    <border>
      <left style="thin">
        <color theme="1"/>
      </left>
      <right/>
      <top style="thin">
        <color indexed="64"/>
      </top>
      <bottom style="thin">
        <color indexed="64"/>
      </bottom>
      <diagonal/>
    </border>
    <border>
      <left style="thin">
        <color theme="0"/>
      </left>
      <right/>
      <top/>
      <bottom/>
      <diagonal/>
    </border>
  </borders>
  <cellStyleXfs count="6">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251">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40"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4" xfId="1" applyNumberFormat="1" applyFont="1" applyBorder="1" applyAlignment="1">
      <alignment vertical="center"/>
    </xf>
    <xf numFmtId="4" fontId="2" fillId="0" borderId="44"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165" fontId="4" fillId="0" borderId="0" xfId="1" applyNumberFormat="1" applyFont="1" applyFill="1" applyBorder="1" applyAlignment="1">
      <alignment horizontal="center" vertical="center" wrapText="1"/>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15" xfId="1" applyNumberFormat="1" applyFont="1" applyFill="1" applyBorder="1" applyAlignment="1">
      <alignment horizontal="center" vertical="center" wrapText="1"/>
    </xf>
    <xf numFmtId="165" fontId="4" fillId="2" borderId="46"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165" fontId="2" fillId="0" borderId="0" xfId="1" applyNumberFormat="1" applyFont="1" applyFill="1" applyBorder="1" applyAlignment="1">
      <alignment horizontal="lef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0" fontId="12" fillId="0" borderId="0" xfId="0" applyFont="1" applyAlignment="1">
      <alignment horizontal="left" vertical="center" wrapText="1"/>
    </xf>
    <xf numFmtId="165" fontId="5" fillId="4" borderId="0" xfId="1" applyNumberFormat="1" applyFont="1" applyFill="1" applyBorder="1" applyAlignment="1">
      <alignment horizontal="left" vertical="center" wrapText="1"/>
    </xf>
    <xf numFmtId="165" fontId="22" fillId="0" borderId="0" xfId="1" applyNumberFormat="1" applyFont="1" applyFill="1" applyBorder="1" applyAlignment="1">
      <alignment horizontal="left" vertical="center" wrapText="1"/>
    </xf>
    <xf numFmtId="4" fontId="5" fillId="4" borderId="0" xfId="1" applyNumberFormat="1" applyFont="1" applyFill="1" applyBorder="1" applyAlignment="1">
      <alignment horizontal="right" vertical="center" wrapText="1"/>
    </xf>
    <xf numFmtId="3" fontId="2" fillId="0" borderId="0" xfId="0" applyNumberFormat="1" applyFont="1" applyAlignment="1">
      <alignment horizontal="right" vertical="center"/>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165" fontId="19" fillId="4" borderId="0" xfId="1" applyNumberFormat="1" applyFont="1" applyFill="1" applyBorder="1" applyAlignment="1">
      <alignment horizontal="center" vertical="center"/>
    </xf>
    <xf numFmtId="0" fontId="2" fillId="0" borderId="0" xfId="0" applyFont="1" applyAlignment="1">
      <alignment horizontal="left" vertical="center" wrapText="1"/>
    </xf>
    <xf numFmtId="165" fontId="4" fillId="2" borderId="0" xfId="1" applyNumberFormat="1" applyFont="1" applyFill="1" applyBorder="1" applyAlignment="1">
      <alignment horizontal="center"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2" fillId="0" borderId="0" xfId="0" applyFont="1" applyAlignment="1">
      <alignment horizontal="center" vertical="center"/>
    </xf>
    <xf numFmtId="4" fontId="14" fillId="0" borderId="16" xfId="0" applyNumberFormat="1" applyFont="1" applyBorder="1" applyAlignment="1">
      <alignment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165" fontId="11" fillId="4" borderId="0" xfId="1" applyNumberFormat="1" applyFont="1" applyFill="1" applyBorder="1" applyAlignment="1">
      <alignment vertical="center" wrapText="1"/>
    </xf>
    <xf numFmtId="0" fontId="12" fillId="0" borderId="0" xfId="0" applyFont="1" applyAlignment="1">
      <alignment vertical="center" wrapText="1"/>
    </xf>
    <xf numFmtId="0" fontId="12" fillId="6" borderId="0" xfId="0" applyFont="1" applyFill="1" applyAlignment="1">
      <alignment vertical="center" wrapText="1"/>
    </xf>
    <xf numFmtId="165" fontId="12" fillId="6" borderId="0" xfId="1" applyNumberFormat="1" applyFont="1" applyFill="1" applyBorder="1" applyAlignment="1">
      <alignment horizontal="center" vertical="center"/>
    </xf>
    <xf numFmtId="3" fontId="12" fillId="6" borderId="0" xfId="1" applyNumberFormat="1" applyFont="1" applyFill="1" applyBorder="1" applyAlignment="1">
      <alignment horizontal="right" vertical="center" wrapText="1"/>
    </xf>
    <xf numFmtId="165" fontId="22" fillId="6" borderId="0" xfId="1" applyNumberFormat="1" applyFont="1" applyFill="1" applyBorder="1" applyAlignment="1">
      <alignment horizontal="left" vertical="center" wrapText="1"/>
    </xf>
    <xf numFmtId="3" fontId="19" fillId="6" borderId="0" xfId="1" applyNumberFormat="1" applyFont="1" applyFill="1" applyBorder="1" applyAlignment="1">
      <alignment horizontal="right" vertical="center" wrapText="1"/>
    </xf>
    <xf numFmtId="3" fontId="19" fillId="4" borderId="0" xfId="1" applyNumberFormat="1" applyFont="1" applyFill="1" applyBorder="1" applyAlignment="1">
      <alignment horizontal="right" vertical="center" wrapText="1"/>
    </xf>
    <xf numFmtId="4" fontId="5" fillId="6" borderId="0" xfId="1" applyNumberFormat="1" applyFont="1" applyFill="1" applyBorder="1" applyAlignment="1">
      <alignment horizontal="right" vertical="center" wrapText="1"/>
    </xf>
    <xf numFmtId="3" fontId="19" fillId="6" borderId="1" xfId="1" applyNumberFormat="1" applyFont="1" applyFill="1" applyBorder="1" applyAlignment="1">
      <alignment horizontal="right" vertical="center" wrapText="1"/>
    </xf>
    <xf numFmtId="3" fontId="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3" fontId="5" fillId="0" borderId="0" xfId="0" applyNumberFormat="1" applyFont="1" applyAlignment="1">
      <alignment horizontal="right" vertical="center"/>
    </xf>
    <xf numFmtId="0" fontId="2" fillId="5" borderId="0" xfId="0" applyFont="1" applyFill="1"/>
    <xf numFmtId="0" fontId="2" fillId="0" borderId="0" xfId="0" applyFont="1" applyAlignment="1">
      <alignment horizontal="right" vertical="center"/>
    </xf>
    <xf numFmtId="164" fontId="2" fillId="0" borderId="0" xfId="1" applyFont="1" applyAlignment="1">
      <alignment vertical="center"/>
    </xf>
    <xf numFmtId="0" fontId="35" fillId="0" borderId="0" xfId="0" applyFont="1" applyAlignment="1">
      <alignment vertical="center" wrapText="1"/>
    </xf>
    <xf numFmtId="0" fontId="12" fillId="0" borderId="19" xfId="0" applyFont="1" applyBorder="1" applyAlignment="1">
      <alignment horizontal="center" vertical="center"/>
    </xf>
    <xf numFmtId="0" fontId="12" fillId="0" borderId="20" xfId="0" applyFont="1" applyBorder="1" applyAlignment="1">
      <alignment vertical="center" wrapText="1"/>
    </xf>
    <xf numFmtId="0" fontId="12" fillId="0" borderId="20" xfId="0" applyFont="1" applyBorder="1" applyAlignment="1">
      <alignment vertical="center"/>
    </xf>
    <xf numFmtId="0" fontId="12" fillId="0" borderId="22" xfId="0" applyFont="1" applyBorder="1" applyAlignment="1">
      <alignment horizontal="center"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4" fontId="14" fillId="0" borderId="16" xfId="0" applyNumberFormat="1" applyFont="1" applyBorder="1" applyAlignment="1">
      <alignment horizontal="left" vertical="center"/>
    </xf>
    <xf numFmtId="0" fontId="36" fillId="0" borderId="0" xfId="1" applyNumberFormat="1" applyFont="1" applyFill="1" applyBorder="1" applyAlignment="1">
      <alignment horizontal="left" vertical="center" wrapText="1"/>
    </xf>
    <xf numFmtId="0" fontId="36" fillId="0" borderId="3" xfId="1" applyNumberFormat="1" applyFont="1" applyFill="1" applyBorder="1" applyAlignment="1">
      <alignment horizontal="left" vertical="center" wrapText="1"/>
    </xf>
    <xf numFmtId="0" fontId="36" fillId="0" borderId="4" xfId="1" applyNumberFormat="1" applyFont="1" applyFill="1" applyBorder="1" applyAlignment="1">
      <alignment horizontal="left" vertical="center" wrapText="1"/>
    </xf>
    <xf numFmtId="0" fontId="36" fillId="0" borderId="10" xfId="1" applyNumberFormat="1" applyFont="1" applyFill="1" applyBorder="1" applyAlignment="1">
      <alignment horizontal="left" vertical="center" wrapText="1"/>
    </xf>
    <xf numFmtId="0" fontId="36" fillId="0" borderId="16" xfId="1" applyNumberFormat="1" applyFont="1" applyFill="1" applyBorder="1" applyAlignment="1">
      <alignment horizontal="left" vertical="center" wrapText="1"/>
    </xf>
    <xf numFmtId="0" fontId="36" fillId="0" borderId="26" xfId="1" applyNumberFormat="1" applyFont="1" applyFill="1" applyBorder="1" applyAlignment="1">
      <alignment horizontal="left" vertical="center" wrapText="1"/>
    </xf>
    <xf numFmtId="0" fontId="5" fillId="0" borderId="4" xfId="1" applyNumberFormat="1" applyFont="1" applyFill="1" applyBorder="1" applyAlignment="1">
      <alignment vertical="center" wrapText="1"/>
    </xf>
    <xf numFmtId="4" fontId="14" fillId="0" borderId="17" xfId="0" applyNumberFormat="1" applyFont="1" applyBorder="1" applyAlignment="1">
      <alignment vertical="center"/>
    </xf>
    <xf numFmtId="0" fontId="6" fillId="0" borderId="0" xfId="1" applyNumberFormat="1" applyFont="1" applyFill="1" applyBorder="1" applyAlignment="1">
      <alignment horizontal="left" vertical="center" wrapText="1"/>
    </xf>
    <xf numFmtId="166" fontId="2" fillId="0" borderId="0" xfId="5" applyNumberFormat="1" applyFont="1" applyFill="1" applyAlignment="1">
      <alignment horizontal="left" vertical="center"/>
    </xf>
    <xf numFmtId="167" fontId="12" fillId="0" borderId="0" xfId="1" applyNumberFormat="1" applyFont="1" applyFill="1" applyBorder="1" applyAlignment="1">
      <alignment horizontal="center" vertical="center" wrapText="1"/>
    </xf>
    <xf numFmtId="4" fontId="12" fillId="0" borderId="0" xfId="1" applyNumberFormat="1" applyFont="1" applyFill="1" applyBorder="1" applyAlignment="1">
      <alignment horizontal="left" vertical="center" wrapText="1"/>
    </xf>
    <xf numFmtId="168" fontId="12" fillId="0" borderId="0"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left" vertical="center" wrapText="1"/>
    </xf>
    <xf numFmtId="4" fontId="12" fillId="0" borderId="0" xfId="1" applyNumberFormat="1" applyFont="1" applyFill="1" applyAlignment="1">
      <alignment vertical="center"/>
    </xf>
    <xf numFmtId="164" fontId="5" fillId="4" borderId="0" xfId="1" applyFont="1" applyFill="1" applyBorder="1" applyAlignment="1">
      <alignment horizontal="right" vertical="center" wrapText="1"/>
    </xf>
    <xf numFmtId="164" fontId="4" fillId="0" borderId="0" xfId="1" applyFont="1" applyFill="1" applyBorder="1" applyAlignment="1">
      <alignment horizontal="center" vertical="center" wrapText="1"/>
    </xf>
    <xf numFmtId="164" fontId="5" fillId="6" borderId="0" xfId="1" applyFont="1" applyFill="1" applyBorder="1" applyAlignment="1">
      <alignment horizontal="right" vertical="center" wrapText="1"/>
    </xf>
    <xf numFmtId="164" fontId="2" fillId="0" borderId="0" xfId="1" applyFont="1" applyFill="1" applyBorder="1" applyAlignment="1">
      <alignment horizontal="right" vertical="center" wrapText="1"/>
    </xf>
    <xf numFmtId="164" fontId="2" fillId="0" borderId="1" xfId="1" applyFont="1" applyFill="1" applyBorder="1" applyAlignment="1">
      <alignment horizontal="right" vertical="center" wrapText="1"/>
    </xf>
    <xf numFmtId="169" fontId="2" fillId="0" borderId="0" xfId="0" applyNumberFormat="1" applyFont="1" applyAlignment="1">
      <alignment vertical="center"/>
    </xf>
    <xf numFmtId="0" fontId="12" fillId="0" borderId="0" xfId="1" applyNumberFormat="1" applyFont="1" applyFill="1" applyBorder="1" applyAlignment="1">
      <alignment horizontal="center" vertical="center" wrapText="1"/>
    </xf>
    <xf numFmtId="164" fontId="2" fillId="0" borderId="0" xfId="0" applyNumberFormat="1" applyFont="1"/>
    <xf numFmtId="0" fontId="21" fillId="3" borderId="0" xfId="0" applyFont="1" applyFill="1" applyAlignment="1">
      <alignment horizontal="center" vertical="center"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32" fillId="0" borderId="0" xfId="1" applyNumberFormat="1"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165" fontId="21" fillId="3" borderId="0" xfId="1"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4" fontId="14" fillId="0" borderId="17"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0" fontId="36" fillId="0" borderId="2" xfId="1" applyNumberFormat="1"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2" fillId="6" borderId="0" xfId="0" applyFont="1" applyFill="1" applyAlignment="1">
      <alignment horizontal="left" wrapText="1"/>
    </xf>
    <xf numFmtId="0" fontId="2" fillId="0" borderId="0" xfId="0" applyFont="1" applyAlignment="1">
      <alignment horizontal="left" wrapText="1"/>
    </xf>
    <xf numFmtId="0" fontId="7" fillId="0" borderId="0" xfId="0" applyFont="1" applyAlignment="1">
      <alignment horizontal="center" wrapText="1"/>
    </xf>
    <xf numFmtId="165" fontId="10" fillId="2" borderId="1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3" fillId="0" borderId="0" xfId="0" applyFont="1" applyAlignment="1">
      <alignment horizontal="center"/>
    </xf>
    <xf numFmtId="0" fontId="5" fillId="0" borderId="2" xfId="0" applyFont="1" applyBorder="1" applyAlignment="1">
      <alignment horizontal="center" vertical="center"/>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4" fontId="14" fillId="0" borderId="2" xfId="0" applyNumberFormat="1" applyFont="1" applyBorder="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5" fillId="0" borderId="45" xfId="0" applyFont="1" applyBorder="1" applyAlignment="1">
      <alignment horizontal="center" vertical="center"/>
    </xf>
    <xf numFmtId="0" fontId="5" fillId="0" borderId="45" xfId="0" applyFont="1" applyBorder="1" applyAlignment="1">
      <alignment horizontal="center" vertical="center" wrapText="1"/>
    </xf>
    <xf numFmtId="165" fontId="20" fillId="0" borderId="17" xfId="1" applyNumberFormat="1" applyFont="1" applyFill="1" applyBorder="1" applyAlignment="1">
      <alignment vertical="center" wrapText="1"/>
    </xf>
    <xf numFmtId="0" fontId="6" fillId="0" borderId="2" xfId="1" applyNumberFormat="1" applyFont="1" applyFill="1" applyBorder="1" applyAlignment="1">
      <alignment horizontal="left" vertical="center" wrapText="1"/>
    </xf>
    <xf numFmtId="0" fontId="39" fillId="0" borderId="2" xfId="1" applyNumberFormat="1" applyFont="1" applyFill="1" applyBorder="1" applyAlignment="1">
      <alignment horizontal="left" vertical="center" wrapText="1"/>
    </xf>
    <xf numFmtId="4" fontId="14" fillId="0" borderId="0" xfId="0" applyNumberFormat="1" applyFont="1" applyAlignment="1">
      <alignment horizontal="left" vertical="center"/>
    </xf>
    <xf numFmtId="0" fontId="5" fillId="0" borderId="43"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6">
    <cellStyle name="Hipervínculo" xfId="4" builtinId="8"/>
    <cellStyle name="Millares" xfId="1" builtinId="3"/>
    <cellStyle name="Millares 2" xfId="2" xr:uid="{00000000-0005-0000-0000-000002000000}"/>
    <cellStyle name="Millares 3" xfId="3" xr:uid="{00000000-0005-0000-0000-000003000000}"/>
    <cellStyle name="Normal" xfId="0" builtinId="0"/>
    <cellStyle name="Porcentaje" xfId="5" builtinId="5"/>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42.6" customHeight="1" x14ac:dyDescent="0.3">
      <c r="A5" s="184" t="s">
        <v>90</v>
      </c>
      <c r="B5" s="184"/>
      <c r="C5" s="184"/>
      <c r="D5" s="184"/>
      <c r="E5" s="42"/>
      <c r="F5" s="42"/>
    </row>
    <row r="6" spans="1:6" ht="16.2" customHeight="1" x14ac:dyDescent="0.3">
      <c r="A6" s="98"/>
      <c r="B6" s="98"/>
      <c r="C6" s="98"/>
      <c r="D6" s="98"/>
      <c r="E6" s="42"/>
      <c r="F6" s="42"/>
    </row>
    <row r="7" spans="1:6" ht="16.2" customHeight="1" x14ac:dyDescent="0.3">
      <c r="A7" s="99" t="s">
        <v>111</v>
      </c>
      <c r="B7" s="98"/>
      <c r="C7" s="98"/>
      <c r="D7" s="98"/>
      <c r="E7" s="42"/>
      <c r="F7" s="42"/>
    </row>
    <row r="8" spans="1:6" x14ac:dyDescent="0.3">
      <c r="A8" s="125"/>
      <c r="B8" s="125"/>
      <c r="C8" s="125"/>
      <c r="D8" s="125"/>
      <c r="E8" s="85"/>
      <c r="F8" s="85"/>
    </row>
    <row r="9" spans="1:6" ht="66.75" customHeight="1" x14ac:dyDescent="0.3">
      <c r="A9" s="185" t="s">
        <v>121</v>
      </c>
      <c r="B9" s="185"/>
      <c r="C9" s="185"/>
      <c r="D9" s="185"/>
      <c r="E9" s="85"/>
      <c r="F9" s="85"/>
    </row>
    <row r="10" spans="1:6" ht="92.4" customHeight="1" x14ac:dyDescent="0.3">
      <c r="A10" s="186" t="s">
        <v>110</v>
      </c>
      <c r="B10" s="186"/>
      <c r="C10" s="186"/>
      <c r="D10" s="186"/>
      <c r="E10" s="85"/>
      <c r="F10" s="85"/>
    </row>
    <row r="11" spans="1:6" ht="94.95" customHeight="1" x14ac:dyDescent="0.3">
      <c r="A11" s="187" t="s">
        <v>145</v>
      </c>
      <c r="B11" s="187"/>
      <c r="C11" s="187"/>
      <c r="D11" s="187"/>
      <c r="E11" s="85"/>
      <c r="F11" s="85"/>
    </row>
    <row r="12" spans="1:6" ht="81" customHeight="1" x14ac:dyDescent="0.3">
      <c r="A12" s="185" t="s">
        <v>155</v>
      </c>
      <c r="B12" s="185"/>
      <c r="C12" s="185"/>
      <c r="D12" s="185"/>
      <c r="E12" s="85"/>
      <c r="F12" s="85"/>
    </row>
    <row r="13" spans="1:6" ht="20.399999999999999" customHeight="1" x14ac:dyDescent="0.3">
      <c r="A13" s="125"/>
      <c r="B13" s="125"/>
      <c r="C13" s="125"/>
      <c r="D13" s="125"/>
      <c r="E13" s="85"/>
      <c r="F13" s="85"/>
    </row>
    <row r="14" spans="1:6" ht="20.399999999999999" customHeight="1" x14ac:dyDescent="0.3">
      <c r="A14" s="184" t="s">
        <v>112</v>
      </c>
      <c r="B14" s="184"/>
      <c r="C14" s="184"/>
      <c r="D14" s="184"/>
      <c r="E14" s="85"/>
      <c r="F14" s="85"/>
    </row>
    <row r="15" spans="1:6" ht="20.100000000000001" customHeight="1" x14ac:dyDescent="0.3">
      <c r="A15" s="82" t="s">
        <v>26</v>
      </c>
    </row>
    <row r="16" spans="1:6" ht="168.75" customHeight="1" x14ac:dyDescent="0.3">
      <c r="A16" s="185" t="s">
        <v>108</v>
      </c>
      <c r="B16" s="185"/>
      <c r="C16" s="185"/>
      <c r="D16" s="185"/>
      <c r="E16" s="85"/>
      <c r="F16" s="85"/>
    </row>
    <row r="17" spans="1:17" ht="9.9" customHeight="1" x14ac:dyDescent="0.3"/>
    <row r="18" spans="1:17" ht="20.100000000000001" customHeight="1" x14ac:dyDescent="0.3">
      <c r="A18" s="82" t="s">
        <v>109</v>
      </c>
    </row>
    <row r="20" spans="1:17" ht="15" customHeight="1" x14ac:dyDescent="0.3">
      <c r="A20" s="36" t="s">
        <v>98</v>
      </c>
    </row>
    <row r="21" spans="1:17" ht="15" customHeight="1" x14ac:dyDescent="0.3"/>
    <row r="22" spans="1:17" ht="15" customHeight="1" x14ac:dyDescent="0.3">
      <c r="A22" s="185" t="s">
        <v>99</v>
      </c>
      <c r="B22" s="185"/>
      <c r="C22" s="185"/>
      <c r="D22" s="185"/>
      <c r="E22" s="85"/>
      <c r="F22" s="85"/>
      <c r="G22" s="85"/>
      <c r="H22" s="85"/>
      <c r="I22" s="85"/>
      <c r="J22" s="85"/>
      <c r="K22" s="85"/>
      <c r="L22" s="85"/>
      <c r="M22" s="85"/>
      <c r="N22" s="85"/>
      <c r="O22" s="85"/>
      <c r="P22" s="85"/>
      <c r="Q22" s="85"/>
    </row>
    <row r="23" spans="1:17" ht="15" customHeight="1" x14ac:dyDescent="0.3">
      <c r="A23" s="125"/>
      <c r="B23" s="125"/>
      <c r="C23" s="125"/>
      <c r="D23" s="125"/>
      <c r="E23" s="85"/>
      <c r="F23" s="85"/>
      <c r="G23" s="85"/>
      <c r="H23" s="85"/>
      <c r="I23" s="85"/>
      <c r="J23" s="85"/>
      <c r="K23" s="85"/>
      <c r="L23" s="85"/>
      <c r="M23" s="85"/>
      <c r="N23" s="85"/>
      <c r="O23" s="85"/>
      <c r="P23" s="85"/>
      <c r="Q23" s="85"/>
    </row>
    <row r="24" spans="1:17" ht="33" customHeight="1" x14ac:dyDescent="0.3">
      <c r="A24" s="188" t="s">
        <v>137</v>
      </c>
      <c r="B24" s="188"/>
      <c r="C24" s="188"/>
      <c r="D24" s="188"/>
      <c r="E24" s="85"/>
      <c r="F24" s="85"/>
      <c r="G24" s="85"/>
      <c r="H24" s="85"/>
      <c r="I24" s="85"/>
      <c r="J24" s="85"/>
      <c r="K24" s="85"/>
      <c r="L24" s="85"/>
      <c r="M24" s="85"/>
      <c r="N24" s="85"/>
      <c r="O24" s="85"/>
      <c r="P24" s="85"/>
      <c r="Q24" s="85"/>
    </row>
    <row r="25" spans="1:17" ht="15" customHeight="1" x14ac:dyDescent="0.3">
      <c r="A25" s="125"/>
      <c r="B25" s="125"/>
      <c r="C25" s="125"/>
      <c r="D25" s="125"/>
      <c r="E25" s="85"/>
      <c r="F25" s="85"/>
      <c r="G25" s="85"/>
      <c r="H25" s="85"/>
      <c r="I25" s="85"/>
      <c r="J25" s="85"/>
      <c r="K25" s="85"/>
      <c r="L25" s="85"/>
      <c r="M25" s="85"/>
      <c r="N25" s="85"/>
      <c r="O25" s="85"/>
      <c r="P25" s="85"/>
      <c r="Q25" s="85"/>
    </row>
    <row r="26" spans="1:17" ht="20.100000000000001" customHeight="1" x14ac:dyDescent="0.3">
      <c r="A26" s="190" t="s">
        <v>113</v>
      </c>
      <c r="B26" s="190"/>
      <c r="C26" s="190"/>
      <c r="D26" s="190"/>
    </row>
    <row r="27" spans="1:17" ht="15" customHeight="1" x14ac:dyDescent="0.3">
      <c r="A27" s="36" t="s">
        <v>101</v>
      </c>
    </row>
    <row r="28" spans="1:17" ht="15" customHeight="1" x14ac:dyDescent="0.3">
      <c r="A28" s="36" t="s">
        <v>102</v>
      </c>
    </row>
    <row r="29" spans="1:17" ht="32.1" customHeight="1" x14ac:dyDescent="0.3">
      <c r="A29" s="185" t="s">
        <v>152</v>
      </c>
      <c r="B29" s="185"/>
      <c r="C29" s="185"/>
      <c r="D29" s="185"/>
    </row>
    <row r="30" spans="1:17" ht="15" customHeight="1" x14ac:dyDescent="0.3"/>
    <row r="31" spans="1:17" ht="20.100000000000001" customHeight="1" x14ac:dyDescent="0.3">
      <c r="A31" s="190" t="s">
        <v>114</v>
      </c>
      <c r="B31" s="190"/>
      <c r="C31" s="190"/>
      <c r="D31" s="190"/>
    </row>
    <row r="32" spans="1:17" ht="15" customHeight="1" x14ac:dyDescent="0.3">
      <c r="A32" s="36" t="s">
        <v>101</v>
      </c>
    </row>
    <row r="33" spans="1:6" ht="15" customHeight="1" x14ac:dyDescent="0.3">
      <c r="A33" s="36" t="s">
        <v>102</v>
      </c>
    </row>
    <row r="34" spans="1:6" ht="32.1" customHeight="1" x14ac:dyDescent="0.3">
      <c r="A34" s="185" t="s">
        <v>151</v>
      </c>
      <c r="B34" s="185"/>
      <c r="C34" s="185"/>
      <c r="D34" s="185"/>
    </row>
    <row r="35" spans="1:6" ht="15" customHeight="1" x14ac:dyDescent="0.3"/>
    <row r="36" spans="1:6" ht="35.1" customHeight="1" x14ac:dyDescent="0.3">
      <c r="A36" s="189" t="s">
        <v>115</v>
      </c>
      <c r="B36" s="189"/>
      <c r="C36" s="189"/>
      <c r="D36" s="189"/>
    </row>
    <row r="37" spans="1:6" ht="15" customHeight="1" x14ac:dyDescent="0.3">
      <c r="A37" s="36" t="s">
        <v>129</v>
      </c>
    </row>
    <row r="38" spans="1:6" x14ac:dyDescent="0.3">
      <c r="A38" s="185" t="s">
        <v>154</v>
      </c>
      <c r="B38" s="185"/>
      <c r="C38" s="185"/>
      <c r="D38" s="185"/>
    </row>
    <row r="39" spans="1:6" ht="15" customHeight="1" x14ac:dyDescent="0.3">
      <c r="A39" s="36" t="s">
        <v>100</v>
      </c>
    </row>
    <row r="40" spans="1:6" ht="20.100000000000001" customHeight="1" x14ac:dyDescent="0.3">
      <c r="A40" s="189" t="s">
        <v>116</v>
      </c>
      <c r="B40" s="189"/>
      <c r="C40" s="189"/>
      <c r="D40" s="189"/>
    </row>
    <row r="41" spans="1:6" ht="15" customHeight="1" x14ac:dyDescent="0.3">
      <c r="A41" s="36" t="s">
        <v>130</v>
      </c>
    </row>
    <row r="42" spans="1:6" ht="32.1" customHeight="1" x14ac:dyDescent="0.3">
      <c r="A42" s="185" t="s">
        <v>153</v>
      </c>
      <c r="B42" s="185"/>
      <c r="C42" s="185"/>
      <c r="D42" s="185"/>
    </row>
    <row r="43" spans="1:6" ht="14.25" customHeight="1" x14ac:dyDescent="0.3"/>
    <row r="44" spans="1:6" ht="33" customHeight="1" x14ac:dyDescent="0.3">
      <c r="A44" s="188" t="s">
        <v>138</v>
      </c>
      <c r="B44" s="188"/>
      <c r="C44" s="188"/>
      <c r="D44" s="188"/>
    </row>
    <row r="46" spans="1:6" ht="20.100000000000001" customHeight="1" x14ac:dyDescent="0.3">
      <c r="A46" s="189" t="s">
        <v>117</v>
      </c>
      <c r="B46" s="189"/>
      <c r="C46" s="189"/>
      <c r="D46" s="189"/>
      <c r="E46" s="42"/>
      <c r="F46" s="42"/>
    </row>
    <row r="47" spans="1:6" x14ac:dyDescent="0.3">
      <c r="A47" s="36" t="s">
        <v>103</v>
      </c>
    </row>
    <row r="48" spans="1:6" x14ac:dyDescent="0.3">
      <c r="A48" s="36" t="s">
        <v>131</v>
      </c>
    </row>
    <row r="50" spans="1:6" ht="35.1" customHeight="1" x14ac:dyDescent="0.3">
      <c r="A50" s="189" t="s">
        <v>118</v>
      </c>
      <c r="B50" s="189"/>
      <c r="C50" s="189"/>
      <c r="D50" s="189"/>
    </row>
    <row r="51" spans="1:6" x14ac:dyDescent="0.3">
      <c r="A51" s="36" t="s">
        <v>104</v>
      </c>
    </row>
    <row r="52" spans="1:6" x14ac:dyDescent="0.3">
      <c r="A52" s="36" t="s">
        <v>132</v>
      </c>
    </row>
    <row r="54" spans="1:6" ht="35.1" customHeight="1" x14ac:dyDescent="0.3">
      <c r="A54" s="189" t="s">
        <v>119</v>
      </c>
      <c r="B54" s="189"/>
      <c r="C54" s="189"/>
      <c r="D54" s="189"/>
      <c r="E54" s="3"/>
      <c r="F54" s="3"/>
    </row>
    <row r="55" spans="1:6" x14ac:dyDescent="0.3">
      <c r="A55" s="36" t="s">
        <v>105</v>
      </c>
    </row>
    <row r="56" spans="1:6" ht="32.1" customHeight="1" x14ac:dyDescent="0.3">
      <c r="A56" s="185" t="s">
        <v>133</v>
      </c>
      <c r="B56" s="185"/>
      <c r="C56" s="185"/>
      <c r="D56" s="185"/>
    </row>
    <row r="58" spans="1:6" ht="20.100000000000001" customHeight="1" x14ac:dyDescent="0.3">
      <c r="A58" s="189" t="s">
        <v>120</v>
      </c>
      <c r="B58" s="189"/>
      <c r="C58" s="189"/>
      <c r="D58" s="189"/>
      <c r="E58" s="42"/>
      <c r="F58" s="42"/>
    </row>
    <row r="59" spans="1:6" x14ac:dyDescent="0.3">
      <c r="A59" s="36" t="s">
        <v>106</v>
      </c>
    </row>
    <row r="60" spans="1:6" x14ac:dyDescent="0.3">
      <c r="A60" s="36" t="s">
        <v>107</v>
      </c>
    </row>
    <row r="62" spans="1:6" ht="9.9" customHeight="1" x14ac:dyDescent="0.3"/>
    <row r="63" spans="1:6" ht="19.8" x14ac:dyDescent="0.3">
      <c r="A63" s="97" t="s">
        <v>122</v>
      </c>
    </row>
    <row r="64" spans="1:6" ht="69" customHeight="1" x14ac:dyDescent="0.3">
      <c r="A64" s="185" t="s">
        <v>128</v>
      </c>
      <c r="B64" s="185"/>
      <c r="C64" s="185"/>
      <c r="D64" s="185"/>
    </row>
    <row r="65" spans="1:4" ht="32.1" customHeight="1" x14ac:dyDescent="0.3">
      <c r="A65" s="185" t="s">
        <v>127</v>
      </c>
      <c r="B65" s="185"/>
      <c r="C65" s="185"/>
      <c r="D65" s="185"/>
    </row>
    <row r="66" spans="1:4" ht="17.399999999999999" x14ac:dyDescent="0.3">
      <c r="A66" s="42" t="s">
        <v>123</v>
      </c>
      <c r="C66" s="100" t="s">
        <v>124</v>
      </c>
      <c r="D66" s="101"/>
    </row>
    <row r="67" spans="1:4" ht="17.399999999999999" x14ac:dyDescent="0.3">
      <c r="A67" s="42" t="s">
        <v>147</v>
      </c>
      <c r="C67" s="100" t="s">
        <v>146</v>
      </c>
      <c r="D67" s="101"/>
    </row>
    <row r="68" spans="1:4" x14ac:dyDescent="0.3">
      <c r="A68" s="42" t="s">
        <v>126</v>
      </c>
      <c r="C68" s="100" t="s">
        <v>125</v>
      </c>
    </row>
    <row r="70" spans="1:4" x14ac:dyDescent="0.3">
      <c r="A70" s="36" t="s">
        <v>139</v>
      </c>
    </row>
    <row r="71" spans="1:4" x14ac:dyDescent="0.3">
      <c r="A71" s="36" t="s">
        <v>166</v>
      </c>
    </row>
    <row r="72" spans="1:4" x14ac:dyDescent="0.3">
      <c r="A72" s="36" t="s">
        <v>140</v>
      </c>
    </row>
    <row r="73" spans="1:4" x14ac:dyDescent="0.3">
      <c r="A73" s="36" t="s">
        <v>141</v>
      </c>
    </row>
    <row r="74" spans="1:4" x14ac:dyDescent="0.3">
      <c r="A74" s="36" t="s">
        <v>142</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7"/>
  <sheetViews>
    <sheetView showGridLines="0" zoomScale="80" zoomScaleNormal="80" zoomScaleSheetLayoutView="80" workbookViewId="0">
      <selection sqref="A1:F2"/>
    </sheetView>
  </sheetViews>
  <sheetFormatPr baseColWidth="10" defaultColWidth="11.44140625" defaultRowHeight="15.6" x14ac:dyDescent="0.3"/>
  <cols>
    <col min="1" max="1" width="43.6640625" style="36" customWidth="1"/>
    <col min="2" max="2" width="35.109375" style="36" customWidth="1"/>
    <col min="3" max="3" width="19" style="36" bestFit="1" customWidth="1"/>
    <col min="4" max="4" width="24" style="36" bestFit="1" customWidth="1"/>
    <col min="5" max="5" width="23.5546875" style="36" bestFit="1" customWidth="1"/>
    <col min="6" max="6" width="37.109375" style="36" customWidth="1"/>
    <col min="7" max="7" width="11.44140625" style="36"/>
    <col min="8" max="8" width="20.88671875" style="36" bestFit="1" customWidth="1"/>
    <col min="9" max="16384" width="11.44140625" style="36"/>
  </cols>
  <sheetData>
    <row r="1" spans="1:6" ht="21.9" customHeight="1" x14ac:dyDescent="0.3">
      <c r="A1" s="221" t="s">
        <v>90</v>
      </c>
      <c r="B1" s="221"/>
      <c r="C1" s="221"/>
      <c r="D1" s="221"/>
      <c r="E1" s="221"/>
      <c r="F1" s="221"/>
    </row>
    <row r="2" spans="1:6" ht="21.9" customHeight="1" x14ac:dyDescent="0.3">
      <c r="A2" s="221"/>
      <c r="B2" s="221"/>
      <c r="C2" s="221"/>
      <c r="D2" s="221"/>
      <c r="E2" s="221"/>
      <c r="F2" s="221"/>
    </row>
    <row r="3" spans="1:6" ht="17.399999999999999" x14ac:dyDescent="0.4">
      <c r="A3" s="227" t="s">
        <v>167</v>
      </c>
      <c r="B3" s="227"/>
      <c r="C3" s="227"/>
      <c r="D3" s="227"/>
      <c r="E3" s="227"/>
      <c r="F3" s="227"/>
    </row>
    <row r="4" spans="1:6" ht="15" customHeight="1" x14ac:dyDescent="0.3">
      <c r="A4" s="133"/>
      <c r="B4" s="133"/>
      <c r="C4" s="133"/>
      <c r="D4" s="133"/>
      <c r="E4" s="133"/>
      <c r="F4" s="133"/>
    </row>
    <row r="5" spans="1:6" ht="18" customHeight="1" x14ac:dyDescent="0.3">
      <c r="A5" s="69"/>
      <c r="B5" s="71" t="s">
        <v>22</v>
      </c>
      <c r="C5" s="192" t="s">
        <v>168</v>
      </c>
      <c r="D5" s="228"/>
      <c r="E5" s="228"/>
    </row>
    <row r="6" spans="1:6" ht="18" customHeight="1" x14ac:dyDescent="0.3">
      <c r="A6" s="70"/>
      <c r="B6" s="72" t="s">
        <v>33</v>
      </c>
      <c r="C6" s="217" t="s">
        <v>169</v>
      </c>
      <c r="D6" s="218"/>
      <c r="E6" s="218"/>
      <c r="F6" s="3"/>
    </row>
    <row r="7" spans="1:6" ht="18" customHeight="1" x14ac:dyDescent="0.3">
      <c r="A7" s="70"/>
      <c r="B7" s="73" t="s">
        <v>34</v>
      </c>
      <c r="C7" s="217" t="s">
        <v>170</v>
      </c>
      <c r="D7" s="218"/>
      <c r="E7" s="218"/>
      <c r="F7" s="3"/>
    </row>
    <row r="8" spans="1:6" s="1" customFormat="1" ht="18" customHeight="1" x14ac:dyDescent="0.35"/>
    <row r="9" spans="1:6" ht="15" customHeight="1" x14ac:dyDescent="0.3">
      <c r="A9" s="4"/>
      <c r="B9" s="128"/>
      <c r="C9" s="128"/>
      <c r="D9" s="128"/>
      <c r="E9" s="128"/>
      <c r="F9" s="128"/>
    </row>
    <row r="10" spans="1:6" ht="21.9" customHeight="1" x14ac:dyDescent="0.3">
      <c r="A10" s="202" t="s">
        <v>35</v>
      </c>
      <c r="B10" s="202"/>
      <c r="C10" s="202"/>
      <c r="D10" s="202"/>
      <c r="E10" s="202"/>
      <c r="F10" s="202"/>
    </row>
    <row r="11" spans="1:6" ht="15" customHeight="1" x14ac:dyDescent="0.3">
      <c r="A11" s="8"/>
      <c r="B11" s="8"/>
      <c r="C11" s="8"/>
      <c r="D11" s="8"/>
      <c r="E11" s="8"/>
      <c r="F11" s="8"/>
    </row>
    <row r="12" spans="1:6" x14ac:dyDescent="0.3">
      <c r="A12" s="223" t="s">
        <v>36</v>
      </c>
      <c r="B12" s="223"/>
      <c r="C12" s="223"/>
      <c r="D12" s="223"/>
      <c r="E12" s="223"/>
      <c r="F12" s="223"/>
    </row>
    <row r="13" spans="1:6" ht="15" customHeight="1" x14ac:dyDescent="0.3">
      <c r="A13" s="223" t="s">
        <v>19</v>
      </c>
      <c r="B13" s="223"/>
      <c r="C13" s="223"/>
      <c r="D13" s="223"/>
      <c r="E13" s="223"/>
      <c r="F13" s="223"/>
    </row>
    <row r="14" spans="1:6" ht="15" customHeight="1" x14ac:dyDescent="0.3">
      <c r="A14" s="128"/>
      <c r="B14" s="128"/>
      <c r="C14" s="128"/>
      <c r="D14" s="128"/>
      <c r="E14" s="128"/>
      <c r="F14" s="128"/>
    </row>
    <row r="15" spans="1:6" ht="16.95" customHeight="1" x14ac:dyDescent="0.3">
      <c r="A15" s="127" t="s">
        <v>17</v>
      </c>
      <c r="B15" s="9" t="s">
        <v>18</v>
      </c>
      <c r="C15" s="10" t="s">
        <v>0</v>
      </c>
      <c r="D15" s="9" t="s">
        <v>2</v>
      </c>
      <c r="E15" s="9" t="s">
        <v>1</v>
      </c>
      <c r="F15" s="127" t="s">
        <v>4</v>
      </c>
    </row>
    <row r="16" spans="1:6" ht="16.95" customHeight="1" x14ac:dyDescent="0.3">
      <c r="A16" s="135" t="s">
        <v>16</v>
      </c>
      <c r="B16" s="124"/>
      <c r="C16" s="116">
        <f>+C18+C21</f>
        <v>141875</v>
      </c>
      <c r="D16" s="116">
        <f t="shared" ref="D16" si="0">+D18+D21</f>
        <v>142434</v>
      </c>
      <c r="E16" s="116">
        <f>+E18+E21</f>
        <v>142842</v>
      </c>
      <c r="F16" s="116">
        <f>+F18+F21</f>
        <v>142383.66666666666</v>
      </c>
    </row>
    <row r="17" spans="1:8" ht="16.95" customHeight="1" x14ac:dyDescent="0.3">
      <c r="A17" s="117"/>
      <c r="B17" s="112"/>
      <c r="C17" s="113"/>
      <c r="D17" s="113"/>
      <c r="E17" s="113"/>
      <c r="F17" s="113"/>
    </row>
    <row r="18" spans="1:8" ht="30" x14ac:dyDescent="0.3">
      <c r="A18" s="137" t="s">
        <v>159</v>
      </c>
      <c r="B18" s="138" t="s">
        <v>158</v>
      </c>
      <c r="C18" s="141">
        <v>136901</v>
      </c>
      <c r="D18" s="141">
        <v>137451</v>
      </c>
      <c r="E18" s="141">
        <v>137835</v>
      </c>
      <c r="F18" s="139">
        <f>+AVERAGE(C18:E18)</f>
        <v>137395.66666666666</v>
      </c>
    </row>
    <row r="19" spans="1:8" ht="30" x14ac:dyDescent="0.3">
      <c r="A19" s="136" t="s">
        <v>193</v>
      </c>
      <c r="B19" s="112" t="s">
        <v>158</v>
      </c>
      <c r="C19" s="113">
        <v>104748</v>
      </c>
      <c r="D19" s="113">
        <v>105299</v>
      </c>
      <c r="E19" s="113">
        <v>105776</v>
      </c>
      <c r="F19" s="113">
        <f t="shared" ref="F19:F21" si="1">+AVERAGE(C19:E19)</f>
        <v>105274.33333333333</v>
      </c>
    </row>
    <row r="20" spans="1:8" ht="18" customHeight="1" x14ac:dyDescent="0.3">
      <c r="A20" s="136" t="s">
        <v>162</v>
      </c>
      <c r="B20" s="112" t="s">
        <v>158</v>
      </c>
      <c r="C20" s="113">
        <f>+C18-C19</f>
        <v>32153</v>
      </c>
      <c r="D20" s="113">
        <f>+D18-D19</f>
        <v>32152</v>
      </c>
      <c r="E20" s="113">
        <f>+E18-E19</f>
        <v>32059</v>
      </c>
      <c r="F20" s="113">
        <f t="shared" si="1"/>
        <v>32121.333333333332</v>
      </c>
    </row>
    <row r="21" spans="1:8" ht="18" customHeight="1" x14ac:dyDescent="0.3">
      <c r="A21" s="137" t="s">
        <v>160</v>
      </c>
      <c r="B21" s="138" t="s">
        <v>158</v>
      </c>
      <c r="C21" s="141">
        <v>4974</v>
      </c>
      <c r="D21" s="141">
        <v>4983</v>
      </c>
      <c r="E21" s="141">
        <v>5007</v>
      </c>
      <c r="F21" s="141">
        <f t="shared" si="1"/>
        <v>4988</v>
      </c>
    </row>
    <row r="22" spans="1:8" x14ac:dyDescent="0.3">
      <c r="A22" s="224" t="s">
        <v>171</v>
      </c>
      <c r="B22" s="224"/>
      <c r="C22" s="224"/>
      <c r="D22" s="224"/>
      <c r="E22" s="224"/>
      <c r="F22" s="224"/>
    </row>
    <row r="23" spans="1:8" ht="40.5" customHeight="1" x14ac:dyDescent="0.3">
      <c r="A23" s="205" t="s">
        <v>196</v>
      </c>
      <c r="B23" s="206"/>
      <c r="C23" s="206"/>
      <c r="D23" s="206"/>
      <c r="E23" s="206"/>
      <c r="F23" s="207"/>
    </row>
    <row r="24" spans="1:8" x14ac:dyDescent="0.3">
      <c r="A24" s="37"/>
      <c r="B24" s="37"/>
      <c r="C24" s="37"/>
      <c r="D24" s="38"/>
      <c r="E24" s="169">
        <f>+C32/C31</f>
        <v>0.8184537916917457</v>
      </c>
      <c r="F24" s="39"/>
    </row>
    <row r="25" spans="1:8" x14ac:dyDescent="0.3">
      <c r="A25" s="223" t="s">
        <v>37</v>
      </c>
      <c r="B25" s="223"/>
      <c r="C25" s="223"/>
      <c r="D25" s="223"/>
      <c r="E25" s="223"/>
      <c r="F25" s="223"/>
    </row>
    <row r="26" spans="1:8" ht="15" customHeight="1" x14ac:dyDescent="0.3">
      <c r="A26" s="223" t="s">
        <v>20</v>
      </c>
      <c r="B26" s="223"/>
      <c r="C26" s="223"/>
      <c r="D26" s="223"/>
      <c r="E26" s="223"/>
      <c r="F26" s="223"/>
    </row>
    <row r="27" spans="1:8" x14ac:dyDescent="0.3">
      <c r="A27" s="37"/>
      <c r="B27" s="37"/>
      <c r="C27" s="38"/>
      <c r="D27" s="38"/>
      <c r="E27" s="38"/>
      <c r="F27" s="40"/>
    </row>
    <row r="28" spans="1:8" ht="16.95" customHeight="1" x14ac:dyDescent="0.3">
      <c r="A28" s="213" t="s">
        <v>17</v>
      </c>
      <c r="B28" s="222"/>
      <c r="C28" s="10" t="s">
        <v>0</v>
      </c>
      <c r="D28" s="9" t="s">
        <v>2</v>
      </c>
      <c r="E28" s="9" t="s">
        <v>1</v>
      </c>
      <c r="F28" s="127" t="s">
        <v>4</v>
      </c>
    </row>
    <row r="29" spans="1:8" ht="16.95" customHeight="1" x14ac:dyDescent="0.3">
      <c r="A29" s="225" t="s">
        <v>16</v>
      </c>
      <c r="B29" s="225"/>
      <c r="C29" s="12">
        <f>+C31+C34+C35</f>
        <v>13372624301.25</v>
      </c>
      <c r="D29" s="12">
        <f t="shared" ref="D29:E29" si="2">+D31+D34+D35</f>
        <v>13620711754.83</v>
      </c>
      <c r="E29" s="12">
        <f t="shared" si="2"/>
        <v>13372624301.25</v>
      </c>
      <c r="F29" s="12">
        <f>+F31+F34+F35</f>
        <v>40365960357.330002</v>
      </c>
      <c r="H29" s="150"/>
    </row>
    <row r="30" spans="1:8" ht="16.95" customHeight="1" x14ac:dyDescent="0.3">
      <c r="A30" s="226"/>
      <c r="B30" s="226"/>
      <c r="C30" s="14"/>
      <c r="D30" s="14"/>
      <c r="E30" s="14"/>
      <c r="F30" s="14"/>
      <c r="H30" s="150"/>
    </row>
    <row r="31" spans="1:8" ht="16.95" customHeight="1" x14ac:dyDescent="0.35">
      <c r="A31" s="219" t="s">
        <v>159</v>
      </c>
      <c r="B31" s="219"/>
      <c r="C31" s="51">
        <f>+C32+C33</f>
        <v>11253967400.58</v>
      </c>
      <c r="D31" s="51">
        <f t="shared" ref="D31:F31" si="3">+D32+D33</f>
        <v>11312281101.639999</v>
      </c>
      <c r="E31" s="51">
        <f t="shared" si="3"/>
        <v>11215330611.139999</v>
      </c>
      <c r="F31" s="51">
        <f t="shared" si="3"/>
        <v>33781579113.360001</v>
      </c>
    </row>
    <row r="32" spans="1:8" ht="16.95" customHeight="1" x14ac:dyDescent="0.35">
      <c r="A32" s="220" t="s">
        <v>174</v>
      </c>
      <c r="B32" s="220"/>
      <c r="C32" s="14">
        <v>9210852290.5799999</v>
      </c>
      <c r="D32" s="14">
        <v>8786088041.6399994</v>
      </c>
      <c r="E32" s="14">
        <v>8683898067</v>
      </c>
      <c r="F32" s="122">
        <f t="shared" ref="F32:F37" si="4">+SUM(C32:E32)</f>
        <v>26680838399.220001</v>
      </c>
    </row>
    <row r="33" spans="1:10" ht="16.95" customHeight="1" x14ac:dyDescent="0.35">
      <c r="A33" s="220" t="s">
        <v>173</v>
      </c>
      <c r="B33" s="220"/>
      <c r="C33" s="14">
        <v>2043115110</v>
      </c>
      <c r="D33" s="14">
        <v>2526193060</v>
      </c>
      <c r="E33" s="14">
        <v>2531432544.1399999</v>
      </c>
      <c r="F33" s="122">
        <f t="shared" si="4"/>
        <v>7100740714.1399994</v>
      </c>
    </row>
    <row r="34" spans="1:10" ht="16.95" customHeight="1" x14ac:dyDescent="0.35">
      <c r="A34" s="219" t="s">
        <v>160</v>
      </c>
      <c r="B34" s="219"/>
      <c r="C34" s="51">
        <v>786362391.02999997</v>
      </c>
      <c r="D34" s="51">
        <v>157807726</v>
      </c>
      <c r="E34" s="51">
        <v>0</v>
      </c>
      <c r="F34" s="51">
        <f t="shared" si="4"/>
        <v>944170117.02999997</v>
      </c>
    </row>
    <row r="35" spans="1:10" ht="16.95" customHeight="1" x14ac:dyDescent="0.35">
      <c r="A35" s="219" t="s">
        <v>163</v>
      </c>
      <c r="B35" s="219"/>
      <c r="C35" s="51">
        <f>+C36+C37</f>
        <v>1332294509.6399999</v>
      </c>
      <c r="D35" s="51">
        <f t="shared" ref="D35:F35" si="5">+D36+D37</f>
        <v>2150622927.1900001</v>
      </c>
      <c r="E35" s="51">
        <f t="shared" si="5"/>
        <v>2157293690.1099997</v>
      </c>
      <c r="F35" s="51">
        <f t="shared" si="5"/>
        <v>5640211126.9399996</v>
      </c>
    </row>
    <row r="36" spans="1:10" ht="16.95" customHeight="1" x14ac:dyDescent="0.35">
      <c r="A36" s="220" t="s">
        <v>164</v>
      </c>
      <c r="B36" s="220"/>
      <c r="C36" s="14">
        <v>947665349.88999999</v>
      </c>
      <c r="D36" s="14">
        <v>1765993767.4400001</v>
      </c>
      <c r="E36" s="14">
        <v>1772664530.3599999</v>
      </c>
      <c r="F36" s="122">
        <f t="shared" si="4"/>
        <v>4486323647.6899996</v>
      </c>
    </row>
    <row r="37" spans="1:10" x14ac:dyDescent="0.35">
      <c r="A37" s="220" t="s">
        <v>165</v>
      </c>
      <c r="B37" s="220"/>
      <c r="C37" s="14">
        <v>384629159.75</v>
      </c>
      <c r="D37" s="14">
        <v>384629159.75</v>
      </c>
      <c r="E37" s="14">
        <v>384629159.75</v>
      </c>
      <c r="F37" s="123">
        <f t="shared" si="4"/>
        <v>1153887479.25</v>
      </c>
    </row>
    <row r="38" spans="1:10" ht="15" customHeight="1" x14ac:dyDescent="0.3">
      <c r="A38" s="224" t="s">
        <v>194</v>
      </c>
      <c r="B38" s="224"/>
      <c r="C38" s="224"/>
      <c r="D38" s="224"/>
      <c r="E38" s="224"/>
      <c r="F38" s="41"/>
    </row>
    <row r="39" spans="1:10" ht="51" customHeight="1" x14ac:dyDescent="0.3">
      <c r="A39" s="205" t="s">
        <v>220</v>
      </c>
      <c r="B39" s="206"/>
      <c r="C39" s="206"/>
      <c r="D39" s="206"/>
      <c r="E39" s="206"/>
      <c r="F39" s="207"/>
    </row>
    <row r="41" spans="1:10" x14ac:dyDescent="0.3">
      <c r="A41" s="203" t="s">
        <v>39</v>
      </c>
      <c r="B41" s="203"/>
      <c r="C41" s="203"/>
      <c r="D41" s="203"/>
      <c r="E41" s="203"/>
      <c r="F41" s="203"/>
    </row>
    <row r="42" spans="1:10" ht="31.5" customHeight="1" x14ac:dyDescent="0.3">
      <c r="A42" s="204" t="s">
        <v>40</v>
      </c>
      <c r="B42" s="204"/>
      <c r="C42" s="204"/>
      <c r="D42" s="204"/>
      <c r="E42" s="204"/>
      <c r="F42" s="204"/>
    </row>
    <row r="44" spans="1:10" ht="35.4" customHeight="1" x14ac:dyDescent="0.3">
      <c r="A44" s="229" t="s">
        <v>23</v>
      </c>
      <c r="B44" s="229"/>
      <c r="C44" s="7" t="s">
        <v>41</v>
      </c>
      <c r="D44" s="126" t="s">
        <v>42</v>
      </c>
      <c r="E44" s="20" t="s">
        <v>43</v>
      </c>
      <c r="F44" s="126" t="s">
        <v>24</v>
      </c>
    </row>
    <row r="45" spans="1:10" ht="16.95" customHeight="1" x14ac:dyDescent="0.3">
      <c r="A45" s="230" t="s">
        <v>28</v>
      </c>
      <c r="B45" s="231"/>
      <c r="C45" s="16" t="s">
        <v>175</v>
      </c>
      <c r="D45" s="16"/>
      <c r="E45" s="19"/>
      <c r="F45" s="17" t="s">
        <v>186</v>
      </c>
    </row>
    <row r="46" spans="1:10" ht="111" customHeight="1" x14ac:dyDescent="0.3">
      <c r="A46" s="230" t="s">
        <v>29</v>
      </c>
      <c r="B46" s="230"/>
      <c r="C46" s="16" t="s">
        <v>175</v>
      </c>
      <c r="D46" s="16"/>
      <c r="E46" s="16"/>
      <c r="F46" s="153" t="s">
        <v>189</v>
      </c>
      <c r="I46" s="151"/>
      <c r="J46" s="151"/>
    </row>
    <row r="47" spans="1:10" ht="16.95" customHeight="1" x14ac:dyDescent="0.3">
      <c r="A47" s="232" t="s">
        <v>27</v>
      </c>
      <c r="B47" s="232"/>
      <c r="C47" s="152" t="s">
        <v>175</v>
      </c>
      <c r="D47" s="16"/>
      <c r="E47" s="16"/>
      <c r="F47" s="154" t="s">
        <v>190</v>
      </c>
      <c r="I47" s="151"/>
      <c r="J47" s="151"/>
    </row>
    <row r="48" spans="1:10" x14ac:dyDescent="0.3">
      <c r="A48" s="233" t="s">
        <v>30</v>
      </c>
      <c r="B48" s="233"/>
      <c r="C48" s="16"/>
      <c r="D48" s="16" t="s">
        <v>175</v>
      </c>
      <c r="E48" s="16"/>
      <c r="F48" s="18"/>
      <c r="H48" s="151"/>
      <c r="I48" s="151"/>
      <c r="J48" s="151"/>
    </row>
    <row r="49" spans="1:10" ht="16.95" customHeight="1" x14ac:dyDescent="0.3">
      <c r="A49" s="224" t="s">
        <v>171</v>
      </c>
      <c r="B49" s="224"/>
      <c r="C49" s="224"/>
      <c r="D49" s="224"/>
      <c r="E49" s="224"/>
      <c r="F49" s="224"/>
      <c r="H49" s="151"/>
      <c r="I49" s="151"/>
      <c r="J49" s="151"/>
    </row>
    <row r="50" spans="1:10" x14ac:dyDescent="0.3">
      <c r="A50" s="209" t="s">
        <v>172</v>
      </c>
      <c r="B50" s="209"/>
      <c r="C50" s="209"/>
      <c r="D50" s="209"/>
      <c r="E50" s="209"/>
      <c r="F50" s="209"/>
      <c r="H50" s="151"/>
      <c r="I50" s="151"/>
      <c r="J50" s="151"/>
    </row>
    <row r="51" spans="1:10" ht="47.25" customHeight="1" x14ac:dyDescent="0.3">
      <c r="A51" s="216" t="s">
        <v>187</v>
      </c>
      <c r="B51" s="216"/>
      <c r="C51" s="216"/>
      <c r="D51" s="216"/>
      <c r="E51" s="216"/>
      <c r="F51" s="216"/>
      <c r="H51" s="151"/>
      <c r="I51" s="151"/>
      <c r="J51" s="151"/>
    </row>
    <row r="52" spans="1:10" ht="20.25" customHeight="1" x14ac:dyDescent="0.3">
      <c r="A52" s="216" t="s">
        <v>188</v>
      </c>
      <c r="B52" s="216"/>
      <c r="C52" s="216"/>
      <c r="D52" s="216"/>
      <c r="E52" s="216"/>
      <c r="F52" s="216"/>
      <c r="H52" s="151"/>
      <c r="I52" s="151"/>
      <c r="J52" s="151"/>
    </row>
    <row r="53" spans="1:10" ht="15" customHeight="1" x14ac:dyDescent="0.3">
      <c r="A53" s="216" t="s">
        <v>191</v>
      </c>
      <c r="B53" s="216"/>
      <c r="C53" s="216"/>
      <c r="D53" s="216"/>
      <c r="E53" s="216"/>
      <c r="F53" s="216"/>
      <c r="H53" s="151"/>
      <c r="I53" s="151"/>
      <c r="J53" s="151"/>
    </row>
    <row r="54" spans="1:10" ht="15" customHeight="1" x14ac:dyDescent="0.3">
      <c r="A54" s="134"/>
      <c r="B54" s="134"/>
      <c r="C54" s="134"/>
      <c r="D54" s="134"/>
      <c r="E54" s="134"/>
      <c r="F54" s="134"/>
      <c r="H54" s="151"/>
      <c r="I54" s="151"/>
      <c r="J54" s="151"/>
    </row>
    <row r="55" spans="1:10" ht="15" customHeight="1" x14ac:dyDescent="0.3">
      <c r="A55" s="134"/>
      <c r="B55" s="134"/>
      <c r="C55" s="134"/>
      <c r="D55" s="134"/>
      <c r="E55" s="134"/>
      <c r="F55" s="134"/>
      <c r="H55" s="151"/>
      <c r="I55" s="151"/>
      <c r="J55" s="151"/>
    </row>
    <row r="56" spans="1:10" ht="15" customHeight="1" x14ac:dyDescent="0.3">
      <c r="A56" s="134"/>
      <c r="B56" s="134"/>
      <c r="C56" s="134"/>
      <c r="D56" s="134"/>
      <c r="E56" s="134"/>
      <c r="F56" s="134"/>
    </row>
    <row r="57" spans="1:10" ht="15" customHeight="1" x14ac:dyDescent="0.3">
      <c r="A57" s="134"/>
      <c r="B57" s="134"/>
      <c r="C57" s="134"/>
      <c r="D57" s="134"/>
      <c r="E57" s="134"/>
      <c r="F57" s="134"/>
    </row>
    <row r="58" spans="1:10" x14ac:dyDescent="0.3">
      <c r="A58" s="203" t="s">
        <v>44</v>
      </c>
      <c r="B58" s="203"/>
      <c r="C58" s="203"/>
      <c r="D58" s="203"/>
      <c r="E58" s="203"/>
      <c r="F58" s="203"/>
    </row>
    <row r="59" spans="1:10" x14ac:dyDescent="0.3">
      <c r="A59" s="203" t="s">
        <v>25</v>
      </c>
      <c r="B59" s="203"/>
      <c r="C59" s="203"/>
      <c r="D59" s="203"/>
      <c r="E59" s="203"/>
      <c r="F59" s="203"/>
    </row>
    <row r="61" spans="1:10" ht="32.4" customHeight="1" x14ac:dyDescent="0.3">
      <c r="A61" s="213" t="s">
        <v>23</v>
      </c>
      <c r="B61" s="213"/>
      <c r="C61" s="9" t="s">
        <v>41</v>
      </c>
      <c r="D61" s="127" t="s">
        <v>42</v>
      </c>
      <c r="E61" s="21" t="s">
        <v>85</v>
      </c>
      <c r="F61" s="127" t="s">
        <v>24</v>
      </c>
    </row>
    <row r="62" spans="1:10" s="86" customFormat="1" ht="22.95" customHeight="1" x14ac:dyDescent="0.3">
      <c r="A62" s="214" t="s">
        <v>31</v>
      </c>
      <c r="B62" s="214"/>
      <c r="C62" s="155"/>
      <c r="D62" s="155"/>
      <c r="E62" s="156" t="s">
        <v>175</v>
      </c>
      <c r="F62" s="43"/>
    </row>
    <row r="63" spans="1:10" s="86" customFormat="1" ht="31.95" customHeight="1" x14ac:dyDescent="0.3">
      <c r="A63" s="215" t="s">
        <v>32</v>
      </c>
      <c r="B63" s="215"/>
      <c r="C63" s="157"/>
      <c r="D63" s="157"/>
      <c r="E63" s="158" t="s">
        <v>175</v>
      </c>
      <c r="F63" s="44"/>
    </row>
    <row r="64" spans="1:10" x14ac:dyDescent="0.3">
      <c r="A64" s="208" t="s">
        <v>171</v>
      </c>
      <c r="B64" s="208"/>
      <c r="C64" s="208"/>
      <c r="D64" s="208"/>
      <c r="E64" s="208"/>
      <c r="F64" s="208"/>
    </row>
    <row r="65" spans="1:6" x14ac:dyDescent="0.3">
      <c r="A65" s="209" t="s">
        <v>172</v>
      </c>
      <c r="B65" s="209"/>
      <c r="C65" s="209"/>
      <c r="D65" s="209"/>
      <c r="E65" s="209"/>
      <c r="F65" s="209"/>
    </row>
    <row r="66" spans="1:6" x14ac:dyDescent="0.3">
      <c r="A66" s="216" t="s">
        <v>192</v>
      </c>
      <c r="B66" s="216"/>
      <c r="C66" s="216"/>
      <c r="D66" s="216"/>
      <c r="E66" s="216"/>
      <c r="F66" s="216"/>
    </row>
    <row r="68" spans="1:6" ht="31.2" customHeight="1" x14ac:dyDescent="0.3">
      <c r="A68" s="2" t="s">
        <v>45</v>
      </c>
      <c r="B68" s="191" t="s">
        <v>176</v>
      </c>
      <c r="C68" s="192"/>
      <c r="D68" s="193" t="s">
        <v>48</v>
      </c>
      <c r="E68" s="194"/>
      <c r="F68" s="195"/>
    </row>
    <row r="69" spans="1:6" x14ac:dyDescent="0.3">
      <c r="A69" s="2" t="s">
        <v>46</v>
      </c>
      <c r="B69" s="191" t="s">
        <v>177</v>
      </c>
      <c r="C69" s="192"/>
      <c r="D69" s="196"/>
      <c r="E69" s="197"/>
      <c r="F69" s="198"/>
    </row>
    <row r="70" spans="1:6" x14ac:dyDescent="0.3">
      <c r="A70" s="2" t="s">
        <v>47</v>
      </c>
      <c r="B70" s="191" t="s">
        <v>170</v>
      </c>
      <c r="C70" s="192"/>
      <c r="D70" s="199"/>
      <c r="E70" s="200"/>
      <c r="F70" s="201"/>
    </row>
    <row r="71" spans="1:6" x14ac:dyDescent="0.35">
      <c r="A71" s="1"/>
      <c r="B71" s="66"/>
      <c r="C71" s="66"/>
      <c r="D71" s="131"/>
      <c r="E71" s="131"/>
      <c r="F71" s="131"/>
    </row>
    <row r="72" spans="1:6" ht="21.9" customHeight="1" x14ac:dyDescent="0.3">
      <c r="A72" s="202" t="s">
        <v>49</v>
      </c>
      <c r="B72" s="202"/>
      <c r="C72" s="202"/>
      <c r="D72" s="202"/>
      <c r="E72" s="202"/>
      <c r="F72" s="202"/>
    </row>
    <row r="73" spans="1:6" ht="9.9" customHeight="1" x14ac:dyDescent="0.3"/>
    <row r="74" spans="1:6" x14ac:dyDescent="0.3">
      <c r="A74" s="203" t="s">
        <v>50</v>
      </c>
      <c r="B74" s="203"/>
      <c r="C74" s="203"/>
      <c r="D74" s="203"/>
      <c r="E74" s="203"/>
      <c r="F74" s="203"/>
    </row>
    <row r="75" spans="1:6" x14ac:dyDescent="0.3">
      <c r="A75" s="203" t="s">
        <v>61</v>
      </c>
      <c r="B75" s="203"/>
      <c r="C75" s="203"/>
      <c r="D75" s="203"/>
      <c r="E75" s="203"/>
      <c r="F75" s="203"/>
    </row>
    <row r="76" spans="1:6" x14ac:dyDescent="0.3">
      <c r="A76" s="203" t="s">
        <v>51</v>
      </c>
      <c r="B76" s="203"/>
      <c r="C76" s="203"/>
      <c r="D76" s="203"/>
      <c r="E76" s="203"/>
      <c r="F76" s="203"/>
    </row>
    <row r="77" spans="1:6" ht="9.9" customHeight="1" x14ac:dyDescent="0.3"/>
    <row r="78" spans="1:6" ht="44.25" customHeight="1" x14ac:dyDescent="0.3">
      <c r="A78" s="68" t="s">
        <v>62</v>
      </c>
      <c r="B78" s="68" t="s">
        <v>66</v>
      </c>
      <c r="C78" s="68" t="s">
        <v>70</v>
      </c>
      <c r="D78" s="68" t="s">
        <v>67</v>
      </c>
      <c r="E78" s="68" t="s">
        <v>68</v>
      </c>
      <c r="F78" s="68" t="s">
        <v>69</v>
      </c>
    </row>
    <row r="79" spans="1:6" ht="15" customHeight="1" x14ac:dyDescent="0.3">
      <c r="A79" s="129" t="s">
        <v>16</v>
      </c>
      <c r="B79" s="35">
        <f>+SUM(B81:B85)</f>
        <v>160771191615</v>
      </c>
      <c r="C79" s="45">
        <f>+SUM(C81:C85)</f>
        <v>100</v>
      </c>
      <c r="D79" s="11"/>
      <c r="E79" s="11"/>
      <c r="F79" s="11"/>
    </row>
    <row r="80" spans="1:6" ht="9.9" customHeight="1" x14ac:dyDescent="0.3">
      <c r="A80" s="24"/>
      <c r="B80" s="33"/>
      <c r="C80" s="34"/>
      <c r="D80" s="23"/>
      <c r="E80" s="23"/>
      <c r="F80" s="23"/>
    </row>
    <row r="81" spans="1:6" s="87" customFormat="1" ht="38.25" customHeight="1" x14ac:dyDescent="0.3">
      <c r="A81" s="24" t="s">
        <v>63</v>
      </c>
      <c r="B81" s="25">
        <v>160771191615</v>
      </c>
      <c r="C81" s="34">
        <f>+B81/$B$79*100</f>
        <v>100</v>
      </c>
      <c r="D81" s="23" t="s">
        <v>180</v>
      </c>
      <c r="E81" s="23" t="s">
        <v>180</v>
      </c>
      <c r="F81" s="23" t="s">
        <v>181</v>
      </c>
    </row>
    <row r="82" spans="1:6" s="87" customFormat="1" ht="15" customHeight="1" x14ac:dyDescent="0.3">
      <c r="A82" s="24" t="s">
        <v>64</v>
      </c>
      <c r="B82" s="25">
        <v>0</v>
      </c>
      <c r="C82" s="34">
        <f t="shared" ref="C82:C83" si="6">+B82/$B$79*100</f>
        <v>0</v>
      </c>
      <c r="D82" s="24"/>
      <c r="E82" s="24"/>
      <c r="F82" s="24"/>
    </row>
    <row r="83" spans="1:6" s="87" customFormat="1" ht="15" customHeight="1" x14ac:dyDescent="0.3">
      <c r="A83" s="24" t="s">
        <v>65</v>
      </c>
      <c r="B83" s="25">
        <v>0</v>
      </c>
      <c r="C83" s="34">
        <f t="shared" si="6"/>
        <v>0</v>
      </c>
      <c r="D83" s="24"/>
      <c r="E83" s="24"/>
      <c r="F83" s="24"/>
    </row>
    <row r="84" spans="1:6" s="87" customFormat="1" ht="15" customHeight="1" x14ac:dyDescent="0.3">
      <c r="A84" s="24" t="s">
        <v>156</v>
      </c>
      <c r="B84" s="25">
        <v>0</v>
      </c>
      <c r="C84" s="34">
        <f t="shared" ref="C84:C85" si="7">+B84/$B$79*100</f>
        <v>0</v>
      </c>
      <c r="D84" s="24"/>
      <c r="E84" s="24"/>
      <c r="F84" s="24"/>
    </row>
    <row r="85" spans="1:6" ht="15" customHeight="1" x14ac:dyDescent="0.3">
      <c r="A85" s="26" t="s">
        <v>157</v>
      </c>
      <c r="B85" s="25">
        <v>0</v>
      </c>
      <c r="C85" s="34">
        <f t="shared" si="7"/>
        <v>0</v>
      </c>
      <c r="D85" s="46"/>
      <c r="E85" s="46"/>
      <c r="F85" s="46"/>
    </row>
    <row r="86" spans="1:6" ht="15" customHeight="1" x14ac:dyDescent="0.3">
      <c r="A86" s="208" t="s">
        <v>182</v>
      </c>
      <c r="B86" s="208"/>
      <c r="C86" s="208"/>
      <c r="D86" s="208"/>
      <c r="E86" s="208"/>
      <c r="F86" s="208"/>
    </row>
    <row r="87" spans="1:6" x14ac:dyDescent="0.3">
      <c r="A87" s="205" t="s">
        <v>172</v>
      </c>
      <c r="B87" s="206"/>
      <c r="C87" s="206"/>
      <c r="D87" s="206"/>
      <c r="E87" s="206"/>
      <c r="F87" s="207"/>
    </row>
    <row r="88" spans="1:6" ht="15" customHeight="1" x14ac:dyDescent="0.3">
      <c r="A88" s="24"/>
      <c r="B88" s="47"/>
      <c r="C88" s="23"/>
    </row>
    <row r="89" spans="1:6" x14ac:dyDescent="0.3">
      <c r="A89" s="203" t="s">
        <v>71</v>
      </c>
      <c r="B89" s="203"/>
      <c r="C89" s="203"/>
      <c r="D89" s="203"/>
      <c r="E89" s="203"/>
      <c r="F89" s="203"/>
    </row>
    <row r="90" spans="1:6" x14ac:dyDescent="0.3">
      <c r="A90" s="203" t="s">
        <v>72</v>
      </c>
      <c r="B90" s="203"/>
      <c r="C90" s="203"/>
      <c r="D90" s="203"/>
      <c r="E90" s="203"/>
      <c r="F90" s="203"/>
    </row>
    <row r="91" spans="1:6" x14ac:dyDescent="0.3">
      <c r="A91" s="203" t="s">
        <v>51</v>
      </c>
      <c r="B91" s="203"/>
      <c r="C91" s="203"/>
      <c r="D91" s="203"/>
      <c r="E91" s="203"/>
      <c r="F91" s="203"/>
    </row>
    <row r="92" spans="1:6" ht="9.9" customHeight="1" x14ac:dyDescent="0.3"/>
    <row r="93" spans="1:6" x14ac:dyDescent="0.3">
      <c r="A93" s="67" t="s">
        <v>54</v>
      </c>
      <c r="B93" s="67" t="s">
        <v>55</v>
      </c>
      <c r="C93" s="67" t="s">
        <v>0</v>
      </c>
      <c r="D93" s="67" t="s">
        <v>2</v>
      </c>
      <c r="E93" s="67" t="s">
        <v>3</v>
      </c>
      <c r="F93" s="67" t="s">
        <v>4</v>
      </c>
    </row>
    <row r="94" spans="1:6" x14ac:dyDescent="0.3">
      <c r="A94" s="129" t="s">
        <v>16</v>
      </c>
      <c r="B94" s="48"/>
      <c r="C94" s="12">
        <f>+C96+C100</f>
        <v>14372624301.25</v>
      </c>
      <c r="D94" s="12">
        <f t="shared" ref="D94:E94" si="8">+D96+D100</f>
        <v>13372624301.25</v>
      </c>
      <c r="E94" s="12">
        <f t="shared" si="8"/>
        <v>13372624301.25</v>
      </c>
      <c r="F94" s="35">
        <f>+F96+F100</f>
        <v>41117872903.75</v>
      </c>
    </row>
    <row r="95" spans="1:6" ht="9.9" customHeight="1" x14ac:dyDescent="0.3">
      <c r="A95" s="13"/>
      <c r="B95" s="49"/>
      <c r="C95" s="14"/>
      <c r="D95" s="14"/>
      <c r="E95" s="14"/>
      <c r="F95" s="50"/>
    </row>
    <row r="96" spans="1:6" x14ac:dyDescent="0.3">
      <c r="A96" s="210" t="s">
        <v>73</v>
      </c>
      <c r="B96" s="210"/>
      <c r="C96" s="51">
        <f>+SUM(C97:C99)</f>
        <v>13372624301.25</v>
      </c>
      <c r="D96" s="51">
        <f>+SUM(D97:D99)</f>
        <v>13372624301.25</v>
      </c>
      <c r="E96" s="51">
        <f>+SUM(E97:E99)</f>
        <v>13372624301.25</v>
      </c>
      <c r="F96" s="52">
        <f>+SUM(F97:F99)</f>
        <v>40117872903.75</v>
      </c>
    </row>
    <row r="97" spans="1:6" ht="30" x14ac:dyDescent="0.3">
      <c r="A97" s="170">
        <v>1.3103899999999999</v>
      </c>
      <c r="B97" s="171" t="s">
        <v>221</v>
      </c>
      <c r="C97" s="15">
        <v>392533281.33000004</v>
      </c>
      <c r="D97" s="15">
        <v>392533281.33000004</v>
      </c>
      <c r="E97" s="15">
        <v>392533281.32999998</v>
      </c>
      <c r="F97" s="54">
        <f>+C97+D97+E97</f>
        <v>1177599843.99</v>
      </c>
    </row>
    <row r="98" spans="1:6" ht="30" x14ac:dyDescent="0.3">
      <c r="A98" s="170">
        <v>1.3104199999999999</v>
      </c>
      <c r="B98" s="171" t="s">
        <v>222</v>
      </c>
      <c r="C98" s="15">
        <v>7375909167.9200001</v>
      </c>
      <c r="D98" s="15">
        <v>7375909167.9200001</v>
      </c>
      <c r="E98" s="15">
        <v>7375909167.9200001</v>
      </c>
      <c r="F98" s="54">
        <f t="shared" ref="F98:F99" si="9">+C98+D98+E98</f>
        <v>22127727503.760002</v>
      </c>
    </row>
    <row r="99" spans="1:6" ht="30" x14ac:dyDescent="0.3">
      <c r="A99" s="170">
        <v>1.3103499999999999</v>
      </c>
      <c r="B99" s="171" t="s">
        <v>223</v>
      </c>
      <c r="C99" s="15">
        <v>5604181852</v>
      </c>
      <c r="D99" s="15">
        <v>5604181852.000001</v>
      </c>
      <c r="E99" s="15">
        <v>5604181852</v>
      </c>
      <c r="F99" s="54">
        <f t="shared" si="9"/>
        <v>16812545556</v>
      </c>
    </row>
    <row r="100" spans="1:6" x14ac:dyDescent="0.3">
      <c r="A100" s="210" t="s">
        <v>74</v>
      </c>
      <c r="B100" s="210"/>
      <c r="C100" s="51">
        <f>+SUM(C101:C102)</f>
        <v>1000000000</v>
      </c>
      <c r="D100" s="51">
        <f>+SUM(D101:D102)</f>
        <v>0</v>
      </c>
      <c r="E100" s="51">
        <f>+SUM(E101:E102)</f>
        <v>0</v>
      </c>
      <c r="F100" s="52">
        <f>+SUM(F101:F102)</f>
        <v>1000000000</v>
      </c>
    </row>
    <row r="101" spans="1:6" x14ac:dyDescent="0.3">
      <c r="A101" s="170">
        <v>2.6000200000000002</v>
      </c>
      <c r="B101" s="171" t="s">
        <v>224</v>
      </c>
      <c r="C101" s="55">
        <v>1000000000</v>
      </c>
      <c r="D101" s="55">
        <v>0</v>
      </c>
      <c r="E101" s="55">
        <v>0</v>
      </c>
      <c r="F101" s="150">
        <f t="shared" ref="F101" si="10">+C101+D101+E101</f>
        <v>1000000000</v>
      </c>
    </row>
    <row r="102" spans="1:6" x14ac:dyDescent="0.3">
      <c r="A102" s="53"/>
      <c r="B102" s="49"/>
      <c r="C102" s="55"/>
      <c r="D102" s="55"/>
      <c r="E102" s="55"/>
      <c r="F102" s="56"/>
    </row>
    <row r="103" spans="1:6" x14ac:dyDescent="0.3">
      <c r="A103" s="208" t="s">
        <v>230</v>
      </c>
      <c r="B103" s="208"/>
      <c r="C103" s="208"/>
      <c r="D103" s="208"/>
      <c r="E103" s="208"/>
      <c r="F103" s="208"/>
    </row>
    <row r="104" spans="1:6" ht="50.1" customHeight="1" x14ac:dyDescent="0.3">
      <c r="A104" s="209" t="s">
        <v>172</v>
      </c>
      <c r="B104" s="209"/>
      <c r="C104" s="209"/>
      <c r="D104" s="209"/>
      <c r="E104" s="209"/>
      <c r="F104" s="209"/>
    </row>
    <row r="105" spans="1:6" ht="9.9" customHeight="1" x14ac:dyDescent="0.3">
      <c r="A105" s="24"/>
      <c r="B105" s="47"/>
      <c r="C105" s="23"/>
    </row>
    <row r="106" spans="1:6" x14ac:dyDescent="0.3">
      <c r="A106" s="203" t="s">
        <v>75</v>
      </c>
      <c r="B106" s="203"/>
      <c r="C106" s="203"/>
      <c r="D106" s="203"/>
      <c r="E106" s="203"/>
      <c r="F106" s="203"/>
    </row>
    <row r="107" spans="1:6" ht="30.75" customHeight="1" x14ac:dyDescent="0.3">
      <c r="A107" s="204" t="s">
        <v>53</v>
      </c>
      <c r="B107" s="204"/>
      <c r="C107" s="204"/>
      <c r="D107" s="204"/>
      <c r="E107" s="204"/>
      <c r="F107" s="204"/>
    </row>
    <row r="108" spans="1:6" x14ac:dyDescent="0.3">
      <c r="A108" s="203" t="s">
        <v>51</v>
      </c>
      <c r="B108" s="203"/>
      <c r="C108" s="203"/>
      <c r="D108" s="203"/>
      <c r="E108" s="203"/>
      <c r="F108" s="203"/>
    </row>
    <row r="109" spans="1:6" ht="9.9" customHeight="1" x14ac:dyDescent="0.3">
      <c r="A109" s="88"/>
      <c r="B109" s="89"/>
      <c r="C109" s="89"/>
      <c r="D109" s="89"/>
      <c r="E109" s="89"/>
      <c r="F109" s="90"/>
    </row>
    <row r="110" spans="1:6" x14ac:dyDescent="0.3">
      <c r="A110" s="67" t="s">
        <v>54</v>
      </c>
      <c r="B110" s="67" t="s">
        <v>55</v>
      </c>
      <c r="C110" s="67" t="s">
        <v>0</v>
      </c>
      <c r="D110" s="67" t="s">
        <v>2</v>
      </c>
      <c r="E110" s="67" t="s">
        <v>3</v>
      </c>
      <c r="F110" s="67" t="s">
        <v>4</v>
      </c>
    </row>
    <row r="111" spans="1:6" x14ac:dyDescent="0.3">
      <c r="A111" s="129" t="s">
        <v>16</v>
      </c>
      <c r="B111" s="48"/>
      <c r="C111" s="35">
        <f>+C113+C120+C122</f>
        <v>13372624301.25</v>
      </c>
      <c r="D111" s="35">
        <f>+D113+D120+D122</f>
        <v>13620711754.389999</v>
      </c>
      <c r="E111" s="35">
        <f>+E113+E120+E122</f>
        <v>13372624301.25</v>
      </c>
      <c r="F111" s="35">
        <f>+F113+F120+F122</f>
        <v>40365960356.889999</v>
      </c>
    </row>
    <row r="112" spans="1:6" ht="9.9" customHeight="1" x14ac:dyDescent="0.3">
      <c r="A112" s="13"/>
      <c r="B112" s="49"/>
      <c r="C112" s="14"/>
      <c r="D112" s="14"/>
      <c r="E112" s="14"/>
      <c r="F112" s="50"/>
    </row>
    <row r="113" spans="1:6" x14ac:dyDescent="0.3">
      <c r="A113" s="210" t="s">
        <v>56</v>
      </c>
      <c r="B113" s="210"/>
      <c r="C113" s="52">
        <f>+SUM(C114:C118)</f>
        <v>13372624301.25</v>
      </c>
      <c r="D113" s="52">
        <f t="shared" ref="D113:E113" si="11">+SUM(D114:D118)</f>
        <v>13372624301.25</v>
      </c>
      <c r="E113" s="52">
        <f t="shared" si="11"/>
        <v>13372624301.25</v>
      </c>
      <c r="F113" s="52">
        <f>+SUM(F114:F118)</f>
        <v>40117872903.75</v>
      </c>
    </row>
    <row r="114" spans="1:6" x14ac:dyDescent="0.3">
      <c r="A114" s="172" t="s">
        <v>225</v>
      </c>
      <c r="B114" s="49" t="s">
        <v>226</v>
      </c>
      <c r="C114" s="15">
        <f>+C37</f>
        <v>384629159.75</v>
      </c>
      <c r="D114" s="15">
        <f t="shared" ref="D114:E114" si="12">+D37</f>
        <v>384629159.75</v>
      </c>
      <c r="E114" s="15">
        <f t="shared" si="12"/>
        <v>384629159.75</v>
      </c>
      <c r="F114" s="54">
        <f>+C114+D114+E114</f>
        <v>1153887479.25</v>
      </c>
    </row>
    <row r="115" spans="1:6" ht="15" customHeight="1" x14ac:dyDescent="0.3">
      <c r="A115" s="173" t="s">
        <v>183</v>
      </c>
      <c r="B115" s="49" t="s">
        <v>227</v>
      </c>
      <c r="C115" s="15">
        <f>+C36</f>
        <v>947665349.88999999</v>
      </c>
      <c r="D115" s="15">
        <f t="shared" ref="D115:E115" si="13">+D36</f>
        <v>1765993767.4400001</v>
      </c>
      <c r="E115" s="15">
        <f t="shared" si="13"/>
        <v>1772664530.3599999</v>
      </c>
      <c r="F115" s="54">
        <f t="shared" ref="F115:F118" si="14">+C115+D115+E115</f>
        <v>4486323647.6899996</v>
      </c>
    </row>
    <row r="116" spans="1:6" ht="15" customHeight="1" x14ac:dyDescent="0.3">
      <c r="A116" s="173" t="s">
        <v>184</v>
      </c>
      <c r="B116" s="49" t="s">
        <v>228</v>
      </c>
      <c r="C116" s="15">
        <f>+C31+C34</f>
        <v>12040329791.610001</v>
      </c>
      <c r="D116" s="15">
        <v>11222001374.059999</v>
      </c>
      <c r="E116" s="15">
        <f t="shared" ref="E116" si="15">+E31+E34</f>
        <v>11215330611.139999</v>
      </c>
      <c r="F116" s="54">
        <f t="shared" si="14"/>
        <v>34477661776.809998</v>
      </c>
    </row>
    <row r="117" spans="1:6" ht="15" customHeight="1" x14ac:dyDescent="0.3">
      <c r="A117" s="53"/>
      <c r="B117" s="49"/>
      <c r="C117" s="15">
        <v>0</v>
      </c>
      <c r="D117" s="15">
        <v>0</v>
      </c>
      <c r="E117" s="15">
        <v>0</v>
      </c>
      <c r="F117" s="54">
        <f t="shared" si="14"/>
        <v>0</v>
      </c>
    </row>
    <row r="118" spans="1:6" ht="15" customHeight="1" x14ac:dyDescent="0.3">
      <c r="A118" s="53"/>
      <c r="B118" s="49"/>
      <c r="C118" s="15">
        <v>0</v>
      </c>
      <c r="D118" s="15">
        <v>0</v>
      </c>
      <c r="E118" s="15">
        <v>0</v>
      </c>
      <c r="F118" s="54">
        <f t="shared" si="14"/>
        <v>0</v>
      </c>
    </row>
    <row r="119" spans="1:6" ht="15" customHeight="1" x14ac:dyDescent="0.3">
      <c r="A119" s="130"/>
      <c r="B119" s="49"/>
      <c r="C119" s="15"/>
      <c r="D119" s="15"/>
      <c r="E119" s="15"/>
      <c r="F119" s="54"/>
    </row>
    <row r="120" spans="1:6" x14ac:dyDescent="0.3">
      <c r="A120" s="210" t="s">
        <v>58</v>
      </c>
      <c r="B120" s="210"/>
      <c r="C120" s="52">
        <f>+SUM(C121:C121)</f>
        <v>0</v>
      </c>
      <c r="D120" s="52">
        <f>+SUM(D121:D121)</f>
        <v>248087453.13999999</v>
      </c>
      <c r="E120" s="52">
        <f>+SUM(E121:E121)</f>
        <v>0</v>
      </c>
      <c r="F120" s="52">
        <f>+SUM(F121:F121)</f>
        <v>248087453.13999999</v>
      </c>
    </row>
    <row r="121" spans="1:6" ht="15" customHeight="1" x14ac:dyDescent="0.3">
      <c r="A121" s="173" t="s">
        <v>184</v>
      </c>
      <c r="B121" s="49" t="s">
        <v>228</v>
      </c>
      <c r="C121" s="55">
        <v>0</v>
      </c>
      <c r="D121" s="55">
        <v>248087453.13999999</v>
      </c>
      <c r="E121" s="55">
        <v>0</v>
      </c>
      <c r="F121" s="40">
        <f>+C121+D121+E121</f>
        <v>248087453.13999999</v>
      </c>
    </row>
    <row r="122" spans="1:6" x14ac:dyDescent="0.3">
      <c r="A122" s="210" t="s">
        <v>59</v>
      </c>
      <c r="B122" s="210"/>
      <c r="C122" s="52">
        <f>+SUM(C123:C124)</f>
        <v>0</v>
      </c>
      <c r="D122" s="52">
        <f>+SUM(D123:D124)</f>
        <v>0</v>
      </c>
      <c r="E122" s="52">
        <f>+SUM(E123:E124)</f>
        <v>0</v>
      </c>
      <c r="F122" s="52">
        <f>+SUM(F123:F124)</f>
        <v>0</v>
      </c>
    </row>
    <row r="123" spans="1:6" ht="15" customHeight="1" x14ac:dyDescent="0.3">
      <c r="A123" s="74"/>
      <c r="B123" s="49"/>
      <c r="C123" s="55"/>
      <c r="D123" s="55"/>
      <c r="E123" s="55"/>
      <c r="F123" s="40"/>
    </row>
    <row r="124" spans="1:6" ht="15" customHeight="1" x14ac:dyDescent="0.3">
      <c r="A124" s="46"/>
      <c r="B124" s="46"/>
      <c r="C124" s="58"/>
      <c r="D124" s="58"/>
      <c r="E124" s="58"/>
      <c r="F124" s="59"/>
    </row>
    <row r="125" spans="1:6" ht="15" customHeight="1" x14ac:dyDescent="0.3">
      <c r="A125" s="211" t="s">
        <v>60</v>
      </c>
      <c r="B125" s="212"/>
      <c r="C125" s="212"/>
      <c r="D125" s="212"/>
      <c r="E125" s="212"/>
      <c r="F125" s="212"/>
    </row>
    <row r="126" spans="1:6" ht="15" customHeight="1" x14ac:dyDescent="0.3">
      <c r="A126" s="208" t="s">
        <v>230</v>
      </c>
      <c r="B126" s="208"/>
      <c r="C126" s="208"/>
      <c r="D126" s="208"/>
      <c r="E126" s="208"/>
      <c r="F126" s="208"/>
    </row>
    <row r="127" spans="1:6" x14ac:dyDescent="0.3">
      <c r="A127" s="209" t="s">
        <v>229</v>
      </c>
      <c r="B127" s="209"/>
      <c r="C127" s="209"/>
      <c r="D127" s="209"/>
      <c r="E127" s="209"/>
      <c r="F127" s="209"/>
    </row>
    <row r="128" spans="1:6" x14ac:dyDescent="0.3">
      <c r="A128" s="53"/>
      <c r="B128" s="49"/>
    </row>
    <row r="129" spans="1:6" x14ac:dyDescent="0.3">
      <c r="A129" s="203" t="s">
        <v>77</v>
      </c>
      <c r="B129" s="203"/>
      <c r="C129" s="203"/>
      <c r="D129" s="203"/>
      <c r="E129" s="203"/>
      <c r="F129" s="203"/>
    </row>
    <row r="130" spans="1:6" ht="14.4" customHeight="1" x14ac:dyDescent="0.3">
      <c r="A130" s="203" t="s">
        <v>78</v>
      </c>
      <c r="B130" s="203"/>
      <c r="C130" s="203"/>
      <c r="D130" s="203"/>
      <c r="E130" s="203"/>
      <c r="F130" s="203"/>
    </row>
    <row r="131" spans="1:6" x14ac:dyDescent="0.3">
      <c r="A131" s="203" t="s">
        <v>51</v>
      </c>
      <c r="B131" s="203"/>
      <c r="C131" s="203"/>
      <c r="D131" s="203"/>
      <c r="E131" s="203"/>
      <c r="F131" s="203"/>
    </row>
    <row r="132" spans="1:6" x14ac:dyDescent="0.3">
      <c r="A132" s="88"/>
      <c r="B132" s="89"/>
      <c r="C132" s="89"/>
      <c r="D132" s="89"/>
      <c r="E132" s="89"/>
      <c r="F132" s="90"/>
    </row>
    <row r="133" spans="1:6" x14ac:dyDescent="0.3">
      <c r="A133" s="67" t="s">
        <v>76</v>
      </c>
      <c r="B133" s="67" t="s">
        <v>0</v>
      </c>
      <c r="C133" s="67" t="s">
        <v>2</v>
      </c>
      <c r="D133" s="67" t="s">
        <v>3</v>
      </c>
      <c r="E133" s="67" t="s">
        <v>4</v>
      </c>
      <c r="F133" s="22"/>
    </row>
    <row r="134" spans="1:6" x14ac:dyDescent="0.3">
      <c r="A134" s="106" t="s">
        <v>80</v>
      </c>
      <c r="B134" s="60">
        <f>+B135</f>
        <v>1000000000</v>
      </c>
      <c r="C134" s="60">
        <f t="shared" ref="C134:D136" si="16">+B144</f>
        <v>1000000000</v>
      </c>
      <c r="D134" s="60">
        <f t="shared" si="16"/>
        <v>-248087453.13999939</v>
      </c>
      <c r="E134" s="109">
        <f>+B134</f>
        <v>1000000000</v>
      </c>
      <c r="F134" s="90"/>
    </row>
    <row r="135" spans="1:6" x14ac:dyDescent="0.3">
      <c r="A135" s="107" t="s">
        <v>81</v>
      </c>
      <c r="B135" s="25">
        <v>1000000000</v>
      </c>
      <c r="C135" s="25">
        <v>0</v>
      </c>
      <c r="D135" s="25">
        <f>+C145</f>
        <v>-248087453.13999999</v>
      </c>
      <c r="E135" s="64">
        <f>+B135</f>
        <v>1000000000</v>
      </c>
      <c r="F135" s="22"/>
    </row>
    <row r="136" spans="1:6" x14ac:dyDescent="0.3">
      <c r="A136" s="107" t="s">
        <v>79</v>
      </c>
      <c r="B136" s="25" t="s">
        <v>89</v>
      </c>
      <c r="C136" s="25">
        <f>+B146</f>
        <v>0</v>
      </c>
      <c r="D136" s="25">
        <f t="shared" si="16"/>
        <v>0</v>
      </c>
      <c r="E136" s="64" t="str">
        <f>+B136</f>
        <v>N/A</v>
      </c>
      <c r="F136" s="22"/>
    </row>
    <row r="137" spans="1:6" x14ac:dyDescent="0.3">
      <c r="A137" s="106" t="s">
        <v>83</v>
      </c>
      <c r="B137" s="60">
        <f>+B140</f>
        <v>13372624301.25</v>
      </c>
      <c r="C137" s="60">
        <f t="shared" ref="C137:D137" si="17">+C140</f>
        <v>13372624301.25</v>
      </c>
      <c r="D137" s="60">
        <f t="shared" si="17"/>
        <v>13372624301.25</v>
      </c>
      <c r="E137" s="60">
        <f>+B137+C137+D137</f>
        <v>40117872903.75</v>
      </c>
      <c r="F137" s="90"/>
    </row>
    <row r="138" spans="1:6" x14ac:dyDescent="0.3">
      <c r="A138" s="106" t="s">
        <v>143</v>
      </c>
      <c r="B138" s="60">
        <f>+B139+B140</f>
        <v>14372624301.25</v>
      </c>
      <c r="C138" s="60">
        <f t="shared" ref="C138" si="18">+C139+C140</f>
        <v>13372624301.25</v>
      </c>
      <c r="D138" s="60">
        <f>+D139+D140</f>
        <v>13372624301.25</v>
      </c>
      <c r="E138" s="60">
        <f>+E139+E140</f>
        <v>41117872903.75</v>
      </c>
      <c r="F138" s="90"/>
    </row>
    <row r="139" spans="1:6" x14ac:dyDescent="0.3">
      <c r="A139" s="107" t="s">
        <v>81</v>
      </c>
      <c r="B139" s="25">
        <f>+B135</f>
        <v>1000000000</v>
      </c>
      <c r="C139" s="25">
        <f>+C135</f>
        <v>0</v>
      </c>
      <c r="D139" s="25">
        <v>0</v>
      </c>
      <c r="E139" s="64">
        <f>+E135</f>
        <v>1000000000</v>
      </c>
      <c r="F139" s="22"/>
    </row>
    <row r="140" spans="1:6" x14ac:dyDescent="0.3">
      <c r="A140" s="107" t="s">
        <v>79</v>
      </c>
      <c r="B140" s="25">
        <f>+C96</f>
        <v>13372624301.25</v>
      </c>
      <c r="C140" s="25">
        <f>+D96</f>
        <v>13372624301.25</v>
      </c>
      <c r="D140" s="25">
        <f>+E96</f>
        <v>13372624301.25</v>
      </c>
      <c r="E140" s="64">
        <f>+E137</f>
        <v>40117872903.75</v>
      </c>
      <c r="F140" s="22"/>
    </row>
    <row r="141" spans="1:6" x14ac:dyDescent="0.3">
      <c r="A141" s="106" t="s">
        <v>185</v>
      </c>
      <c r="B141" s="60">
        <f>+B142+B143</f>
        <v>13372624301.25</v>
      </c>
      <c r="C141" s="60">
        <f>+C142+C143</f>
        <v>13620711754.389999</v>
      </c>
      <c r="D141" s="60">
        <f>+D142+D143</f>
        <v>13372624301.25</v>
      </c>
      <c r="E141" s="60">
        <f>+B141+C141+D141</f>
        <v>40365960356.889999</v>
      </c>
      <c r="F141" s="90"/>
    </row>
    <row r="142" spans="1:6" x14ac:dyDescent="0.3">
      <c r="A142" s="107" t="s">
        <v>81</v>
      </c>
      <c r="B142" s="81">
        <v>0</v>
      </c>
      <c r="C142" s="81">
        <f>+D121</f>
        <v>248087453.13999999</v>
      </c>
      <c r="D142" s="81">
        <v>0</v>
      </c>
      <c r="E142" s="47">
        <f>+B142+C142+D142</f>
        <v>248087453.13999999</v>
      </c>
      <c r="F142" s="90"/>
    </row>
    <row r="143" spans="1:6" x14ac:dyDescent="0.3">
      <c r="A143" s="107" t="s">
        <v>79</v>
      </c>
      <c r="B143" s="81">
        <f>+C111</f>
        <v>13372624301.25</v>
      </c>
      <c r="C143" s="81">
        <f>+D113</f>
        <v>13372624301.25</v>
      </c>
      <c r="D143" s="81">
        <f>+E111</f>
        <v>13372624301.25</v>
      </c>
      <c r="E143" s="47">
        <f>+B143+C143+D143</f>
        <v>40117872903.75</v>
      </c>
      <c r="F143" s="90"/>
    </row>
    <row r="144" spans="1:6" x14ac:dyDescent="0.3">
      <c r="A144" s="106" t="s">
        <v>144</v>
      </c>
      <c r="B144" s="60">
        <f>+B138-B141</f>
        <v>1000000000</v>
      </c>
      <c r="C144" s="60">
        <f t="shared" ref="C144" si="19">+C138-C141</f>
        <v>-248087453.13999939</v>
      </c>
      <c r="D144" s="60">
        <f t="shared" ref="D144" si="20">+D138-D141</f>
        <v>0</v>
      </c>
      <c r="E144" s="60">
        <f>+E138-E141</f>
        <v>751912546.86000061</v>
      </c>
      <c r="F144" s="90"/>
    </row>
    <row r="145" spans="1:6" x14ac:dyDescent="0.3">
      <c r="A145" s="107" t="s">
        <v>81</v>
      </c>
      <c r="B145" s="81">
        <f>+B139-B142</f>
        <v>1000000000</v>
      </c>
      <c r="C145" s="81">
        <f>+C139-C142</f>
        <v>-248087453.13999999</v>
      </c>
      <c r="D145" s="81">
        <f>+D139-D142</f>
        <v>0</v>
      </c>
      <c r="E145" s="47">
        <f>+E139-E142</f>
        <v>751912546.86000001</v>
      </c>
    </row>
    <row r="146" spans="1:6" x14ac:dyDescent="0.3">
      <c r="A146" s="108" t="s">
        <v>79</v>
      </c>
      <c r="B146" s="76">
        <f>+B140-B143</f>
        <v>0</v>
      </c>
      <c r="C146" s="76">
        <f>+C140-C143</f>
        <v>0</v>
      </c>
      <c r="D146" s="76">
        <f>+D140-D143</f>
        <v>0</v>
      </c>
      <c r="E146" s="61">
        <f>+E140-E143</f>
        <v>0</v>
      </c>
    </row>
    <row r="147" spans="1:6" x14ac:dyDescent="0.3">
      <c r="A147" s="208" t="s">
        <v>230</v>
      </c>
      <c r="B147" s="208"/>
      <c r="C147" s="208"/>
      <c r="D147" s="208"/>
      <c r="E147" s="208"/>
      <c r="F147" s="41"/>
    </row>
    <row r="148" spans="1:6" ht="60" customHeight="1" x14ac:dyDescent="0.3">
      <c r="A148" s="205" t="s">
        <v>207</v>
      </c>
      <c r="B148" s="206"/>
      <c r="C148" s="206"/>
      <c r="D148" s="206"/>
      <c r="E148" s="207"/>
      <c r="F148" s="62"/>
    </row>
    <row r="149" spans="1:6" ht="26.4" customHeight="1" x14ac:dyDescent="0.3">
      <c r="A149" s="134"/>
      <c r="B149" s="63"/>
      <c r="C149" s="63"/>
      <c r="D149" s="63"/>
      <c r="E149" s="63"/>
      <c r="F149" s="62"/>
    </row>
    <row r="150" spans="1:6" ht="31.2" x14ac:dyDescent="0.3">
      <c r="A150" s="27" t="s">
        <v>84</v>
      </c>
      <c r="B150" s="191" t="s">
        <v>178</v>
      </c>
      <c r="C150" s="192"/>
      <c r="D150" s="193" t="s">
        <v>48</v>
      </c>
      <c r="E150" s="194"/>
      <c r="F150" s="195"/>
    </row>
    <row r="151" spans="1:6" x14ac:dyDescent="0.3">
      <c r="A151" s="28" t="s">
        <v>46</v>
      </c>
      <c r="B151" s="191" t="s">
        <v>206</v>
      </c>
      <c r="C151" s="192"/>
      <c r="D151" s="196"/>
      <c r="E151" s="197"/>
      <c r="F151" s="198"/>
    </row>
    <row r="152" spans="1:6" x14ac:dyDescent="0.3">
      <c r="A152" s="29" t="s">
        <v>47</v>
      </c>
      <c r="B152" s="191" t="s">
        <v>179</v>
      </c>
      <c r="C152" s="192"/>
      <c r="D152" s="199"/>
      <c r="E152" s="200"/>
      <c r="F152" s="201"/>
    </row>
    <row r="155" spans="1:6" ht="31.2" x14ac:dyDescent="0.3">
      <c r="A155" s="27" t="s">
        <v>84</v>
      </c>
      <c r="B155" s="191" t="s">
        <v>231</v>
      </c>
      <c r="C155" s="192"/>
      <c r="D155" s="193" t="s">
        <v>48</v>
      </c>
      <c r="E155" s="194"/>
      <c r="F155" s="195"/>
    </row>
    <row r="156" spans="1:6" x14ac:dyDescent="0.3">
      <c r="A156" s="28" t="s">
        <v>46</v>
      </c>
      <c r="B156" s="191" t="s">
        <v>232</v>
      </c>
      <c r="C156" s="192"/>
      <c r="D156" s="196"/>
      <c r="E156" s="197"/>
      <c r="F156" s="198"/>
    </row>
    <row r="157" spans="1:6" x14ac:dyDescent="0.3">
      <c r="A157" s="29" t="s">
        <v>47</v>
      </c>
      <c r="B157" s="191" t="s">
        <v>233</v>
      </c>
      <c r="C157" s="192"/>
      <c r="D157" s="199"/>
      <c r="E157" s="200"/>
      <c r="F157" s="201"/>
    </row>
  </sheetData>
  <mergeCells count="83">
    <mergeCell ref="A49:F49"/>
    <mergeCell ref="A50:F50"/>
    <mergeCell ref="A41:F41"/>
    <mergeCell ref="A58:F58"/>
    <mergeCell ref="A59:F59"/>
    <mergeCell ref="A42:F42"/>
    <mergeCell ref="A44:B44"/>
    <mergeCell ref="A45:B45"/>
    <mergeCell ref="A46:B46"/>
    <mergeCell ref="A47:B47"/>
    <mergeCell ref="A48:B48"/>
    <mergeCell ref="A51:F51"/>
    <mergeCell ref="A52:F52"/>
    <mergeCell ref="A53:F53"/>
    <mergeCell ref="A1:F2"/>
    <mergeCell ref="A39:F39"/>
    <mergeCell ref="A28:B28"/>
    <mergeCell ref="A12:F12"/>
    <mergeCell ref="A13:F13"/>
    <mergeCell ref="A22:F22"/>
    <mergeCell ref="A23:F23"/>
    <mergeCell ref="A29:B29"/>
    <mergeCell ref="A30:B30"/>
    <mergeCell ref="A37:B37"/>
    <mergeCell ref="A25:F25"/>
    <mergeCell ref="A26:F26"/>
    <mergeCell ref="A3:F3"/>
    <mergeCell ref="A38:E38"/>
    <mergeCell ref="C5:E5"/>
    <mergeCell ref="C6:E6"/>
    <mergeCell ref="C7:E7"/>
    <mergeCell ref="A10:F10"/>
    <mergeCell ref="A31:B31"/>
    <mergeCell ref="A35:B35"/>
    <mergeCell ref="A36:B36"/>
    <mergeCell ref="A32:B32"/>
    <mergeCell ref="A33:B33"/>
    <mergeCell ref="A34:B34"/>
    <mergeCell ref="B68:C68"/>
    <mergeCell ref="B69:C69"/>
    <mergeCell ref="B70:C70"/>
    <mergeCell ref="D68:F70"/>
    <mergeCell ref="A61:B61"/>
    <mergeCell ref="A62:B62"/>
    <mergeCell ref="A63:B63"/>
    <mergeCell ref="A64:F64"/>
    <mergeCell ref="A65:F65"/>
    <mergeCell ref="A66:F66"/>
    <mergeCell ref="B150:C150"/>
    <mergeCell ref="D150:F152"/>
    <mergeCell ref="B151:C151"/>
    <mergeCell ref="B152:C152"/>
    <mergeCell ref="A129:F129"/>
    <mergeCell ref="A130:F130"/>
    <mergeCell ref="A131:F131"/>
    <mergeCell ref="A147:E147"/>
    <mergeCell ref="A148:E148"/>
    <mergeCell ref="A120:B120"/>
    <mergeCell ref="A122:B122"/>
    <mergeCell ref="A125:F125"/>
    <mergeCell ref="A127:F127"/>
    <mergeCell ref="A126:F126"/>
    <mergeCell ref="A103:F103"/>
    <mergeCell ref="A104:F104"/>
    <mergeCell ref="A96:B96"/>
    <mergeCell ref="A100:B100"/>
    <mergeCell ref="A113:B113"/>
    <mergeCell ref="B155:C155"/>
    <mergeCell ref="D155:F157"/>
    <mergeCell ref="B156:C156"/>
    <mergeCell ref="B157:C157"/>
    <mergeCell ref="A72:F72"/>
    <mergeCell ref="A106:F106"/>
    <mergeCell ref="A107:F107"/>
    <mergeCell ref="A108:F108"/>
    <mergeCell ref="A74:F74"/>
    <mergeCell ref="A75:F75"/>
    <mergeCell ref="A76:F76"/>
    <mergeCell ref="A87:F87"/>
    <mergeCell ref="A86:F86"/>
    <mergeCell ref="A89:F89"/>
    <mergeCell ref="A90:F90"/>
    <mergeCell ref="A91:F91"/>
  </mergeCells>
  <phoneticPr fontId="9" type="noConversion"/>
  <printOptions horizontalCentered="1"/>
  <pageMargins left="0.31496062992125984" right="0.31496062992125984" top="0.94488188976377963" bottom="0.74803149606299213" header="0.19685039370078741" footer="0.31496062992125984"/>
  <pageSetup scale="46"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3" manualBreakCount="3">
    <brk id="39" max="5" man="1"/>
    <brk id="70" max="16383" man="1"/>
    <brk id="104" max="5" man="1"/>
  </rowBreaks>
  <ignoredErrors>
    <ignoredError sqref="F16:F21 C79:C85"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7"/>
  <sheetViews>
    <sheetView showGridLines="0" zoomScale="80" zoomScaleNormal="80" workbookViewId="0">
      <selection sqref="A1:F2"/>
    </sheetView>
  </sheetViews>
  <sheetFormatPr baseColWidth="10" defaultColWidth="11.44140625" defaultRowHeight="15.6" x14ac:dyDescent="0.3"/>
  <cols>
    <col min="1" max="1" width="48.88671875" style="36" customWidth="1"/>
    <col min="2" max="2" width="17.109375" style="36" customWidth="1"/>
    <col min="3" max="3" width="20.6640625" style="36" customWidth="1"/>
    <col min="4" max="4" width="18.33203125" style="36" bestFit="1" customWidth="1"/>
    <col min="5" max="5" width="21.109375" style="36" bestFit="1" customWidth="1"/>
    <col min="6" max="6" width="18.33203125" style="36" bestFit="1" customWidth="1"/>
    <col min="7" max="16384" width="11.44140625" style="36"/>
  </cols>
  <sheetData>
    <row r="1" spans="1:6" ht="21.9" customHeight="1" x14ac:dyDescent="0.3">
      <c r="A1" s="221" t="s">
        <v>38</v>
      </c>
      <c r="B1" s="221"/>
      <c r="C1" s="221"/>
      <c r="D1" s="221"/>
      <c r="E1" s="221"/>
      <c r="F1" s="221"/>
    </row>
    <row r="2" spans="1:6" ht="21.9" customHeight="1" x14ac:dyDescent="0.3">
      <c r="A2" s="221"/>
      <c r="B2" s="221"/>
      <c r="C2" s="221"/>
      <c r="D2" s="221"/>
      <c r="E2" s="221"/>
      <c r="F2" s="221"/>
    </row>
    <row r="3" spans="1:6" ht="17.399999999999999" x14ac:dyDescent="0.4">
      <c r="A3" s="227" t="s">
        <v>199</v>
      </c>
      <c r="B3" s="227"/>
      <c r="C3" s="227"/>
      <c r="D3" s="227"/>
      <c r="E3" s="227"/>
      <c r="F3" s="227"/>
    </row>
    <row r="4" spans="1:6" ht="17.399999999999999" x14ac:dyDescent="0.3">
      <c r="A4" s="133"/>
      <c r="B4" s="133"/>
      <c r="C4" s="133"/>
      <c r="D4" s="133"/>
      <c r="E4" s="133"/>
      <c r="F4" s="133"/>
    </row>
    <row r="5" spans="1:6" ht="18" customHeight="1" x14ac:dyDescent="0.3">
      <c r="A5" s="69"/>
      <c r="B5" s="71" t="s">
        <v>22</v>
      </c>
      <c r="C5" s="192" t="s">
        <v>168</v>
      </c>
      <c r="D5" s="228"/>
      <c r="E5" s="228"/>
    </row>
    <row r="6" spans="1:6" ht="18" customHeight="1" x14ac:dyDescent="0.3">
      <c r="A6" s="70"/>
      <c r="B6" s="72" t="s">
        <v>33</v>
      </c>
      <c r="C6" s="217" t="s">
        <v>169</v>
      </c>
      <c r="D6" s="218"/>
      <c r="E6" s="218"/>
      <c r="F6" s="3"/>
    </row>
    <row r="7" spans="1:6" ht="18" customHeight="1" x14ac:dyDescent="0.3">
      <c r="A7" s="70"/>
      <c r="B7" s="73" t="s">
        <v>34</v>
      </c>
      <c r="C7" s="217" t="s">
        <v>170</v>
      </c>
      <c r="D7" s="218"/>
      <c r="E7" s="218"/>
      <c r="F7" s="3"/>
    </row>
    <row r="8" spans="1:6" s="1" customFormat="1" x14ac:dyDescent="0.35"/>
    <row r="9" spans="1:6" ht="15" customHeight="1" x14ac:dyDescent="0.3">
      <c r="A9" s="4"/>
      <c r="B9" s="128"/>
      <c r="C9" s="128"/>
      <c r="D9" s="128"/>
      <c r="E9" s="128"/>
      <c r="F9" s="128"/>
    </row>
    <row r="10" spans="1:6" ht="21.9" customHeight="1" x14ac:dyDescent="0.3">
      <c r="A10" s="202" t="s">
        <v>35</v>
      </c>
      <c r="B10" s="202"/>
      <c r="C10" s="202"/>
      <c r="D10" s="202"/>
      <c r="E10" s="202"/>
      <c r="F10" s="202"/>
    </row>
    <row r="11" spans="1:6" ht="15" customHeight="1" x14ac:dyDescent="0.3">
      <c r="A11" s="8"/>
      <c r="B11" s="8"/>
      <c r="C11" s="8"/>
      <c r="D11" s="8"/>
      <c r="E11" s="8"/>
      <c r="F11" s="8"/>
    </row>
    <row r="12" spans="1:6" ht="16.95" customHeight="1" x14ac:dyDescent="0.3">
      <c r="A12" s="223" t="s">
        <v>36</v>
      </c>
      <c r="B12" s="223"/>
      <c r="C12" s="223"/>
      <c r="D12" s="223"/>
      <c r="E12" s="223"/>
      <c r="F12" s="223"/>
    </row>
    <row r="13" spans="1:6" ht="16.95" customHeight="1" x14ac:dyDescent="0.3">
      <c r="A13" s="223" t="s">
        <v>19</v>
      </c>
      <c r="B13" s="223"/>
      <c r="C13" s="223"/>
      <c r="D13" s="223"/>
      <c r="E13" s="223"/>
      <c r="F13" s="223"/>
    </row>
    <row r="14" spans="1:6" ht="15" customHeight="1" x14ac:dyDescent="0.3">
      <c r="A14" s="128"/>
      <c r="B14" s="128"/>
      <c r="C14" s="128"/>
      <c r="D14" s="128"/>
      <c r="E14" s="128"/>
      <c r="F14" s="128"/>
    </row>
    <row r="15" spans="1:6" ht="18.600000000000001" customHeight="1" x14ac:dyDescent="0.3">
      <c r="A15" s="127" t="s">
        <v>17</v>
      </c>
      <c r="B15" s="9" t="s">
        <v>18</v>
      </c>
      <c r="C15" s="10" t="s">
        <v>5</v>
      </c>
      <c r="D15" s="9" t="s">
        <v>6</v>
      </c>
      <c r="E15" s="9" t="s">
        <v>7</v>
      </c>
      <c r="F15" s="127" t="s">
        <v>8</v>
      </c>
    </row>
    <row r="16" spans="1:6" ht="16.95" customHeight="1" x14ac:dyDescent="0.3">
      <c r="A16" s="135" t="s">
        <v>16</v>
      </c>
      <c r="B16" s="124"/>
      <c r="C16" s="116">
        <f>+C18+C21</f>
        <v>143353</v>
      </c>
      <c r="D16" s="116">
        <f t="shared" ref="D16" si="0">+D18+D21</f>
        <v>143674</v>
      </c>
      <c r="E16" s="116">
        <f>+E18+E21</f>
        <v>144120</v>
      </c>
      <c r="F16" s="116">
        <f>+F18+F21</f>
        <v>143715.66666666669</v>
      </c>
    </row>
    <row r="17" spans="1:6" ht="16.95" customHeight="1" x14ac:dyDescent="0.3">
      <c r="A17" s="117"/>
      <c r="B17" s="112"/>
      <c r="C17" s="113"/>
      <c r="D17" s="113"/>
      <c r="E17" s="113"/>
      <c r="F17" s="113"/>
    </row>
    <row r="18" spans="1:6" ht="18" customHeight="1" x14ac:dyDescent="0.3">
      <c r="A18" s="137" t="s">
        <v>159</v>
      </c>
      <c r="B18" s="138" t="s">
        <v>158</v>
      </c>
      <c r="C18" s="141">
        <f>+C19+C20</f>
        <v>138338</v>
      </c>
      <c r="D18" s="141">
        <f t="shared" ref="D18:E18" si="1">+D19+D20</f>
        <v>138641</v>
      </c>
      <c r="E18" s="141">
        <f t="shared" si="1"/>
        <v>139065</v>
      </c>
      <c r="F18" s="141">
        <f>+AVERAGE(C18:E18)</f>
        <v>138681.33333333334</v>
      </c>
    </row>
    <row r="19" spans="1:6" ht="18" customHeight="1" x14ac:dyDescent="0.3">
      <c r="A19" s="136" t="s">
        <v>193</v>
      </c>
      <c r="B19" s="112" t="s">
        <v>158</v>
      </c>
      <c r="C19" s="113">
        <v>105776</v>
      </c>
      <c r="D19" s="113">
        <v>106575</v>
      </c>
      <c r="E19" s="113">
        <v>107007</v>
      </c>
      <c r="F19" s="113">
        <f t="shared" ref="F19:F21" si="2">+AVERAGE(C19:E19)</f>
        <v>106452.66666666667</v>
      </c>
    </row>
    <row r="20" spans="1:6" ht="18" customHeight="1" x14ac:dyDescent="0.3">
      <c r="A20" s="136" t="s">
        <v>162</v>
      </c>
      <c r="B20" s="112" t="s">
        <v>158</v>
      </c>
      <c r="C20" s="113">
        <v>32562</v>
      </c>
      <c r="D20" s="113">
        <v>32066</v>
      </c>
      <c r="E20" s="113">
        <v>32058</v>
      </c>
      <c r="F20" s="113">
        <f t="shared" si="2"/>
        <v>32228.666666666668</v>
      </c>
    </row>
    <row r="21" spans="1:6" ht="18" customHeight="1" x14ac:dyDescent="0.3">
      <c r="A21" s="137" t="s">
        <v>160</v>
      </c>
      <c r="B21" s="138" t="s">
        <v>158</v>
      </c>
      <c r="C21" s="141">
        <v>5015</v>
      </c>
      <c r="D21" s="141">
        <v>5033</v>
      </c>
      <c r="E21" s="141">
        <v>5055</v>
      </c>
      <c r="F21" s="141">
        <f t="shared" si="2"/>
        <v>5034.333333333333</v>
      </c>
    </row>
    <row r="22" spans="1:6" ht="16.95" customHeight="1" x14ac:dyDescent="0.3">
      <c r="A22" s="224" t="s">
        <v>198</v>
      </c>
      <c r="B22" s="224"/>
      <c r="C22" s="224"/>
      <c r="D22" s="224"/>
      <c r="E22" s="224"/>
      <c r="F22" s="224"/>
    </row>
    <row r="23" spans="1:6" ht="67.95" customHeight="1" x14ac:dyDescent="0.3">
      <c r="A23" s="205" t="s">
        <v>200</v>
      </c>
      <c r="B23" s="206"/>
      <c r="C23" s="206"/>
      <c r="D23" s="206"/>
      <c r="E23" s="206"/>
      <c r="F23" s="207"/>
    </row>
    <row r="24" spans="1:6" ht="16.95" customHeight="1" x14ac:dyDescent="0.3">
      <c r="A24" s="37"/>
      <c r="B24" s="37"/>
      <c r="C24" s="37"/>
      <c r="D24" s="38"/>
      <c r="E24" s="38"/>
      <c r="F24" s="39"/>
    </row>
    <row r="25" spans="1:6" ht="16.95" customHeight="1" x14ac:dyDescent="0.3">
      <c r="A25" s="223" t="s">
        <v>37</v>
      </c>
      <c r="B25" s="223"/>
      <c r="C25" s="223"/>
      <c r="D25" s="223"/>
      <c r="E25" s="223"/>
      <c r="F25" s="223"/>
    </row>
    <row r="26" spans="1:6" ht="16.95" customHeight="1" x14ac:dyDescent="0.3">
      <c r="A26" s="223" t="s">
        <v>20</v>
      </c>
      <c r="B26" s="223"/>
      <c r="C26" s="223"/>
      <c r="D26" s="223"/>
      <c r="E26" s="223"/>
      <c r="F26" s="223"/>
    </row>
    <row r="27" spans="1:6" x14ac:dyDescent="0.3">
      <c r="A27" s="37"/>
      <c r="B27" s="37"/>
      <c r="C27" s="38"/>
      <c r="D27" s="38"/>
      <c r="E27" s="38"/>
      <c r="F27" s="40"/>
    </row>
    <row r="28" spans="1:6" ht="15" customHeight="1" x14ac:dyDescent="0.3">
      <c r="A28" s="213" t="s">
        <v>17</v>
      </c>
      <c r="B28" s="222"/>
      <c r="C28" s="10" t="s">
        <v>5</v>
      </c>
      <c r="D28" s="9" t="s">
        <v>6</v>
      </c>
      <c r="E28" s="9" t="s">
        <v>7</v>
      </c>
      <c r="F28" s="127" t="s">
        <v>8</v>
      </c>
    </row>
    <row r="29" spans="1:6" ht="16.95" customHeight="1" x14ac:dyDescent="0.3">
      <c r="A29" s="225" t="s">
        <v>16</v>
      </c>
      <c r="B29" s="225"/>
      <c r="C29" s="12">
        <f>+C31+C34+C35</f>
        <v>14124536848.689999</v>
      </c>
      <c r="D29" s="12">
        <f>+D31+D34+D35</f>
        <v>13497499301.249998</v>
      </c>
      <c r="E29" s="12">
        <f t="shared" ref="E29" si="3">+E31+E34+E35</f>
        <v>13397599301.25</v>
      </c>
      <c r="F29" s="12">
        <f>+F31+F34+F35</f>
        <v>41019635451.190002</v>
      </c>
    </row>
    <row r="30" spans="1:6" ht="16.95" customHeight="1" x14ac:dyDescent="0.3">
      <c r="A30" s="226"/>
      <c r="B30" s="226"/>
      <c r="C30" s="14"/>
      <c r="D30" s="14"/>
      <c r="E30" s="14"/>
      <c r="F30" s="14"/>
    </row>
    <row r="31" spans="1:6" ht="16.95" customHeight="1" x14ac:dyDescent="0.35">
      <c r="A31" s="219" t="s">
        <v>159</v>
      </c>
      <c r="B31" s="219"/>
      <c r="C31" s="51">
        <f>+C32+C33</f>
        <v>11384321008.74</v>
      </c>
      <c r="D31" s="51">
        <f t="shared" ref="D31:F31" si="4">+D32+D33</f>
        <v>10945587746.939999</v>
      </c>
      <c r="E31" s="51">
        <f t="shared" si="4"/>
        <v>11206069214.780001</v>
      </c>
      <c r="F31" s="51">
        <f t="shared" si="4"/>
        <v>33535977970.459999</v>
      </c>
    </row>
    <row r="32" spans="1:6" ht="16.95" customHeight="1" x14ac:dyDescent="0.35">
      <c r="A32" s="220" t="s">
        <v>161</v>
      </c>
      <c r="B32" s="220"/>
      <c r="C32" s="14">
        <v>9150781978.7399998</v>
      </c>
      <c r="D32" s="14">
        <v>8417156977.3999996</v>
      </c>
      <c r="E32" s="14">
        <v>8617467226.1700001</v>
      </c>
      <c r="F32" s="122">
        <f t="shared" ref="F32:F37" si="5">+SUM(C32:E32)</f>
        <v>26185406182.309998</v>
      </c>
    </row>
    <row r="33" spans="1:6" ht="16.95" customHeight="1" x14ac:dyDescent="0.35">
      <c r="A33" s="220" t="s">
        <v>202</v>
      </c>
      <c r="B33" s="220"/>
      <c r="C33" s="14">
        <v>2233539030</v>
      </c>
      <c r="D33" s="14">
        <v>2528430769.54</v>
      </c>
      <c r="E33" s="14">
        <v>2588601988.6100001</v>
      </c>
      <c r="F33" s="122">
        <f t="shared" si="5"/>
        <v>7350571788.1499996</v>
      </c>
    </row>
    <row r="34" spans="1:6" ht="16.95" customHeight="1" x14ac:dyDescent="0.35">
      <c r="A34" s="219" t="s">
        <v>160</v>
      </c>
      <c r="B34" s="219"/>
      <c r="C34" s="51">
        <v>577485500</v>
      </c>
      <c r="D34" s="51">
        <v>0</v>
      </c>
      <c r="E34" s="51">
        <v>0</v>
      </c>
      <c r="F34" s="51">
        <f t="shared" si="5"/>
        <v>577485500</v>
      </c>
    </row>
    <row r="35" spans="1:6" ht="16.95" customHeight="1" x14ac:dyDescent="0.35">
      <c r="A35" s="219" t="s">
        <v>163</v>
      </c>
      <c r="B35" s="219"/>
      <c r="C35" s="51">
        <f>+C36+C37</f>
        <v>2162730339.9499998</v>
      </c>
      <c r="D35" s="51">
        <f t="shared" ref="D35:F35" si="6">+D36+D37</f>
        <v>2551911554.3099999</v>
      </c>
      <c r="E35" s="51">
        <f t="shared" si="6"/>
        <v>2191530086.4699998</v>
      </c>
      <c r="F35" s="51">
        <f t="shared" si="6"/>
        <v>6906171980.7299995</v>
      </c>
    </row>
    <row r="36" spans="1:6" ht="16.95" customHeight="1" x14ac:dyDescent="0.35">
      <c r="A36" s="220" t="s">
        <v>197</v>
      </c>
      <c r="B36" s="220"/>
      <c r="C36" s="14">
        <v>1778101180.2</v>
      </c>
      <c r="D36" s="14">
        <v>1784096911.1500001</v>
      </c>
      <c r="E36" s="14">
        <v>1788318430.03</v>
      </c>
      <c r="F36" s="122">
        <f t="shared" si="5"/>
        <v>5350516521.3800001</v>
      </c>
    </row>
    <row r="37" spans="1:6" x14ac:dyDescent="0.35">
      <c r="A37" s="220" t="s">
        <v>165</v>
      </c>
      <c r="B37" s="220"/>
      <c r="C37" s="14">
        <v>384629159.75</v>
      </c>
      <c r="D37" s="14">
        <v>767814643.15999997</v>
      </c>
      <c r="E37" s="14">
        <v>403211656.44</v>
      </c>
      <c r="F37" s="123">
        <f t="shared" si="5"/>
        <v>1555655459.3499999</v>
      </c>
    </row>
    <row r="38" spans="1:6" ht="16.95" customHeight="1" x14ac:dyDescent="0.3">
      <c r="A38" s="224" t="s">
        <v>201</v>
      </c>
      <c r="B38" s="224"/>
      <c r="C38" s="224"/>
      <c r="D38" s="224"/>
      <c r="E38" s="224"/>
      <c r="F38" s="41"/>
    </row>
    <row r="39" spans="1:6" x14ac:dyDescent="0.3">
      <c r="A39" s="205" t="s">
        <v>172</v>
      </c>
      <c r="B39" s="206"/>
      <c r="C39" s="206"/>
      <c r="D39" s="206"/>
      <c r="E39" s="206"/>
      <c r="F39" s="207"/>
    </row>
    <row r="40" spans="1:6" ht="15" customHeight="1" x14ac:dyDescent="0.3"/>
    <row r="41" spans="1:6" ht="16.95" customHeight="1" x14ac:dyDescent="0.3">
      <c r="A41" s="203" t="s">
        <v>39</v>
      </c>
      <c r="B41" s="203"/>
      <c r="C41" s="203"/>
      <c r="D41" s="203"/>
      <c r="E41" s="203"/>
      <c r="F41" s="203"/>
    </row>
    <row r="42" spans="1:6" ht="30" customHeight="1" x14ac:dyDescent="0.3">
      <c r="A42" s="204" t="s">
        <v>40</v>
      </c>
      <c r="B42" s="204"/>
      <c r="C42" s="204"/>
      <c r="D42" s="204"/>
      <c r="E42" s="204"/>
      <c r="F42" s="204"/>
    </row>
    <row r="43" spans="1:6" ht="15" customHeight="1" x14ac:dyDescent="0.3"/>
    <row r="44" spans="1:6" x14ac:dyDescent="0.3">
      <c r="A44" s="229" t="s">
        <v>23</v>
      </c>
      <c r="B44" s="229"/>
      <c r="C44" s="7" t="s">
        <v>41</v>
      </c>
      <c r="D44" s="126" t="s">
        <v>42</v>
      </c>
      <c r="E44" s="7" t="s">
        <v>43</v>
      </c>
      <c r="F44" s="126" t="s">
        <v>24</v>
      </c>
    </row>
    <row r="45" spans="1:6" ht="27.9" customHeight="1" x14ac:dyDescent="0.3">
      <c r="A45" s="230" t="s">
        <v>28</v>
      </c>
      <c r="B45" s="231"/>
      <c r="C45" s="16" t="s">
        <v>175</v>
      </c>
      <c r="D45" s="16"/>
      <c r="E45" s="19"/>
      <c r="F45" s="17" t="s">
        <v>186</v>
      </c>
    </row>
    <row r="46" spans="1:6" ht="27.9" customHeight="1" x14ac:dyDescent="0.3">
      <c r="A46" s="230" t="s">
        <v>29</v>
      </c>
      <c r="B46" s="230"/>
      <c r="C46" s="16" t="s">
        <v>175</v>
      </c>
      <c r="D46" s="16"/>
      <c r="E46" s="16"/>
      <c r="F46" s="153" t="s">
        <v>189</v>
      </c>
    </row>
    <row r="47" spans="1:6" ht="27.9" customHeight="1" x14ac:dyDescent="0.3">
      <c r="A47" s="232" t="s">
        <v>27</v>
      </c>
      <c r="B47" s="232"/>
      <c r="C47" s="16" t="s">
        <v>175</v>
      </c>
      <c r="D47" s="16"/>
      <c r="E47" s="16"/>
      <c r="F47" s="154" t="s">
        <v>190</v>
      </c>
    </row>
    <row r="48" spans="1:6" ht="27.9" customHeight="1" x14ac:dyDescent="0.3">
      <c r="A48" s="233" t="s">
        <v>30</v>
      </c>
      <c r="B48" s="233"/>
      <c r="C48" s="16"/>
      <c r="D48" s="16" t="s">
        <v>175</v>
      </c>
      <c r="E48" s="16"/>
      <c r="F48" s="18"/>
    </row>
    <row r="49" spans="1:7" s="86" customFormat="1" x14ac:dyDescent="0.3">
      <c r="A49" s="224" t="s">
        <v>171</v>
      </c>
      <c r="B49" s="224"/>
      <c r="C49" s="224"/>
      <c r="D49" s="224"/>
      <c r="E49" s="224"/>
      <c r="F49" s="224"/>
      <c r="G49" s="36"/>
    </row>
    <row r="50" spans="1:7" s="86" customFormat="1" x14ac:dyDescent="0.3">
      <c r="A50" s="159" t="s">
        <v>203</v>
      </c>
      <c r="B50" s="159"/>
      <c r="C50" s="159"/>
      <c r="D50" s="159"/>
      <c r="E50" s="159"/>
      <c r="F50" s="159"/>
      <c r="G50" s="36"/>
    </row>
    <row r="51" spans="1:7" s="86" customFormat="1" ht="54.9" customHeight="1" x14ac:dyDescent="0.3">
      <c r="A51" s="216" t="s">
        <v>187</v>
      </c>
      <c r="B51" s="216"/>
      <c r="C51" s="216"/>
      <c r="D51" s="216"/>
      <c r="E51" s="216"/>
      <c r="F51" s="216"/>
      <c r="G51" s="36"/>
    </row>
    <row r="52" spans="1:7" s="86" customFormat="1" ht="15" customHeight="1" x14ac:dyDescent="0.3">
      <c r="A52" s="216" t="s">
        <v>188</v>
      </c>
      <c r="B52" s="216"/>
      <c r="C52" s="216"/>
      <c r="D52" s="216"/>
      <c r="E52" s="216"/>
      <c r="F52" s="216"/>
      <c r="G52" s="36"/>
    </row>
    <row r="53" spans="1:7" s="86" customFormat="1" ht="15" customHeight="1" x14ac:dyDescent="0.3">
      <c r="A53" s="216" t="s">
        <v>191</v>
      </c>
      <c r="B53" s="216"/>
      <c r="C53" s="216"/>
      <c r="D53" s="216"/>
      <c r="E53" s="216"/>
      <c r="F53" s="216"/>
      <c r="G53" s="36"/>
    </row>
    <row r="54" spans="1:7" s="86" customFormat="1" ht="15" customHeight="1" x14ac:dyDescent="0.3">
      <c r="A54" s="134"/>
      <c r="B54" s="134"/>
      <c r="C54" s="134"/>
      <c r="D54" s="134"/>
      <c r="E54" s="134"/>
      <c r="F54" s="134"/>
      <c r="G54" s="36"/>
    </row>
    <row r="55" spans="1:7" s="86" customFormat="1" ht="15" customHeight="1" x14ac:dyDescent="0.3">
      <c r="A55" s="134"/>
      <c r="B55" s="134"/>
      <c r="C55" s="134"/>
      <c r="D55" s="134"/>
      <c r="E55" s="134"/>
      <c r="F55" s="134"/>
      <c r="G55" s="36"/>
    </row>
    <row r="56" spans="1:7" s="86" customFormat="1" ht="15" customHeight="1" x14ac:dyDescent="0.3">
      <c r="A56" s="134"/>
      <c r="B56" s="134"/>
      <c r="C56" s="134"/>
      <c r="D56" s="134"/>
      <c r="E56" s="134"/>
      <c r="F56" s="134"/>
      <c r="G56" s="36"/>
    </row>
    <row r="57" spans="1:7" x14ac:dyDescent="0.3">
      <c r="A57" s="203" t="s">
        <v>44</v>
      </c>
      <c r="B57" s="203"/>
      <c r="C57" s="203"/>
      <c r="D57" s="203"/>
      <c r="E57" s="203"/>
      <c r="F57" s="203"/>
    </row>
    <row r="58" spans="1:7" x14ac:dyDescent="0.3">
      <c r="A58" s="203" t="s">
        <v>25</v>
      </c>
      <c r="B58" s="203"/>
      <c r="C58" s="203"/>
      <c r="D58" s="203"/>
      <c r="E58" s="203"/>
      <c r="F58" s="203"/>
    </row>
    <row r="60" spans="1:7" x14ac:dyDescent="0.3">
      <c r="A60" s="213" t="s">
        <v>23</v>
      </c>
      <c r="B60" s="213"/>
      <c r="C60" s="9" t="s">
        <v>41</v>
      </c>
      <c r="D60" s="127" t="s">
        <v>42</v>
      </c>
      <c r="E60" s="9" t="s">
        <v>85</v>
      </c>
      <c r="F60" s="127" t="s">
        <v>24</v>
      </c>
    </row>
    <row r="61" spans="1:7" ht="17.399999999999999" customHeight="1" x14ac:dyDescent="0.3">
      <c r="A61" s="214" t="s">
        <v>31</v>
      </c>
      <c r="B61" s="214"/>
      <c r="C61" s="19"/>
      <c r="D61" s="19"/>
      <c r="E61" s="30" t="s">
        <v>175</v>
      </c>
      <c r="F61" s="43"/>
      <c r="G61" s="86"/>
    </row>
    <row r="62" spans="1:7" ht="28.2" customHeight="1" x14ac:dyDescent="0.3">
      <c r="A62" s="215" t="s">
        <v>32</v>
      </c>
      <c r="B62" s="215"/>
      <c r="C62" s="31"/>
      <c r="D62" s="31"/>
      <c r="E62" s="32" t="s">
        <v>175</v>
      </c>
      <c r="F62" s="44"/>
      <c r="G62" s="86"/>
    </row>
    <row r="63" spans="1:7" x14ac:dyDescent="0.3">
      <c r="A63" s="208" t="s">
        <v>171</v>
      </c>
      <c r="B63" s="208"/>
      <c r="C63" s="208"/>
      <c r="D63" s="208"/>
      <c r="E63" s="208"/>
      <c r="F63" s="208"/>
    </row>
    <row r="64" spans="1:7" x14ac:dyDescent="0.3">
      <c r="A64" s="209" t="s">
        <v>172</v>
      </c>
      <c r="B64" s="209"/>
      <c r="C64" s="209"/>
      <c r="D64" s="209"/>
      <c r="E64" s="209"/>
      <c r="F64" s="209"/>
    </row>
    <row r="65" spans="1:8" x14ac:dyDescent="0.3">
      <c r="A65" s="216" t="s">
        <v>192</v>
      </c>
      <c r="B65" s="216"/>
      <c r="C65" s="216"/>
      <c r="D65" s="216"/>
      <c r="E65" s="216"/>
      <c r="F65" s="216"/>
    </row>
    <row r="66" spans="1:8" x14ac:dyDescent="0.3">
      <c r="A66" s="160"/>
      <c r="B66" s="161"/>
      <c r="C66" s="162"/>
      <c r="D66" s="163"/>
      <c r="E66" s="164"/>
      <c r="F66" s="165"/>
    </row>
    <row r="67" spans="1:8" ht="31.2" x14ac:dyDescent="0.35">
      <c r="A67" s="2" t="s">
        <v>45</v>
      </c>
      <c r="B67" s="191" t="s">
        <v>204</v>
      </c>
      <c r="C67" s="192"/>
      <c r="D67" s="193" t="s">
        <v>48</v>
      </c>
      <c r="E67" s="194"/>
      <c r="F67" s="195"/>
      <c r="G67" s="1"/>
      <c r="H67" s="1"/>
    </row>
    <row r="68" spans="1:8" x14ac:dyDescent="0.35">
      <c r="A68" s="2" t="s">
        <v>46</v>
      </c>
      <c r="B68" s="191" t="s">
        <v>177</v>
      </c>
      <c r="C68" s="192"/>
      <c r="D68" s="196"/>
      <c r="E68" s="197"/>
      <c r="F68" s="198"/>
      <c r="G68" s="1"/>
      <c r="H68" s="1"/>
    </row>
    <row r="69" spans="1:8" x14ac:dyDescent="0.35">
      <c r="A69" s="2" t="s">
        <v>47</v>
      </c>
      <c r="B69" s="191" t="s">
        <v>170</v>
      </c>
      <c r="C69" s="192"/>
      <c r="D69" s="199"/>
      <c r="E69" s="200"/>
      <c r="F69" s="201"/>
      <c r="G69" s="1"/>
      <c r="H69" s="1"/>
    </row>
    <row r="70" spans="1:8" x14ac:dyDescent="0.35">
      <c r="A70" s="1"/>
      <c r="B70" s="1"/>
      <c r="C70" s="1"/>
      <c r="D70" s="1"/>
      <c r="E70" s="1"/>
      <c r="F70" s="1"/>
      <c r="G70" s="1"/>
      <c r="H70" s="1"/>
    </row>
    <row r="72" spans="1:8" ht="21.9" customHeight="1" x14ac:dyDescent="0.3">
      <c r="A72" s="202" t="s">
        <v>49</v>
      </c>
      <c r="B72" s="202"/>
      <c r="C72" s="202"/>
      <c r="D72" s="202"/>
      <c r="E72" s="202"/>
      <c r="F72" s="202"/>
    </row>
    <row r="73" spans="1:8" ht="9.9" customHeight="1" x14ac:dyDescent="0.3"/>
    <row r="74" spans="1:8" x14ac:dyDescent="0.3">
      <c r="A74" s="203" t="s">
        <v>50</v>
      </c>
      <c r="B74" s="203"/>
      <c r="C74" s="203"/>
      <c r="D74" s="203"/>
      <c r="E74" s="203"/>
      <c r="F74" s="203"/>
    </row>
    <row r="75" spans="1:8" x14ac:dyDescent="0.3">
      <c r="A75" s="203" t="s">
        <v>61</v>
      </c>
      <c r="B75" s="203"/>
      <c r="C75" s="203"/>
      <c r="D75" s="203"/>
      <c r="E75" s="203"/>
      <c r="F75" s="203"/>
    </row>
    <row r="76" spans="1:8" x14ac:dyDescent="0.3">
      <c r="A76" s="203" t="s">
        <v>51</v>
      </c>
      <c r="B76" s="203"/>
      <c r="C76" s="203"/>
      <c r="D76" s="203"/>
      <c r="E76" s="203"/>
      <c r="F76" s="203"/>
    </row>
    <row r="77" spans="1:8" ht="9.9" customHeight="1" x14ac:dyDescent="0.3"/>
    <row r="78" spans="1:8" ht="30" x14ac:dyDescent="0.3">
      <c r="A78" s="68" t="s">
        <v>62</v>
      </c>
      <c r="B78" s="68" t="s">
        <v>66</v>
      </c>
      <c r="C78" s="68" t="s">
        <v>70</v>
      </c>
      <c r="D78" s="68" t="s">
        <v>67</v>
      </c>
      <c r="E78" s="68" t="s">
        <v>68</v>
      </c>
      <c r="F78" s="68" t="s">
        <v>69</v>
      </c>
    </row>
    <row r="79" spans="1:8" x14ac:dyDescent="0.3">
      <c r="A79" s="129" t="s">
        <v>16</v>
      </c>
      <c r="B79" s="35">
        <f>+SUM(B81:B85)</f>
        <v>160771191615</v>
      </c>
      <c r="C79" s="77">
        <f>+SUM(C81:C85)</f>
        <v>100</v>
      </c>
      <c r="D79" s="11"/>
      <c r="E79" s="11"/>
      <c r="F79" s="11"/>
    </row>
    <row r="80" spans="1:8" ht="9.9" customHeight="1" x14ac:dyDescent="0.3">
      <c r="A80" s="24"/>
      <c r="B80" s="25"/>
      <c r="C80" s="65"/>
      <c r="D80" s="23"/>
      <c r="E80" s="23"/>
      <c r="F80" s="23"/>
    </row>
    <row r="81" spans="1:7" ht="30" x14ac:dyDescent="0.3">
      <c r="A81" s="24" t="s">
        <v>63</v>
      </c>
      <c r="B81" s="25">
        <v>160771191615</v>
      </c>
      <c r="C81" s="65">
        <f>+B81/$B$79*100</f>
        <v>100</v>
      </c>
      <c r="D81" s="23" t="s">
        <v>180</v>
      </c>
      <c r="E81" s="23" t="s">
        <v>180</v>
      </c>
      <c r="F81" s="23" t="s">
        <v>181</v>
      </c>
      <c r="G81" s="87"/>
    </row>
    <row r="82" spans="1:7" x14ac:dyDescent="0.3">
      <c r="A82" s="24" t="s">
        <v>64</v>
      </c>
      <c r="B82" s="25">
        <v>0</v>
      </c>
      <c r="C82" s="65">
        <f t="shared" ref="C82" si="7">+B82/$B$79*100</f>
        <v>0</v>
      </c>
      <c r="D82" s="24"/>
      <c r="E82" s="24"/>
      <c r="F82" s="24"/>
      <c r="G82" s="87"/>
    </row>
    <row r="83" spans="1:7" x14ac:dyDescent="0.3">
      <c r="A83" s="24" t="s">
        <v>65</v>
      </c>
      <c r="B83" s="25">
        <v>0</v>
      </c>
      <c r="C83" s="65">
        <f>+B83/$B$79*100</f>
        <v>0</v>
      </c>
      <c r="D83" s="24"/>
      <c r="E83" s="24"/>
      <c r="F83" s="24"/>
      <c r="G83" s="87"/>
    </row>
    <row r="84" spans="1:7" x14ac:dyDescent="0.3">
      <c r="A84" s="24" t="s">
        <v>156</v>
      </c>
      <c r="B84" s="25">
        <v>0</v>
      </c>
      <c r="C84" s="65">
        <f t="shared" ref="C84:C85" si="8">+B84/$B$79*100</f>
        <v>0</v>
      </c>
      <c r="D84" s="23"/>
      <c r="E84" s="23"/>
      <c r="F84" s="23"/>
    </row>
    <row r="85" spans="1:7" x14ac:dyDescent="0.3">
      <c r="A85" s="26" t="s">
        <v>157</v>
      </c>
      <c r="B85" s="25">
        <v>0</v>
      </c>
      <c r="C85" s="65">
        <f t="shared" si="8"/>
        <v>0</v>
      </c>
      <c r="D85" s="75"/>
      <c r="E85" s="75"/>
      <c r="F85" s="75"/>
    </row>
    <row r="86" spans="1:7" x14ac:dyDescent="0.3">
      <c r="A86" s="208" t="s">
        <v>205</v>
      </c>
      <c r="B86" s="208"/>
      <c r="C86" s="208"/>
      <c r="D86" s="208"/>
      <c r="E86" s="208"/>
      <c r="F86" s="208"/>
    </row>
    <row r="87" spans="1:7" x14ac:dyDescent="0.3">
      <c r="A87" s="209" t="s">
        <v>172</v>
      </c>
      <c r="B87" s="209"/>
      <c r="C87" s="209"/>
      <c r="D87" s="209"/>
      <c r="E87" s="209"/>
      <c r="F87" s="209"/>
    </row>
    <row r="88" spans="1:7" ht="9.9" customHeight="1" x14ac:dyDescent="0.3">
      <c r="A88" s="24"/>
      <c r="B88" s="47"/>
      <c r="C88" s="23"/>
    </row>
    <row r="89" spans="1:7" x14ac:dyDescent="0.3">
      <c r="A89" s="203" t="s">
        <v>71</v>
      </c>
      <c r="B89" s="203"/>
      <c r="C89" s="203"/>
      <c r="D89" s="203"/>
      <c r="E89" s="203"/>
      <c r="F89" s="203"/>
    </row>
    <row r="90" spans="1:7" x14ac:dyDescent="0.3">
      <c r="A90" s="203" t="s">
        <v>72</v>
      </c>
      <c r="B90" s="203"/>
      <c r="C90" s="203"/>
      <c r="D90" s="203"/>
      <c r="E90" s="203"/>
      <c r="F90" s="203"/>
    </row>
    <row r="91" spans="1:7" x14ac:dyDescent="0.3">
      <c r="A91" s="203" t="s">
        <v>51</v>
      </c>
      <c r="B91" s="203"/>
      <c r="C91" s="203"/>
      <c r="D91" s="203"/>
      <c r="E91" s="203"/>
      <c r="F91" s="203"/>
    </row>
    <row r="92" spans="1:7" ht="9.9" customHeight="1" x14ac:dyDescent="0.3"/>
    <row r="93" spans="1:7" ht="31.2" x14ac:dyDescent="0.3">
      <c r="A93" s="67" t="s">
        <v>54</v>
      </c>
      <c r="B93" s="67" t="s">
        <v>55</v>
      </c>
      <c r="C93" s="67" t="s">
        <v>5</v>
      </c>
      <c r="D93" s="67" t="s">
        <v>6</v>
      </c>
      <c r="E93" s="67" t="s">
        <v>7</v>
      </c>
      <c r="F93" s="67" t="s">
        <v>8</v>
      </c>
    </row>
    <row r="94" spans="1:7" x14ac:dyDescent="0.3">
      <c r="A94" s="129" t="s">
        <v>16</v>
      </c>
      <c r="B94" s="48"/>
      <c r="C94" s="12">
        <f>+C96+C100</f>
        <v>13372624301.25</v>
      </c>
      <c r="D94" s="12">
        <f t="shared" ref="D94:E94" si="9">+D96+D100</f>
        <v>13497499301.25</v>
      </c>
      <c r="E94" s="12">
        <f t="shared" si="9"/>
        <v>13397599301.25</v>
      </c>
      <c r="F94" s="35">
        <f>+F96+F100</f>
        <v>40267722903.75</v>
      </c>
    </row>
    <row r="95" spans="1:7" ht="9.9" customHeight="1" x14ac:dyDescent="0.3">
      <c r="A95" s="13"/>
      <c r="B95" s="49"/>
      <c r="C95" s="14"/>
      <c r="D95" s="14"/>
      <c r="E95" s="14"/>
      <c r="F95" s="50"/>
    </row>
    <row r="96" spans="1:7" x14ac:dyDescent="0.3">
      <c r="A96" s="210" t="s">
        <v>73</v>
      </c>
      <c r="B96" s="210"/>
      <c r="C96" s="51">
        <f>+SUM(C97:C99)</f>
        <v>13372624301.25</v>
      </c>
      <c r="D96" s="51">
        <f t="shared" ref="D96:E96" si="10">+SUM(D97:D99)</f>
        <v>13497499301.25</v>
      </c>
      <c r="E96" s="51">
        <f t="shared" si="10"/>
        <v>13397599301.25</v>
      </c>
      <c r="F96" s="52">
        <f>+SUM(F97:F99)</f>
        <v>40267722903.75</v>
      </c>
    </row>
    <row r="97" spans="1:6" ht="45" x14ac:dyDescent="0.3">
      <c r="A97" s="170">
        <v>1.3103899999999999</v>
      </c>
      <c r="B97" s="171" t="s">
        <v>221</v>
      </c>
      <c r="C97" s="15">
        <v>392533281.32999998</v>
      </c>
      <c r="D97" s="15">
        <v>517408281.32999998</v>
      </c>
      <c r="E97" s="15">
        <v>417508281.32999998</v>
      </c>
      <c r="F97" s="54">
        <f>+C97+D97+E97</f>
        <v>1327449843.99</v>
      </c>
    </row>
    <row r="98" spans="1:6" ht="45" x14ac:dyDescent="0.3">
      <c r="A98" s="170">
        <v>1.3104199999999999</v>
      </c>
      <c r="B98" s="171" t="s">
        <v>222</v>
      </c>
      <c r="C98" s="15">
        <v>7375909167.9200001</v>
      </c>
      <c r="D98" s="15">
        <v>7375909167.9200001</v>
      </c>
      <c r="E98" s="15">
        <v>7375909167.9200001</v>
      </c>
      <c r="F98" s="54">
        <f t="shared" ref="F98:F99" si="11">+C98+D98+E98</f>
        <v>22127727503.760002</v>
      </c>
    </row>
    <row r="99" spans="1:6" ht="45" x14ac:dyDescent="0.3">
      <c r="A99" s="170">
        <v>1.3103499999999999</v>
      </c>
      <c r="B99" s="171" t="s">
        <v>223</v>
      </c>
      <c r="C99" s="15">
        <v>5604181852</v>
      </c>
      <c r="D99" s="15">
        <v>5604181852</v>
      </c>
      <c r="E99" s="15">
        <v>5604181852</v>
      </c>
      <c r="F99" s="54">
        <f t="shared" si="11"/>
        <v>16812545556</v>
      </c>
    </row>
    <row r="100" spans="1:6" x14ac:dyDescent="0.3">
      <c r="A100" s="210" t="s">
        <v>74</v>
      </c>
      <c r="B100" s="210"/>
      <c r="C100" s="51">
        <f>+SUM(C101:C102)</f>
        <v>0</v>
      </c>
      <c r="D100" s="51">
        <f>+SUM(D101:D102)</f>
        <v>0</v>
      </c>
      <c r="E100" s="51">
        <f>+SUM(E101:E102)</f>
        <v>0</v>
      </c>
      <c r="F100" s="52">
        <f>+SUM(F101:F102)</f>
        <v>0</v>
      </c>
    </row>
    <row r="101" spans="1:6" x14ac:dyDescent="0.3">
      <c r="A101" s="53" t="s">
        <v>57</v>
      </c>
      <c r="B101" s="49" t="s">
        <v>52</v>
      </c>
      <c r="C101" s="55">
        <v>0</v>
      </c>
      <c r="D101" s="55">
        <v>0</v>
      </c>
      <c r="E101" s="55">
        <v>0</v>
      </c>
      <c r="F101" s="56">
        <f t="shared" ref="F101:F102" si="12">+C101+D101+E101</f>
        <v>0</v>
      </c>
    </row>
    <row r="102" spans="1:6" x14ac:dyDescent="0.3">
      <c r="A102" s="53" t="s">
        <v>57</v>
      </c>
      <c r="B102" s="49" t="s">
        <v>52</v>
      </c>
      <c r="C102" s="55">
        <v>0</v>
      </c>
      <c r="D102" s="55">
        <v>0</v>
      </c>
      <c r="E102" s="55">
        <v>0</v>
      </c>
      <c r="F102" s="56">
        <f t="shared" si="12"/>
        <v>0</v>
      </c>
    </row>
    <row r="103" spans="1:6" x14ac:dyDescent="0.3">
      <c r="A103" s="208" t="s">
        <v>230</v>
      </c>
      <c r="B103" s="208"/>
      <c r="C103" s="208"/>
      <c r="D103" s="208"/>
      <c r="E103" s="208"/>
      <c r="F103" s="208"/>
    </row>
    <row r="104" spans="1:6" ht="50.25" customHeight="1" x14ac:dyDescent="0.3">
      <c r="A104" s="209" t="s">
        <v>172</v>
      </c>
      <c r="B104" s="209"/>
      <c r="C104" s="209"/>
      <c r="D104" s="209"/>
      <c r="E104" s="209"/>
      <c r="F104" s="209"/>
    </row>
    <row r="105" spans="1:6" ht="9.9" customHeight="1" x14ac:dyDescent="0.3">
      <c r="A105" s="24"/>
      <c r="B105" s="47"/>
      <c r="C105" s="23"/>
    </row>
    <row r="106" spans="1:6" x14ac:dyDescent="0.3">
      <c r="A106" s="203" t="s">
        <v>75</v>
      </c>
      <c r="B106" s="203"/>
      <c r="C106" s="203"/>
      <c r="D106" s="203"/>
      <c r="E106" s="203"/>
      <c r="F106" s="203"/>
    </row>
    <row r="107" spans="1:6" ht="32.25" customHeight="1" x14ac:dyDescent="0.3">
      <c r="A107" s="204" t="s">
        <v>53</v>
      </c>
      <c r="B107" s="204"/>
      <c r="C107" s="204"/>
      <c r="D107" s="204"/>
      <c r="E107" s="204"/>
      <c r="F107" s="204"/>
    </row>
    <row r="108" spans="1:6" x14ac:dyDescent="0.3">
      <c r="A108" s="203" t="s">
        <v>51</v>
      </c>
      <c r="B108" s="203"/>
      <c r="C108" s="203"/>
      <c r="D108" s="203"/>
      <c r="E108" s="203"/>
      <c r="F108" s="203"/>
    </row>
    <row r="109" spans="1:6" ht="9.9" customHeight="1" x14ac:dyDescent="0.3">
      <c r="A109" s="88"/>
      <c r="B109" s="89"/>
      <c r="C109" s="89"/>
      <c r="D109" s="89"/>
      <c r="E109" s="89"/>
      <c r="F109" s="90"/>
    </row>
    <row r="110" spans="1:6" ht="31.2" x14ac:dyDescent="0.3">
      <c r="A110" s="67" t="s">
        <v>54</v>
      </c>
      <c r="B110" s="67" t="s">
        <v>55</v>
      </c>
      <c r="C110" s="67" t="s">
        <v>5</v>
      </c>
      <c r="D110" s="67" t="s">
        <v>6</v>
      </c>
      <c r="E110" s="67" t="s">
        <v>7</v>
      </c>
      <c r="F110" s="67" t="s">
        <v>8</v>
      </c>
    </row>
    <row r="111" spans="1:6" x14ac:dyDescent="0.3">
      <c r="A111" s="129" t="s">
        <v>16</v>
      </c>
      <c r="B111" s="48"/>
      <c r="C111" s="35">
        <f>+C113+C120+C123</f>
        <v>14124536848.109207</v>
      </c>
      <c r="D111" s="35">
        <f>+D113+D120+D123</f>
        <v>13497499301.249998</v>
      </c>
      <c r="E111" s="35">
        <f>+E113+E120+E123</f>
        <v>13397599301.25</v>
      </c>
      <c r="F111" s="35">
        <f>+F113+F120+F123</f>
        <v>41019635450.609207</v>
      </c>
    </row>
    <row r="112" spans="1:6" ht="9.9" customHeight="1" x14ac:dyDescent="0.3">
      <c r="A112" s="13"/>
      <c r="B112" s="49"/>
      <c r="C112" s="14"/>
      <c r="D112" s="14"/>
      <c r="E112" s="14"/>
      <c r="F112" s="50"/>
    </row>
    <row r="113" spans="1:6" ht="15" customHeight="1" x14ac:dyDescent="0.3">
      <c r="A113" s="210" t="s">
        <v>56</v>
      </c>
      <c r="B113" s="210"/>
      <c r="C113" s="52">
        <f>+SUM(C114:C118)</f>
        <v>13372624301.25</v>
      </c>
      <c r="D113" s="52">
        <f t="shared" ref="D113:E113" si="13">+SUM(D114:D118)</f>
        <v>13497499301.249998</v>
      </c>
      <c r="E113" s="52">
        <f t="shared" si="13"/>
        <v>13397599301.25</v>
      </c>
      <c r="F113" s="52">
        <f>+SUM(F114:F118)</f>
        <v>40267722903.75</v>
      </c>
    </row>
    <row r="114" spans="1:6" x14ac:dyDescent="0.3">
      <c r="A114" s="172" t="s">
        <v>225</v>
      </c>
      <c r="B114" s="49" t="s">
        <v>226</v>
      </c>
      <c r="C114" s="15">
        <f>+C37</f>
        <v>384629159.75</v>
      </c>
      <c r="D114" s="15">
        <f t="shared" ref="D114:E114" si="14">+D37</f>
        <v>767814643.15999997</v>
      </c>
      <c r="E114" s="15">
        <f t="shared" si="14"/>
        <v>403211656.44</v>
      </c>
      <c r="F114" s="54">
        <f>+C114+D114+E114</f>
        <v>1555655459.3499999</v>
      </c>
    </row>
    <row r="115" spans="1:6" x14ac:dyDescent="0.3">
      <c r="A115" s="173" t="s">
        <v>183</v>
      </c>
      <c r="B115" s="49" t="s">
        <v>227</v>
      </c>
      <c r="C115" s="15">
        <f>+C36</f>
        <v>1778101180.2</v>
      </c>
      <c r="D115" s="15">
        <f t="shared" ref="D115:E115" si="15">+D36</f>
        <v>1784096911.1500001</v>
      </c>
      <c r="E115" s="15">
        <f t="shared" si="15"/>
        <v>1788318430.03</v>
      </c>
      <c r="F115" s="54">
        <f t="shared" ref="F115:F118" si="16">+C115+D115+E115</f>
        <v>5350516521.3800001</v>
      </c>
    </row>
    <row r="116" spans="1:6" x14ac:dyDescent="0.3">
      <c r="A116" s="173" t="s">
        <v>184</v>
      </c>
      <c r="B116" s="49" t="s">
        <v>228</v>
      </c>
      <c r="C116" s="15">
        <v>11209893961.299999</v>
      </c>
      <c r="D116" s="15">
        <f t="shared" ref="D116:E116" si="17">+D31+D34</f>
        <v>10945587746.939999</v>
      </c>
      <c r="E116" s="15">
        <f t="shared" si="17"/>
        <v>11206069214.780001</v>
      </c>
      <c r="F116" s="54">
        <f t="shared" si="16"/>
        <v>33361550923.019997</v>
      </c>
    </row>
    <row r="117" spans="1:6" x14ac:dyDescent="0.3">
      <c r="A117" s="53"/>
      <c r="B117" s="49"/>
      <c r="C117" s="15">
        <v>0</v>
      </c>
      <c r="D117" s="15">
        <v>0</v>
      </c>
      <c r="E117" s="15">
        <v>0</v>
      </c>
      <c r="F117" s="54">
        <f t="shared" si="16"/>
        <v>0</v>
      </c>
    </row>
    <row r="118" spans="1:6" x14ac:dyDescent="0.3">
      <c r="A118" s="53"/>
      <c r="B118" s="49"/>
      <c r="C118" s="15">
        <v>0</v>
      </c>
      <c r="D118" s="15">
        <v>0</v>
      </c>
      <c r="E118" s="15">
        <v>0</v>
      </c>
      <c r="F118" s="54">
        <f t="shared" si="16"/>
        <v>0</v>
      </c>
    </row>
    <row r="119" spans="1:6" x14ac:dyDescent="0.3">
      <c r="A119" s="130"/>
      <c r="B119" s="49"/>
      <c r="C119" s="15"/>
      <c r="D119" s="15"/>
      <c r="E119" s="15"/>
      <c r="F119" s="54"/>
    </row>
    <row r="120" spans="1:6" ht="15" customHeight="1" x14ac:dyDescent="0.3">
      <c r="A120" s="210" t="s">
        <v>58</v>
      </c>
      <c r="B120" s="210"/>
      <c r="C120" s="52">
        <f>+SUM(C121:C121)</f>
        <v>751912546.85920739</v>
      </c>
      <c r="D120" s="52">
        <f>+SUM(D121:D121)</f>
        <v>0</v>
      </c>
      <c r="E120" s="52">
        <f>+SUM(E121:E121)</f>
        <v>0</v>
      </c>
      <c r="F120" s="52">
        <f>+SUM(F121:F121)</f>
        <v>751912546.85920739</v>
      </c>
    </row>
    <row r="121" spans="1:6" x14ac:dyDescent="0.3">
      <c r="A121" s="173" t="s">
        <v>184</v>
      </c>
      <c r="B121" s="49" t="s">
        <v>228</v>
      </c>
      <c r="C121" s="55">
        <v>751912546.85920739</v>
      </c>
      <c r="D121" s="55">
        <v>0</v>
      </c>
      <c r="E121" s="55">
        <v>0</v>
      </c>
      <c r="F121" s="40">
        <f>+C121+D121+E121</f>
        <v>751912546.85920739</v>
      </c>
    </row>
    <row r="122" spans="1:6" x14ac:dyDescent="0.3">
      <c r="C122" s="40"/>
      <c r="D122" s="40"/>
      <c r="E122" s="40"/>
      <c r="F122" s="40"/>
    </row>
    <row r="123" spans="1:6" x14ac:dyDescent="0.3">
      <c r="A123" s="210" t="s">
        <v>59</v>
      </c>
      <c r="B123" s="210"/>
      <c r="C123" s="52">
        <f>+SUM(C124:C125)</f>
        <v>0</v>
      </c>
      <c r="D123" s="52">
        <f t="shared" ref="D123:F123" si="18">+SUM(D124:D125)</f>
        <v>0</v>
      </c>
      <c r="E123" s="52">
        <f t="shared" si="18"/>
        <v>0</v>
      </c>
      <c r="F123" s="52">
        <f t="shared" si="18"/>
        <v>0</v>
      </c>
    </row>
    <row r="124" spans="1:6" x14ac:dyDescent="0.3">
      <c r="A124" s="74" t="s">
        <v>57</v>
      </c>
      <c r="B124" s="49" t="s">
        <v>52</v>
      </c>
      <c r="C124" s="55">
        <v>0</v>
      </c>
      <c r="D124" s="55">
        <v>0</v>
      </c>
      <c r="E124" s="55">
        <v>0</v>
      </c>
      <c r="F124" s="40">
        <f>+C124+D124+E124</f>
        <v>0</v>
      </c>
    </row>
    <row r="125" spans="1:6" x14ac:dyDescent="0.3">
      <c r="A125" s="46" t="s">
        <v>57</v>
      </c>
      <c r="B125" s="46" t="s">
        <v>52</v>
      </c>
      <c r="C125" s="58">
        <v>0</v>
      </c>
      <c r="D125" s="58">
        <v>0</v>
      </c>
      <c r="E125" s="58">
        <v>0</v>
      </c>
      <c r="F125" s="59">
        <f>+C125+D125+E125</f>
        <v>0</v>
      </c>
    </row>
    <row r="126" spans="1:6" ht="15" customHeight="1" x14ac:dyDescent="0.3">
      <c r="A126" s="212" t="s">
        <v>60</v>
      </c>
      <c r="B126" s="212"/>
      <c r="C126" s="212"/>
      <c r="D126" s="212"/>
      <c r="E126" s="212"/>
      <c r="F126" s="212"/>
    </row>
    <row r="127" spans="1:6" ht="15" customHeight="1" x14ac:dyDescent="0.3">
      <c r="A127" s="208" t="s">
        <v>230</v>
      </c>
      <c r="B127" s="208"/>
      <c r="C127" s="208"/>
      <c r="D127" s="208"/>
      <c r="E127" s="208"/>
      <c r="F127" s="208"/>
    </row>
    <row r="128" spans="1:6" ht="50.1" customHeight="1" x14ac:dyDescent="0.3">
      <c r="A128" s="209" t="s">
        <v>234</v>
      </c>
      <c r="B128" s="209"/>
      <c r="C128" s="209"/>
      <c r="D128" s="209"/>
      <c r="E128" s="209"/>
      <c r="F128" s="209"/>
    </row>
    <row r="129" spans="1:6" ht="15" customHeight="1" x14ac:dyDescent="0.3">
      <c r="A129" s="53"/>
      <c r="B129" s="49"/>
    </row>
    <row r="130" spans="1:6" x14ac:dyDescent="0.3">
      <c r="A130" s="203" t="s">
        <v>77</v>
      </c>
      <c r="B130" s="203"/>
      <c r="C130" s="203"/>
      <c r="D130" s="203"/>
      <c r="E130" s="203"/>
      <c r="F130" s="203"/>
    </row>
    <row r="131" spans="1:6" x14ac:dyDescent="0.3">
      <c r="A131" s="203" t="s">
        <v>78</v>
      </c>
      <c r="B131" s="203"/>
      <c r="C131" s="203"/>
      <c r="D131" s="203"/>
      <c r="E131" s="203"/>
      <c r="F131" s="203"/>
    </row>
    <row r="132" spans="1:6" x14ac:dyDescent="0.3">
      <c r="A132" s="203" t="s">
        <v>51</v>
      </c>
      <c r="B132" s="203"/>
      <c r="C132" s="203"/>
      <c r="D132" s="203"/>
      <c r="E132" s="203"/>
      <c r="F132" s="203"/>
    </row>
    <row r="133" spans="1:6" ht="15" customHeight="1" x14ac:dyDescent="0.3">
      <c r="A133" s="88"/>
      <c r="B133" s="89"/>
      <c r="C133" s="89"/>
      <c r="D133" s="89"/>
      <c r="E133" s="89"/>
      <c r="F133" s="90"/>
    </row>
    <row r="134" spans="1:6" x14ac:dyDescent="0.3">
      <c r="A134" s="67" t="s">
        <v>76</v>
      </c>
      <c r="B134" s="67" t="s">
        <v>5</v>
      </c>
      <c r="C134" s="67" t="s">
        <v>6</v>
      </c>
      <c r="D134" s="67" t="s">
        <v>7</v>
      </c>
      <c r="E134" s="67" t="s">
        <v>8</v>
      </c>
      <c r="F134" s="22"/>
    </row>
    <row r="135" spans="1:6" x14ac:dyDescent="0.3">
      <c r="A135" s="106" t="s">
        <v>80</v>
      </c>
      <c r="B135" s="60">
        <f>+B136+B137</f>
        <v>751912546.86000001</v>
      </c>
      <c r="C135" s="60">
        <f t="shared" ref="C135:D137" si="19">+B145</f>
        <v>7.9345703125E-4</v>
      </c>
      <c r="D135" s="60">
        <f t="shared" si="19"/>
        <v>7.9345703125E-4</v>
      </c>
      <c r="E135" s="60">
        <f>+B135</f>
        <v>751912546.86000001</v>
      </c>
      <c r="F135" s="90"/>
    </row>
    <row r="136" spans="1:6" x14ac:dyDescent="0.3">
      <c r="A136" s="107" t="s">
        <v>81</v>
      </c>
      <c r="B136" s="25">
        <f>+'1T'!E145</f>
        <v>751912546.86000001</v>
      </c>
      <c r="C136" s="25">
        <f t="shared" si="19"/>
        <v>7.9262256622314453E-4</v>
      </c>
      <c r="D136" s="25">
        <f t="shared" si="19"/>
        <v>7.9262256622314453E-4</v>
      </c>
      <c r="E136" s="64">
        <f>+B136</f>
        <v>751912546.86000001</v>
      </c>
      <c r="F136" s="22"/>
    </row>
    <row r="137" spans="1:6" x14ac:dyDescent="0.3">
      <c r="A137" s="107" t="s">
        <v>79</v>
      </c>
      <c r="B137" s="25">
        <f>+'1T'!E146</f>
        <v>0</v>
      </c>
      <c r="C137" s="25">
        <f t="shared" si="19"/>
        <v>0</v>
      </c>
      <c r="D137" s="25">
        <f t="shared" si="19"/>
        <v>0</v>
      </c>
      <c r="E137" s="64">
        <f t="shared" ref="E137" si="20">+B137</f>
        <v>0</v>
      </c>
      <c r="F137" s="22"/>
    </row>
    <row r="138" spans="1:6" x14ac:dyDescent="0.3">
      <c r="A138" s="106" t="s">
        <v>83</v>
      </c>
      <c r="B138" s="60">
        <f>+C113</f>
        <v>13372624301.25</v>
      </c>
      <c r="C138" s="60">
        <f>+D113</f>
        <v>13497499301.249998</v>
      </c>
      <c r="D138" s="60">
        <f>+E113</f>
        <v>13397599301.25</v>
      </c>
      <c r="E138" s="60">
        <f>+B138+C138+D138</f>
        <v>40267722903.75</v>
      </c>
      <c r="F138" s="90"/>
    </row>
    <row r="139" spans="1:6" x14ac:dyDescent="0.3">
      <c r="A139" s="106" t="s">
        <v>143</v>
      </c>
      <c r="B139" s="60">
        <f>+B140+B141</f>
        <v>14124536848.110001</v>
      </c>
      <c r="C139" s="60">
        <f t="shared" ref="C139" si="21">+C140+C141</f>
        <v>13497499301.250792</v>
      </c>
      <c r="D139" s="60">
        <f>+D140+D141</f>
        <v>13397599301.250793</v>
      </c>
      <c r="E139" s="60">
        <f>+E140+E141</f>
        <v>41019635450.610001</v>
      </c>
      <c r="F139" s="90"/>
    </row>
    <row r="140" spans="1:6" x14ac:dyDescent="0.3">
      <c r="A140" s="107" t="s">
        <v>81</v>
      </c>
      <c r="B140" s="25">
        <f>+B136</f>
        <v>751912546.86000001</v>
      </c>
      <c r="C140" s="25">
        <f>+C136</f>
        <v>7.9262256622314453E-4</v>
      </c>
      <c r="D140" s="25">
        <f>+D136</f>
        <v>7.9262256622314453E-4</v>
      </c>
      <c r="E140" s="64">
        <f>+E136</f>
        <v>751912546.86000001</v>
      </c>
      <c r="F140" s="22"/>
    </row>
    <row r="141" spans="1:6" x14ac:dyDescent="0.3">
      <c r="A141" s="107" t="s">
        <v>79</v>
      </c>
      <c r="B141" s="25">
        <f>+B138</f>
        <v>13372624301.25</v>
      </c>
      <c r="C141" s="25">
        <f>+C138+C137</f>
        <v>13497499301.249998</v>
      </c>
      <c r="D141" s="25">
        <f>+D138+D137</f>
        <v>13397599301.25</v>
      </c>
      <c r="E141" s="64">
        <f>+E138</f>
        <v>40267722903.75</v>
      </c>
      <c r="F141" s="22"/>
    </row>
    <row r="142" spans="1:6" x14ac:dyDescent="0.3">
      <c r="A142" s="106" t="s">
        <v>185</v>
      </c>
      <c r="B142" s="60">
        <f>+B143+B144</f>
        <v>14124536848.109207</v>
      </c>
      <c r="C142" s="60">
        <f>+C143+C144</f>
        <v>13497499301.249998</v>
      </c>
      <c r="D142" s="60">
        <f>+D143+D144</f>
        <v>13397599301.25</v>
      </c>
      <c r="E142" s="60">
        <f>+B142+C142+D142</f>
        <v>41019635450.609207</v>
      </c>
      <c r="F142" s="90"/>
    </row>
    <row r="143" spans="1:6" x14ac:dyDescent="0.3">
      <c r="A143" s="107" t="s">
        <v>81</v>
      </c>
      <c r="B143" s="81">
        <f>+C121</f>
        <v>751912546.85920739</v>
      </c>
      <c r="C143" s="81">
        <v>0</v>
      </c>
      <c r="D143" s="81">
        <v>0</v>
      </c>
      <c r="E143" s="47">
        <f>+B143+C143+D143</f>
        <v>751912546.85920739</v>
      </c>
      <c r="F143" s="90"/>
    </row>
    <row r="144" spans="1:6" x14ac:dyDescent="0.3">
      <c r="A144" s="107" t="s">
        <v>79</v>
      </c>
      <c r="B144" s="81">
        <f>+C113</f>
        <v>13372624301.25</v>
      </c>
      <c r="C144" s="81">
        <f t="shared" ref="C144:D144" si="22">+D113</f>
        <v>13497499301.249998</v>
      </c>
      <c r="D144" s="81">
        <f t="shared" si="22"/>
        <v>13397599301.25</v>
      </c>
      <c r="E144" s="47">
        <f>+B144+C144+D144</f>
        <v>40267722903.75</v>
      </c>
      <c r="F144" s="90"/>
    </row>
    <row r="145" spans="1:6" x14ac:dyDescent="0.3">
      <c r="A145" s="106" t="s">
        <v>144</v>
      </c>
      <c r="B145" s="60">
        <f>+B139-B142</f>
        <v>7.9345703125E-4</v>
      </c>
      <c r="C145" s="60">
        <f t="shared" ref="C145:D145" si="23">+C139-C142</f>
        <v>7.9345703125E-4</v>
      </c>
      <c r="D145" s="60">
        <f t="shared" si="23"/>
        <v>7.9345703125E-4</v>
      </c>
      <c r="E145" s="60">
        <f>+E139-E142</f>
        <v>7.9345703125E-4</v>
      </c>
      <c r="F145" s="90"/>
    </row>
    <row r="146" spans="1:6" x14ac:dyDescent="0.3">
      <c r="A146" s="107" t="s">
        <v>81</v>
      </c>
      <c r="B146" s="81">
        <f>+B140-B143</f>
        <v>7.9262256622314453E-4</v>
      </c>
      <c r="C146" s="81">
        <f>+C140-C143</f>
        <v>7.9262256622314453E-4</v>
      </c>
      <c r="D146" s="81">
        <f>+D140-D143</f>
        <v>7.9262256622314453E-4</v>
      </c>
      <c r="E146" s="47">
        <f>+E140-E143</f>
        <v>7.9262256622314453E-4</v>
      </c>
    </row>
    <row r="147" spans="1:6" x14ac:dyDescent="0.3">
      <c r="A147" s="108" t="s">
        <v>79</v>
      </c>
      <c r="B147" s="76">
        <f>+B141-B144</f>
        <v>0</v>
      </c>
      <c r="C147" s="76">
        <f>+C141-C144</f>
        <v>0</v>
      </c>
      <c r="D147" s="76">
        <f>+D141-D144</f>
        <v>0</v>
      </c>
      <c r="E147" s="61">
        <f>+E141-E144</f>
        <v>0</v>
      </c>
    </row>
    <row r="148" spans="1:6" x14ac:dyDescent="0.3">
      <c r="A148" s="208" t="s">
        <v>230</v>
      </c>
      <c r="B148" s="208"/>
      <c r="C148" s="208"/>
      <c r="D148" s="208"/>
      <c r="E148" s="208"/>
      <c r="F148" s="41"/>
    </row>
    <row r="149" spans="1:6" ht="81.75" customHeight="1" x14ac:dyDescent="0.3">
      <c r="A149" s="205" t="s">
        <v>208</v>
      </c>
      <c r="B149" s="206"/>
      <c r="C149" s="206"/>
      <c r="D149" s="206"/>
      <c r="E149" s="207"/>
      <c r="F149" s="62"/>
    </row>
    <row r="150" spans="1:6" x14ac:dyDescent="0.3">
      <c r="A150" s="134"/>
      <c r="B150" s="63"/>
      <c r="C150" s="63"/>
      <c r="D150" s="63"/>
      <c r="E150" s="63"/>
      <c r="F150" s="62"/>
    </row>
    <row r="151" spans="1:6" ht="31.2" x14ac:dyDescent="0.3">
      <c r="A151" s="78" t="s">
        <v>84</v>
      </c>
      <c r="B151" s="234" t="s">
        <v>215</v>
      </c>
      <c r="C151" s="235"/>
      <c r="D151" s="236" t="s">
        <v>48</v>
      </c>
      <c r="E151" s="194"/>
      <c r="F151" s="195"/>
    </row>
    <row r="152" spans="1:6" x14ac:dyDescent="0.3">
      <c r="A152" s="79" t="s">
        <v>46</v>
      </c>
      <c r="B152" s="191" t="s">
        <v>206</v>
      </c>
      <c r="C152" s="237"/>
      <c r="D152" s="197"/>
      <c r="E152" s="197"/>
      <c r="F152" s="198"/>
    </row>
    <row r="153" spans="1:6" x14ac:dyDescent="0.3">
      <c r="A153" s="80" t="s">
        <v>47</v>
      </c>
      <c r="B153" s="238" t="s">
        <v>170</v>
      </c>
      <c r="C153" s="239"/>
      <c r="D153" s="200"/>
      <c r="E153" s="200"/>
      <c r="F153" s="201"/>
    </row>
    <row r="155" spans="1:6" ht="31.2" x14ac:dyDescent="0.3">
      <c r="A155" s="27" t="s">
        <v>84</v>
      </c>
      <c r="B155" s="191" t="s">
        <v>231</v>
      </c>
      <c r="C155" s="192"/>
      <c r="D155" s="193" t="s">
        <v>48</v>
      </c>
      <c r="E155" s="194"/>
      <c r="F155" s="195"/>
    </row>
    <row r="156" spans="1:6" x14ac:dyDescent="0.3">
      <c r="A156" s="28" t="s">
        <v>46</v>
      </c>
      <c r="B156" s="191" t="s">
        <v>232</v>
      </c>
      <c r="C156" s="192"/>
      <c r="D156" s="196"/>
      <c r="E156" s="197"/>
      <c r="F156" s="198"/>
    </row>
    <row r="157" spans="1:6" x14ac:dyDescent="0.3">
      <c r="A157" s="29" t="s">
        <v>47</v>
      </c>
      <c r="B157" s="191" t="s">
        <v>233</v>
      </c>
      <c r="C157" s="192"/>
      <c r="D157" s="199"/>
      <c r="E157" s="200"/>
      <c r="F157" s="201"/>
    </row>
  </sheetData>
  <mergeCells count="82">
    <mergeCell ref="A1:F2"/>
    <mergeCell ref="A3:F3"/>
    <mergeCell ref="C5:E5"/>
    <mergeCell ref="C6:E6"/>
    <mergeCell ref="C7:E7"/>
    <mergeCell ref="A10:F10"/>
    <mergeCell ref="A12:F12"/>
    <mergeCell ref="A13:F13"/>
    <mergeCell ref="A22:F22"/>
    <mergeCell ref="A23:F23"/>
    <mergeCell ref="A38:E38"/>
    <mergeCell ref="A25:F25"/>
    <mergeCell ref="A26:F26"/>
    <mergeCell ref="A28:B28"/>
    <mergeCell ref="A35:B35"/>
    <mergeCell ref="A29:B29"/>
    <mergeCell ref="A30:B30"/>
    <mergeCell ref="A31:B31"/>
    <mergeCell ref="A37:B37"/>
    <mergeCell ref="A36:B36"/>
    <mergeCell ref="A32:B32"/>
    <mergeCell ref="A33:B33"/>
    <mergeCell ref="A34:B34"/>
    <mergeCell ref="A39:F39"/>
    <mergeCell ref="A41:F41"/>
    <mergeCell ref="A44:B44"/>
    <mergeCell ref="A45:B45"/>
    <mergeCell ref="A46:B46"/>
    <mergeCell ref="A42:F42"/>
    <mergeCell ref="A47:B47"/>
    <mergeCell ref="A48:B48"/>
    <mergeCell ref="A49:F49"/>
    <mergeCell ref="A51:F51"/>
    <mergeCell ref="A57:F57"/>
    <mergeCell ref="A52:F52"/>
    <mergeCell ref="A53:F53"/>
    <mergeCell ref="A58:F58"/>
    <mergeCell ref="A60:B60"/>
    <mergeCell ref="A61:B61"/>
    <mergeCell ref="A62:B62"/>
    <mergeCell ref="A63:F63"/>
    <mergeCell ref="A64:F64"/>
    <mergeCell ref="B67:C67"/>
    <mergeCell ref="D67:F69"/>
    <mergeCell ref="B68:C68"/>
    <mergeCell ref="B69:C69"/>
    <mergeCell ref="A65:F65"/>
    <mergeCell ref="A72:F72"/>
    <mergeCell ref="A74:F74"/>
    <mergeCell ref="A75:F75"/>
    <mergeCell ref="A76:F76"/>
    <mergeCell ref="A86:F86"/>
    <mergeCell ref="A87:F87"/>
    <mergeCell ref="A89:F89"/>
    <mergeCell ref="A90:F90"/>
    <mergeCell ref="A91:F91"/>
    <mergeCell ref="A96:B96"/>
    <mergeCell ref="A123:B123"/>
    <mergeCell ref="A126:F126"/>
    <mergeCell ref="A100:B100"/>
    <mergeCell ref="A103:F103"/>
    <mergeCell ref="A104:F104"/>
    <mergeCell ref="A106:F106"/>
    <mergeCell ref="A107:F107"/>
    <mergeCell ref="A108:F108"/>
    <mergeCell ref="A113:B113"/>
    <mergeCell ref="A120:B120"/>
    <mergeCell ref="B155:C155"/>
    <mergeCell ref="D155:F157"/>
    <mergeCell ref="B156:C156"/>
    <mergeCell ref="B157:C157"/>
    <mergeCell ref="A127:F127"/>
    <mergeCell ref="A128:F128"/>
    <mergeCell ref="A130:F130"/>
    <mergeCell ref="A131:F131"/>
    <mergeCell ref="A132:F132"/>
    <mergeCell ref="A148:E148"/>
    <mergeCell ref="A149:E149"/>
    <mergeCell ref="B151:C151"/>
    <mergeCell ref="D151:F153"/>
    <mergeCell ref="B152:C152"/>
    <mergeCell ref="B153:C153"/>
  </mergeCells>
  <phoneticPr fontId="9" type="noConversion"/>
  <printOptions horizontalCentered="1"/>
  <pageMargins left="0.31496062992125984" right="0.31496062992125984" top="0.94488188976377963" bottom="0.74803149606299213" header="0.19685039370078741" footer="0.31496062992125984"/>
  <pageSetup scale="49"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3" manualBreakCount="3">
    <brk id="39" max="5" man="1"/>
    <brk id="70" max="16383" man="1"/>
    <brk id="104" max="5" man="1"/>
  </rowBreaks>
  <ignoredErrors>
    <ignoredError sqref="C79:C85 F16:F21" evalError="1"/>
  </ignoredError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showGridLines="0" zoomScale="80" zoomScaleNormal="80" workbookViewId="0">
      <selection sqref="A1:E1"/>
    </sheetView>
  </sheetViews>
  <sheetFormatPr baseColWidth="10" defaultColWidth="11.44140625" defaultRowHeight="15.6" x14ac:dyDescent="0.3"/>
  <cols>
    <col min="1" max="1" width="68.109375" style="36" customWidth="1"/>
    <col min="2" max="2" width="27.44140625" style="36" customWidth="1"/>
    <col min="3" max="6" width="20.6640625" style="36" customWidth="1"/>
    <col min="7" max="16384" width="11.44140625" style="36"/>
  </cols>
  <sheetData>
    <row r="1" spans="1:6" ht="42" customHeight="1" x14ac:dyDescent="0.3">
      <c r="A1" s="241" t="s">
        <v>38</v>
      </c>
      <c r="B1" s="241"/>
      <c r="C1" s="241"/>
      <c r="D1" s="241"/>
      <c r="E1" s="241"/>
      <c r="F1" s="103"/>
    </row>
    <row r="2" spans="1:6" ht="20.100000000000001" customHeight="1" x14ac:dyDescent="0.3">
      <c r="A2" s="242" t="s">
        <v>213</v>
      </c>
      <c r="B2" s="242"/>
      <c r="C2" s="242"/>
      <c r="D2" s="242"/>
      <c r="E2" s="242"/>
      <c r="F2" s="82"/>
    </row>
    <row r="3" spans="1:6" ht="15" customHeight="1" x14ac:dyDescent="0.3"/>
    <row r="4" spans="1:6" ht="18" customHeight="1" x14ac:dyDescent="0.3">
      <c r="A4" s="83"/>
      <c r="B4" s="71" t="s">
        <v>22</v>
      </c>
      <c r="C4" s="243" t="s">
        <v>168</v>
      </c>
      <c r="D4" s="192"/>
      <c r="F4" s="3"/>
    </row>
    <row r="5" spans="1:6" ht="18" customHeight="1" x14ac:dyDescent="0.3">
      <c r="A5" s="83"/>
      <c r="B5" s="72" t="s">
        <v>33</v>
      </c>
      <c r="C5" s="244" t="s">
        <v>169</v>
      </c>
      <c r="D5" s="217"/>
      <c r="F5" s="3"/>
    </row>
    <row r="6" spans="1:6" ht="18" customHeight="1" x14ac:dyDescent="0.3">
      <c r="A6" s="83"/>
      <c r="B6" s="73" t="s">
        <v>34</v>
      </c>
      <c r="C6" s="244" t="s">
        <v>170</v>
      </c>
      <c r="D6" s="217"/>
      <c r="F6" s="3"/>
    </row>
    <row r="7" spans="1:6" ht="15" customHeight="1" x14ac:dyDescent="0.3">
      <c r="A7" s="83"/>
      <c r="B7" s="3"/>
      <c r="C7" s="3"/>
      <c r="D7" s="3"/>
      <c r="E7" s="3"/>
      <c r="F7" s="3"/>
    </row>
    <row r="8" spans="1:6" ht="21.9" customHeight="1" x14ac:dyDescent="0.3">
      <c r="A8" s="202" t="s">
        <v>135</v>
      </c>
      <c r="B8" s="202"/>
      <c r="C8" s="202"/>
      <c r="D8" s="202"/>
      <c r="E8" s="202"/>
    </row>
    <row r="9" spans="1:6" ht="15" customHeight="1" x14ac:dyDescent="0.3"/>
    <row r="10" spans="1:6" x14ac:dyDescent="0.3">
      <c r="A10" s="223" t="s">
        <v>36</v>
      </c>
      <c r="B10" s="223"/>
      <c r="C10" s="223"/>
      <c r="D10" s="223"/>
      <c r="E10" s="223"/>
      <c r="F10" s="84"/>
    </row>
    <row r="11" spans="1:6" ht="15" customHeight="1" x14ac:dyDescent="0.3">
      <c r="A11" s="223" t="s">
        <v>19</v>
      </c>
      <c r="B11" s="223"/>
      <c r="C11" s="223"/>
      <c r="D11" s="223"/>
      <c r="E11" s="223"/>
      <c r="F11" s="84"/>
    </row>
    <row r="12" spans="1:6" ht="15" customHeight="1" x14ac:dyDescent="0.3">
      <c r="A12" s="37"/>
      <c r="B12" s="37"/>
      <c r="C12" s="37"/>
      <c r="D12" s="38"/>
      <c r="E12" s="38"/>
      <c r="F12" s="39"/>
    </row>
    <row r="13" spans="1:6" x14ac:dyDescent="0.3">
      <c r="A13" s="126" t="s">
        <v>17</v>
      </c>
      <c r="B13" s="7" t="s">
        <v>18</v>
      </c>
      <c r="C13" s="126" t="s">
        <v>91</v>
      </c>
      <c r="D13" s="7" t="s">
        <v>92</v>
      </c>
      <c r="E13" s="7" t="s">
        <v>134</v>
      </c>
    </row>
    <row r="14" spans="1:6" ht="16.95" customHeight="1" x14ac:dyDescent="0.3">
      <c r="A14" s="135" t="s">
        <v>16</v>
      </c>
      <c r="B14" s="124"/>
      <c r="C14" s="116">
        <f>+C16+C19</f>
        <v>142383.66666666666</v>
      </c>
      <c r="D14" s="116">
        <f>+D16+D19</f>
        <v>143715.66666666669</v>
      </c>
      <c r="E14" s="142">
        <f>+E16+E19</f>
        <v>143049.66666666666</v>
      </c>
    </row>
    <row r="15" spans="1:6" ht="16.95" customHeight="1" x14ac:dyDescent="0.3">
      <c r="A15" s="117"/>
      <c r="B15" s="112"/>
      <c r="C15" s="113"/>
      <c r="D15" s="113"/>
      <c r="E15" s="113"/>
    </row>
    <row r="16" spans="1:6" ht="18" customHeight="1" x14ac:dyDescent="0.3">
      <c r="A16" s="137" t="s">
        <v>159</v>
      </c>
      <c r="B16" s="138" t="s">
        <v>158</v>
      </c>
      <c r="C16" s="141">
        <f>+C17+C18</f>
        <v>137395.66666666666</v>
      </c>
      <c r="D16" s="141">
        <f t="shared" ref="D16:E16" si="0">+D17+D18</f>
        <v>138681.33333333334</v>
      </c>
      <c r="E16" s="141">
        <f t="shared" si="0"/>
        <v>138038.5</v>
      </c>
    </row>
    <row r="17" spans="1:6" ht="18" customHeight="1" x14ac:dyDescent="0.3">
      <c r="A17" s="136" t="s">
        <v>161</v>
      </c>
      <c r="B17" s="112" t="s">
        <v>158</v>
      </c>
      <c r="C17" s="113">
        <f>+'1T'!F19</f>
        <v>105274.33333333333</v>
      </c>
      <c r="D17" s="113">
        <f>+'2T'!F19</f>
        <v>106452.66666666667</v>
      </c>
      <c r="E17" s="113">
        <f t="shared" ref="E17:E19" si="1">+AVERAGE(C17:D17)</f>
        <v>105863.5</v>
      </c>
    </row>
    <row r="18" spans="1:6" ht="18" customHeight="1" x14ac:dyDescent="0.3">
      <c r="A18" s="136" t="s">
        <v>162</v>
      </c>
      <c r="B18" s="112" t="s">
        <v>158</v>
      </c>
      <c r="C18" s="113">
        <f>+'1T'!F20</f>
        <v>32121.333333333332</v>
      </c>
      <c r="D18" s="113">
        <f>+'2T'!F20</f>
        <v>32228.666666666668</v>
      </c>
      <c r="E18" s="113">
        <f t="shared" si="1"/>
        <v>32175</v>
      </c>
    </row>
    <row r="19" spans="1:6" ht="18" customHeight="1" x14ac:dyDescent="0.3">
      <c r="A19" s="137" t="s">
        <v>160</v>
      </c>
      <c r="B19" s="138" t="s">
        <v>158</v>
      </c>
      <c r="C19" s="141">
        <f>+'1T'!F21</f>
        <v>4988</v>
      </c>
      <c r="D19" s="141">
        <f>+'2T'!F21</f>
        <v>5034.333333333333</v>
      </c>
      <c r="E19" s="141">
        <f t="shared" si="1"/>
        <v>5011.1666666666661</v>
      </c>
    </row>
    <row r="20" spans="1:6" ht="15" customHeight="1" x14ac:dyDescent="0.3">
      <c r="A20" s="240" t="s">
        <v>198</v>
      </c>
      <c r="B20" s="240"/>
      <c r="C20" s="240"/>
      <c r="D20" s="240"/>
      <c r="E20" s="240"/>
    </row>
    <row r="21" spans="1:6" ht="60" customHeight="1" x14ac:dyDescent="0.3">
      <c r="A21" s="209" t="s">
        <v>200</v>
      </c>
      <c r="B21" s="209"/>
      <c r="C21" s="209"/>
      <c r="D21" s="209"/>
      <c r="E21" s="209"/>
    </row>
    <row r="22" spans="1:6" ht="15" customHeight="1" x14ac:dyDescent="0.3">
      <c r="A22" s="37"/>
      <c r="B22" s="37"/>
      <c r="C22" s="37"/>
      <c r="D22" s="38"/>
      <c r="E22" s="38"/>
    </row>
    <row r="23" spans="1:6" x14ac:dyDescent="0.3">
      <c r="A23" s="223" t="s">
        <v>37</v>
      </c>
      <c r="B23" s="223"/>
      <c r="C23" s="223"/>
      <c r="D23" s="223"/>
      <c r="E23" s="84"/>
    </row>
    <row r="24" spans="1:6" ht="15" customHeight="1" x14ac:dyDescent="0.3">
      <c r="A24" s="223" t="s">
        <v>20</v>
      </c>
      <c r="B24" s="223"/>
      <c r="C24" s="223"/>
      <c r="D24" s="223"/>
      <c r="E24" s="84"/>
    </row>
    <row r="25" spans="1:6" ht="15" customHeight="1" x14ac:dyDescent="0.3">
      <c r="A25" s="37"/>
      <c r="B25" s="37"/>
      <c r="C25" s="38"/>
      <c r="D25" s="38"/>
      <c r="E25" s="38"/>
    </row>
    <row r="26" spans="1:6" ht="16.95" customHeight="1" x14ac:dyDescent="0.3">
      <c r="A26" s="105" t="s">
        <v>21</v>
      </c>
      <c r="B26" s="110" t="s">
        <v>91</v>
      </c>
      <c r="C26" s="110" t="s">
        <v>92</v>
      </c>
      <c r="D26" s="110" t="s">
        <v>9</v>
      </c>
      <c r="E26" s="128"/>
      <c r="F26" s="40"/>
    </row>
    <row r="27" spans="1:6" ht="16.95" customHeight="1" x14ac:dyDescent="0.3">
      <c r="A27" s="118" t="s">
        <v>16</v>
      </c>
      <c r="B27" s="120">
        <f>+B29+B32+B33</f>
        <v>40365960357.330002</v>
      </c>
      <c r="C27" s="120">
        <f>+C29+C32+C33</f>
        <v>41019635451.190002</v>
      </c>
      <c r="D27" s="120">
        <f>+D29+D32+D33</f>
        <v>81385595808.520004</v>
      </c>
      <c r="E27" s="128"/>
      <c r="F27" s="40"/>
    </row>
    <row r="28" spans="1:6" ht="16.95" customHeight="1" x14ac:dyDescent="0.3">
      <c r="A28" s="102"/>
      <c r="B28" s="102"/>
      <c r="C28" s="102"/>
      <c r="D28" s="102"/>
      <c r="E28" s="128"/>
      <c r="F28" s="40"/>
    </row>
    <row r="29" spans="1:6" ht="16.95" customHeight="1" x14ac:dyDescent="0.3">
      <c r="A29" s="140" t="s">
        <v>159</v>
      </c>
      <c r="B29" s="143">
        <f>+B30+B31</f>
        <v>33781579113.360001</v>
      </c>
      <c r="C29" s="143">
        <f t="shared" ref="C29:D29" si="2">+C30+C31</f>
        <v>33535977970.459999</v>
      </c>
      <c r="D29" s="143">
        <f t="shared" si="2"/>
        <v>67317557083.82</v>
      </c>
      <c r="E29" s="128"/>
      <c r="F29" s="40"/>
    </row>
    <row r="30" spans="1:6" ht="16.95" customHeight="1" x14ac:dyDescent="0.3">
      <c r="A30" s="119" t="s">
        <v>161</v>
      </c>
      <c r="B30" s="92">
        <f>+'1T'!F32</f>
        <v>26680838399.220001</v>
      </c>
      <c r="C30" s="92">
        <f>+'2T'!F32</f>
        <v>26185406182.309998</v>
      </c>
      <c r="D30" s="92">
        <f t="shared" ref="D30:D35" si="3">+B30+C30</f>
        <v>52866244581.529999</v>
      </c>
      <c r="E30" s="128"/>
      <c r="F30" s="40"/>
    </row>
    <row r="31" spans="1:6" ht="16.95" customHeight="1" x14ac:dyDescent="0.3">
      <c r="A31" s="119" t="s">
        <v>202</v>
      </c>
      <c r="B31" s="92">
        <f>+'1T'!F33</f>
        <v>7100740714.1399994</v>
      </c>
      <c r="C31" s="92">
        <f>+'2T'!F33</f>
        <v>7350571788.1499996</v>
      </c>
      <c r="D31" s="92">
        <f t="shared" si="3"/>
        <v>14451312502.289999</v>
      </c>
      <c r="E31" s="128"/>
      <c r="F31" s="40"/>
    </row>
    <row r="32" spans="1:6" ht="16.95" customHeight="1" x14ac:dyDescent="0.3">
      <c r="A32" s="140" t="s">
        <v>160</v>
      </c>
      <c r="B32" s="143">
        <f>+'1T'!F34</f>
        <v>944170117.02999997</v>
      </c>
      <c r="C32" s="143">
        <f>+'2T'!F34</f>
        <v>577485500</v>
      </c>
      <c r="D32" s="143">
        <f t="shared" si="3"/>
        <v>1521655617.03</v>
      </c>
      <c r="E32" s="128"/>
      <c r="F32" s="40"/>
    </row>
    <row r="33" spans="1:7" ht="16.95" customHeight="1" x14ac:dyDescent="0.3">
      <c r="A33" s="140" t="s">
        <v>163</v>
      </c>
      <c r="B33" s="143">
        <f>+B34+B35</f>
        <v>5640211126.9399996</v>
      </c>
      <c r="C33" s="143">
        <f t="shared" ref="C33:D33" si="4">+C34+C35</f>
        <v>6906171980.7299995</v>
      </c>
      <c r="D33" s="143">
        <f t="shared" si="4"/>
        <v>12546383107.67</v>
      </c>
      <c r="F33" s="40"/>
    </row>
    <row r="34" spans="1:7" ht="15" customHeight="1" x14ac:dyDescent="0.3">
      <c r="A34" s="119" t="s">
        <v>197</v>
      </c>
      <c r="B34" s="92">
        <f>+'1T'!F36</f>
        <v>4486323647.6899996</v>
      </c>
      <c r="C34" s="92">
        <f>+'2T'!F36</f>
        <v>5350516521.3800001</v>
      </c>
      <c r="D34" s="92">
        <f t="shared" si="3"/>
        <v>9836840169.0699997</v>
      </c>
      <c r="E34" s="128"/>
      <c r="F34" s="40"/>
    </row>
    <row r="35" spans="1:7" ht="15" customHeight="1" x14ac:dyDescent="0.3">
      <c r="A35" s="114" t="s">
        <v>235</v>
      </c>
      <c r="B35" s="92">
        <f>+'1T'!F37</f>
        <v>1153887479.25</v>
      </c>
      <c r="C35" s="92">
        <f>+'2T'!F37</f>
        <v>1555655459.3499999</v>
      </c>
      <c r="D35" s="92">
        <f t="shared" si="3"/>
        <v>2709542938.5999999</v>
      </c>
      <c r="E35" s="128"/>
      <c r="F35" s="128"/>
      <c r="G35" s="128"/>
    </row>
    <row r="36" spans="1:7" ht="15" customHeight="1" x14ac:dyDescent="0.3">
      <c r="A36" s="240" t="s">
        <v>201</v>
      </c>
      <c r="B36" s="240"/>
      <c r="C36" s="240"/>
      <c r="D36" s="240"/>
      <c r="E36" s="128"/>
      <c r="F36" s="128"/>
      <c r="G36" s="128"/>
    </row>
    <row r="37" spans="1:7" ht="106.5" customHeight="1" x14ac:dyDescent="0.3">
      <c r="A37" s="209" t="s">
        <v>236</v>
      </c>
      <c r="B37" s="209"/>
      <c r="C37" s="209"/>
      <c r="D37" s="209"/>
      <c r="E37" s="128"/>
      <c r="F37" s="128"/>
      <c r="G37" s="128"/>
    </row>
    <row r="38" spans="1:7" ht="15" customHeight="1" x14ac:dyDescent="0.3">
      <c r="A38" s="134"/>
      <c r="B38" s="134"/>
      <c r="C38" s="134"/>
      <c r="D38" s="134"/>
      <c r="E38" s="128"/>
      <c r="F38" s="128"/>
      <c r="G38" s="128"/>
    </row>
    <row r="39" spans="1:7" ht="15" customHeight="1" x14ac:dyDescent="0.3"/>
    <row r="40" spans="1:7" ht="21.9" customHeight="1" x14ac:dyDescent="0.3">
      <c r="A40" s="202" t="s">
        <v>136</v>
      </c>
      <c r="B40" s="202"/>
      <c r="C40" s="202"/>
      <c r="D40" s="202"/>
      <c r="E40" s="202"/>
    </row>
    <row r="41" spans="1:7" ht="15" customHeight="1" x14ac:dyDescent="0.3"/>
    <row r="42" spans="1:7" x14ac:dyDescent="0.3">
      <c r="A42" s="203" t="s">
        <v>71</v>
      </c>
      <c r="B42" s="203"/>
      <c r="C42" s="203"/>
      <c r="D42" s="203"/>
      <c r="E42" s="203"/>
      <c r="F42" s="42"/>
    </row>
    <row r="43" spans="1:7" ht="31.5" customHeight="1" x14ac:dyDescent="0.3">
      <c r="A43" s="204" t="s">
        <v>72</v>
      </c>
      <c r="B43" s="204"/>
      <c r="C43" s="204"/>
      <c r="D43" s="204"/>
      <c r="E43" s="204"/>
      <c r="F43" s="42"/>
    </row>
    <row r="44" spans="1:7" x14ac:dyDescent="0.3">
      <c r="A44" s="203" t="s">
        <v>51</v>
      </c>
      <c r="B44" s="203"/>
      <c r="C44" s="203"/>
      <c r="D44" s="203"/>
      <c r="E44" s="203"/>
      <c r="F44" s="42"/>
    </row>
    <row r="45" spans="1:7" ht="15" customHeight="1" x14ac:dyDescent="0.3"/>
    <row r="46" spans="1:7" x14ac:dyDescent="0.3">
      <c r="A46" s="67" t="s">
        <v>54</v>
      </c>
      <c r="B46" s="67" t="s">
        <v>55</v>
      </c>
      <c r="C46" s="67" t="s">
        <v>91</v>
      </c>
      <c r="D46" s="67" t="s">
        <v>92</v>
      </c>
      <c r="E46" s="67" t="s">
        <v>9</v>
      </c>
    </row>
    <row r="47" spans="1:7" x14ac:dyDescent="0.3">
      <c r="A47" s="104" t="s">
        <v>16</v>
      </c>
      <c r="B47" s="48"/>
      <c r="C47" s="35">
        <f>+C49+C53</f>
        <v>41117872903.75</v>
      </c>
      <c r="D47" s="35">
        <f>+D49+D53</f>
        <v>40267722903.75</v>
      </c>
      <c r="E47" s="35">
        <f>+E49+E53</f>
        <v>81385595807.5</v>
      </c>
    </row>
    <row r="48" spans="1:7" ht="15" customHeight="1" x14ac:dyDescent="0.3">
      <c r="A48" s="13"/>
      <c r="B48" s="49"/>
      <c r="C48" s="14"/>
      <c r="D48" s="14"/>
      <c r="E48" s="14"/>
    </row>
    <row r="49" spans="1:6" x14ac:dyDescent="0.3">
      <c r="A49" s="210" t="s">
        <v>73</v>
      </c>
      <c r="B49" s="210"/>
      <c r="C49" s="52">
        <f>+SUM(C50:C52)</f>
        <v>40117872903.75</v>
      </c>
      <c r="D49" s="52">
        <f>+SUM(D50:D52)</f>
        <v>40267722903.75</v>
      </c>
      <c r="E49" s="52">
        <f>+SUM(E50:E52)</f>
        <v>80385595807.5</v>
      </c>
    </row>
    <row r="50" spans="1:6" ht="30" x14ac:dyDescent="0.3">
      <c r="A50" s="74">
        <f>+'2T'!A97</f>
        <v>1.3103899999999999</v>
      </c>
      <c r="B50" s="53" t="str">
        <f>+'2T'!B97</f>
        <v>Tranf. Ley Protección Trabajador Art.77</v>
      </c>
      <c r="C50" s="15">
        <f>+'1T'!F97</f>
        <v>1177599843.99</v>
      </c>
      <c r="D50" s="15">
        <f>+'2T'!F97</f>
        <v>1327449843.99</v>
      </c>
      <c r="E50" s="15">
        <f>+C50+D50</f>
        <v>2505049687.98</v>
      </c>
    </row>
    <row r="51" spans="1:6" ht="30" x14ac:dyDescent="0.3">
      <c r="A51" s="74">
        <f>+'2T'!A98</f>
        <v>1.3104199999999999</v>
      </c>
      <c r="B51" s="74" t="str">
        <f>+'2T'!B98</f>
        <v>Tranf. Ley Protección Trabajador Art.87</v>
      </c>
      <c r="C51" s="15">
        <f>+'1T'!F98</f>
        <v>22127727503.760002</v>
      </c>
      <c r="D51" s="15">
        <f>+'2T'!F98</f>
        <v>22127727503.760002</v>
      </c>
      <c r="E51" s="15">
        <f>+C51+D51</f>
        <v>44255455007.520004</v>
      </c>
    </row>
    <row r="52" spans="1:6" ht="30" x14ac:dyDescent="0.3">
      <c r="A52" s="74">
        <f>+'2T'!A99</f>
        <v>1.3103499999999999</v>
      </c>
      <c r="B52" s="74" t="str">
        <f>+'2T'!B99</f>
        <v>Fondo Desarr. Soc. y Asig. Fam. (FODESAF)</v>
      </c>
      <c r="C52" s="15">
        <f>+'1T'!F99</f>
        <v>16812545556</v>
      </c>
      <c r="D52" s="15">
        <f>+'2T'!F99</f>
        <v>16812545556</v>
      </c>
      <c r="E52" s="15">
        <f>+C52+D52</f>
        <v>33625091112</v>
      </c>
    </row>
    <row r="53" spans="1:6" ht="16.5" customHeight="1" x14ac:dyDescent="0.3">
      <c r="A53" s="210" t="s">
        <v>74</v>
      </c>
      <c r="B53" s="210"/>
      <c r="C53" s="52">
        <f>+SUM(C54:C55)</f>
        <v>1000000000</v>
      </c>
      <c r="D53" s="52">
        <f>+SUM(D54:D55)</f>
        <v>0</v>
      </c>
      <c r="E53" s="52">
        <f>+SUM(E54:E55)</f>
        <v>1000000000</v>
      </c>
    </row>
    <row r="54" spans="1:6" ht="16.5" customHeight="1" x14ac:dyDescent="0.3">
      <c r="A54" s="53" t="s">
        <v>57</v>
      </c>
      <c r="B54" s="49" t="s">
        <v>52</v>
      </c>
      <c r="C54" s="55">
        <f>+'1T'!F101</f>
        <v>1000000000</v>
      </c>
      <c r="D54" s="55">
        <f>+'2T'!F101</f>
        <v>0</v>
      </c>
      <c r="E54" s="55">
        <f>+C54+D54</f>
        <v>1000000000</v>
      </c>
    </row>
    <row r="55" spans="1:6" ht="16.5" customHeight="1" x14ac:dyDescent="0.3">
      <c r="A55" s="53" t="s">
        <v>57</v>
      </c>
      <c r="B55" s="49" t="s">
        <v>52</v>
      </c>
      <c r="C55" s="55">
        <f>+'1T'!F102</f>
        <v>0</v>
      </c>
      <c r="D55" s="55">
        <f>+'2T'!F102</f>
        <v>0</v>
      </c>
      <c r="E55" s="55">
        <f>+C55+D55</f>
        <v>0</v>
      </c>
    </row>
    <row r="56" spans="1:6" x14ac:dyDescent="0.3">
      <c r="A56" s="208" t="s">
        <v>195</v>
      </c>
      <c r="B56" s="208"/>
      <c r="C56" s="208"/>
      <c r="D56" s="208"/>
      <c r="E56" s="208"/>
    </row>
    <row r="57" spans="1:6" ht="50.1" customHeight="1" x14ac:dyDescent="0.3">
      <c r="A57" s="205" t="s">
        <v>209</v>
      </c>
      <c r="B57" s="206"/>
      <c r="C57" s="206"/>
      <c r="D57" s="206"/>
      <c r="E57" s="207"/>
    </row>
    <row r="58" spans="1:6" x14ac:dyDescent="0.3">
      <c r="A58" s="24"/>
      <c r="B58" s="47"/>
      <c r="C58" s="23"/>
    </row>
    <row r="59" spans="1:6" x14ac:dyDescent="0.3">
      <c r="A59" s="203" t="s">
        <v>75</v>
      </c>
      <c r="B59" s="203"/>
      <c r="C59" s="203"/>
      <c r="D59" s="203"/>
      <c r="E59" s="203"/>
      <c r="F59" s="42"/>
    </row>
    <row r="60" spans="1:6" ht="32.25" customHeight="1" x14ac:dyDescent="0.3">
      <c r="A60" s="204" t="s">
        <v>53</v>
      </c>
      <c r="B60" s="204"/>
      <c r="C60" s="204"/>
      <c r="D60" s="204"/>
      <c r="E60" s="204"/>
      <c r="F60" s="3"/>
    </row>
    <row r="61" spans="1:6" x14ac:dyDescent="0.3">
      <c r="A61" s="203" t="s">
        <v>51</v>
      </c>
      <c r="B61" s="203"/>
      <c r="C61" s="203"/>
      <c r="D61" s="203"/>
      <c r="E61" s="203"/>
      <c r="F61" s="42"/>
    </row>
    <row r="62" spans="1:6" x14ac:dyDescent="0.3">
      <c r="A62" s="88"/>
      <c r="B62" s="89"/>
      <c r="C62" s="89"/>
      <c r="D62" s="89"/>
      <c r="E62" s="89"/>
      <c r="F62" s="90"/>
    </row>
    <row r="63" spans="1:6" x14ac:dyDescent="0.3">
      <c r="A63" s="67" t="s">
        <v>54</v>
      </c>
      <c r="B63" s="67" t="s">
        <v>55</v>
      </c>
      <c r="C63" s="67" t="s">
        <v>91</v>
      </c>
      <c r="D63" s="67" t="s">
        <v>92</v>
      </c>
      <c r="E63" s="67" t="s">
        <v>9</v>
      </c>
    </row>
    <row r="64" spans="1:6" x14ac:dyDescent="0.3">
      <c r="A64" s="104" t="s">
        <v>16</v>
      </c>
      <c r="B64" s="48"/>
      <c r="C64" s="35">
        <f>+C66+C73+C80</f>
        <v>40365960356.889999</v>
      </c>
      <c r="D64" s="35">
        <f t="shared" ref="D64" si="5">+D66+D73+D80</f>
        <v>41019635450.609207</v>
      </c>
      <c r="E64" s="35">
        <f>+E66+E73+E80</f>
        <v>81385595807.499207</v>
      </c>
    </row>
    <row r="65" spans="1:5" x14ac:dyDescent="0.3">
      <c r="A65" s="13"/>
      <c r="B65" s="49"/>
      <c r="C65" s="14"/>
      <c r="D65" s="14"/>
      <c r="E65" s="50"/>
    </row>
    <row r="66" spans="1:5" x14ac:dyDescent="0.3">
      <c r="A66" s="210" t="s">
        <v>56</v>
      </c>
      <c r="B66" s="210"/>
      <c r="C66" s="52">
        <f>+SUM(C67:C71)</f>
        <v>40117872903.75</v>
      </c>
      <c r="D66" s="52">
        <f t="shared" ref="D66:E66" si="6">+SUM(D67:D71)</f>
        <v>40267722903.75</v>
      </c>
      <c r="E66" s="52">
        <f t="shared" si="6"/>
        <v>80385595807.5</v>
      </c>
    </row>
    <row r="67" spans="1:5" ht="30" x14ac:dyDescent="0.3">
      <c r="A67" s="53" t="str">
        <f>+'2T'!A114</f>
        <v>1.04.99</v>
      </c>
      <c r="B67" s="53" t="str">
        <f>+'2T'!B114</f>
        <v xml:space="preserve">Otros servicios de gestión y apoyo </v>
      </c>
      <c r="C67" s="15">
        <f>+'1T'!F114</f>
        <v>1153887479.25</v>
      </c>
      <c r="D67" s="15">
        <f>+'2T'!F114</f>
        <v>1555655459.3499999</v>
      </c>
      <c r="E67" s="92">
        <f>+C67+D67</f>
        <v>2709542938.5999999</v>
      </c>
    </row>
    <row r="68" spans="1:5" ht="45" x14ac:dyDescent="0.3">
      <c r="A68" s="53" t="str">
        <f>+'2T'!A115</f>
        <v>6.01.03</v>
      </c>
      <c r="B68" s="53" t="str">
        <f>+'2T'!B115</f>
        <v>Transf. corrientes instituciones descentralizadas no empresariales</v>
      </c>
      <c r="C68" s="15">
        <f>+'1T'!F115</f>
        <v>4486323647.6899996</v>
      </c>
      <c r="D68" s="57">
        <f>+'2T'!F115</f>
        <v>5350516521.3800001</v>
      </c>
      <c r="E68" s="92">
        <f t="shared" ref="E68:E71" si="7">+C68+D68</f>
        <v>9836840169.0699997</v>
      </c>
    </row>
    <row r="69" spans="1:5" x14ac:dyDescent="0.3">
      <c r="A69" s="53" t="s">
        <v>57</v>
      </c>
      <c r="B69" s="49" t="s">
        <v>52</v>
      </c>
      <c r="C69" s="15">
        <f>+'1T'!F116</f>
        <v>34477661776.809998</v>
      </c>
      <c r="D69" s="15">
        <f>+'2T'!F116</f>
        <v>33361550923.019997</v>
      </c>
      <c r="E69" s="92">
        <f t="shared" si="7"/>
        <v>67839212699.829994</v>
      </c>
    </row>
    <row r="70" spans="1:5" x14ac:dyDescent="0.3">
      <c r="A70" s="53" t="s">
        <v>57</v>
      </c>
      <c r="B70" s="49" t="s">
        <v>52</v>
      </c>
      <c r="C70" s="15">
        <f>+'1T'!F117</f>
        <v>0</v>
      </c>
      <c r="D70" s="57">
        <f>+'2T'!F117</f>
        <v>0</v>
      </c>
      <c r="E70" s="92">
        <f t="shared" si="7"/>
        <v>0</v>
      </c>
    </row>
    <row r="71" spans="1:5" x14ac:dyDescent="0.3">
      <c r="A71" s="53" t="s">
        <v>57</v>
      </c>
      <c r="B71" s="49" t="s">
        <v>52</v>
      </c>
      <c r="C71" s="15">
        <f>+'1T'!F118</f>
        <v>0</v>
      </c>
      <c r="D71" s="15">
        <f>+'2T'!F118</f>
        <v>0</v>
      </c>
      <c r="E71" s="92">
        <f t="shared" si="7"/>
        <v>0</v>
      </c>
    </row>
    <row r="72" spans="1:5" x14ac:dyDescent="0.3">
      <c r="A72" s="130"/>
      <c r="B72" s="49"/>
      <c r="C72" s="15"/>
      <c r="D72" s="15"/>
      <c r="E72" s="92"/>
    </row>
    <row r="73" spans="1:5" x14ac:dyDescent="0.3">
      <c r="A73" s="210" t="s">
        <v>58</v>
      </c>
      <c r="B73" s="210"/>
      <c r="C73" s="52">
        <f>+SUM(C74:C78)</f>
        <v>248087453.13999999</v>
      </c>
      <c r="D73" s="52">
        <f t="shared" ref="D73:E73" si="8">+SUM(D74:D78)</f>
        <v>751912546.85920739</v>
      </c>
      <c r="E73" s="52">
        <f t="shared" si="8"/>
        <v>999999999.99920738</v>
      </c>
    </row>
    <row r="74" spans="1:5" x14ac:dyDescent="0.3">
      <c r="A74" s="53" t="s">
        <v>57</v>
      </c>
      <c r="B74" s="49" t="s">
        <v>52</v>
      </c>
      <c r="C74" s="55">
        <f>+'1T'!F121</f>
        <v>248087453.13999999</v>
      </c>
      <c r="D74" s="55">
        <f>+'2T'!F121</f>
        <v>751912546.85920739</v>
      </c>
      <c r="E74" s="93">
        <f>+C74+D74</f>
        <v>999999999.99920738</v>
      </c>
    </row>
    <row r="75" spans="1:5" x14ac:dyDescent="0.3">
      <c r="A75" s="53"/>
      <c r="B75" s="49"/>
      <c r="C75" s="55"/>
      <c r="D75" s="55"/>
      <c r="E75" s="93"/>
    </row>
    <row r="76" spans="1:5" x14ac:dyDescent="0.3">
      <c r="A76" s="53"/>
      <c r="B76" s="49"/>
      <c r="C76" s="55"/>
      <c r="D76" s="55"/>
      <c r="E76" s="93"/>
    </row>
    <row r="77" spans="1:5" x14ac:dyDescent="0.3">
      <c r="A77" s="53"/>
      <c r="B77" s="49"/>
      <c r="C77" s="55"/>
      <c r="D77" s="55"/>
      <c r="E77" s="93"/>
    </row>
    <row r="78" spans="1:5" x14ac:dyDescent="0.3">
      <c r="A78" s="53"/>
      <c r="B78" s="49"/>
      <c r="C78" s="55"/>
      <c r="D78" s="55"/>
      <c r="E78" s="93"/>
    </row>
    <row r="79" spans="1:5" x14ac:dyDescent="0.3">
      <c r="C79" s="40"/>
      <c r="D79" s="40"/>
      <c r="E79" s="40"/>
    </row>
    <row r="80" spans="1:5" x14ac:dyDescent="0.3">
      <c r="A80" s="210" t="s">
        <v>59</v>
      </c>
      <c r="B80" s="210"/>
      <c r="C80" s="52">
        <f>+SUM(C81:C82)</f>
        <v>0</v>
      </c>
      <c r="D80" s="52">
        <f t="shared" ref="D80:E80" si="9">+SUM(D81:D82)</f>
        <v>0</v>
      </c>
      <c r="E80" s="52">
        <f t="shared" si="9"/>
        <v>0</v>
      </c>
    </row>
    <row r="81" spans="1:6" x14ac:dyDescent="0.3">
      <c r="A81" s="74" t="s">
        <v>57</v>
      </c>
      <c r="B81" s="49" t="s">
        <v>52</v>
      </c>
      <c r="C81" s="55">
        <f>+'1T'!F123</f>
        <v>0</v>
      </c>
      <c r="D81" s="55">
        <f>+'2T'!F124</f>
        <v>0</v>
      </c>
      <c r="E81" s="55">
        <f>+C81+D81</f>
        <v>0</v>
      </c>
    </row>
    <row r="82" spans="1:6" x14ac:dyDescent="0.3">
      <c r="A82" s="46" t="s">
        <v>57</v>
      </c>
      <c r="B82" s="46" t="s">
        <v>52</v>
      </c>
      <c r="C82" s="58">
        <f>+'1T'!F124</f>
        <v>0</v>
      </c>
      <c r="D82" s="58">
        <f>+'2T'!F125</f>
        <v>0</v>
      </c>
      <c r="E82" s="58">
        <f>+C82+D82</f>
        <v>0</v>
      </c>
    </row>
    <row r="83" spans="1:6" ht="16.5" customHeight="1" x14ac:dyDescent="0.3">
      <c r="A83" s="245" t="s">
        <v>60</v>
      </c>
      <c r="B83" s="245"/>
      <c r="C83" s="245"/>
      <c r="D83" s="245"/>
      <c r="E83" s="245"/>
    </row>
    <row r="84" spans="1:6" x14ac:dyDescent="0.3">
      <c r="A84" s="208" t="s">
        <v>195</v>
      </c>
      <c r="B84" s="208"/>
      <c r="C84" s="208"/>
      <c r="D84" s="208"/>
      <c r="E84" s="208"/>
    </row>
    <row r="85" spans="1:6" ht="62.25" customHeight="1" x14ac:dyDescent="0.3">
      <c r="A85" s="205" t="s">
        <v>210</v>
      </c>
      <c r="B85" s="206"/>
      <c r="C85" s="206"/>
      <c r="D85" s="206"/>
      <c r="E85" s="207"/>
    </row>
    <row r="86" spans="1:6" x14ac:dyDescent="0.3">
      <c r="A86" s="203" t="s">
        <v>77</v>
      </c>
      <c r="B86" s="203"/>
      <c r="C86" s="203"/>
      <c r="D86" s="203"/>
      <c r="E86" s="203"/>
      <c r="F86" s="66"/>
    </row>
    <row r="87" spans="1:6" x14ac:dyDescent="0.3">
      <c r="A87" s="203" t="s">
        <v>78</v>
      </c>
      <c r="B87" s="203"/>
      <c r="C87" s="203"/>
      <c r="D87" s="203"/>
      <c r="E87" s="203"/>
      <c r="F87" s="66"/>
    </row>
    <row r="88" spans="1:6" x14ac:dyDescent="0.3">
      <c r="A88" s="203" t="s">
        <v>51</v>
      </c>
      <c r="B88" s="203"/>
      <c r="C88" s="203"/>
      <c r="D88" s="203"/>
      <c r="E88" s="203"/>
      <c r="F88" s="66"/>
    </row>
    <row r="89" spans="1:6" x14ac:dyDescent="0.3">
      <c r="A89" s="88"/>
      <c r="B89" s="89"/>
      <c r="C89" s="89"/>
      <c r="D89" s="89"/>
      <c r="E89" s="89"/>
      <c r="F89" s="90"/>
    </row>
    <row r="90" spans="1:6" x14ac:dyDescent="0.3">
      <c r="A90" s="67" t="s">
        <v>76</v>
      </c>
      <c r="B90" s="67" t="s">
        <v>91</v>
      </c>
      <c r="C90" s="67" t="s">
        <v>92</v>
      </c>
      <c r="D90" s="67" t="s">
        <v>9</v>
      </c>
      <c r="F90" s="22"/>
    </row>
    <row r="91" spans="1:6" x14ac:dyDescent="0.3">
      <c r="A91" s="106" t="s">
        <v>80</v>
      </c>
      <c r="B91" s="60">
        <f>+B92</f>
        <v>1000000000</v>
      </c>
      <c r="C91" s="60">
        <f t="shared" ref="C91" si="10">+B101</f>
        <v>751912546.86000061</v>
      </c>
      <c r="D91" s="60">
        <f>+B91</f>
        <v>1000000000</v>
      </c>
      <c r="F91" s="90"/>
    </row>
    <row r="92" spans="1:6" x14ac:dyDescent="0.3">
      <c r="A92" s="107" t="s">
        <v>81</v>
      </c>
      <c r="B92" s="25">
        <f>+'1T'!E135</f>
        <v>1000000000</v>
      </c>
      <c r="C92" s="25">
        <f>+'2T'!E136</f>
        <v>751912546.86000001</v>
      </c>
      <c r="D92" s="64">
        <f>+B92</f>
        <v>1000000000</v>
      </c>
      <c r="F92" s="22"/>
    </row>
    <row r="93" spans="1:6" x14ac:dyDescent="0.3">
      <c r="A93" s="107" t="s">
        <v>79</v>
      </c>
      <c r="B93" s="25" t="s">
        <v>89</v>
      </c>
      <c r="C93" s="25">
        <f>+'2T'!E137</f>
        <v>0</v>
      </c>
      <c r="D93" s="64" t="str">
        <f>+B93</f>
        <v>N/A</v>
      </c>
      <c r="F93" s="22"/>
    </row>
    <row r="94" spans="1:6" x14ac:dyDescent="0.3">
      <c r="A94" s="106" t="s">
        <v>83</v>
      </c>
      <c r="B94" s="60">
        <f>+'1T'!E137</f>
        <v>40117872903.75</v>
      </c>
      <c r="C94" s="60">
        <f>+'2T'!E138</f>
        <v>40267722903.75</v>
      </c>
      <c r="D94" s="60">
        <f>+B94+C94</f>
        <v>80385595807.5</v>
      </c>
      <c r="F94" s="90"/>
    </row>
    <row r="95" spans="1:6" x14ac:dyDescent="0.3">
      <c r="A95" s="106" t="s">
        <v>143</v>
      </c>
      <c r="B95" s="60">
        <f>+B96+B97</f>
        <v>41117872903.75</v>
      </c>
      <c r="C95" s="60">
        <f t="shared" ref="C95" si="11">+C96+C97</f>
        <v>41019635450.610001</v>
      </c>
      <c r="D95" s="60">
        <f>+D91+D94</f>
        <v>81385595807.5</v>
      </c>
      <c r="F95" s="90"/>
    </row>
    <row r="96" spans="1:6" x14ac:dyDescent="0.3">
      <c r="A96" s="107" t="s">
        <v>81</v>
      </c>
      <c r="B96" s="25">
        <f>+B92</f>
        <v>1000000000</v>
      </c>
      <c r="C96" s="25">
        <f>+C92</f>
        <v>751912546.86000001</v>
      </c>
      <c r="D96" s="64">
        <f>+B96+C96</f>
        <v>1751912546.8600001</v>
      </c>
      <c r="F96" s="22"/>
    </row>
    <row r="97" spans="1:6" x14ac:dyDescent="0.3">
      <c r="A97" s="107" t="s">
        <v>79</v>
      </c>
      <c r="B97" s="25">
        <f>+B94</f>
        <v>40117872903.75</v>
      </c>
      <c r="C97" s="25">
        <f>+C94</f>
        <v>40267722903.75</v>
      </c>
      <c r="D97" s="64">
        <f>+B97+C97</f>
        <v>80385595807.5</v>
      </c>
      <c r="F97" s="22"/>
    </row>
    <row r="98" spans="1:6" x14ac:dyDescent="0.3">
      <c r="A98" s="106" t="s">
        <v>185</v>
      </c>
      <c r="B98" s="60">
        <f>+B99+B100</f>
        <v>40365960356.889999</v>
      </c>
      <c r="C98" s="60">
        <f>+C99+C100</f>
        <v>41019635450.609207</v>
      </c>
      <c r="D98" s="60">
        <f>+D99+D100</f>
        <v>81385595807.499207</v>
      </c>
      <c r="F98" s="90"/>
    </row>
    <row r="99" spans="1:6" x14ac:dyDescent="0.3">
      <c r="A99" s="107" t="s">
        <v>81</v>
      </c>
      <c r="B99" s="81">
        <f>+'1T'!E142</f>
        <v>248087453.13999999</v>
      </c>
      <c r="C99" s="81">
        <f>+'2T'!E143</f>
        <v>751912546.85920739</v>
      </c>
      <c r="D99" s="47">
        <f>+B99+C99</f>
        <v>999999999.99920738</v>
      </c>
      <c r="F99" s="90"/>
    </row>
    <row r="100" spans="1:6" x14ac:dyDescent="0.3">
      <c r="A100" s="107" t="s">
        <v>79</v>
      </c>
      <c r="B100" s="81">
        <f>+'1T'!E143</f>
        <v>40117872903.75</v>
      </c>
      <c r="C100" s="81">
        <f>+'2T'!E144</f>
        <v>40267722903.75</v>
      </c>
      <c r="D100" s="47">
        <f>+B100+C100</f>
        <v>80385595807.5</v>
      </c>
      <c r="F100" s="90"/>
    </row>
    <row r="101" spans="1:6" x14ac:dyDescent="0.3">
      <c r="A101" s="106" t="s">
        <v>144</v>
      </c>
      <c r="B101" s="60">
        <f t="shared" ref="B101:D103" si="12">+B95-B98</f>
        <v>751912546.86000061</v>
      </c>
      <c r="C101" s="60">
        <f t="shared" si="12"/>
        <v>7.9345703125E-4</v>
      </c>
      <c r="D101" s="60">
        <f>+D95-D98</f>
        <v>7.9345703125E-4</v>
      </c>
      <c r="F101" s="90"/>
    </row>
    <row r="102" spans="1:6" x14ac:dyDescent="0.3">
      <c r="A102" s="107" t="s">
        <v>81</v>
      </c>
      <c r="B102" s="81">
        <f t="shared" si="12"/>
        <v>751912546.86000001</v>
      </c>
      <c r="C102" s="81">
        <f t="shared" si="12"/>
        <v>7.9262256622314453E-4</v>
      </c>
      <c r="D102" s="47">
        <f>+D96-D99</f>
        <v>751912546.86079276</v>
      </c>
    </row>
    <row r="103" spans="1:6" x14ac:dyDescent="0.3">
      <c r="A103" s="108" t="s">
        <v>79</v>
      </c>
      <c r="B103" s="76">
        <f t="shared" si="12"/>
        <v>0</v>
      </c>
      <c r="C103" s="76">
        <f t="shared" si="12"/>
        <v>0</v>
      </c>
      <c r="D103" s="61">
        <f t="shared" si="12"/>
        <v>0</v>
      </c>
    </row>
    <row r="104" spans="1:6" ht="18" customHeight="1" x14ac:dyDescent="0.3">
      <c r="A104" s="208" t="s">
        <v>195</v>
      </c>
      <c r="B104" s="208"/>
      <c r="C104" s="208"/>
      <c r="D104" s="208"/>
      <c r="E104" s="167"/>
      <c r="F104" s="41"/>
    </row>
    <row r="105" spans="1:6" ht="74.25" customHeight="1" x14ac:dyDescent="0.3">
      <c r="A105" s="205" t="s">
        <v>211</v>
      </c>
      <c r="B105" s="206"/>
      <c r="C105" s="206"/>
      <c r="D105" s="206"/>
      <c r="E105" s="166"/>
    </row>
    <row r="106" spans="1:6" x14ac:dyDescent="0.35">
      <c r="A106" s="1"/>
      <c r="B106" s="1"/>
      <c r="C106" s="1"/>
      <c r="D106" s="1"/>
      <c r="E106" s="1"/>
    </row>
    <row r="107" spans="1:6" x14ac:dyDescent="0.35">
      <c r="A107" s="1"/>
      <c r="B107" s="1"/>
      <c r="C107" s="1"/>
      <c r="D107" s="1"/>
      <c r="E107" s="1"/>
    </row>
    <row r="108" spans="1:6" x14ac:dyDescent="0.35">
      <c r="A108" s="1"/>
      <c r="B108" s="1"/>
      <c r="C108" s="1"/>
      <c r="D108" s="1"/>
      <c r="E108" s="1"/>
    </row>
    <row r="109" spans="1:6" x14ac:dyDescent="0.35">
      <c r="A109" s="1"/>
      <c r="B109" s="1"/>
      <c r="C109" s="1"/>
      <c r="D109" s="1"/>
      <c r="E109" s="1"/>
    </row>
    <row r="110" spans="1:6" x14ac:dyDescent="0.35">
      <c r="A110" s="1"/>
      <c r="B110" s="1"/>
      <c r="C110" s="1"/>
      <c r="D110" s="1"/>
      <c r="E110" s="1"/>
    </row>
  </sheetData>
  <mergeCells count="36">
    <mergeCell ref="A40:E40"/>
    <mergeCell ref="A56:E56"/>
    <mergeCell ref="A57:E57"/>
    <mergeCell ref="A43:E43"/>
    <mergeCell ref="A42:E42"/>
    <mergeCell ref="A44:E44"/>
    <mergeCell ref="A49:B49"/>
    <mergeCell ref="A53:B53"/>
    <mergeCell ref="A59:E59"/>
    <mergeCell ref="A61:E61"/>
    <mergeCell ref="A104:D104"/>
    <mergeCell ref="A86:E86"/>
    <mergeCell ref="A87:E87"/>
    <mergeCell ref="A88:E88"/>
    <mergeCell ref="A66:B66"/>
    <mergeCell ref="A73:B73"/>
    <mergeCell ref="A80:B80"/>
    <mergeCell ref="A83:E83"/>
    <mergeCell ref="A84:E84"/>
    <mergeCell ref="A85:E85"/>
    <mergeCell ref="A105:D105"/>
    <mergeCell ref="A36:D36"/>
    <mergeCell ref="A1:E1"/>
    <mergeCell ref="A2:E2"/>
    <mergeCell ref="A21:E21"/>
    <mergeCell ref="A37:D37"/>
    <mergeCell ref="A10:E10"/>
    <mergeCell ref="A11:E11"/>
    <mergeCell ref="A23:D23"/>
    <mergeCell ref="A24:D24"/>
    <mergeCell ref="A8:E8"/>
    <mergeCell ref="A20:E20"/>
    <mergeCell ref="C4:D4"/>
    <mergeCell ref="C5:D5"/>
    <mergeCell ref="C6:D6"/>
    <mergeCell ref="A60:E60"/>
  </mergeCells>
  <printOptions horizontalCentered="1"/>
  <pageMargins left="0.31496062992125984" right="0.31496062992125984" top="0.94488188976377963" bottom="0.74803149606299213" header="0.19685039370078741" footer="0.31496062992125984"/>
  <pageSetup scale="60"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2" manualBreakCount="2">
    <brk id="37" max="4" man="1"/>
    <brk id="84" max="4" man="1"/>
  </rowBreaks>
  <ignoredErrors>
    <ignoredError sqref="C14:E19" evalError="1"/>
    <ignoredError sqref="D33" formula="1"/>
  </ignoredErrors>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3"/>
  <sheetViews>
    <sheetView showGridLines="0" zoomScale="80" zoomScaleNormal="80" workbookViewId="0">
      <selection sqref="A1:F2"/>
    </sheetView>
  </sheetViews>
  <sheetFormatPr baseColWidth="10" defaultColWidth="11.44140625" defaultRowHeight="15.6" x14ac:dyDescent="0.3"/>
  <cols>
    <col min="1" max="1" width="58.6640625" style="36" customWidth="1"/>
    <col min="2" max="2" width="21.33203125" style="36" customWidth="1"/>
    <col min="3" max="3" width="22.6640625" style="36" bestFit="1" customWidth="1"/>
    <col min="4" max="4" width="26.33203125" style="36" bestFit="1" customWidth="1"/>
    <col min="5" max="5" width="24.109375" style="36" bestFit="1" customWidth="1"/>
    <col min="6" max="6" width="24.44140625" style="36" bestFit="1" customWidth="1"/>
    <col min="7" max="16384" width="11.44140625" style="36"/>
  </cols>
  <sheetData>
    <row r="1" spans="1:6" s="1" customFormat="1" ht="21.9" customHeight="1" x14ac:dyDescent="0.35">
      <c r="A1" s="221" t="s">
        <v>38</v>
      </c>
      <c r="B1" s="221"/>
      <c r="C1" s="221"/>
      <c r="D1" s="221"/>
      <c r="E1" s="221"/>
      <c r="F1" s="221"/>
    </row>
    <row r="2" spans="1:6" s="1" customFormat="1" ht="21.9" customHeight="1" x14ac:dyDescent="0.35">
      <c r="A2" s="221"/>
      <c r="B2" s="221"/>
      <c r="C2" s="221"/>
      <c r="D2" s="221"/>
      <c r="E2" s="221"/>
      <c r="F2" s="221"/>
    </row>
    <row r="3" spans="1:6" s="1" customFormat="1" ht="17.399999999999999" x14ac:dyDescent="0.4">
      <c r="A3" s="227" t="s">
        <v>212</v>
      </c>
      <c r="B3" s="227"/>
      <c r="C3" s="227"/>
      <c r="D3" s="227"/>
      <c r="E3" s="227"/>
      <c r="F3" s="227"/>
    </row>
    <row r="4" spans="1:6" ht="17.399999999999999" x14ac:dyDescent="0.3">
      <c r="A4" s="133"/>
      <c r="B4" s="133"/>
      <c r="C4" s="133"/>
      <c r="D4" s="133"/>
      <c r="E4" s="133"/>
      <c r="F4" s="133"/>
    </row>
    <row r="5" spans="1:6" ht="18" customHeight="1" x14ac:dyDescent="0.3">
      <c r="A5" s="69"/>
      <c r="B5" s="71" t="s">
        <v>22</v>
      </c>
      <c r="C5" s="192" t="s">
        <v>168</v>
      </c>
      <c r="D5" s="228"/>
      <c r="E5" s="228"/>
    </row>
    <row r="6" spans="1:6" ht="18" customHeight="1" x14ac:dyDescent="0.3">
      <c r="A6" s="70"/>
      <c r="B6" s="72" t="s">
        <v>33</v>
      </c>
      <c r="C6" s="217" t="s">
        <v>169</v>
      </c>
      <c r="D6" s="218"/>
      <c r="E6" s="218"/>
      <c r="F6" s="3"/>
    </row>
    <row r="7" spans="1:6" ht="18" customHeight="1" x14ac:dyDescent="0.3">
      <c r="A7" s="70"/>
      <c r="B7" s="73" t="s">
        <v>34</v>
      </c>
      <c r="C7" s="217" t="s">
        <v>170</v>
      </c>
      <c r="D7" s="218"/>
      <c r="E7" s="218"/>
      <c r="F7" s="3"/>
    </row>
    <row r="8" spans="1:6" ht="15" customHeight="1" x14ac:dyDescent="0.3">
      <c r="A8" s="4"/>
      <c r="B8" s="128"/>
      <c r="C8" s="128"/>
      <c r="D8" s="128"/>
      <c r="E8" s="128"/>
      <c r="F8" s="128"/>
    </row>
    <row r="9" spans="1:6" x14ac:dyDescent="0.3">
      <c r="A9" s="6"/>
      <c r="B9" s="128"/>
      <c r="C9" s="128"/>
      <c r="D9" s="128"/>
      <c r="E9" s="128"/>
      <c r="F9" s="128"/>
    </row>
    <row r="10" spans="1:6" ht="21.9" customHeight="1" x14ac:dyDescent="0.3">
      <c r="A10" s="202" t="s">
        <v>35</v>
      </c>
      <c r="B10" s="202"/>
      <c r="C10" s="202"/>
      <c r="D10" s="202"/>
      <c r="E10" s="202"/>
      <c r="F10" s="202"/>
    </row>
    <row r="11" spans="1:6" ht="16.95" customHeight="1" x14ac:dyDescent="0.3">
      <c r="A11" s="8"/>
      <c r="B11" s="8"/>
      <c r="C11" s="8"/>
      <c r="D11" s="8"/>
      <c r="E11" s="8"/>
      <c r="F11" s="8"/>
    </row>
    <row r="12" spans="1:6" ht="16.95" customHeight="1" x14ac:dyDescent="0.3">
      <c r="A12" s="223" t="s">
        <v>36</v>
      </c>
      <c r="B12" s="223"/>
      <c r="C12" s="223"/>
      <c r="D12" s="223"/>
      <c r="E12" s="223"/>
      <c r="F12" s="223"/>
    </row>
    <row r="13" spans="1:6" ht="16.95" customHeight="1" x14ac:dyDescent="0.3">
      <c r="A13" s="223" t="s">
        <v>19</v>
      </c>
      <c r="B13" s="223"/>
      <c r="C13" s="223"/>
      <c r="D13" s="223"/>
      <c r="E13" s="223"/>
      <c r="F13" s="223"/>
    </row>
    <row r="14" spans="1:6" ht="16.95" customHeight="1" x14ac:dyDescent="0.3">
      <c r="A14" s="128"/>
      <c r="B14" s="128"/>
      <c r="C14" s="128"/>
      <c r="D14" s="128"/>
      <c r="E14" s="128"/>
      <c r="F14" s="128"/>
    </row>
    <row r="15" spans="1:6" ht="16.95" customHeight="1" x14ac:dyDescent="0.3">
      <c r="A15" s="127" t="s">
        <v>17</v>
      </c>
      <c r="B15" s="9" t="s">
        <v>18</v>
      </c>
      <c r="C15" s="10" t="s">
        <v>11</v>
      </c>
      <c r="D15" s="9" t="s">
        <v>86</v>
      </c>
      <c r="E15" s="9" t="s">
        <v>87</v>
      </c>
      <c r="F15" s="127" t="s">
        <v>10</v>
      </c>
    </row>
    <row r="16" spans="1:6" ht="16.95" customHeight="1" x14ac:dyDescent="0.3">
      <c r="A16" s="135" t="s">
        <v>16</v>
      </c>
      <c r="B16" s="124"/>
      <c r="C16" s="116">
        <f>+C18+C21</f>
        <v>144558</v>
      </c>
      <c r="D16" s="116">
        <f t="shared" ref="D16" si="0">+D18+D21</f>
        <v>144966</v>
      </c>
      <c r="E16" s="116">
        <f>+E18+E21</f>
        <v>145371</v>
      </c>
      <c r="F16" s="116">
        <f>+F18+F21</f>
        <v>144965</v>
      </c>
    </row>
    <row r="17" spans="1:6" ht="16.95" customHeight="1" x14ac:dyDescent="0.3">
      <c r="A17" s="117"/>
      <c r="B17" s="112"/>
      <c r="C17" s="113"/>
      <c r="D17" s="113"/>
      <c r="E17" s="113"/>
      <c r="F17" s="113"/>
    </row>
    <row r="18" spans="1:6" ht="18" customHeight="1" x14ac:dyDescent="0.3">
      <c r="A18" s="137" t="s">
        <v>159</v>
      </c>
      <c r="B18" s="138" t="s">
        <v>158</v>
      </c>
      <c r="C18" s="141">
        <f>+C19+C20</f>
        <v>139490</v>
      </c>
      <c r="D18" s="141">
        <f t="shared" ref="D18:E18" si="1">+D19+D20</f>
        <v>139899</v>
      </c>
      <c r="E18" s="141">
        <f t="shared" si="1"/>
        <v>140284</v>
      </c>
      <c r="F18" s="141">
        <f>+AVERAGE(C18:E18)</f>
        <v>139891</v>
      </c>
    </row>
    <row r="19" spans="1:6" ht="18" customHeight="1" x14ac:dyDescent="0.3">
      <c r="A19" s="136" t="s">
        <v>193</v>
      </c>
      <c r="B19" s="112" t="s">
        <v>158</v>
      </c>
      <c r="C19" s="113">
        <v>107330</v>
      </c>
      <c r="D19" s="113">
        <v>107756</v>
      </c>
      <c r="E19" s="113">
        <v>107970</v>
      </c>
      <c r="F19" s="113">
        <f t="shared" ref="F19:F21" si="2">+AVERAGE(C19:E19)</f>
        <v>107685.33333333333</v>
      </c>
    </row>
    <row r="20" spans="1:6" ht="18" customHeight="1" x14ac:dyDescent="0.3">
      <c r="A20" s="136" t="s">
        <v>162</v>
      </c>
      <c r="B20" s="112" t="s">
        <v>158</v>
      </c>
      <c r="C20" s="113">
        <v>32160</v>
      </c>
      <c r="D20" s="113">
        <v>32143</v>
      </c>
      <c r="E20" s="113">
        <v>32314</v>
      </c>
      <c r="F20" s="113">
        <f t="shared" si="2"/>
        <v>32205.666666666668</v>
      </c>
    </row>
    <row r="21" spans="1:6" ht="18" customHeight="1" x14ac:dyDescent="0.3">
      <c r="A21" s="137" t="s">
        <v>160</v>
      </c>
      <c r="B21" s="138" t="s">
        <v>158</v>
      </c>
      <c r="C21" s="141">
        <v>5068</v>
      </c>
      <c r="D21" s="141">
        <v>5067</v>
      </c>
      <c r="E21" s="141">
        <v>5087</v>
      </c>
      <c r="F21" s="141">
        <f t="shared" si="2"/>
        <v>5074</v>
      </c>
    </row>
    <row r="22" spans="1:6" ht="16.95" customHeight="1" x14ac:dyDescent="0.3">
      <c r="A22" s="224" t="s">
        <v>214</v>
      </c>
      <c r="B22" s="224"/>
      <c r="C22" s="224"/>
      <c r="D22" s="224"/>
      <c r="E22" s="224"/>
      <c r="F22" s="224"/>
    </row>
    <row r="23" spans="1:6" ht="74.400000000000006" customHeight="1" x14ac:dyDescent="0.3">
      <c r="A23" s="205" t="s">
        <v>200</v>
      </c>
      <c r="B23" s="206"/>
      <c r="C23" s="206"/>
      <c r="D23" s="206"/>
      <c r="E23" s="206"/>
      <c r="F23" s="207"/>
    </row>
    <row r="24" spans="1:6" ht="16.95" customHeight="1" x14ac:dyDescent="0.3">
      <c r="A24" s="37"/>
      <c r="B24" s="37"/>
      <c r="C24" s="37"/>
      <c r="D24" s="38"/>
      <c r="E24" s="38"/>
      <c r="F24" s="39"/>
    </row>
    <row r="25" spans="1:6" ht="16.95" customHeight="1" x14ac:dyDescent="0.3">
      <c r="A25" s="223" t="s">
        <v>37</v>
      </c>
      <c r="B25" s="223"/>
      <c r="C25" s="223"/>
      <c r="D25" s="223"/>
      <c r="E25" s="223"/>
      <c r="F25" s="223"/>
    </row>
    <row r="26" spans="1:6" ht="16.95" customHeight="1" x14ac:dyDescent="0.3">
      <c r="A26" s="223" t="s">
        <v>20</v>
      </c>
      <c r="B26" s="223"/>
      <c r="C26" s="223"/>
      <c r="D26" s="223"/>
      <c r="E26" s="223"/>
      <c r="F26" s="223"/>
    </row>
    <row r="27" spans="1:6" x14ac:dyDescent="0.3">
      <c r="A27" s="37"/>
      <c r="B27" s="37"/>
      <c r="C27" s="38"/>
      <c r="D27" s="38"/>
      <c r="E27" s="38"/>
      <c r="F27" s="40"/>
    </row>
    <row r="28" spans="1:6" ht="15" customHeight="1" x14ac:dyDescent="0.3">
      <c r="A28" s="213" t="s">
        <v>17</v>
      </c>
      <c r="B28" s="222"/>
      <c r="C28" s="10" t="s">
        <v>11</v>
      </c>
      <c r="D28" s="9" t="s">
        <v>86</v>
      </c>
      <c r="E28" s="9" t="s">
        <v>87</v>
      </c>
      <c r="F28" s="127" t="s">
        <v>10</v>
      </c>
    </row>
    <row r="29" spans="1:6" ht="16.95" customHeight="1" x14ac:dyDescent="0.3">
      <c r="A29" s="225" t="s">
        <v>16</v>
      </c>
      <c r="B29" s="225"/>
      <c r="C29" s="12">
        <f>+C31+C34+C35</f>
        <v>13397599301.25</v>
      </c>
      <c r="D29" s="12">
        <f t="shared" ref="D29:E29" si="3">+D31+D34+D35</f>
        <v>13397599301.25</v>
      </c>
      <c r="E29" s="12">
        <f t="shared" si="3"/>
        <v>13397599301.25</v>
      </c>
      <c r="F29" s="12">
        <f>+F31+F34+F35</f>
        <v>40192797903.749992</v>
      </c>
    </row>
    <row r="30" spans="1:6" ht="16.95" customHeight="1" x14ac:dyDescent="0.3">
      <c r="A30" s="226"/>
      <c r="B30" s="226"/>
      <c r="C30" s="14"/>
      <c r="D30" s="14"/>
      <c r="E30" s="14"/>
      <c r="F30" s="14"/>
    </row>
    <row r="31" spans="1:6" ht="16.95" customHeight="1" x14ac:dyDescent="0.35">
      <c r="A31" s="219" t="s">
        <v>159</v>
      </c>
      <c r="B31" s="219"/>
      <c r="C31" s="51">
        <f>+C32+C33</f>
        <v>11200304488.93</v>
      </c>
      <c r="D31" s="51">
        <f t="shared" ref="D31:E31" si="4">+D32+D33</f>
        <v>11495201000</v>
      </c>
      <c r="E31" s="51">
        <f t="shared" si="4"/>
        <v>10290364343.01</v>
      </c>
      <c r="F31" s="51">
        <f>+F32+F33</f>
        <v>32985869831.939995</v>
      </c>
    </row>
    <row r="32" spans="1:6" ht="16.95" customHeight="1" x14ac:dyDescent="0.35">
      <c r="A32" s="220" t="s">
        <v>161</v>
      </c>
      <c r="B32" s="220"/>
      <c r="C32" s="14">
        <v>8624234456.4799995</v>
      </c>
      <c r="D32" s="14">
        <v>9313096935.4699993</v>
      </c>
      <c r="E32" s="14">
        <v>7923580544.1199999</v>
      </c>
      <c r="F32" s="122">
        <f t="shared" ref="F32:F37" si="5">+SUM(C32:E32)</f>
        <v>25860911936.069996</v>
      </c>
    </row>
    <row r="33" spans="1:6" ht="16.95" customHeight="1" x14ac:dyDescent="0.35">
      <c r="A33" s="220" t="s">
        <v>202</v>
      </c>
      <c r="B33" s="220"/>
      <c r="C33" s="14">
        <v>2576070032.4499998</v>
      </c>
      <c r="D33" s="14">
        <v>2182104064.5300002</v>
      </c>
      <c r="E33" s="14">
        <v>2366783798.8899999</v>
      </c>
      <c r="F33" s="122">
        <f t="shared" si="5"/>
        <v>7124957895.8699989</v>
      </c>
    </row>
    <row r="34" spans="1:6" ht="16.95" customHeight="1" x14ac:dyDescent="0.35">
      <c r="A34" s="219" t="s">
        <v>160</v>
      </c>
      <c r="B34" s="219"/>
      <c r="C34" s="51">
        <v>0</v>
      </c>
      <c r="D34" s="51">
        <v>599730085.01999998</v>
      </c>
      <c r="E34" s="51">
        <v>0</v>
      </c>
      <c r="F34" s="51">
        <f>+SUM(C34:E34)</f>
        <v>599730085.01999998</v>
      </c>
    </row>
    <row r="35" spans="1:6" ht="16.95" customHeight="1" x14ac:dyDescent="0.35">
      <c r="A35" s="219" t="s">
        <v>163</v>
      </c>
      <c r="B35" s="219"/>
      <c r="C35" s="51">
        <f>+C36+C37</f>
        <v>2197294812.3200002</v>
      </c>
      <c r="D35" s="51">
        <f t="shared" ref="D35:E35" si="6">+D36+D37</f>
        <v>1302668216.23</v>
      </c>
      <c r="E35" s="51">
        <f t="shared" si="6"/>
        <v>3107234958.2400002</v>
      </c>
      <c r="F35" s="51">
        <f>+F36+F37</f>
        <v>6607197986.79</v>
      </c>
    </row>
    <row r="36" spans="1:6" ht="16.95" customHeight="1" x14ac:dyDescent="0.35">
      <c r="A36" s="220" t="s">
        <v>164</v>
      </c>
      <c r="B36" s="220"/>
      <c r="C36" s="14">
        <v>1794083155.8800001</v>
      </c>
      <c r="D36" s="14">
        <v>899456559.78999996</v>
      </c>
      <c r="E36" s="14">
        <v>2704023301.8000002</v>
      </c>
      <c r="F36" s="122">
        <f t="shared" si="5"/>
        <v>5397563017.4700003</v>
      </c>
    </row>
    <row r="37" spans="1:6" x14ac:dyDescent="0.35">
      <c r="A37" s="220" t="s">
        <v>165</v>
      </c>
      <c r="B37" s="220"/>
      <c r="C37" s="14">
        <v>403211656.44</v>
      </c>
      <c r="D37" s="14">
        <v>403211656.44</v>
      </c>
      <c r="E37" s="14">
        <v>403211656.44</v>
      </c>
      <c r="F37" s="123">
        <f t="shared" si="5"/>
        <v>1209634969.3199999</v>
      </c>
    </row>
    <row r="38" spans="1:6" ht="16.95" customHeight="1" x14ac:dyDescent="0.3">
      <c r="A38" s="208" t="s">
        <v>230</v>
      </c>
      <c r="B38" s="208"/>
      <c r="C38" s="208"/>
      <c r="D38" s="208"/>
      <c r="E38" s="208"/>
      <c r="F38" s="208"/>
    </row>
    <row r="39" spans="1:6" ht="51.75" customHeight="1" x14ac:dyDescent="0.3">
      <c r="A39" s="205" t="s">
        <v>220</v>
      </c>
      <c r="B39" s="206"/>
      <c r="C39" s="206"/>
      <c r="D39" s="206"/>
      <c r="E39" s="206"/>
      <c r="F39" s="207"/>
    </row>
    <row r="40" spans="1:6" ht="16.95" customHeight="1" x14ac:dyDescent="0.3"/>
    <row r="41" spans="1:6" ht="16.95" customHeight="1" x14ac:dyDescent="0.3">
      <c r="A41" s="203" t="s">
        <v>39</v>
      </c>
      <c r="B41" s="203"/>
      <c r="C41" s="203"/>
      <c r="D41" s="203"/>
      <c r="E41" s="203"/>
      <c r="F41" s="203"/>
    </row>
    <row r="42" spans="1:6" ht="35.25" customHeight="1" x14ac:dyDescent="0.3">
      <c r="A42" s="204" t="s">
        <v>40</v>
      </c>
      <c r="B42" s="204"/>
      <c r="C42" s="204"/>
      <c r="D42" s="204"/>
      <c r="E42" s="204"/>
      <c r="F42" s="204"/>
    </row>
    <row r="44" spans="1:6" x14ac:dyDescent="0.3">
      <c r="A44" s="229" t="s">
        <v>23</v>
      </c>
      <c r="B44" s="229"/>
      <c r="C44" s="7" t="s">
        <v>41</v>
      </c>
      <c r="D44" s="7" t="s">
        <v>42</v>
      </c>
      <c r="E44" s="7" t="s">
        <v>43</v>
      </c>
      <c r="F44" s="126" t="s">
        <v>24</v>
      </c>
    </row>
    <row r="45" spans="1:6" ht="27.9" customHeight="1" x14ac:dyDescent="0.3">
      <c r="A45" s="230" t="s">
        <v>28</v>
      </c>
      <c r="B45" s="231"/>
      <c r="C45" s="16" t="s">
        <v>175</v>
      </c>
      <c r="D45" s="16"/>
      <c r="E45" s="19"/>
      <c r="F45" s="17" t="s">
        <v>186</v>
      </c>
    </row>
    <row r="46" spans="1:6" ht="27.9" customHeight="1" x14ac:dyDescent="0.3">
      <c r="A46" s="230" t="s">
        <v>29</v>
      </c>
      <c r="B46" s="230"/>
      <c r="C46" s="16" t="s">
        <v>175</v>
      </c>
      <c r="D46" s="16"/>
      <c r="E46" s="16"/>
      <c r="F46" s="153" t="s">
        <v>189</v>
      </c>
    </row>
    <row r="47" spans="1:6" ht="27.9" customHeight="1" x14ac:dyDescent="0.3">
      <c r="A47" s="232" t="s">
        <v>27</v>
      </c>
      <c r="B47" s="232"/>
      <c r="C47" s="16" t="s">
        <v>175</v>
      </c>
      <c r="D47" s="16"/>
      <c r="E47" s="16"/>
      <c r="F47" s="154" t="s">
        <v>190</v>
      </c>
    </row>
    <row r="48" spans="1:6" ht="27.9" customHeight="1" x14ac:dyDescent="0.3">
      <c r="A48" s="233" t="s">
        <v>30</v>
      </c>
      <c r="B48" s="233"/>
      <c r="C48" s="16"/>
      <c r="D48" s="16" t="s">
        <v>175</v>
      </c>
      <c r="E48" s="16"/>
      <c r="F48" s="18"/>
    </row>
    <row r="49" spans="1:6" s="86" customFormat="1" x14ac:dyDescent="0.3">
      <c r="A49" s="224" t="s">
        <v>171</v>
      </c>
      <c r="B49" s="224"/>
      <c r="C49" s="224"/>
      <c r="D49" s="224"/>
      <c r="E49" s="224"/>
      <c r="F49" s="224"/>
    </row>
    <row r="50" spans="1:6" s="86" customFormat="1" x14ac:dyDescent="0.3">
      <c r="A50" s="159" t="s">
        <v>203</v>
      </c>
      <c r="B50" s="159"/>
      <c r="C50" s="159"/>
      <c r="D50" s="159"/>
      <c r="E50" s="159"/>
      <c r="F50" s="159"/>
    </row>
    <row r="51" spans="1:6" s="86" customFormat="1" ht="15" customHeight="1" x14ac:dyDescent="0.3">
      <c r="A51" s="216" t="s">
        <v>187</v>
      </c>
      <c r="B51" s="216"/>
      <c r="C51" s="216"/>
      <c r="D51" s="216"/>
      <c r="E51" s="216"/>
      <c r="F51" s="216"/>
    </row>
    <row r="52" spans="1:6" s="86" customFormat="1" ht="15" customHeight="1" x14ac:dyDescent="0.3">
      <c r="A52" s="216" t="s">
        <v>188</v>
      </c>
      <c r="B52" s="216"/>
      <c r="C52" s="216"/>
      <c r="D52" s="216"/>
      <c r="E52" s="216"/>
      <c r="F52" s="216"/>
    </row>
    <row r="53" spans="1:6" x14ac:dyDescent="0.3">
      <c r="A53" s="216" t="s">
        <v>191</v>
      </c>
      <c r="B53" s="216"/>
      <c r="C53" s="216"/>
      <c r="D53" s="216"/>
      <c r="E53" s="216"/>
      <c r="F53" s="216"/>
    </row>
    <row r="54" spans="1:6" x14ac:dyDescent="0.3">
      <c r="A54" s="160"/>
      <c r="B54" s="160"/>
      <c r="C54" s="160"/>
      <c r="D54" s="160"/>
      <c r="E54" s="160"/>
      <c r="F54" s="160"/>
    </row>
    <row r="55" spans="1:6" x14ac:dyDescent="0.3">
      <c r="A55" s="160"/>
      <c r="B55" s="160"/>
      <c r="C55" s="160"/>
      <c r="D55" s="160"/>
      <c r="E55" s="160"/>
      <c r="F55" s="160"/>
    </row>
    <row r="56" spans="1:6" x14ac:dyDescent="0.3">
      <c r="A56" s="203" t="s">
        <v>44</v>
      </c>
      <c r="B56" s="203"/>
      <c r="C56" s="203"/>
      <c r="D56" s="203"/>
      <c r="E56" s="203"/>
      <c r="F56" s="203"/>
    </row>
    <row r="57" spans="1:6" x14ac:dyDescent="0.3">
      <c r="A57" s="203" t="s">
        <v>25</v>
      </c>
      <c r="B57" s="203"/>
      <c r="C57" s="203"/>
      <c r="D57" s="203"/>
      <c r="E57" s="203"/>
      <c r="F57" s="203"/>
    </row>
    <row r="59" spans="1:6" x14ac:dyDescent="0.3">
      <c r="A59" s="213" t="s">
        <v>23</v>
      </c>
      <c r="B59" s="213"/>
      <c r="C59" s="9" t="s">
        <v>41</v>
      </c>
      <c r="D59" s="9" t="s">
        <v>42</v>
      </c>
      <c r="E59" s="9" t="s">
        <v>85</v>
      </c>
      <c r="F59" s="127" t="s">
        <v>24</v>
      </c>
    </row>
    <row r="60" spans="1:6" ht="27.9" customHeight="1" x14ac:dyDescent="0.3">
      <c r="A60" s="214" t="s">
        <v>31</v>
      </c>
      <c r="B60" s="214"/>
      <c r="C60" s="19"/>
      <c r="D60" s="19"/>
      <c r="E60" s="30" t="s">
        <v>175</v>
      </c>
      <c r="F60" s="43"/>
    </row>
    <row r="61" spans="1:6" ht="27.9" customHeight="1" x14ac:dyDescent="0.3">
      <c r="A61" s="215" t="s">
        <v>32</v>
      </c>
      <c r="B61" s="215"/>
      <c r="C61" s="31"/>
      <c r="D61" s="31"/>
      <c r="E61" s="32" t="s">
        <v>175</v>
      </c>
      <c r="F61" s="44"/>
    </row>
    <row r="62" spans="1:6" x14ac:dyDescent="0.3">
      <c r="A62" s="208" t="s">
        <v>171</v>
      </c>
      <c r="B62" s="208"/>
      <c r="C62" s="208"/>
      <c r="D62" s="208"/>
      <c r="E62" s="208"/>
      <c r="F62" s="208"/>
    </row>
    <row r="63" spans="1:6" ht="45" customHeight="1" x14ac:dyDescent="0.3">
      <c r="A63" s="209" t="s">
        <v>172</v>
      </c>
      <c r="B63" s="209"/>
      <c r="C63" s="209"/>
      <c r="D63" s="209"/>
      <c r="E63" s="209"/>
      <c r="F63" s="209"/>
    </row>
    <row r="64" spans="1:6" x14ac:dyDescent="0.3">
      <c r="A64" s="216" t="s">
        <v>192</v>
      </c>
      <c r="B64" s="216"/>
      <c r="C64" s="216"/>
      <c r="D64" s="216"/>
      <c r="E64" s="216"/>
      <c r="F64" s="216"/>
    </row>
    <row r="65" spans="1:7" x14ac:dyDescent="0.3">
      <c r="A65" s="160"/>
      <c r="B65" s="160"/>
      <c r="C65" s="160"/>
      <c r="D65" s="160"/>
      <c r="E65" s="160"/>
      <c r="F65" s="160"/>
      <c r="G65" s="160"/>
    </row>
    <row r="66" spans="1:7" x14ac:dyDescent="0.3">
      <c r="A66" s="160"/>
      <c r="B66" s="160"/>
      <c r="C66" s="160"/>
      <c r="D66" s="160"/>
      <c r="E66" s="160"/>
      <c r="F66" s="160"/>
      <c r="G66" s="160"/>
    </row>
    <row r="67" spans="1:7" ht="31.2" x14ac:dyDescent="0.3">
      <c r="A67" s="91" t="s">
        <v>45</v>
      </c>
      <c r="B67" s="191" t="s">
        <v>204</v>
      </c>
      <c r="C67" s="192"/>
      <c r="D67" s="193" t="s">
        <v>48</v>
      </c>
      <c r="E67" s="194"/>
      <c r="F67" s="195"/>
    </row>
    <row r="68" spans="1:7" x14ac:dyDescent="0.3">
      <c r="A68" s="72" t="s">
        <v>46</v>
      </c>
      <c r="B68" s="191" t="s">
        <v>177</v>
      </c>
      <c r="C68" s="192"/>
      <c r="D68" s="196"/>
      <c r="E68" s="197"/>
      <c r="F68" s="198"/>
    </row>
    <row r="69" spans="1:7" x14ac:dyDescent="0.3">
      <c r="A69" s="73" t="s">
        <v>47</v>
      </c>
      <c r="B69" s="191" t="s">
        <v>170</v>
      </c>
      <c r="C69" s="192"/>
      <c r="D69" s="199"/>
      <c r="E69" s="200"/>
      <c r="F69" s="201"/>
    </row>
    <row r="70" spans="1:7" x14ac:dyDescent="0.35">
      <c r="A70" s="1"/>
      <c r="B70" s="66"/>
      <c r="C70" s="66"/>
      <c r="D70" s="131"/>
      <c r="E70" s="131"/>
      <c r="F70" s="131"/>
    </row>
    <row r="71" spans="1:7" x14ac:dyDescent="0.35">
      <c r="A71" s="1"/>
      <c r="B71" s="66"/>
      <c r="C71" s="66"/>
      <c r="D71" s="131"/>
      <c r="E71" s="131"/>
      <c r="F71" s="131"/>
    </row>
    <row r="72" spans="1:7" x14ac:dyDescent="0.35">
      <c r="A72" s="1"/>
      <c r="B72" s="66"/>
      <c r="C72" s="66"/>
      <c r="D72" s="131"/>
      <c r="E72" s="131"/>
      <c r="F72" s="131"/>
    </row>
    <row r="74" spans="1:7" ht="21.9" customHeight="1" x14ac:dyDescent="0.3">
      <c r="A74" s="202" t="s">
        <v>49</v>
      </c>
      <c r="B74" s="202"/>
      <c r="C74" s="202"/>
      <c r="D74" s="202"/>
      <c r="E74" s="202"/>
      <c r="F74" s="202"/>
    </row>
    <row r="75" spans="1:7" ht="9.9" customHeight="1" x14ac:dyDescent="0.3"/>
    <row r="76" spans="1:7" x14ac:dyDescent="0.3">
      <c r="A76" s="203" t="s">
        <v>50</v>
      </c>
      <c r="B76" s="203"/>
      <c r="C76" s="203"/>
      <c r="D76" s="203"/>
      <c r="E76" s="203"/>
      <c r="F76" s="203"/>
    </row>
    <row r="77" spans="1:7" x14ac:dyDescent="0.3">
      <c r="A77" s="203" t="s">
        <v>61</v>
      </c>
      <c r="B77" s="203"/>
      <c r="C77" s="203"/>
      <c r="D77" s="203"/>
      <c r="E77" s="203"/>
      <c r="F77" s="203"/>
    </row>
    <row r="78" spans="1:7" x14ac:dyDescent="0.3">
      <c r="A78" s="203" t="s">
        <v>51</v>
      </c>
      <c r="B78" s="203"/>
      <c r="C78" s="203"/>
      <c r="D78" s="203"/>
      <c r="E78" s="203"/>
      <c r="F78" s="203"/>
    </row>
    <row r="79" spans="1:7" ht="9.9" customHeight="1" x14ac:dyDescent="0.3"/>
    <row r="80" spans="1:7" x14ac:dyDescent="0.3">
      <c r="A80" s="68" t="s">
        <v>62</v>
      </c>
      <c r="B80" s="68" t="s">
        <v>66</v>
      </c>
      <c r="C80" s="68" t="s">
        <v>70</v>
      </c>
      <c r="D80" s="68" t="s">
        <v>67</v>
      </c>
      <c r="E80" s="68" t="s">
        <v>68</v>
      </c>
      <c r="F80" s="68" t="s">
        <v>69</v>
      </c>
    </row>
    <row r="81" spans="1:6" x14ac:dyDescent="0.3">
      <c r="A81" s="129" t="s">
        <v>16</v>
      </c>
      <c r="B81" s="35">
        <f>+SUM(B83:B87)</f>
        <v>160771191615</v>
      </c>
      <c r="C81" s="77">
        <f>+SUM(C82:C87)</f>
        <v>100</v>
      </c>
      <c r="D81" s="11"/>
      <c r="E81" s="11"/>
      <c r="F81" s="11"/>
    </row>
    <row r="82" spans="1:6" x14ac:dyDescent="0.3">
      <c r="A82" s="24"/>
      <c r="B82" s="25"/>
      <c r="C82" s="65"/>
      <c r="D82" s="23"/>
      <c r="E82" s="23"/>
      <c r="F82" s="23"/>
    </row>
    <row r="83" spans="1:6" ht="15" customHeight="1" x14ac:dyDescent="0.3">
      <c r="A83" s="24" t="s">
        <v>63</v>
      </c>
      <c r="B83" s="25">
        <v>160771191615</v>
      </c>
      <c r="C83" s="65">
        <f t="shared" ref="C83:C87" si="7">+B83/$B$81*100</f>
        <v>100</v>
      </c>
      <c r="D83" s="23" t="s">
        <v>180</v>
      </c>
      <c r="E83" s="23" t="s">
        <v>180</v>
      </c>
      <c r="F83" s="23" t="s">
        <v>181</v>
      </c>
    </row>
    <row r="84" spans="1:6" ht="15" customHeight="1" x14ac:dyDescent="0.3">
      <c r="A84" s="24" t="s">
        <v>64</v>
      </c>
      <c r="B84" s="25">
        <v>0</v>
      </c>
      <c r="C84" s="65">
        <f t="shared" si="7"/>
        <v>0</v>
      </c>
      <c r="D84" s="24"/>
      <c r="E84" s="24"/>
      <c r="F84" s="24"/>
    </row>
    <row r="85" spans="1:6" ht="15" customHeight="1" x14ac:dyDescent="0.3">
      <c r="A85" s="24" t="s">
        <v>65</v>
      </c>
      <c r="B85" s="25">
        <v>0</v>
      </c>
      <c r="C85" s="65">
        <f t="shared" si="7"/>
        <v>0</v>
      </c>
      <c r="D85" s="24"/>
      <c r="E85" s="24"/>
      <c r="F85" s="24"/>
    </row>
    <row r="86" spans="1:6" ht="15" customHeight="1" x14ac:dyDescent="0.3">
      <c r="A86" s="24" t="s">
        <v>156</v>
      </c>
      <c r="B86" s="25">
        <v>0</v>
      </c>
      <c r="C86" s="65">
        <f t="shared" si="7"/>
        <v>0</v>
      </c>
      <c r="D86" s="24"/>
      <c r="E86" s="24"/>
      <c r="F86" s="24"/>
    </row>
    <row r="87" spans="1:6" ht="15" customHeight="1" x14ac:dyDescent="0.3">
      <c r="A87" s="26" t="s">
        <v>157</v>
      </c>
      <c r="B87" s="25">
        <v>0</v>
      </c>
      <c r="C87" s="65">
        <f t="shared" si="7"/>
        <v>0</v>
      </c>
      <c r="D87" s="75"/>
      <c r="E87" s="75"/>
      <c r="F87" s="75"/>
    </row>
    <row r="88" spans="1:6" ht="15" customHeight="1" x14ac:dyDescent="0.3">
      <c r="A88" s="208" t="s">
        <v>205</v>
      </c>
      <c r="B88" s="208"/>
      <c r="C88" s="208"/>
      <c r="D88" s="208"/>
      <c r="E88" s="208"/>
      <c r="F88" s="208"/>
    </row>
    <row r="89" spans="1:6" x14ac:dyDescent="0.3">
      <c r="A89" s="209" t="s">
        <v>172</v>
      </c>
      <c r="B89" s="209"/>
      <c r="C89" s="209"/>
      <c r="D89" s="209"/>
      <c r="E89" s="209"/>
      <c r="F89" s="209"/>
    </row>
    <row r="90" spans="1:6" x14ac:dyDescent="0.3">
      <c r="A90" s="24"/>
      <c r="B90" s="47"/>
      <c r="C90" s="23"/>
    </row>
    <row r="91" spans="1:6" x14ac:dyDescent="0.3">
      <c r="A91" s="203" t="s">
        <v>71</v>
      </c>
      <c r="B91" s="203"/>
      <c r="C91" s="203"/>
      <c r="D91" s="203"/>
      <c r="E91" s="203"/>
      <c r="F91" s="203"/>
    </row>
    <row r="92" spans="1:6" x14ac:dyDescent="0.3">
      <c r="A92" s="203" t="s">
        <v>72</v>
      </c>
      <c r="B92" s="203"/>
      <c r="C92" s="203"/>
      <c r="D92" s="203"/>
      <c r="E92" s="203"/>
      <c r="F92" s="203"/>
    </row>
    <row r="93" spans="1:6" x14ac:dyDescent="0.3">
      <c r="A93" s="203" t="s">
        <v>51</v>
      </c>
      <c r="B93" s="203"/>
      <c r="C93" s="203"/>
      <c r="D93" s="203"/>
      <c r="E93" s="203"/>
      <c r="F93" s="203"/>
    </row>
    <row r="94" spans="1:6" ht="9.9" customHeight="1" x14ac:dyDescent="0.3"/>
    <row r="95" spans="1:6" ht="31.2" x14ac:dyDescent="0.3">
      <c r="A95" s="67" t="s">
        <v>54</v>
      </c>
      <c r="B95" s="67" t="s">
        <v>55</v>
      </c>
      <c r="C95" s="67" t="s">
        <v>11</v>
      </c>
      <c r="D95" s="67" t="s">
        <v>86</v>
      </c>
      <c r="E95" s="67" t="s">
        <v>87</v>
      </c>
      <c r="F95" s="67" t="s">
        <v>10</v>
      </c>
    </row>
    <row r="96" spans="1:6" x14ac:dyDescent="0.3">
      <c r="A96" s="129" t="s">
        <v>16</v>
      </c>
      <c r="B96" s="48"/>
      <c r="C96" s="35">
        <f>+C98+C102+C106</f>
        <v>13397599301.25</v>
      </c>
      <c r="D96" s="35">
        <f>+D98+D102+D106</f>
        <v>13397599301.25</v>
      </c>
      <c r="E96" s="35">
        <f>+E98+E102+E106</f>
        <v>13397599301.25</v>
      </c>
      <c r="F96" s="35">
        <f>+F98+F102+F106</f>
        <v>40192797903.75</v>
      </c>
    </row>
    <row r="97" spans="1:6" ht="9.9" customHeight="1" x14ac:dyDescent="0.3">
      <c r="A97" s="13"/>
      <c r="B97" s="49"/>
      <c r="C97" s="14"/>
      <c r="D97" s="14"/>
      <c r="E97" s="14"/>
      <c r="F97" s="50"/>
    </row>
    <row r="98" spans="1:6" x14ac:dyDescent="0.3">
      <c r="A98" s="210" t="s">
        <v>73</v>
      </c>
      <c r="B98" s="210"/>
      <c r="C98" s="52">
        <f>+SUM(C99:C101)</f>
        <v>13397599301.25</v>
      </c>
      <c r="D98" s="52">
        <f t="shared" ref="D98:F98" si="8">+SUM(D99:D101)</f>
        <v>13397599301.25</v>
      </c>
      <c r="E98" s="52">
        <f t="shared" si="8"/>
        <v>13397599301.25</v>
      </c>
      <c r="F98" s="52">
        <f t="shared" si="8"/>
        <v>40192797903.75</v>
      </c>
    </row>
    <row r="99" spans="1:6" ht="30" x14ac:dyDescent="0.3">
      <c r="A99" s="170">
        <v>1.3103899999999999</v>
      </c>
      <c r="B99" s="171" t="s">
        <v>221</v>
      </c>
      <c r="C99" s="15">
        <v>417508281.32999998</v>
      </c>
      <c r="D99" s="15">
        <v>417508281.32999998</v>
      </c>
      <c r="E99" s="15">
        <v>417508281.33999997</v>
      </c>
      <c r="F99" s="54">
        <f>+C99+D99+E99</f>
        <v>1252524844</v>
      </c>
    </row>
    <row r="100" spans="1:6" ht="30" x14ac:dyDescent="0.3">
      <c r="A100" s="170">
        <v>1.3104199999999999</v>
      </c>
      <c r="B100" s="171" t="s">
        <v>222</v>
      </c>
      <c r="C100" s="15">
        <v>7375909167.9200001</v>
      </c>
      <c r="D100" s="15">
        <v>7375909167.9200001</v>
      </c>
      <c r="E100" s="15">
        <v>7375909167.9099998</v>
      </c>
      <c r="F100" s="54">
        <f>+C100+D100+E100</f>
        <v>22127727503.75</v>
      </c>
    </row>
    <row r="101" spans="1:6" ht="30" x14ac:dyDescent="0.3">
      <c r="A101" s="170">
        <v>1.3103499999999999</v>
      </c>
      <c r="B101" s="171" t="s">
        <v>223</v>
      </c>
      <c r="C101" s="15">
        <v>5604181852</v>
      </c>
      <c r="D101" s="15">
        <v>5604181852</v>
      </c>
      <c r="E101" s="15">
        <v>5604181852</v>
      </c>
      <c r="F101" s="54">
        <f>+C101+D101+E101</f>
        <v>16812545556</v>
      </c>
    </row>
    <row r="102" spans="1:6" x14ac:dyDescent="0.3">
      <c r="A102" s="210" t="s">
        <v>74</v>
      </c>
      <c r="B102" s="210"/>
      <c r="C102" s="52">
        <f>+SUM(C103:C104)</f>
        <v>0</v>
      </c>
      <c r="D102" s="52">
        <f>+SUM(D103:D104)</f>
        <v>0</v>
      </c>
      <c r="E102" s="52">
        <f>+SUM(E103:E104)</f>
        <v>0</v>
      </c>
      <c r="F102" s="52">
        <f>+SUM(F103:F104)</f>
        <v>0</v>
      </c>
    </row>
    <row r="103" spans="1:6" x14ac:dyDescent="0.3">
      <c r="A103" s="53" t="s">
        <v>57</v>
      </c>
      <c r="B103" s="49" t="s">
        <v>52</v>
      </c>
      <c r="C103" s="55">
        <v>0</v>
      </c>
      <c r="D103" s="55">
        <v>0</v>
      </c>
      <c r="E103" s="55">
        <v>0</v>
      </c>
      <c r="F103" s="56">
        <f>+C103+D103+E103</f>
        <v>0</v>
      </c>
    </row>
    <row r="104" spans="1:6" x14ac:dyDescent="0.3">
      <c r="A104" s="53" t="s">
        <v>57</v>
      </c>
      <c r="B104" s="49" t="s">
        <v>52</v>
      </c>
      <c r="C104" s="55">
        <v>0</v>
      </c>
      <c r="D104" s="55">
        <v>0</v>
      </c>
      <c r="E104" s="55">
        <v>0</v>
      </c>
      <c r="F104" s="56">
        <f t="shared" ref="F104" si="9">+C104+D104+E104</f>
        <v>0</v>
      </c>
    </row>
    <row r="105" spans="1:6" x14ac:dyDescent="0.3">
      <c r="A105" s="208" t="s">
        <v>195</v>
      </c>
      <c r="B105" s="208"/>
      <c r="C105" s="208"/>
      <c r="D105" s="208"/>
      <c r="E105" s="208"/>
      <c r="F105" s="208"/>
    </row>
    <row r="106" spans="1:6" ht="48.75" customHeight="1" x14ac:dyDescent="0.3">
      <c r="A106" s="209" t="s">
        <v>216</v>
      </c>
      <c r="B106" s="209"/>
      <c r="C106" s="209"/>
      <c r="D106" s="209"/>
      <c r="E106" s="209"/>
      <c r="F106" s="209"/>
    </row>
    <row r="107" spans="1:6" ht="9.9" customHeight="1" x14ac:dyDescent="0.3">
      <c r="A107" s="24"/>
      <c r="B107" s="47"/>
      <c r="C107" s="23"/>
    </row>
    <row r="108" spans="1:6" x14ac:dyDescent="0.3">
      <c r="A108" s="203" t="s">
        <v>75</v>
      </c>
      <c r="B108" s="203"/>
      <c r="C108" s="203"/>
      <c r="D108" s="203"/>
      <c r="E108" s="203"/>
      <c r="F108" s="203"/>
    </row>
    <row r="109" spans="1:6" ht="30.75" customHeight="1" x14ac:dyDescent="0.3">
      <c r="A109" s="204" t="s">
        <v>53</v>
      </c>
      <c r="B109" s="204"/>
      <c r="C109" s="204"/>
      <c r="D109" s="204"/>
      <c r="E109" s="204"/>
      <c r="F109" s="204"/>
    </row>
    <row r="110" spans="1:6" x14ac:dyDescent="0.3">
      <c r="A110" s="203" t="s">
        <v>51</v>
      </c>
      <c r="B110" s="203"/>
      <c r="C110" s="203"/>
      <c r="D110" s="203"/>
      <c r="E110" s="203"/>
      <c r="F110" s="203"/>
    </row>
    <row r="111" spans="1:6" ht="9.9" customHeight="1" x14ac:dyDescent="0.3">
      <c r="A111" s="88"/>
      <c r="B111" s="89"/>
      <c r="C111" s="89"/>
      <c r="D111" s="89"/>
      <c r="E111" s="89"/>
      <c r="F111" s="90"/>
    </row>
    <row r="112" spans="1:6" ht="31.2" x14ac:dyDescent="0.3">
      <c r="A112" s="67" t="s">
        <v>54</v>
      </c>
      <c r="B112" s="67" t="s">
        <v>55</v>
      </c>
      <c r="C112" s="67" t="s">
        <v>11</v>
      </c>
      <c r="D112" s="67" t="s">
        <v>86</v>
      </c>
      <c r="E112" s="67" t="s">
        <v>87</v>
      </c>
      <c r="F112" s="67" t="s">
        <v>10</v>
      </c>
    </row>
    <row r="113" spans="1:6" x14ac:dyDescent="0.3">
      <c r="A113" s="129" t="s">
        <v>16</v>
      </c>
      <c r="B113" s="48"/>
      <c r="C113" s="35">
        <f>+C115+C122+C129</f>
        <v>13397599301.25</v>
      </c>
      <c r="D113" s="35">
        <f>+D115+D122+D129</f>
        <v>13397599301.25</v>
      </c>
      <c r="E113" s="35">
        <f>+E115+E122+E129</f>
        <v>13397599301.25</v>
      </c>
      <c r="F113" s="35">
        <f>+F115+F122+F129</f>
        <v>40192797903.75</v>
      </c>
    </row>
    <row r="114" spans="1:6" x14ac:dyDescent="0.3">
      <c r="A114" s="13"/>
      <c r="B114" s="49"/>
      <c r="C114" s="14"/>
      <c r="D114" s="14"/>
      <c r="E114" s="14"/>
      <c r="F114" s="50"/>
    </row>
    <row r="115" spans="1:6" ht="15" customHeight="1" x14ac:dyDescent="0.3">
      <c r="A115" s="210" t="s">
        <v>56</v>
      </c>
      <c r="B115" s="210"/>
      <c r="C115" s="52">
        <f>+SUM(C116:C120)</f>
        <v>13397599301.25</v>
      </c>
      <c r="D115" s="52">
        <f t="shared" ref="D115:E115" si="10">+SUM(D116:D120)</f>
        <v>13397599301.25</v>
      </c>
      <c r="E115" s="52">
        <f t="shared" si="10"/>
        <v>13397599301.25</v>
      </c>
      <c r="F115" s="52">
        <f>+SUM(F116:F120)</f>
        <v>40192797903.75</v>
      </c>
    </row>
    <row r="116" spans="1:6" x14ac:dyDescent="0.3">
      <c r="A116" s="172" t="s">
        <v>225</v>
      </c>
      <c r="B116" s="49" t="s">
        <v>226</v>
      </c>
      <c r="C116" s="15">
        <f>+C37</f>
        <v>403211656.44</v>
      </c>
      <c r="D116" s="15">
        <f t="shared" ref="D116:E116" si="11">+D37</f>
        <v>403211656.44</v>
      </c>
      <c r="E116" s="15">
        <f t="shared" si="11"/>
        <v>403211656.44</v>
      </c>
      <c r="F116" s="54">
        <f>+C116+D116+E116</f>
        <v>1209634969.3199999</v>
      </c>
    </row>
    <row r="117" spans="1:6" x14ac:dyDescent="0.3">
      <c r="A117" s="173" t="s">
        <v>183</v>
      </c>
      <c r="B117" s="49" t="s">
        <v>227</v>
      </c>
      <c r="C117" s="15">
        <f>+C36</f>
        <v>1794083155.8800001</v>
      </c>
      <c r="D117" s="15">
        <f t="shared" ref="D117:E117" si="12">+D36</f>
        <v>899456559.78999996</v>
      </c>
      <c r="E117" s="15">
        <f t="shared" si="12"/>
        <v>2704023301.8000002</v>
      </c>
      <c r="F117" s="54">
        <f t="shared" ref="F117:F119" si="13">+C117+D117+E117</f>
        <v>5397563017.4700003</v>
      </c>
    </row>
    <row r="118" spans="1:6" x14ac:dyDescent="0.3">
      <c r="A118" s="173" t="s">
        <v>184</v>
      </c>
      <c r="B118" s="49" t="s">
        <v>228</v>
      </c>
      <c r="C118" s="15">
        <f>+C31+C34</f>
        <v>11200304488.93</v>
      </c>
      <c r="D118" s="15">
        <f>+D31+D34</f>
        <v>12094931085.02</v>
      </c>
      <c r="E118" s="15">
        <f>+E31+E34</f>
        <v>10290364343.01</v>
      </c>
      <c r="F118" s="54">
        <f t="shared" si="13"/>
        <v>33585599916.959999</v>
      </c>
    </row>
    <row r="119" spans="1:6" x14ac:dyDescent="0.3">
      <c r="A119" s="53"/>
      <c r="B119" s="49"/>
      <c r="C119" s="15"/>
      <c r="D119" s="15"/>
      <c r="E119" s="15"/>
      <c r="F119" s="54">
        <f t="shared" si="13"/>
        <v>0</v>
      </c>
    </row>
    <row r="120" spans="1:6" x14ac:dyDescent="0.3">
      <c r="A120" s="53"/>
      <c r="B120" s="49"/>
      <c r="C120" s="15"/>
      <c r="D120" s="15"/>
      <c r="E120" s="15"/>
      <c r="F120" s="54">
        <f t="shared" ref="F120" si="14">+C120+D120+E120</f>
        <v>0</v>
      </c>
    </row>
    <row r="121" spans="1:6" x14ac:dyDescent="0.3">
      <c r="A121" s="130"/>
      <c r="B121" s="49"/>
      <c r="C121" s="15"/>
      <c r="D121" s="15"/>
      <c r="E121" s="15"/>
      <c r="F121" s="54"/>
    </row>
    <row r="122" spans="1:6" ht="15" customHeight="1" x14ac:dyDescent="0.3">
      <c r="A122" s="210" t="s">
        <v>58</v>
      </c>
      <c r="B122" s="210"/>
      <c r="C122" s="52">
        <f>+SUM(C123:C127)</f>
        <v>0</v>
      </c>
      <c r="D122" s="52">
        <f>+SUM(D123:D127)</f>
        <v>0</v>
      </c>
      <c r="E122" s="52">
        <f>+SUM(E123:E127)</f>
        <v>0</v>
      </c>
      <c r="F122" s="52">
        <f>+SUM(F123:F127)</f>
        <v>0</v>
      </c>
    </row>
    <row r="123" spans="1:6" x14ac:dyDescent="0.3">
      <c r="A123" s="53"/>
      <c r="B123" s="49"/>
      <c r="C123" s="55"/>
      <c r="D123" s="55"/>
      <c r="E123" s="55"/>
      <c r="F123" s="40">
        <f>+C123+D123+E123</f>
        <v>0</v>
      </c>
    </row>
    <row r="124" spans="1:6" x14ac:dyDescent="0.3">
      <c r="A124" s="53"/>
      <c r="B124" s="49"/>
      <c r="C124" s="55"/>
      <c r="D124" s="55"/>
      <c r="E124" s="55"/>
      <c r="F124" s="40">
        <f t="shared" ref="F124:F127" si="15">+C124+D124+E124</f>
        <v>0</v>
      </c>
    </row>
    <row r="125" spans="1:6" x14ac:dyDescent="0.3">
      <c r="A125" s="53"/>
      <c r="B125" s="49"/>
      <c r="C125" s="55"/>
      <c r="D125" s="55"/>
      <c r="E125" s="55"/>
      <c r="F125" s="40">
        <f t="shared" si="15"/>
        <v>0</v>
      </c>
    </row>
    <row r="126" spans="1:6" x14ac:dyDescent="0.3">
      <c r="A126" s="53"/>
      <c r="B126" s="49"/>
      <c r="C126" s="55"/>
      <c r="D126" s="55"/>
      <c r="E126" s="55"/>
      <c r="F126" s="40">
        <f t="shared" si="15"/>
        <v>0</v>
      </c>
    </row>
    <row r="127" spans="1:6" x14ac:dyDescent="0.3">
      <c r="A127" s="53"/>
      <c r="B127" s="49"/>
      <c r="C127" s="55"/>
      <c r="D127" s="55"/>
      <c r="E127" s="55"/>
      <c r="F127" s="40">
        <f t="shared" si="15"/>
        <v>0</v>
      </c>
    </row>
    <row r="128" spans="1:6" x14ac:dyDescent="0.3">
      <c r="C128" s="40"/>
      <c r="D128" s="40"/>
      <c r="E128" s="40"/>
      <c r="F128" s="40"/>
    </row>
    <row r="129" spans="1:6" x14ac:dyDescent="0.3">
      <c r="A129" s="210" t="s">
        <v>59</v>
      </c>
      <c r="B129" s="210"/>
      <c r="C129" s="52">
        <f>+SUM(C130:C131)</f>
        <v>0</v>
      </c>
      <c r="D129" s="52">
        <f t="shared" ref="D129:F129" si="16">+SUM(D130:D131)</f>
        <v>0</v>
      </c>
      <c r="E129" s="52">
        <f t="shared" si="16"/>
        <v>0</v>
      </c>
      <c r="F129" s="52">
        <f t="shared" si="16"/>
        <v>0</v>
      </c>
    </row>
    <row r="130" spans="1:6" x14ac:dyDescent="0.3">
      <c r="A130" s="74"/>
      <c r="B130" s="49"/>
      <c r="C130" s="55"/>
      <c r="D130" s="55"/>
      <c r="E130" s="55"/>
      <c r="F130" s="40">
        <f>+C130+D130+E130</f>
        <v>0</v>
      </c>
    </row>
    <row r="131" spans="1:6" x14ac:dyDescent="0.3">
      <c r="A131" s="46"/>
      <c r="B131" s="46"/>
      <c r="C131" s="58"/>
      <c r="D131" s="58"/>
      <c r="E131" s="58"/>
      <c r="F131" s="59">
        <f>+C131+D131+E131</f>
        <v>0</v>
      </c>
    </row>
    <row r="132" spans="1:6" ht="14.25" customHeight="1" x14ac:dyDescent="0.3">
      <c r="A132" s="212" t="s">
        <v>60</v>
      </c>
      <c r="B132" s="212"/>
      <c r="C132" s="212"/>
      <c r="D132" s="212"/>
      <c r="E132" s="212"/>
      <c r="F132" s="212"/>
    </row>
    <row r="133" spans="1:6" x14ac:dyDescent="0.3">
      <c r="A133" s="208" t="s">
        <v>230</v>
      </c>
      <c r="B133" s="208"/>
      <c r="C133" s="208"/>
      <c r="D133" s="208"/>
      <c r="E133" s="208"/>
      <c r="F133" s="208"/>
    </row>
    <row r="134" spans="1:6" ht="50.1" customHeight="1" x14ac:dyDescent="0.3">
      <c r="A134" s="246" t="s">
        <v>237</v>
      </c>
      <c r="B134" s="246"/>
      <c r="C134" s="246"/>
      <c r="D134" s="246"/>
      <c r="E134" s="246"/>
      <c r="F134" s="246"/>
    </row>
    <row r="135" spans="1:6" ht="9.9" customHeight="1" x14ac:dyDescent="0.3">
      <c r="A135" s="53"/>
      <c r="B135" s="49"/>
    </row>
    <row r="136" spans="1:6" x14ac:dyDescent="0.3">
      <c r="A136" s="203" t="s">
        <v>77</v>
      </c>
      <c r="B136" s="203"/>
      <c r="C136" s="203"/>
      <c r="D136" s="203"/>
      <c r="E136" s="203"/>
      <c r="F136" s="203"/>
    </row>
    <row r="137" spans="1:6" x14ac:dyDescent="0.3">
      <c r="A137" s="203" t="s">
        <v>78</v>
      </c>
      <c r="B137" s="203"/>
      <c r="C137" s="203"/>
      <c r="D137" s="203"/>
      <c r="E137" s="203"/>
      <c r="F137" s="203"/>
    </row>
    <row r="138" spans="1:6" x14ac:dyDescent="0.3">
      <c r="A138" s="203" t="s">
        <v>51</v>
      </c>
      <c r="B138" s="203"/>
      <c r="C138" s="203"/>
      <c r="D138" s="203"/>
      <c r="E138" s="203"/>
      <c r="F138" s="203"/>
    </row>
    <row r="139" spans="1:6" ht="9.9" customHeight="1" x14ac:dyDescent="0.3">
      <c r="A139" s="88"/>
      <c r="B139" s="89"/>
      <c r="C139" s="89"/>
      <c r="D139" s="89"/>
      <c r="E139" s="89"/>
      <c r="F139" s="90"/>
    </row>
    <row r="140" spans="1:6" x14ac:dyDescent="0.3">
      <c r="A140" s="67" t="s">
        <v>76</v>
      </c>
      <c r="B140" s="67" t="s">
        <v>11</v>
      </c>
      <c r="C140" s="67" t="s">
        <v>86</v>
      </c>
      <c r="D140" s="67" t="s">
        <v>87</v>
      </c>
      <c r="E140" s="67" t="s">
        <v>10</v>
      </c>
      <c r="F140" s="22"/>
    </row>
    <row r="141" spans="1:6" x14ac:dyDescent="0.3">
      <c r="A141" s="106" t="s">
        <v>80</v>
      </c>
      <c r="B141" s="60">
        <f>+B142+B143</f>
        <v>7.9262256622314453E-4</v>
      </c>
      <c r="C141" s="60">
        <f t="shared" ref="C141:D143" si="17">+B151</f>
        <v>7.9345703125E-4</v>
      </c>
      <c r="D141" s="60">
        <f t="shared" si="17"/>
        <v>7.9345703125E-4</v>
      </c>
      <c r="E141" s="60">
        <f>+B141</f>
        <v>7.9262256622314453E-4</v>
      </c>
      <c r="F141" s="90"/>
    </row>
    <row r="142" spans="1:6" x14ac:dyDescent="0.3">
      <c r="A142" s="107" t="s">
        <v>81</v>
      </c>
      <c r="B142" s="25">
        <f>+'2T'!E146</f>
        <v>7.9262256622314453E-4</v>
      </c>
      <c r="C142" s="25">
        <f t="shared" si="17"/>
        <v>7.9262256622314453E-4</v>
      </c>
      <c r="D142" s="25">
        <f t="shared" si="17"/>
        <v>7.9262256622314453E-4</v>
      </c>
      <c r="E142" s="64">
        <f>+B142</f>
        <v>7.9262256622314453E-4</v>
      </c>
      <c r="F142" s="22"/>
    </row>
    <row r="143" spans="1:6" x14ac:dyDescent="0.3">
      <c r="A143" s="107" t="s">
        <v>79</v>
      </c>
      <c r="B143" s="25">
        <f>+'2T'!E147</f>
        <v>0</v>
      </c>
      <c r="C143" s="25">
        <f t="shared" si="17"/>
        <v>0</v>
      </c>
      <c r="D143" s="25">
        <f t="shared" si="17"/>
        <v>0</v>
      </c>
      <c r="E143" s="64">
        <f t="shared" ref="E143" si="18">+B143</f>
        <v>0</v>
      </c>
      <c r="F143" s="22"/>
    </row>
    <row r="144" spans="1:6" x14ac:dyDescent="0.3">
      <c r="A144" s="106" t="s">
        <v>83</v>
      </c>
      <c r="B144" s="60">
        <f>+C113</f>
        <v>13397599301.25</v>
      </c>
      <c r="C144" s="60">
        <f>+D113</f>
        <v>13397599301.25</v>
      </c>
      <c r="D144" s="60">
        <f>+E113</f>
        <v>13397599301.25</v>
      </c>
      <c r="E144" s="60">
        <f>+B144+C144+D144</f>
        <v>40192797903.75</v>
      </c>
      <c r="F144" s="90"/>
    </row>
    <row r="145" spans="1:6" x14ac:dyDescent="0.3">
      <c r="A145" s="106" t="s">
        <v>143</v>
      </c>
      <c r="B145" s="60">
        <f>+B146+B147</f>
        <v>13397599301.250793</v>
      </c>
      <c r="C145" s="60">
        <f t="shared" ref="C145" si="19">+C146+C147</f>
        <v>13397599301.250793</v>
      </c>
      <c r="D145" s="60">
        <f>+D146+D147</f>
        <v>13397599301.250793</v>
      </c>
      <c r="E145" s="60">
        <f>+E146+E147</f>
        <v>40192797903.750793</v>
      </c>
      <c r="F145" s="90"/>
    </row>
    <row r="146" spans="1:6" x14ac:dyDescent="0.3">
      <c r="A146" s="107" t="s">
        <v>81</v>
      </c>
      <c r="B146" s="25">
        <f>+B142</f>
        <v>7.9262256622314453E-4</v>
      </c>
      <c r="C146" s="25">
        <f>+C142</f>
        <v>7.9262256622314453E-4</v>
      </c>
      <c r="D146" s="25">
        <f>+D142</f>
        <v>7.9262256622314453E-4</v>
      </c>
      <c r="E146" s="64">
        <f>+E142</f>
        <v>7.9262256622314453E-4</v>
      </c>
      <c r="F146" s="22"/>
    </row>
    <row r="147" spans="1:6" x14ac:dyDescent="0.3">
      <c r="A147" s="107" t="s">
        <v>79</v>
      </c>
      <c r="B147" s="25">
        <f>+B144+B143</f>
        <v>13397599301.25</v>
      </c>
      <c r="C147" s="25">
        <f>+C144+C143</f>
        <v>13397599301.25</v>
      </c>
      <c r="D147" s="25">
        <f>+D144+D143</f>
        <v>13397599301.25</v>
      </c>
      <c r="E147" s="64">
        <f>+E144</f>
        <v>40192797903.75</v>
      </c>
      <c r="F147" s="22"/>
    </row>
    <row r="148" spans="1:6" x14ac:dyDescent="0.3">
      <c r="A148" s="106" t="s">
        <v>185</v>
      </c>
      <c r="B148" s="60">
        <f>+B149+B150</f>
        <v>13397599301.25</v>
      </c>
      <c r="C148" s="60">
        <f>+C149+C150</f>
        <v>13397599301.25</v>
      </c>
      <c r="D148" s="60">
        <f>+D149+D150</f>
        <v>13397599301.25</v>
      </c>
      <c r="E148" s="60">
        <f>+B148+C148+D148</f>
        <v>40192797903.75</v>
      </c>
      <c r="F148" s="90"/>
    </row>
    <row r="149" spans="1:6" x14ac:dyDescent="0.3">
      <c r="A149" s="107" t="s">
        <v>81</v>
      </c>
      <c r="B149" s="81">
        <v>0</v>
      </c>
      <c r="C149" s="81">
        <v>0</v>
      </c>
      <c r="D149" s="81">
        <v>0</v>
      </c>
      <c r="E149" s="47">
        <f>+B149+C149+D149</f>
        <v>0</v>
      </c>
      <c r="F149" s="90"/>
    </row>
    <row r="150" spans="1:6" x14ac:dyDescent="0.3">
      <c r="A150" s="107" t="s">
        <v>79</v>
      </c>
      <c r="B150" s="81">
        <f>+C29</f>
        <v>13397599301.25</v>
      </c>
      <c r="C150" s="81">
        <f>+D29</f>
        <v>13397599301.25</v>
      </c>
      <c r="D150" s="81">
        <f>+E29</f>
        <v>13397599301.25</v>
      </c>
      <c r="E150" s="47">
        <f>+B150+C150+D150</f>
        <v>40192797903.75</v>
      </c>
      <c r="F150" s="90"/>
    </row>
    <row r="151" spans="1:6" x14ac:dyDescent="0.3">
      <c r="A151" s="106" t="s">
        <v>144</v>
      </c>
      <c r="B151" s="60">
        <f>+B145-B148</f>
        <v>7.9345703125E-4</v>
      </c>
      <c r="C151" s="60">
        <f t="shared" ref="C151:D151" si="20">+C145-C148</f>
        <v>7.9345703125E-4</v>
      </c>
      <c r="D151" s="60">
        <f t="shared" si="20"/>
        <v>7.9345703125E-4</v>
      </c>
      <c r="E151" s="60">
        <f>+E145-E148</f>
        <v>7.9345703125E-4</v>
      </c>
      <c r="F151" s="90"/>
    </row>
    <row r="152" spans="1:6" x14ac:dyDescent="0.3">
      <c r="A152" s="107" t="s">
        <v>81</v>
      </c>
      <c r="B152" s="81">
        <f>+B146-B149</f>
        <v>7.9262256622314453E-4</v>
      </c>
      <c r="C152" s="81">
        <f>+C146-C149</f>
        <v>7.9262256622314453E-4</v>
      </c>
      <c r="D152" s="81">
        <f>+D146-D149</f>
        <v>7.9262256622314453E-4</v>
      </c>
      <c r="E152" s="47">
        <f>+E146-E149</f>
        <v>7.9262256622314453E-4</v>
      </c>
    </row>
    <row r="153" spans="1:6" x14ac:dyDescent="0.3">
      <c r="A153" s="108" t="s">
        <v>79</v>
      </c>
      <c r="B153" s="76">
        <f>+B147-B150</f>
        <v>0</v>
      </c>
      <c r="C153" s="76">
        <f>+C147-C150</f>
        <v>0</v>
      </c>
      <c r="D153" s="76">
        <f>+D147-D150</f>
        <v>0</v>
      </c>
      <c r="E153" s="61">
        <f>+E147-E150</f>
        <v>0</v>
      </c>
    </row>
    <row r="154" spans="1:6" x14ac:dyDescent="0.3">
      <c r="A154" s="208" t="s">
        <v>230</v>
      </c>
      <c r="B154" s="208"/>
      <c r="C154" s="208"/>
      <c r="D154" s="208"/>
      <c r="E154" s="208"/>
      <c r="F154" s="41"/>
    </row>
    <row r="155" spans="1:6" ht="72.75" customHeight="1" x14ac:dyDescent="0.3">
      <c r="A155" s="205" t="s">
        <v>217</v>
      </c>
      <c r="B155" s="206"/>
      <c r="C155" s="206"/>
      <c r="D155" s="206"/>
      <c r="E155" s="207"/>
      <c r="F155" s="62"/>
    </row>
    <row r="156" spans="1:6" x14ac:dyDescent="0.3">
      <c r="A156" s="134"/>
      <c r="B156" s="63"/>
      <c r="C156" s="63"/>
      <c r="D156" s="63"/>
      <c r="E156" s="63"/>
      <c r="F156" s="62"/>
    </row>
    <row r="157" spans="1:6" ht="31.2" x14ac:dyDescent="0.3">
      <c r="A157" s="91" t="s">
        <v>84</v>
      </c>
      <c r="B157" s="234" t="s">
        <v>215</v>
      </c>
      <c r="C157" s="235"/>
      <c r="D157" s="193" t="s">
        <v>48</v>
      </c>
      <c r="E157" s="194"/>
      <c r="F157" s="195"/>
    </row>
    <row r="158" spans="1:6" x14ac:dyDescent="0.3">
      <c r="A158" s="72" t="s">
        <v>46</v>
      </c>
      <c r="B158" s="191" t="s">
        <v>206</v>
      </c>
      <c r="C158" s="237"/>
      <c r="D158" s="196"/>
      <c r="E158" s="197"/>
      <c r="F158" s="198"/>
    </row>
    <row r="159" spans="1:6" x14ac:dyDescent="0.3">
      <c r="A159" s="73" t="s">
        <v>47</v>
      </c>
      <c r="B159" s="238" t="s">
        <v>170</v>
      </c>
      <c r="C159" s="239"/>
      <c r="D159" s="199"/>
      <c r="E159" s="200"/>
      <c r="F159" s="201"/>
    </row>
    <row r="161" spans="1:6" ht="31.2" x14ac:dyDescent="0.3">
      <c r="A161" s="27" t="s">
        <v>84</v>
      </c>
      <c r="B161" s="191" t="s">
        <v>231</v>
      </c>
      <c r="C161" s="192"/>
      <c r="D161" s="193" t="s">
        <v>48</v>
      </c>
      <c r="E161" s="194"/>
      <c r="F161" s="195"/>
    </row>
    <row r="162" spans="1:6" x14ac:dyDescent="0.3">
      <c r="A162" s="28" t="s">
        <v>46</v>
      </c>
      <c r="B162" s="191" t="s">
        <v>232</v>
      </c>
      <c r="C162" s="192"/>
      <c r="D162" s="196"/>
      <c r="E162" s="197"/>
      <c r="F162" s="198"/>
    </row>
    <row r="163" spans="1:6" x14ac:dyDescent="0.3">
      <c r="A163" s="29" t="s">
        <v>47</v>
      </c>
      <c r="B163" s="191" t="s">
        <v>233</v>
      </c>
      <c r="C163" s="192"/>
      <c r="D163" s="199"/>
      <c r="E163" s="200"/>
      <c r="F163" s="201"/>
    </row>
  </sheetData>
  <mergeCells count="82">
    <mergeCell ref="B161:C161"/>
    <mergeCell ref="D161:F163"/>
    <mergeCell ref="B162:C162"/>
    <mergeCell ref="B163:C163"/>
    <mergeCell ref="A33:B33"/>
    <mergeCell ref="A34:B34"/>
    <mergeCell ref="A47:B47"/>
    <mergeCell ref="A42:F42"/>
    <mergeCell ref="A39:F39"/>
    <mergeCell ref="A41:F41"/>
    <mergeCell ref="A44:B44"/>
    <mergeCell ref="A45:B45"/>
    <mergeCell ref="A46:B46"/>
    <mergeCell ref="A38:F38"/>
    <mergeCell ref="A37:B37"/>
    <mergeCell ref="A48:B48"/>
    <mergeCell ref="A10:F10"/>
    <mergeCell ref="A12:F12"/>
    <mergeCell ref="A13:F13"/>
    <mergeCell ref="A22:F22"/>
    <mergeCell ref="A23:F23"/>
    <mergeCell ref="A25:F25"/>
    <mergeCell ref="A26:F26"/>
    <mergeCell ref="A28:B28"/>
    <mergeCell ref="A35:B35"/>
    <mergeCell ref="A36:B36"/>
    <mergeCell ref="A29:B29"/>
    <mergeCell ref="A30:B30"/>
    <mergeCell ref="A31:B31"/>
    <mergeCell ref="A32:B32"/>
    <mergeCell ref="A1:F2"/>
    <mergeCell ref="A3:F3"/>
    <mergeCell ref="C5:E5"/>
    <mergeCell ref="C6:E6"/>
    <mergeCell ref="C7:E7"/>
    <mergeCell ref="A49:F49"/>
    <mergeCell ref="A56:F56"/>
    <mergeCell ref="A57:F57"/>
    <mergeCell ref="A51:F51"/>
    <mergeCell ref="A52:F52"/>
    <mergeCell ref="A53:F53"/>
    <mergeCell ref="A59:B59"/>
    <mergeCell ref="A60:B60"/>
    <mergeCell ref="A61:B61"/>
    <mergeCell ref="A62:F62"/>
    <mergeCell ref="A63:F63"/>
    <mergeCell ref="A77:F77"/>
    <mergeCell ref="A78:F78"/>
    <mergeCell ref="A88:F88"/>
    <mergeCell ref="A89:F89"/>
    <mergeCell ref="B67:C67"/>
    <mergeCell ref="D67:F69"/>
    <mergeCell ref="B68:C68"/>
    <mergeCell ref="B69:C69"/>
    <mergeCell ref="A74:F74"/>
    <mergeCell ref="A154:E154"/>
    <mergeCell ref="A155:E155"/>
    <mergeCell ref="B157:C157"/>
    <mergeCell ref="D157:F159"/>
    <mergeCell ref="B158:C158"/>
    <mergeCell ref="B159:C159"/>
    <mergeCell ref="A133:F133"/>
    <mergeCell ref="A134:F134"/>
    <mergeCell ref="A136:F136"/>
    <mergeCell ref="A137:F137"/>
    <mergeCell ref="A138:F138"/>
    <mergeCell ref="A64:F64"/>
    <mergeCell ref="A115:B115"/>
    <mergeCell ref="A122:B122"/>
    <mergeCell ref="A129:B129"/>
    <mergeCell ref="A132:F132"/>
    <mergeCell ref="A105:F105"/>
    <mergeCell ref="A106:F106"/>
    <mergeCell ref="A108:F108"/>
    <mergeCell ref="A109:F109"/>
    <mergeCell ref="A110:F110"/>
    <mergeCell ref="A91:F91"/>
    <mergeCell ref="A92:F92"/>
    <mergeCell ref="A93:F93"/>
    <mergeCell ref="A98:B98"/>
    <mergeCell ref="A102:B102"/>
    <mergeCell ref="A76:F76"/>
  </mergeCells>
  <printOptions horizontalCentered="1"/>
  <pageMargins left="0.31496062992125984" right="0.31496062992125984" top="0.94488188976377963" bottom="0.74803149606299213" header="0.19685039370078741" footer="0.31496062992125984"/>
  <pageSetup scale="46"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3" manualBreakCount="3">
    <brk id="39" max="5" man="1"/>
    <brk id="72" max="16383" man="1"/>
    <brk id="106" max="5" man="1"/>
  </rowBreaks>
  <ignoredErrors>
    <ignoredError sqref="F16:F21" evalError="1"/>
  </ignoredErrors>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7"/>
  <sheetViews>
    <sheetView showGridLines="0" zoomScale="80" zoomScaleNormal="80" workbookViewId="0">
      <selection sqref="A1:F1"/>
    </sheetView>
  </sheetViews>
  <sheetFormatPr baseColWidth="10" defaultColWidth="11.44140625" defaultRowHeight="15.6" x14ac:dyDescent="0.3"/>
  <cols>
    <col min="1" max="1" width="67.5546875" style="36" customWidth="1"/>
    <col min="2" max="2" width="26.5546875" style="36" customWidth="1"/>
    <col min="3" max="6" width="20.6640625" style="36" customWidth="1"/>
    <col min="7" max="16384" width="11.44140625" style="36"/>
  </cols>
  <sheetData>
    <row r="1" spans="1:6" ht="42" customHeight="1" x14ac:dyDescent="0.45">
      <c r="A1" s="221" t="s">
        <v>38</v>
      </c>
      <c r="B1" s="221"/>
      <c r="C1" s="221"/>
      <c r="D1" s="221"/>
      <c r="E1" s="221"/>
      <c r="F1" s="221"/>
    </row>
    <row r="2" spans="1:6" ht="17.399999999999999" x14ac:dyDescent="0.4">
      <c r="A2" s="227" t="s">
        <v>218</v>
      </c>
      <c r="B2" s="227"/>
      <c r="C2" s="227"/>
      <c r="D2" s="227"/>
      <c r="E2" s="227"/>
      <c r="F2" s="227"/>
    </row>
    <row r="4" spans="1:6" ht="18" customHeight="1" x14ac:dyDescent="0.3">
      <c r="A4" s="83"/>
      <c r="B4" s="71" t="s">
        <v>22</v>
      </c>
      <c r="C4" s="192" t="s">
        <v>168</v>
      </c>
      <c r="D4" s="228"/>
      <c r="E4" s="228"/>
    </row>
    <row r="5" spans="1:6" ht="18" customHeight="1" x14ac:dyDescent="0.3">
      <c r="A5" s="83"/>
      <c r="B5" s="72" t="s">
        <v>33</v>
      </c>
      <c r="C5" s="217" t="s">
        <v>169</v>
      </c>
      <c r="D5" s="218"/>
      <c r="E5" s="218"/>
    </row>
    <row r="6" spans="1:6" ht="18" customHeight="1" x14ac:dyDescent="0.3">
      <c r="A6" s="83"/>
      <c r="B6" s="73" t="s">
        <v>34</v>
      </c>
      <c r="C6" s="217" t="s">
        <v>170</v>
      </c>
      <c r="D6" s="218"/>
      <c r="E6" s="218"/>
    </row>
    <row r="7" spans="1:6" x14ac:dyDescent="0.3">
      <c r="A7" s="83"/>
      <c r="B7" s="3"/>
      <c r="C7" s="3"/>
      <c r="D7" s="3"/>
      <c r="E7" s="3"/>
      <c r="F7" s="3"/>
    </row>
    <row r="8" spans="1:6" ht="21" customHeight="1" x14ac:dyDescent="0.3">
      <c r="A8" s="202" t="s">
        <v>148</v>
      </c>
      <c r="B8" s="202"/>
      <c r="C8" s="202"/>
      <c r="D8" s="202"/>
      <c r="E8" s="202"/>
      <c r="F8" s="202"/>
    </row>
    <row r="10" spans="1:6" x14ac:dyDescent="0.3">
      <c r="A10" s="223" t="s">
        <v>36</v>
      </c>
      <c r="B10" s="223"/>
      <c r="C10" s="223"/>
      <c r="D10" s="223"/>
      <c r="E10" s="223"/>
      <c r="F10" s="223"/>
    </row>
    <row r="11" spans="1:6" ht="15" customHeight="1" x14ac:dyDescent="0.3">
      <c r="A11" s="223" t="s">
        <v>19</v>
      </c>
      <c r="B11" s="223"/>
      <c r="C11" s="223"/>
      <c r="D11" s="223"/>
      <c r="E11" s="223"/>
      <c r="F11" s="223"/>
    </row>
    <row r="12" spans="1:6" x14ac:dyDescent="0.35">
      <c r="A12" s="37"/>
      <c r="B12" s="37"/>
      <c r="C12" s="37"/>
      <c r="D12" s="38"/>
      <c r="E12" s="38"/>
      <c r="F12" s="1"/>
    </row>
    <row r="13" spans="1:6" ht="31.2" x14ac:dyDescent="0.3">
      <c r="A13" s="126" t="s">
        <v>17</v>
      </c>
      <c r="B13" s="7" t="s">
        <v>18</v>
      </c>
      <c r="C13" s="126" t="s">
        <v>91</v>
      </c>
      <c r="D13" s="7" t="s">
        <v>92</v>
      </c>
      <c r="E13" s="7" t="s">
        <v>94</v>
      </c>
      <c r="F13" s="105" t="s">
        <v>95</v>
      </c>
    </row>
    <row r="14" spans="1:6" ht="16.95" customHeight="1" x14ac:dyDescent="0.3">
      <c r="A14" s="135" t="s">
        <v>16</v>
      </c>
      <c r="B14" s="124"/>
      <c r="C14" s="116">
        <f>+C16+C19</f>
        <v>142383.66666666666</v>
      </c>
      <c r="D14" s="116">
        <f t="shared" ref="D14:F14" si="0">+D16+D19</f>
        <v>143715.66666666669</v>
      </c>
      <c r="E14" s="116">
        <f t="shared" si="0"/>
        <v>144965</v>
      </c>
      <c r="F14" s="116">
        <f t="shared" si="0"/>
        <v>143688.11111111112</v>
      </c>
    </row>
    <row r="15" spans="1:6" ht="16.95" customHeight="1" x14ac:dyDescent="0.3">
      <c r="A15" s="117"/>
      <c r="B15" s="112"/>
      <c r="C15" s="113"/>
      <c r="D15" s="113"/>
      <c r="E15" s="113"/>
      <c r="F15" s="113"/>
    </row>
    <row r="16" spans="1:6" ht="16.95" customHeight="1" x14ac:dyDescent="0.3">
      <c r="A16" s="137" t="s">
        <v>159</v>
      </c>
      <c r="B16" s="138" t="s">
        <v>158</v>
      </c>
      <c r="C16" s="141">
        <f>+C17+C18</f>
        <v>137395.66666666666</v>
      </c>
      <c r="D16" s="141">
        <f t="shared" ref="D16:F16" si="1">+D17+D18</f>
        <v>138681.33333333334</v>
      </c>
      <c r="E16" s="141">
        <f t="shared" si="1"/>
        <v>139891</v>
      </c>
      <c r="F16" s="141">
        <f t="shared" si="1"/>
        <v>138656</v>
      </c>
    </row>
    <row r="17" spans="1:6" ht="16.95" customHeight="1" x14ac:dyDescent="0.3">
      <c r="A17" s="136" t="s">
        <v>193</v>
      </c>
      <c r="B17" s="112" t="s">
        <v>158</v>
      </c>
      <c r="C17" s="113">
        <f>+'1T'!F19</f>
        <v>105274.33333333333</v>
      </c>
      <c r="D17" s="113">
        <f>+'2T'!F19</f>
        <v>106452.66666666667</v>
      </c>
      <c r="E17" s="113">
        <f>+'3T'!F19</f>
        <v>107685.33333333333</v>
      </c>
      <c r="F17" s="113">
        <f>+AVERAGE(C17:E17)</f>
        <v>106470.77777777777</v>
      </c>
    </row>
    <row r="18" spans="1:6" ht="16.95" customHeight="1" x14ac:dyDescent="0.3">
      <c r="A18" s="136" t="s">
        <v>162</v>
      </c>
      <c r="B18" s="112" t="s">
        <v>158</v>
      </c>
      <c r="C18" s="113">
        <f>+'1T'!F20</f>
        <v>32121.333333333332</v>
      </c>
      <c r="D18" s="113">
        <f>+'2T'!F20</f>
        <v>32228.666666666668</v>
      </c>
      <c r="E18" s="113">
        <f>+'3T'!F20</f>
        <v>32205.666666666668</v>
      </c>
      <c r="F18" s="113">
        <f t="shared" ref="F18" si="2">+AVERAGE(C18:E18)</f>
        <v>32185.222222222223</v>
      </c>
    </row>
    <row r="19" spans="1:6" ht="16.95" customHeight="1" x14ac:dyDescent="0.3">
      <c r="A19" s="137" t="s">
        <v>160</v>
      </c>
      <c r="B19" s="138" t="s">
        <v>158</v>
      </c>
      <c r="C19" s="141">
        <f>+'1T'!F21</f>
        <v>4988</v>
      </c>
      <c r="D19" s="141">
        <f>+'2T'!F21</f>
        <v>5034.333333333333</v>
      </c>
      <c r="E19" s="141">
        <f>+'3T'!F21</f>
        <v>5074</v>
      </c>
      <c r="F19" s="144">
        <f>+AVERAGE(C19:E19)</f>
        <v>5032.1111111111104</v>
      </c>
    </row>
    <row r="20" spans="1:6" ht="15" customHeight="1" x14ac:dyDescent="0.3">
      <c r="A20" s="224" t="s">
        <v>214</v>
      </c>
      <c r="B20" s="224"/>
      <c r="C20" s="224"/>
      <c r="D20" s="224"/>
      <c r="E20" s="224"/>
      <c r="F20" s="224"/>
    </row>
    <row r="21" spans="1:6" ht="32.25" customHeight="1" x14ac:dyDescent="0.3">
      <c r="A21" s="205" t="s">
        <v>200</v>
      </c>
      <c r="B21" s="206"/>
      <c r="C21" s="206"/>
      <c r="D21" s="206"/>
      <c r="E21" s="206"/>
      <c r="F21" s="207"/>
    </row>
    <row r="22" spans="1:6" x14ac:dyDescent="0.35">
      <c r="A22" s="37"/>
      <c r="B22" s="37"/>
      <c r="C22" s="37"/>
      <c r="D22" s="38"/>
      <c r="E22" s="38"/>
      <c r="F22" s="1"/>
    </row>
    <row r="23" spans="1:6" ht="15" customHeight="1" x14ac:dyDescent="0.35">
      <c r="A23" s="223" t="s">
        <v>37</v>
      </c>
      <c r="B23" s="223"/>
      <c r="C23" s="223"/>
      <c r="D23" s="223"/>
      <c r="E23" s="223"/>
      <c r="F23" s="1"/>
    </row>
    <row r="24" spans="1:6" ht="17.25" customHeight="1" x14ac:dyDescent="0.35">
      <c r="A24" s="223" t="s">
        <v>20</v>
      </c>
      <c r="B24" s="223"/>
      <c r="C24" s="223"/>
      <c r="D24" s="223"/>
      <c r="E24" s="223"/>
      <c r="F24" s="1"/>
    </row>
    <row r="25" spans="1:6" ht="16.95" customHeight="1" x14ac:dyDescent="0.35">
      <c r="A25" s="37"/>
      <c r="B25" s="37"/>
      <c r="C25" s="38"/>
      <c r="D25" s="38"/>
      <c r="E25" s="38"/>
      <c r="F25" s="1"/>
    </row>
    <row r="26" spans="1:6" ht="35.1" customHeight="1" x14ac:dyDescent="0.35">
      <c r="A26" s="126" t="s">
        <v>21</v>
      </c>
      <c r="B26" s="111" t="s">
        <v>91</v>
      </c>
      <c r="C26" s="111" t="s">
        <v>92</v>
      </c>
      <c r="D26" s="111" t="s">
        <v>94</v>
      </c>
      <c r="E26" s="111" t="s">
        <v>95</v>
      </c>
      <c r="F26" s="1"/>
    </row>
    <row r="27" spans="1:6" x14ac:dyDescent="0.35">
      <c r="A27" s="118" t="s">
        <v>16</v>
      </c>
      <c r="B27" s="120">
        <f>+B29+B32+B33</f>
        <v>40365960357.330002</v>
      </c>
      <c r="C27" s="120">
        <f t="shared" ref="C27:D27" si="3">+C29+C32+C33</f>
        <v>41019635451.190002</v>
      </c>
      <c r="D27" s="120">
        <f t="shared" si="3"/>
        <v>40192797903.749992</v>
      </c>
      <c r="E27" s="120">
        <f>+E29+E32+E33</f>
        <v>121578393712.26999</v>
      </c>
      <c r="F27" s="1"/>
    </row>
    <row r="28" spans="1:6" x14ac:dyDescent="0.35">
      <c r="A28" s="102"/>
      <c r="B28" s="149"/>
      <c r="C28" s="149"/>
      <c r="D28" s="149"/>
      <c r="E28" s="149"/>
      <c r="F28" s="1"/>
    </row>
    <row r="29" spans="1:6" x14ac:dyDescent="0.35">
      <c r="A29" s="140" t="s">
        <v>159</v>
      </c>
      <c r="B29" s="60">
        <f>+B30+B31</f>
        <v>33781579113.360001</v>
      </c>
      <c r="C29" s="60">
        <f t="shared" ref="C29:E29" si="4">+C30+C31</f>
        <v>33535977970.459999</v>
      </c>
      <c r="D29" s="60">
        <f t="shared" si="4"/>
        <v>32985869831.939995</v>
      </c>
      <c r="E29" s="60">
        <f t="shared" si="4"/>
        <v>100303426915.75998</v>
      </c>
      <c r="F29" s="1"/>
    </row>
    <row r="30" spans="1:6" x14ac:dyDescent="0.35">
      <c r="A30" s="119" t="s">
        <v>161</v>
      </c>
      <c r="B30" s="47">
        <f>+'1T'!F32</f>
        <v>26680838399.220001</v>
      </c>
      <c r="C30" s="47">
        <f>+'2T'!F32</f>
        <v>26185406182.309998</v>
      </c>
      <c r="D30" s="47">
        <f>+'3T'!F32</f>
        <v>25860911936.069996</v>
      </c>
      <c r="E30" s="47">
        <f t="shared" ref="E30:E35" si="5">+B30+C30+D30</f>
        <v>78727156517.599991</v>
      </c>
      <c r="F30" s="1"/>
    </row>
    <row r="31" spans="1:6" x14ac:dyDescent="0.35">
      <c r="A31" s="119" t="s">
        <v>202</v>
      </c>
      <c r="B31" s="47">
        <f>+'1T'!F33</f>
        <v>7100740714.1399994</v>
      </c>
      <c r="C31" s="47">
        <f>+'2T'!F33</f>
        <v>7350571788.1499996</v>
      </c>
      <c r="D31" s="47">
        <f>+'3T'!F33</f>
        <v>7124957895.8699989</v>
      </c>
      <c r="E31" s="47">
        <f t="shared" si="5"/>
        <v>21576270398.159996</v>
      </c>
      <c r="F31" s="1"/>
    </row>
    <row r="32" spans="1:6" x14ac:dyDescent="0.35">
      <c r="A32" s="140" t="s">
        <v>160</v>
      </c>
      <c r="B32" s="60">
        <f>+'1T'!F34</f>
        <v>944170117.02999997</v>
      </c>
      <c r="C32" s="60">
        <f>+'2T'!F34</f>
        <v>577485500</v>
      </c>
      <c r="D32" s="60">
        <f>+'3T'!F34</f>
        <v>599730085.01999998</v>
      </c>
      <c r="E32" s="60">
        <f t="shared" si="5"/>
        <v>2121385702.05</v>
      </c>
      <c r="F32" s="1"/>
    </row>
    <row r="33" spans="1:6" ht="18" customHeight="1" x14ac:dyDescent="0.35">
      <c r="A33" s="140" t="s">
        <v>163</v>
      </c>
      <c r="B33" s="60">
        <f>+B34+B35</f>
        <v>5640211126.9399996</v>
      </c>
      <c r="C33" s="60">
        <f t="shared" ref="C33:E33" si="6">+C34+C35</f>
        <v>6906171980.7299995</v>
      </c>
      <c r="D33" s="60">
        <f t="shared" si="6"/>
        <v>6607197986.79</v>
      </c>
      <c r="E33" s="60">
        <f t="shared" si="6"/>
        <v>19153581094.459999</v>
      </c>
      <c r="F33" s="1"/>
    </row>
    <row r="34" spans="1:6" ht="15" customHeight="1" x14ac:dyDescent="0.35">
      <c r="A34" s="119" t="s">
        <v>164</v>
      </c>
      <c r="B34" s="47">
        <f>+'1T'!F36</f>
        <v>4486323647.6899996</v>
      </c>
      <c r="C34" s="47">
        <f>+'2T'!F36</f>
        <v>5350516521.3800001</v>
      </c>
      <c r="D34" s="47">
        <f>+'3T'!F36</f>
        <v>5397563017.4700003</v>
      </c>
      <c r="E34" s="47">
        <f t="shared" si="5"/>
        <v>15234403186.540001</v>
      </c>
      <c r="F34" s="1"/>
    </row>
    <row r="35" spans="1:6" ht="15" customHeight="1" x14ac:dyDescent="0.35">
      <c r="A35" s="114" t="s">
        <v>165</v>
      </c>
      <c r="B35" s="47">
        <f>+'1T'!F37</f>
        <v>1153887479.25</v>
      </c>
      <c r="C35" s="47">
        <f>+'2T'!F37</f>
        <v>1555655459.3499999</v>
      </c>
      <c r="D35" s="47">
        <f>+'3T'!F37</f>
        <v>1209634969.3199999</v>
      </c>
      <c r="E35" s="61">
        <f t="shared" si="5"/>
        <v>3919177907.9200001</v>
      </c>
      <c r="F35" s="1"/>
    </row>
    <row r="36" spans="1:6" ht="15" customHeight="1" x14ac:dyDescent="0.35">
      <c r="A36" s="208" t="s">
        <v>230</v>
      </c>
      <c r="B36" s="208"/>
      <c r="C36" s="208"/>
      <c r="D36" s="208"/>
      <c r="E36" s="208"/>
      <c r="F36" s="1"/>
    </row>
    <row r="37" spans="1:6" ht="47.25" customHeight="1" x14ac:dyDescent="0.35">
      <c r="A37" s="205" t="s">
        <v>220</v>
      </c>
      <c r="B37" s="206"/>
      <c r="C37" s="206"/>
      <c r="D37" s="206"/>
      <c r="E37" s="206"/>
      <c r="F37" s="1"/>
    </row>
    <row r="38" spans="1:6" ht="15" customHeight="1" x14ac:dyDescent="0.35">
      <c r="A38" s="1"/>
      <c r="B38" s="1"/>
      <c r="C38" s="1"/>
      <c r="D38" s="1"/>
      <c r="E38" s="1"/>
      <c r="F38" s="1"/>
    </row>
    <row r="40" spans="1:6" ht="21" customHeight="1" x14ac:dyDescent="0.3">
      <c r="A40" s="202" t="s">
        <v>93</v>
      </c>
      <c r="B40" s="202"/>
      <c r="C40" s="202"/>
      <c r="D40" s="202"/>
      <c r="E40" s="202"/>
      <c r="F40" s="202"/>
    </row>
    <row r="41" spans="1:6" ht="9.9" customHeight="1" x14ac:dyDescent="0.3"/>
    <row r="42" spans="1:6" x14ac:dyDescent="0.3">
      <c r="A42" s="203" t="s">
        <v>71</v>
      </c>
      <c r="B42" s="203"/>
      <c r="C42" s="203"/>
      <c r="D42" s="203"/>
      <c r="E42" s="203"/>
      <c r="F42" s="203"/>
    </row>
    <row r="43" spans="1:6" ht="17.25" customHeight="1" x14ac:dyDescent="0.3">
      <c r="A43" s="204" t="s">
        <v>72</v>
      </c>
      <c r="B43" s="204"/>
      <c r="C43" s="204"/>
      <c r="D43" s="204"/>
      <c r="E43" s="204"/>
      <c r="F43" s="204"/>
    </row>
    <row r="44" spans="1:6" x14ac:dyDescent="0.3">
      <c r="A44" s="203" t="s">
        <v>51</v>
      </c>
      <c r="B44" s="203"/>
      <c r="C44" s="203"/>
      <c r="D44" s="203"/>
      <c r="E44" s="203"/>
      <c r="F44" s="203"/>
    </row>
    <row r="45" spans="1:6" ht="9.9" customHeight="1" x14ac:dyDescent="0.3"/>
    <row r="46" spans="1:6" ht="31.2" x14ac:dyDescent="0.3">
      <c r="A46" s="67" t="s">
        <v>54</v>
      </c>
      <c r="B46" s="67" t="s">
        <v>55</v>
      </c>
      <c r="C46" s="67" t="s">
        <v>91</v>
      </c>
      <c r="D46" s="67" t="s">
        <v>92</v>
      </c>
      <c r="E46" s="67" t="s">
        <v>94</v>
      </c>
      <c r="F46" s="67" t="s">
        <v>95</v>
      </c>
    </row>
    <row r="47" spans="1:6" x14ac:dyDescent="0.3">
      <c r="A47" s="129" t="s">
        <v>16</v>
      </c>
      <c r="B47" s="48"/>
      <c r="C47" s="35">
        <f>+C49+C53</f>
        <v>41117872903.75</v>
      </c>
      <c r="D47" s="35">
        <f>+D49+D53</f>
        <v>40267722903.75</v>
      </c>
      <c r="E47" s="35">
        <f>+E49+E53</f>
        <v>40192797903.75</v>
      </c>
      <c r="F47" s="35">
        <f>+F49+F53</f>
        <v>121578393711.25</v>
      </c>
    </row>
    <row r="48" spans="1:6" x14ac:dyDescent="0.3">
      <c r="A48" s="13"/>
      <c r="B48" s="49"/>
      <c r="C48" s="14"/>
      <c r="D48" s="14"/>
      <c r="E48" s="14"/>
      <c r="F48" s="50"/>
    </row>
    <row r="49" spans="1:6" x14ac:dyDescent="0.3">
      <c r="A49" s="210" t="s">
        <v>73</v>
      </c>
      <c r="B49" s="210"/>
      <c r="C49" s="52">
        <f t="shared" ref="C49:D49" si="7">+SUM(C50:C52)</f>
        <v>40117872903.75</v>
      </c>
      <c r="D49" s="52">
        <f t="shared" si="7"/>
        <v>40267722903.75</v>
      </c>
      <c r="E49" s="52">
        <f>+SUM(E50:E52)</f>
        <v>40192797903.75</v>
      </c>
      <c r="F49" s="52">
        <f>+SUM(F50:F52)</f>
        <v>120578393711.25</v>
      </c>
    </row>
    <row r="50" spans="1:6" ht="30" x14ac:dyDescent="0.3">
      <c r="A50" s="74">
        <f>+'3T'!A99</f>
        <v>1.3103899999999999</v>
      </c>
      <c r="B50" s="74" t="str">
        <f>+'3T'!B99</f>
        <v>Tranf. Ley Protección Trabajador Art.77</v>
      </c>
      <c r="C50" s="15">
        <f>+'1T'!F97</f>
        <v>1177599843.99</v>
      </c>
      <c r="D50" s="15">
        <f>+'2T'!F97</f>
        <v>1327449843.99</v>
      </c>
      <c r="E50" s="15">
        <f>+'3T'!F99</f>
        <v>1252524844</v>
      </c>
      <c r="F50" s="92">
        <f>+C50+D50+E50</f>
        <v>3757574531.98</v>
      </c>
    </row>
    <row r="51" spans="1:6" ht="30" x14ac:dyDescent="0.3">
      <c r="A51" s="74">
        <f>+'3T'!A100</f>
        <v>1.3104199999999999</v>
      </c>
      <c r="B51" s="74" t="str">
        <f>+'3T'!B100</f>
        <v>Tranf. Ley Protección Trabajador Art.87</v>
      </c>
      <c r="C51" s="15">
        <f>+'1T'!F98</f>
        <v>22127727503.760002</v>
      </c>
      <c r="D51" s="15">
        <f>+'2T'!F98</f>
        <v>22127727503.760002</v>
      </c>
      <c r="E51" s="15">
        <f>+'3T'!F100</f>
        <v>22127727503.75</v>
      </c>
      <c r="F51" s="92">
        <f>+C51+D51+E51</f>
        <v>66383182511.270004</v>
      </c>
    </row>
    <row r="52" spans="1:6" ht="30" x14ac:dyDescent="0.3">
      <c r="A52" s="74">
        <f>+'3T'!A101</f>
        <v>1.3103499999999999</v>
      </c>
      <c r="B52" s="74" t="str">
        <f>+'3T'!B101</f>
        <v>Fondo Desarr. Soc. y Asig. Fam. (FODESAF)</v>
      </c>
      <c r="C52" s="15">
        <f>+'1T'!F99</f>
        <v>16812545556</v>
      </c>
      <c r="D52" s="15">
        <f>+'2T'!F99</f>
        <v>16812545556</v>
      </c>
      <c r="E52" s="15">
        <f>+'3T'!F101</f>
        <v>16812545556</v>
      </c>
      <c r="F52" s="92">
        <f>+C52+D52+E52</f>
        <v>50437636668</v>
      </c>
    </row>
    <row r="53" spans="1:6" x14ac:dyDescent="0.3">
      <c r="A53" s="210" t="s">
        <v>74</v>
      </c>
      <c r="B53" s="210"/>
      <c r="C53" s="52">
        <f>+SUM(C54:C55)</f>
        <v>1000000000</v>
      </c>
      <c r="D53" s="52">
        <f>+SUM(D54:D55)</f>
        <v>0</v>
      </c>
      <c r="E53" s="52">
        <f>+SUM(E54:E55)</f>
        <v>0</v>
      </c>
      <c r="F53" s="52">
        <f>+SUM(F54:F55)</f>
        <v>1000000000</v>
      </c>
    </row>
    <row r="54" spans="1:6" x14ac:dyDescent="0.3">
      <c r="A54" s="53" t="s">
        <v>57</v>
      </c>
      <c r="B54" s="49" t="s">
        <v>52</v>
      </c>
      <c r="C54" s="55">
        <f>+'1T'!F101</f>
        <v>1000000000</v>
      </c>
      <c r="D54" s="55">
        <f>+'2T'!F101</f>
        <v>0</v>
      </c>
      <c r="E54" s="55">
        <f>+'3T'!F103</f>
        <v>0</v>
      </c>
      <c r="F54" s="93">
        <f>+C54+D54+E54</f>
        <v>1000000000</v>
      </c>
    </row>
    <row r="55" spans="1:6" x14ac:dyDescent="0.3">
      <c r="A55" s="53" t="s">
        <v>57</v>
      </c>
      <c r="B55" s="49" t="s">
        <v>52</v>
      </c>
      <c r="C55" s="55">
        <f>+'1T'!F102</f>
        <v>0</v>
      </c>
      <c r="D55" s="55">
        <f>+'2T'!F102</f>
        <v>0</v>
      </c>
      <c r="E55" s="55">
        <f>+'3T'!F104</f>
        <v>0</v>
      </c>
      <c r="F55" s="95">
        <f>+C55+D55+E55</f>
        <v>0</v>
      </c>
    </row>
    <row r="56" spans="1:6" x14ac:dyDescent="0.3">
      <c r="A56" s="208" t="s">
        <v>230</v>
      </c>
      <c r="B56" s="208"/>
      <c r="C56" s="208"/>
      <c r="D56" s="208"/>
      <c r="E56" s="208"/>
      <c r="F56" s="208"/>
    </row>
    <row r="57" spans="1:6" ht="50.1" customHeight="1" x14ac:dyDescent="0.3">
      <c r="A57" s="209" t="s">
        <v>172</v>
      </c>
      <c r="B57" s="209"/>
      <c r="C57" s="209"/>
      <c r="D57" s="209"/>
      <c r="E57" s="209"/>
      <c r="F57" s="209"/>
    </row>
    <row r="58" spans="1:6" x14ac:dyDescent="0.3">
      <c r="A58" s="24"/>
      <c r="B58" s="47"/>
      <c r="C58" s="23"/>
    </row>
    <row r="59" spans="1:6" x14ac:dyDescent="0.3">
      <c r="A59" s="203" t="s">
        <v>75</v>
      </c>
      <c r="B59" s="203"/>
      <c r="C59" s="203"/>
      <c r="D59" s="203"/>
      <c r="E59" s="203"/>
      <c r="F59" s="203"/>
    </row>
    <row r="60" spans="1:6" ht="17.25" customHeight="1" x14ac:dyDescent="0.3">
      <c r="A60" s="204" t="s">
        <v>53</v>
      </c>
      <c r="B60" s="204"/>
      <c r="C60" s="204"/>
      <c r="D60" s="204"/>
      <c r="E60" s="204"/>
      <c r="F60" s="204"/>
    </row>
    <row r="61" spans="1:6" x14ac:dyDescent="0.3">
      <c r="A61" s="203" t="s">
        <v>51</v>
      </c>
      <c r="B61" s="203"/>
      <c r="C61" s="203"/>
      <c r="D61" s="203"/>
      <c r="E61" s="203"/>
      <c r="F61" s="203"/>
    </row>
    <row r="62" spans="1:6" x14ac:dyDescent="0.3">
      <c r="A62" s="88"/>
      <c r="B62" s="89"/>
      <c r="C62" s="89"/>
      <c r="D62" s="89"/>
      <c r="E62" s="89"/>
    </row>
    <row r="63" spans="1:6" ht="31.2" x14ac:dyDescent="0.3">
      <c r="A63" s="67" t="s">
        <v>54</v>
      </c>
      <c r="B63" s="67" t="s">
        <v>55</v>
      </c>
      <c r="C63" s="67" t="s">
        <v>91</v>
      </c>
      <c r="D63" s="67" t="s">
        <v>92</v>
      </c>
      <c r="E63" s="67" t="s">
        <v>94</v>
      </c>
      <c r="F63" s="67" t="s">
        <v>95</v>
      </c>
    </row>
    <row r="64" spans="1:6" x14ac:dyDescent="0.3">
      <c r="A64" s="129" t="s">
        <v>16</v>
      </c>
      <c r="B64" s="48"/>
      <c r="C64" s="35">
        <f>+C66+C73+C80</f>
        <v>40365960356.889999</v>
      </c>
      <c r="D64" s="35">
        <f t="shared" ref="D64:E64" si="8">+D66+D73+D80</f>
        <v>41019635450.609207</v>
      </c>
      <c r="E64" s="35">
        <f t="shared" si="8"/>
        <v>40192797903.75</v>
      </c>
      <c r="F64" s="35">
        <f>+F66+F73+F80</f>
        <v>121578393711.24921</v>
      </c>
    </row>
    <row r="65" spans="1:6" x14ac:dyDescent="0.3">
      <c r="A65" s="13"/>
      <c r="B65" s="49"/>
      <c r="C65" s="14"/>
      <c r="D65" s="14"/>
      <c r="E65" s="14"/>
      <c r="F65" s="50"/>
    </row>
    <row r="66" spans="1:6" x14ac:dyDescent="0.3">
      <c r="A66" s="210" t="s">
        <v>56</v>
      </c>
      <c r="B66" s="210"/>
      <c r="C66" s="52">
        <f>+SUM(C67:C71)</f>
        <v>40117872903.75</v>
      </c>
      <c r="D66" s="52">
        <f t="shared" ref="D66:E66" si="9">+SUM(D67:D71)</f>
        <v>40267722903.75</v>
      </c>
      <c r="E66" s="52">
        <f t="shared" si="9"/>
        <v>40192797903.75</v>
      </c>
      <c r="F66" s="52">
        <f>+SUM(F67:F71)</f>
        <v>120578393711.25</v>
      </c>
    </row>
    <row r="67" spans="1:6" ht="30" x14ac:dyDescent="0.3">
      <c r="A67" s="53" t="str">
        <f>+'3T'!A116</f>
        <v>1.04.99</v>
      </c>
      <c r="B67" s="53" t="str">
        <f>+'3T'!B116</f>
        <v xml:space="preserve">Otros servicios de gestión y apoyo </v>
      </c>
      <c r="C67" s="15">
        <f>+'1T'!F114</f>
        <v>1153887479.25</v>
      </c>
      <c r="D67" s="15">
        <f>+'2T'!F114</f>
        <v>1555655459.3499999</v>
      </c>
      <c r="E67" s="15">
        <f>+'3T'!F116</f>
        <v>1209634969.3199999</v>
      </c>
      <c r="F67" s="92">
        <f>+C67+D67+E67</f>
        <v>3919177907.9200001</v>
      </c>
    </row>
    <row r="68" spans="1:6" ht="60" x14ac:dyDescent="0.3">
      <c r="A68" s="53" t="str">
        <f>+'3T'!A117</f>
        <v>6.01.03</v>
      </c>
      <c r="B68" s="53" t="str">
        <f>+'3T'!B117</f>
        <v>Transf. corrientes instituciones descentralizadas no empresariales</v>
      </c>
      <c r="C68" s="15">
        <f>+'1T'!F115</f>
        <v>4486323647.6899996</v>
      </c>
      <c r="D68" s="15">
        <f>+'2T'!F115</f>
        <v>5350516521.3800001</v>
      </c>
      <c r="E68" s="57">
        <f>+'3T'!F117</f>
        <v>5397563017.4700003</v>
      </c>
      <c r="F68" s="92">
        <f t="shared" ref="F68:F71" si="10">+C68+D68+E68</f>
        <v>15234403186.540001</v>
      </c>
    </row>
    <row r="69" spans="1:6" x14ac:dyDescent="0.3">
      <c r="A69" s="53" t="str">
        <f>+'3T'!A118</f>
        <v>6.03.03</v>
      </c>
      <c r="B69" s="53" t="str">
        <f>+'3T'!B118</f>
        <v>Pensiones no contributivas</v>
      </c>
      <c r="C69" s="15">
        <f>+'1T'!F116</f>
        <v>34477661776.809998</v>
      </c>
      <c r="D69" s="15">
        <f>+'2T'!F116</f>
        <v>33361550923.019997</v>
      </c>
      <c r="E69" s="15">
        <f>+'3T'!F118</f>
        <v>33585599916.959999</v>
      </c>
      <c r="F69" s="92">
        <f t="shared" si="10"/>
        <v>101424812616.78999</v>
      </c>
    </row>
    <row r="70" spans="1:6" x14ac:dyDescent="0.3">
      <c r="A70" s="53"/>
      <c r="B70" s="49"/>
      <c r="C70" s="15">
        <f>+'1T'!F117</f>
        <v>0</v>
      </c>
      <c r="D70" s="15">
        <f>+'2T'!F117</f>
        <v>0</v>
      </c>
      <c r="E70" s="57">
        <f>+'3T'!F119</f>
        <v>0</v>
      </c>
      <c r="F70" s="92">
        <f t="shared" si="10"/>
        <v>0</v>
      </c>
    </row>
    <row r="71" spans="1:6" x14ac:dyDescent="0.3">
      <c r="A71" s="53"/>
      <c r="B71" s="49"/>
      <c r="C71" s="15">
        <f>+'1T'!F118</f>
        <v>0</v>
      </c>
      <c r="D71" s="15">
        <f>+'2T'!F118</f>
        <v>0</v>
      </c>
      <c r="E71" s="15">
        <f>+'3T'!F120</f>
        <v>0</v>
      </c>
      <c r="F71" s="92">
        <f t="shared" si="10"/>
        <v>0</v>
      </c>
    </row>
    <row r="72" spans="1:6" x14ac:dyDescent="0.3">
      <c r="A72" s="130"/>
      <c r="B72" s="49"/>
      <c r="C72" s="15"/>
      <c r="D72" s="15"/>
      <c r="E72" s="15"/>
      <c r="F72" s="92"/>
    </row>
    <row r="73" spans="1:6" x14ac:dyDescent="0.3">
      <c r="A73" s="210" t="s">
        <v>58</v>
      </c>
      <c r="B73" s="210"/>
      <c r="C73" s="52">
        <f>+SUM(C74:C78)</f>
        <v>248087453.13999999</v>
      </c>
      <c r="D73" s="52">
        <f t="shared" ref="D73:E73" si="11">+SUM(D74:D78)</f>
        <v>751912546.85920739</v>
      </c>
      <c r="E73" s="52">
        <f t="shared" si="11"/>
        <v>0</v>
      </c>
      <c r="F73" s="52">
        <f>+SUM(F74:F78)</f>
        <v>999999999.99920738</v>
      </c>
    </row>
    <row r="74" spans="1:6" x14ac:dyDescent="0.3">
      <c r="A74" s="53" t="str">
        <f>+'1T'!A121</f>
        <v>6.03.03</v>
      </c>
      <c r="B74" s="53" t="str">
        <f>+'1T'!B121</f>
        <v>Pensiones no contributivas</v>
      </c>
      <c r="C74" s="55">
        <f>+'1T'!F121</f>
        <v>248087453.13999999</v>
      </c>
      <c r="D74" s="55">
        <f>+'2T'!F121</f>
        <v>751912546.85920739</v>
      </c>
      <c r="E74" s="55">
        <f>+'3T'!F123</f>
        <v>0</v>
      </c>
      <c r="F74" s="93">
        <f>+C74+D74+E74</f>
        <v>999999999.99920738</v>
      </c>
    </row>
    <row r="75" spans="1:6" x14ac:dyDescent="0.3">
      <c r="A75" s="53"/>
      <c r="B75" s="49"/>
      <c r="C75" s="55"/>
      <c r="D75" s="55"/>
      <c r="E75" s="55"/>
      <c r="F75" s="93">
        <f>+C75+D75+E75</f>
        <v>0</v>
      </c>
    </row>
    <row r="76" spans="1:6" x14ac:dyDescent="0.3">
      <c r="A76" s="53"/>
      <c r="B76" s="49"/>
      <c r="C76" s="55"/>
      <c r="D76" s="55"/>
      <c r="E76" s="55"/>
      <c r="F76" s="93">
        <f>+C76+D76+E76</f>
        <v>0</v>
      </c>
    </row>
    <row r="77" spans="1:6" x14ac:dyDescent="0.3">
      <c r="A77" s="53"/>
      <c r="B77" s="49"/>
      <c r="C77" s="55"/>
      <c r="D77" s="55"/>
      <c r="E77" s="55"/>
      <c r="F77" s="93">
        <f t="shared" ref="F77" si="12">+C77+D77+E77</f>
        <v>0</v>
      </c>
    </row>
    <row r="78" spans="1:6" x14ac:dyDescent="0.3">
      <c r="A78" s="53"/>
      <c r="B78" s="49"/>
      <c r="C78" s="55"/>
      <c r="D78" s="55"/>
      <c r="E78" s="55"/>
      <c r="F78" s="93">
        <f>+C78+D78+E78</f>
        <v>0</v>
      </c>
    </row>
    <row r="79" spans="1:6" x14ac:dyDescent="0.3">
      <c r="C79" s="40"/>
      <c r="D79" s="40"/>
      <c r="E79" s="40"/>
      <c r="F79" s="40"/>
    </row>
    <row r="80" spans="1:6" x14ac:dyDescent="0.3">
      <c r="A80" s="210" t="s">
        <v>59</v>
      </c>
      <c r="B80" s="210"/>
      <c r="C80" s="52">
        <f>+SUM(C81:C82)</f>
        <v>0</v>
      </c>
      <c r="D80" s="52">
        <f t="shared" ref="D80:E80" si="13">+SUM(D81:D82)</f>
        <v>0</v>
      </c>
      <c r="E80" s="52">
        <f t="shared" si="13"/>
        <v>0</v>
      </c>
      <c r="F80" s="52">
        <f>+SUM(F81:F82)</f>
        <v>0</v>
      </c>
    </row>
    <row r="81" spans="1:6" x14ac:dyDescent="0.3">
      <c r="A81" s="74"/>
      <c r="B81" s="49"/>
      <c r="C81" s="55"/>
      <c r="D81" s="55"/>
      <c r="E81" s="55"/>
      <c r="F81" s="93">
        <f>+C81+D81+E81</f>
        <v>0</v>
      </c>
    </row>
    <row r="82" spans="1:6" x14ac:dyDescent="0.3">
      <c r="A82" s="46"/>
      <c r="B82" s="46"/>
      <c r="C82" s="94"/>
      <c r="D82" s="94"/>
      <c r="E82" s="58"/>
      <c r="F82" s="95">
        <f>+C82+D82+E82</f>
        <v>0</v>
      </c>
    </row>
    <row r="83" spans="1:6" ht="14.25" customHeight="1" x14ac:dyDescent="0.3">
      <c r="A83" s="211" t="s">
        <v>60</v>
      </c>
      <c r="B83" s="211"/>
      <c r="C83" s="211"/>
      <c r="D83" s="211"/>
      <c r="E83" s="211"/>
      <c r="F83" s="211"/>
    </row>
    <row r="84" spans="1:6" x14ac:dyDescent="0.3">
      <c r="A84" s="208" t="s">
        <v>230</v>
      </c>
      <c r="B84" s="208"/>
      <c r="C84" s="208"/>
      <c r="D84" s="208"/>
      <c r="E84" s="208"/>
      <c r="F84" s="208"/>
    </row>
    <row r="85" spans="1:6" ht="46.5" customHeight="1" x14ac:dyDescent="0.3">
      <c r="A85" s="246" t="s">
        <v>238</v>
      </c>
      <c r="B85" s="246"/>
      <c r="C85" s="246"/>
      <c r="D85" s="246"/>
      <c r="E85" s="246"/>
      <c r="F85" s="246"/>
    </row>
    <row r="86" spans="1:6" x14ac:dyDescent="0.3">
      <c r="A86" s="168"/>
      <c r="B86" s="168"/>
      <c r="C86" s="168"/>
      <c r="D86" s="168"/>
      <c r="E86" s="168"/>
      <c r="F86" s="168"/>
    </row>
    <row r="87" spans="1:6" x14ac:dyDescent="0.3">
      <c r="A87" s="203" t="s">
        <v>77</v>
      </c>
      <c r="B87" s="203"/>
      <c r="C87" s="203"/>
      <c r="D87" s="203"/>
      <c r="E87" s="203"/>
      <c r="F87" s="42"/>
    </row>
    <row r="88" spans="1:6" x14ac:dyDescent="0.3">
      <c r="A88" s="203" t="s">
        <v>78</v>
      </c>
      <c r="B88" s="203"/>
      <c r="C88" s="203"/>
      <c r="D88" s="203"/>
      <c r="E88" s="203"/>
      <c r="F88" s="42"/>
    </row>
    <row r="89" spans="1:6" x14ac:dyDescent="0.3">
      <c r="A89" s="203" t="s">
        <v>51</v>
      </c>
      <c r="B89" s="203"/>
      <c r="C89" s="203"/>
      <c r="D89" s="203"/>
      <c r="E89" s="203"/>
      <c r="F89" s="42"/>
    </row>
    <row r="90" spans="1:6" x14ac:dyDescent="0.3">
      <c r="A90" s="88"/>
      <c r="B90" s="89"/>
      <c r="C90" s="89"/>
      <c r="D90" s="89"/>
      <c r="E90" s="89"/>
    </row>
    <row r="91" spans="1:6" ht="31.2" x14ac:dyDescent="0.3">
      <c r="A91" s="67" t="s">
        <v>76</v>
      </c>
      <c r="B91" s="67" t="s">
        <v>91</v>
      </c>
      <c r="C91" s="67" t="s">
        <v>92</v>
      </c>
      <c r="D91" s="67" t="s">
        <v>94</v>
      </c>
      <c r="E91" s="67" t="s">
        <v>95</v>
      </c>
    </row>
    <row r="92" spans="1:6" x14ac:dyDescent="0.3">
      <c r="A92" s="106" t="s">
        <v>80</v>
      </c>
      <c r="B92" s="60">
        <f>+B93</f>
        <v>1000000000</v>
      </c>
      <c r="C92" s="60">
        <f t="shared" ref="C92:D92" si="14">+B102</f>
        <v>751912546.86000061</v>
      </c>
      <c r="D92" s="60">
        <f t="shared" si="14"/>
        <v>7.9345703125E-4</v>
      </c>
      <c r="E92" s="60">
        <f>+B92</f>
        <v>1000000000</v>
      </c>
    </row>
    <row r="93" spans="1:6" x14ac:dyDescent="0.3">
      <c r="A93" s="107" t="s">
        <v>81</v>
      </c>
      <c r="B93" s="25">
        <f>+'1T'!E135</f>
        <v>1000000000</v>
      </c>
      <c r="C93" s="25">
        <f>+'2T'!E136</f>
        <v>751912546.86000001</v>
      </c>
      <c r="D93" s="25">
        <f>+'3T'!E142</f>
        <v>7.9262256622314453E-4</v>
      </c>
      <c r="E93" s="64">
        <f>+B93</f>
        <v>1000000000</v>
      </c>
    </row>
    <row r="94" spans="1:6" x14ac:dyDescent="0.3">
      <c r="A94" s="107" t="s">
        <v>79</v>
      </c>
      <c r="B94" s="25" t="str">
        <f>+'1T'!E136</f>
        <v>N/A</v>
      </c>
      <c r="C94" s="25">
        <f>+'2T'!E137</f>
        <v>0</v>
      </c>
      <c r="D94" s="25">
        <f>+'3T'!E143</f>
        <v>0</v>
      </c>
      <c r="E94" s="64" t="str">
        <f>+B94</f>
        <v>N/A</v>
      </c>
    </row>
    <row r="95" spans="1:6" x14ac:dyDescent="0.3">
      <c r="A95" s="106" t="s">
        <v>83</v>
      </c>
      <c r="B95" s="60">
        <f>+'1T'!E137</f>
        <v>40117872903.75</v>
      </c>
      <c r="C95" s="60">
        <f>+'2T'!E138</f>
        <v>40267722903.75</v>
      </c>
      <c r="D95" s="60">
        <f>+'3T'!E144</f>
        <v>40192797903.75</v>
      </c>
      <c r="E95" s="60">
        <f>+B95+C95+D95</f>
        <v>120578393711.25</v>
      </c>
    </row>
    <row r="96" spans="1:6" x14ac:dyDescent="0.3">
      <c r="A96" s="106" t="s">
        <v>143</v>
      </c>
      <c r="B96" s="60">
        <f>+B97+B98</f>
        <v>41117872903.75</v>
      </c>
      <c r="C96" s="60">
        <f>+C97+C98</f>
        <v>41019635450.610001</v>
      </c>
      <c r="D96" s="60">
        <f>+D97+D98</f>
        <v>40192797903.750793</v>
      </c>
      <c r="E96" s="60">
        <f>+E92+E95</f>
        <v>121578393711.25</v>
      </c>
    </row>
    <row r="97" spans="1:7" x14ac:dyDescent="0.3">
      <c r="A97" s="107" t="s">
        <v>81</v>
      </c>
      <c r="B97" s="25">
        <f>+B93</f>
        <v>1000000000</v>
      </c>
      <c r="C97" s="25">
        <f>+C93</f>
        <v>751912546.86000001</v>
      </c>
      <c r="D97" s="25">
        <f>+D93</f>
        <v>7.9262256622314453E-4</v>
      </c>
      <c r="E97" s="64">
        <f>+B97+C97+D97</f>
        <v>1751912546.8607926</v>
      </c>
    </row>
    <row r="98" spans="1:7" x14ac:dyDescent="0.3">
      <c r="A98" s="107" t="s">
        <v>79</v>
      </c>
      <c r="B98" s="25">
        <f>+B95</f>
        <v>40117872903.75</v>
      </c>
      <c r="C98" s="25">
        <f>+C95</f>
        <v>40267722903.75</v>
      </c>
      <c r="D98" s="25">
        <f>+D95</f>
        <v>40192797903.75</v>
      </c>
      <c r="E98" s="64">
        <f>+B98+C98+D98</f>
        <v>120578393711.25</v>
      </c>
    </row>
    <row r="99" spans="1:7" x14ac:dyDescent="0.3">
      <c r="A99" s="106" t="s">
        <v>82</v>
      </c>
      <c r="B99" s="60">
        <f>+B100+B101</f>
        <v>40365960356.889999</v>
      </c>
      <c r="C99" s="60">
        <f>+C100+C101</f>
        <v>41019635450.609207</v>
      </c>
      <c r="D99" s="60">
        <f>+D100+D101</f>
        <v>40192797903.75</v>
      </c>
      <c r="E99" s="60">
        <f>+B99+C99+D99</f>
        <v>121578393711.24921</v>
      </c>
    </row>
    <row r="100" spans="1:7" x14ac:dyDescent="0.3">
      <c r="A100" s="107" t="s">
        <v>81</v>
      </c>
      <c r="B100" s="81">
        <f>+'1T'!E142</f>
        <v>248087453.13999999</v>
      </c>
      <c r="C100" s="81">
        <f>+'2T'!E143</f>
        <v>751912546.85920739</v>
      </c>
      <c r="D100" s="81">
        <f>+'3T'!E149</f>
        <v>0</v>
      </c>
      <c r="E100" s="47">
        <f>+B100+C100+D100</f>
        <v>999999999.99920738</v>
      </c>
    </row>
    <row r="101" spans="1:7" x14ac:dyDescent="0.3">
      <c r="A101" s="107" t="s">
        <v>79</v>
      </c>
      <c r="B101" s="81">
        <f>+'1T'!E143</f>
        <v>40117872903.75</v>
      </c>
      <c r="C101" s="81">
        <f>+'2T'!E144</f>
        <v>40267722903.75</v>
      </c>
      <c r="D101" s="81">
        <f>+'3T'!E150</f>
        <v>40192797903.75</v>
      </c>
      <c r="E101" s="47">
        <f>+B101+C101+D101</f>
        <v>120578393711.25</v>
      </c>
    </row>
    <row r="102" spans="1:7" x14ac:dyDescent="0.3">
      <c r="A102" s="106" t="s">
        <v>144</v>
      </c>
      <c r="B102" s="60">
        <f t="shared" ref="B102:E104" si="15">+B96-B99</f>
        <v>751912546.86000061</v>
      </c>
      <c r="C102" s="60">
        <f t="shared" si="15"/>
        <v>7.9345703125E-4</v>
      </c>
      <c r="D102" s="60">
        <f t="shared" si="15"/>
        <v>7.9345703125E-4</v>
      </c>
      <c r="E102" s="60">
        <f t="shared" si="15"/>
        <v>7.9345703125E-4</v>
      </c>
    </row>
    <row r="103" spans="1:7" x14ac:dyDescent="0.3">
      <c r="A103" s="107" t="s">
        <v>81</v>
      </c>
      <c r="B103" s="81">
        <f t="shared" si="15"/>
        <v>751912546.86000001</v>
      </c>
      <c r="C103" s="81">
        <f t="shared" si="15"/>
        <v>7.9262256622314453E-4</v>
      </c>
      <c r="D103" s="81">
        <f t="shared" si="15"/>
        <v>7.9262256622314453E-4</v>
      </c>
      <c r="E103" s="47">
        <f t="shared" si="15"/>
        <v>751912546.86158526</v>
      </c>
    </row>
    <row r="104" spans="1:7" x14ac:dyDescent="0.3">
      <c r="A104" s="108" t="s">
        <v>79</v>
      </c>
      <c r="B104" s="76">
        <f t="shared" si="15"/>
        <v>0</v>
      </c>
      <c r="C104" s="76">
        <f t="shared" si="15"/>
        <v>0</v>
      </c>
      <c r="D104" s="76">
        <f t="shared" si="15"/>
        <v>0</v>
      </c>
      <c r="E104" s="61">
        <f t="shared" si="15"/>
        <v>0</v>
      </c>
    </row>
    <row r="105" spans="1:7" x14ac:dyDescent="0.3">
      <c r="A105" s="208" t="s">
        <v>230</v>
      </c>
      <c r="B105" s="208"/>
      <c r="C105" s="208"/>
      <c r="D105" s="208"/>
      <c r="E105" s="208"/>
      <c r="F105" s="41"/>
    </row>
    <row r="106" spans="1:7" ht="48.75" customHeight="1" x14ac:dyDescent="0.3">
      <c r="A106" s="205" t="s">
        <v>219</v>
      </c>
      <c r="B106" s="206"/>
      <c r="C106" s="206"/>
      <c r="D106" s="206"/>
      <c r="E106" s="207"/>
      <c r="F106" s="62"/>
    </row>
    <row r="107" spans="1:7" x14ac:dyDescent="0.3">
      <c r="A107" s="134"/>
      <c r="B107" s="63"/>
      <c r="C107" s="63"/>
      <c r="D107" s="63"/>
      <c r="E107" s="63"/>
      <c r="F107" s="62"/>
    </row>
    <row r="112" spans="1:7" x14ac:dyDescent="0.35">
      <c r="A112" s="1"/>
      <c r="B112" s="1"/>
      <c r="C112" s="1"/>
      <c r="D112" s="1"/>
      <c r="E112" s="1"/>
      <c r="F112" s="1"/>
      <c r="G112" s="1"/>
    </row>
    <row r="113" spans="1:7" x14ac:dyDescent="0.35">
      <c r="A113" s="1"/>
      <c r="B113" s="1"/>
      <c r="C113" s="1"/>
      <c r="D113" s="1"/>
      <c r="E113" s="1"/>
      <c r="F113" s="1"/>
      <c r="G113" s="1"/>
    </row>
    <row r="114" spans="1:7" x14ac:dyDescent="0.35">
      <c r="A114" s="1"/>
      <c r="B114" s="1"/>
      <c r="C114" s="1"/>
      <c r="D114" s="1"/>
      <c r="E114" s="1"/>
      <c r="F114" s="1"/>
      <c r="G114" s="1"/>
    </row>
    <row r="115" spans="1:7" x14ac:dyDescent="0.35">
      <c r="A115" s="1"/>
      <c r="B115" s="1"/>
      <c r="C115" s="1"/>
      <c r="D115" s="1"/>
      <c r="E115" s="1"/>
      <c r="F115" s="1"/>
      <c r="G115" s="1"/>
    </row>
    <row r="116" spans="1:7" x14ac:dyDescent="0.35">
      <c r="A116" s="1"/>
      <c r="B116" s="1"/>
      <c r="C116" s="1"/>
      <c r="D116" s="1"/>
      <c r="E116" s="1"/>
      <c r="F116" s="1"/>
      <c r="G116" s="1"/>
    </row>
    <row r="117" spans="1:7" x14ac:dyDescent="0.35">
      <c r="A117" s="1"/>
      <c r="B117" s="1"/>
      <c r="C117" s="1"/>
      <c r="D117" s="1"/>
      <c r="E117" s="1"/>
      <c r="F117" s="1"/>
      <c r="G117" s="1"/>
    </row>
  </sheetData>
  <mergeCells count="36">
    <mergeCell ref="A24:E24"/>
    <mergeCell ref="A87:E87"/>
    <mergeCell ref="A84:F84"/>
    <mergeCell ref="A88:E88"/>
    <mergeCell ref="A89:E89"/>
    <mergeCell ref="A66:B66"/>
    <mergeCell ref="A73:B73"/>
    <mergeCell ref="A80:B80"/>
    <mergeCell ref="A61:F61"/>
    <mergeCell ref="A83:F83"/>
    <mergeCell ref="A53:B53"/>
    <mergeCell ref="A59:F59"/>
    <mergeCell ref="A60:F60"/>
    <mergeCell ref="A23:E23"/>
    <mergeCell ref="A10:F10"/>
    <mergeCell ref="A11:F11"/>
    <mergeCell ref="A8:F8"/>
    <mergeCell ref="A21:F21"/>
    <mergeCell ref="A20:F20"/>
    <mergeCell ref="A2:F2"/>
    <mergeCell ref="A1:F1"/>
    <mergeCell ref="C4:E4"/>
    <mergeCell ref="C5:E5"/>
    <mergeCell ref="C6:E6"/>
    <mergeCell ref="A106:E106"/>
    <mergeCell ref="A36:E36"/>
    <mergeCell ref="A56:F56"/>
    <mergeCell ref="A85:F85"/>
    <mergeCell ref="A105:E105"/>
    <mergeCell ref="A57:F57"/>
    <mergeCell ref="A49:B49"/>
    <mergeCell ref="A40:F40"/>
    <mergeCell ref="A42:F42"/>
    <mergeCell ref="A43:F43"/>
    <mergeCell ref="A44:F44"/>
    <mergeCell ref="A37:E37"/>
  </mergeCells>
  <printOptions horizontalCentered="1"/>
  <pageMargins left="0.31496062992125984" right="0.31496062992125984" top="0.94488188976377963" bottom="0.74803149606299213" header="0.19685039370078741" footer="0.31496062992125984"/>
  <pageSetup scale="63"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2" manualBreakCount="2">
    <brk id="38" max="5" man="1"/>
    <brk id="84" max="5" man="1"/>
  </rowBreaks>
  <ignoredErrors>
    <ignoredError sqref="C14:E15 C17:E19 C16:F16 F17:F19 F14" evalError="1"/>
    <ignoredError sqref="E33" formula="1"/>
  </ignoredError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4"/>
  <sheetViews>
    <sheetView showGridLines="0" zoomScale="80" zoomScaleNormal="80" workbookViewId="0">
      <selection sqref="A1:F2"/>
    </sheetView>
  </sheetViews>
  <sheetFormatPr baseColWidth="10" defaultColWidth="11.44140625" defaultRowHeight="15.6" x14ac:dyDescent="0.35"/>
  <cols>
    <col min="1" max="1" width="52.5546875" style="1" customWidth="1"/>
    <col min="2" max="2" width="59.88671875" style="1" bestFit="1" customWidth="1"/>
    <col min="3" max="5" width="18.33203125" style="1" bestFit="1" customWidth="1"/>
    <col min="6" max="6" width="18.5546875" style="1" bestFit="1" customWidth="1"/>
    <col min="7" max="7" width="11.44140625" style="1"/>
    <col min="8" max="8" width="23" style="1" bestFit="1" customWidth="1"/>
    <col min="9" max="16384" width="11.44140625" style="1"/>
  </cols>
  <sheetData>
    <row r="1" spans="1:7" ht="21.9" customHeight="1" x14ac:dyDescent="0.35">
      <c r="A1" s="221" t="s">
        <v>38</v>
      </c>
      <c r="B1" s="221"/>
      <c r="C1" s="221"/>
      <c r="D1" s="221"/>
      <c r="E1" s="221"/>
      <c r="F1" s="221"/>
    </row>
    <row r="2" spans="1:7" ht="21.9" customHeight="1" x14ac:dyDescent="0.35">
      <c r="A2" s="221"/>
      <c r="B2" s="221"/>
      <c r="C2" s="221"/>
      <c r="D2" s="221"/>
      <c r="E2" s="221"/>
      <c r="F2" s="221"/>
    </row>
    <row r="3" spans="1:7" ht="17.399999999999999" x14ac:dyDescent="0.4">
      <c r="A3" s="227" t="s">
        <v>239</v>
      </c>
      <c r="B3" s="227"/>
      <c r="C3" s="227"/>
      <c r="D3" s="227"/>
      <c r="E3" s="227"/>
      <c r="F3" s="227"/>
    </row>
    <row r="4" spans="1:7" ht="17.399999999999999" x14ac:dyDescent="0.35">
      <c r="A4" s="133"/>
      <c r="B4" s="133"/>
      <c r="C4" s="133"/>
      <c r="D4" s="133"/>
      <c r="E4" s="133"/>
      <c r="F4" s="133"/>
    </row>
    <row r="5" spans="1:7" ht="18" customHeight="1" x14ac:dyDescent="0.35">
      <c r="A5" s="69"/>
      <c r="B5" s="71" t="s">
        <v>22</v>
      </c>
      <c r="C5" s="192" t="s">
        <v>168</v>
      </c>
      <c r="D5" s="228"/>
      <c r="E5" s="228"/>
      <c r="F5" s="36"/>
    </row>
    <row r="6" spans="1:7" ht="18" customHeight="1" x14ac:dyDescent="0.35">
      <c r="A6" s="70"/>
      <c r="B6" s="72" t="s">
        <v>33</v>
      </c>
      <c r="C6" s="217" t="s">
        <v>169</v>
      </c>
      <c r="D6" s="218"/>
      <c r="E6" s="218"/>
      <c r="F6" s="3"/>
    </row>
    <row r="7" spans="1:7" ht="18" customHeight="1" x14ac:dyDescent="0.35">
      <c r="A7" s="70"/>
      <c r="B7" s="73" t="s">
        <v>34</v>
      </c>
      <c r="C7" s="217" t="s">
        <v>170</v>
      </c>
      <c r="D7" s="218"/>
      <c r="E7" s="218"/>
      <c r="F7" s="3"/>
    </row>
    <row r="8" spans="1:7" ht="15" customHeight="1" x14ac:dyDescent="0.35">
      <c r="A8" s="4"/>
      <c r="B8" s="128"/>
      <c r="C8" s="128"/>
      <c r="D8" s="128"/>
      <c r="E8" s="128"/>
      <c r="F8" s="128"/>
    </row>
    <row r="9" spans="1:7" x14ac:dyDescent="0.35">
      <c r="A9" s="6"/>
      <c r="B9" s="128"/>
      <c r="C9" s="128"/>
      <c r="D9" s="128"/>
      <c r="E9" s="128"/>
      <c r="F9" s="128"/>
    </row>
    <row r="10" spans="1:7" ht="21.9" customHeight="1" x14ac:dyDescent="0.35">
      <c r="A10" s="202" t="s">
        <v>35</v>
      </c>
      <c r="B10" s="202"/>
      <c r="C10" s="202"/>
      <c r="D10" s="202"/>
      <c r="E10" s="202"/>
      <c r="F10" s="202"/>
    </row>
    <row r="11" spans="1:7" s="36" customFormat="1" ht="16.95" customHeight="1" x14ac:dyDescent="0.35">
      <c r="A11" s="8"/>
      <c r="B11" s="8"/>
      <c r="C11" s="8"/>
      <c r="D11" s="8"/>
      <c r="E11" s="8"/>
      <c r="F11" s="8"/>
      <c r="G11" s="1"/>
    </row>
    <row r="12" spans="1:7" s="36" customFormat="1" ht="16.95" customHeight="1" x14ac:dyDescent="0.35">
      <c r="A12" s="223" t="s">
        <v>36</v>
      </c>
      <c r="B12" s="223"/>
      <c r="C12" s="223"/>
      <c r="D12" s="223"/>
      <c r="E12" s="223"/>
      <c r="F12" s="223"/>
      <c r="G12" s="1"/>
    </row>
    <row r="13" spans="1:7" s="36" customFormat="1" ht="16.95" customHeight="1" x14ac:dyDescent="0.35">
      <c r="A13" s="223" t="s">
        <v>19</v>
      </c>
      <c r="B13" s="223"/>
      <c r="C13" s="223"/>
      <c r="D13" s="223"/>
      <c r="E13" s="223"/>
      <c r="F13" s="223"/>
      <c r="G13" s="1"/>
    </row>
    <row r="14" spans="1:7" s="36" customFormat="1" ht="16.95" customHeight="1" x14ac:dyDescent="0.35">
      <c r="A14" s="128"/>
      <c r="B14" s="128"/>
      <c r="C14" s="128"/>
      <c r="D14" s="128"/>
      <c r="E14" s="128"/>
      <c r="F14" s="128"/>
      <c r="G14" s="1"/>
    </row>
    <row r="15" spans="1:7" s="36" customFormat="1" ht="16.95" customHeight="1" x14ac:dyDescent="0.35">
      <c r="A15" s="127" t="s">
        <v>17</v>
      </c>
      <c r="B15" s="9" t="s">
        <v>18</v>
      </c>
      <c r="C15" s="9" t="s">
        <v>14</v>
      </c>
      <c r="D15" s="9" t="s">
        <v>15</v>
      </c>
      <c r="E15" s="9" t="s">
        <v>88</v>
      </c>
      <c r="F15" s="127" t="s">
        <v>12</v>
      </c>
      <c r="G15" s="1"/>
    </row>
    <row r="16" spans="1:7" s="36" customFormat="1" ht="16.95" customHeight="1" x14ac:dyDescent="0.3">
      <c r="A16" s="135" t="s">
        <v>16</v>
      </c>
      <c r="B16" s="124"/>
      <c r="C16" s="116">
        <f>+C18+C21</f>
        <v>145674</v>
      </c>
      <c r="D16" s="116">
        <f t="shared" ref="D16" si="0">+D18+D21</f>
        <v>145953</v>
      </c>
      <c r="E16" s="116">
        <f>+E18+E21</f>
        <v>146905</v>
      </c>
      <c r="F16" s="116">
        <f>+F18+F21</f>
        <v>146177.33333333334</v>
      </c>
    </row>
    <row r="17" spans="1:8" s="36" customFormat="1" ht="16.95" customHeight="1" x14ac:dyDescent="0.3">
      <c r="A17" s="117"/>
      <c r="B17" s="112"/>
      <c r="C17" s="113"/>
      <c r="D17" s="113"/>
      <c r="E17" s="113"/>
      <c r="F17" s="113"/>
    </row>
    <row r="18" spans="1:8" s="36" customFormat="1" ht="18" customHeight="1" x14ac:dyDescent="0.3">
      <c r="A18" s="137" t="s">
        <v>159</v>
      </c>
      <c r="B18" s="138" t="s">
        <v>158</v>
      </c>
      <c r="C18" s="141">
        <f>+C19+C20</f>
        <v>140561</v>
      </c>
      <c r="D18" s="141">
        <f t="shared" ref="D18:E18" si="1">+D19+D20</f>
        <v>140776</v>
      </c>
      <c r="E18" s="141">
        <f t="shared" si="1"/>
        <v>141700</v>
      </c>
      <c r="F18" s="141">
        <f>+AVERAGE(C18:E18)</f>
        <v>141012.33333333334</v>
      </c>
    </row>
    <row r="19" spans="1:8" s="36" customFormat="1" ht="30" customHeight="1" x14ac:dyDescent="0.3">
      <c r="A19" s="136" t="s">
        <v>193</v>
      </c>
      <c r="B19" s="112" t="s">
        <v>158</v>
      </c>
      <c r="C19" s="113">
        <v>108132</v>
      </c>
      <c r="D19" s="113">
        <v>108220</v>
      </c>
      <c r="E19" s="113">
        <v>108851</v>
      </c>
      <c r="F19" s="113">
        <f t="shared" ref="F19:F21" si="2">+AVERAGE(C19:E19)</f>
        <v>108401</v>
      </c>
    </row>
    <row r="20" spans="1:8" s="36" customFormat="1" ht="18" customHeight="1" x14ac:dyDescent="0.3">
      <c r="A20" s="136" t="s">
        <v>162</v>
      </c>
      <c r="B20" s="112" t="s">
        <v>158</v>
      </c>
      <c r="C20" s="113">
        <v>32429</v>
      </c>
      <c r="D20" s="113">
        <v>32556</v>
      </c>
      <c r="E20" s="113">
        <v>32849</v>
      </c>
      <c r="F20" s="113">
        <f t="shared" si="2"/>
        <v>32611.333333333332</v>
      </c>
    </row>
    <row r="21" spans="1:8" s="36" customFormat="1" ht="18" customHeight="1" x14ac:dyDescent="0.3">
      <c r="A21" s="137" t="s">
        <v>160</v>
      </c>
      <c r="B21" s="138" t="s">
        <v>158</v>
      </c>
      <c r="C21" s="141">
        <v>5113</v>
      </c>
      <c r="D21" s="141">
        <v>5177</v>
      </c>
      <c r="E21" s="141">
        <v>5205</v>
      </c>
      <c r="F21" s="141">
        <f t="shared" si="2"/>
        <v>5165</v>
      </c>
    </row>
    <row r="22" spans="1:8" ht="16.95" customHeight="1" x14ac:dyDescent="0.35">
      <c r="A22" s="224" t="s">
        <v>214</v>
      </c>
      <c r="B22" s="224"/>
      <c r="C22" s="224"/>
      <c r="D22" s="224"/>
      <c r="E22" s="224"/>
      <c r="F22" s="224"/>
    </row>
    <row r="23" spans="1:8" s="36" customFormat="1" ht="33.75" customHeight="1" x14ac:dyDescent="0.35">
      <c r="A23" s="205" t="s">
        <v>200</v>
      </c>
      <c r="B23" s="206"/>
      <c r="C23" s="206"/>
      <c r="D23" s="206"/>
      <c r="E23" s="206"/>
      <c r="F23" s="207"/>
      <c r="G23" s="1"/>
    </row>
    <row r="24" spans="1:8" s="36" customFormat="1" ht="16.95" customHeight="1" x14ac:dyDescent="0.35">
      <c r="A24" s="37"/>
      <c r="B24" s="37"/>
      <c r="C24" s="37"/>
      <c r="D24" s="38"/>
      <c r="E24" s="38"/>
      <c r="F24" s="39"/>
      <c r="G24" s="1"/>
    </row>
    <row r="25" spans="1:8" s="36" customFormat="1" ht="16.95" customHeight="1" x14ac:dyDescent="0.35">
      <c r="A25" s="223" t="s">
        <v>37</v>
      </c>
      <c r="B25" s="223"/>
      <c r="C25" s="223"/>
      <c r="D25" s="223"/>
      <c r="E25" s="223"/>
      <c r="F25" s="223"/>
      <c r="G25" s="1"/>
    </row>
    <row r="26" spans="1:8" s="36" customFormat="1" ht="16.95" customHeight="1" x14ac:dyDescent="0.35">
      <c r="A26" s="223" t="s">
        <v>20</v>
      </c>
      <c r="B26" s="223"/>
      <c r="C26" s="223"/>
      <c r="D26" s="223"/>
      <c r="E26" s="223"/>
      <c r="F26" s="223"/>
      <c r="G26" s="1"/>
    </row>
    <row r="27" spans="1:8" s="36" customFormat="1" x14ac:dyDescent="0.35">
      <c r="A27" s="37"/>
      <c r="B27" s="37"/>
      <c r="C27" s="38"/>
      <c r="D27" s="38"/>
      <c r="E27" s="38"/>
      <c r="F27" s="40"/>
      <c r="G27" s="1"/>
    </row>
    <row r="28" spans="1:8" ht="15" customHeight="1" x14ac:dyDescent="0.35">
      <c r="A28" s="213" t="s">
        <v>17</v>
      </c>
      <c r="B28" s="222"/>
      <c r="C28" s="10" t="s">
        <v>14</v>
      </c>
      <c r="D28" s="9" t="s">
        <v>255</v>
      </c>
      <c r="E28" s="9" t="s">
        <v>88</v>
      </c>
      <c r="F28" s="127" t="s">
        <v>12</v>
      </c>
    </row>
    <row r="29" spans="1:8" s="36" customFormat="1" ht="16.95" customHeight="1" x14ac:dyDescent="0.3">
      <c r="A29" s="225" t="s">
        <v>253</v>
      </c>
      <c r="B29" s="225"/>
      <c r="C29" s="12">
        <f>+C31+C34+C35</f>
        <v>19889372294.82</v>
      </c>
      <c r="D29" s="12">
        <f t="shared" ref="D29:E29" si="3">+D31+D34+D35</f>
        <v>26629790904.700001</v>
      </c>
      <c r="E29" s="12">
        <f t="shared" si="3"/>
        <v>19278879043.41</v>
      </c>
      <c r="F29" s="12">
        <f>+F31+F34+F35</f>
        <v>65798042242.930008</v>
      </c>
      <c r="H29" s="40"/>
    </row>
    <row r="30" spans="1:8" s="36" customFormat="1" ht="16.95" customHeight="1" x14ac:dyDescent="0.3">
      <c r="A30" s="226"/>
      <c r="B30" s="226"/>
      <c r="C30" s="14"/>
      <c r="D30" s="14"/>
      <c r="E30" s="14"/>
      <c r="F30" s="14"/>
      <c r="H30" s="150"/>
    </row>
    <row r="31" spans="1:8" s="36" customFormat="1" ht="16.95" customHeight="1" x14ac:dyDescent="0.35">
      <c r="A31" s="219" t="s">
        <v>159</v>
      </c>
      <c r="B31" s="219"/>
      <c r="C31" s="51">
        <f>+C32+C33</f>
        <v>16013841001.719999</v>
      </c>
      <c r="D31" s="51">
        <f t="shared" ref="D31:E31" si="4">+D32+D33</f>
        <v>20833792679.790001</v>
      </c>
      <c r="E31" s="51">
        <f t="shared" si="4"/>
        <v>11594503980.91</v>
      </c>
      <c r="F31" s="51">
        <f>+F32+F33</f>
        <v>48442137662.420006</v>
      </c>
      <c r="H31" s="40"/>
    </row>
    <row r="32" spans="1:8" s="36" customFormat="1" ht="16.95" customHeight="1" x14ac:dyDescent="0.35">
      <c r="A32" s="220" t="s">
        <v>161</v>
      </c>
      <c r="B32" s="220"/>
      <c r="C32" s="14">
        <v>12317846499</v>
      </c>
      <c r="D32" s="14">
        <v>16000352778.07</v>
      </c>
      <c r="E32" s="14">
        <v>8904579057.3400002</v>
      </c>
      <c r="F32" s="122">
        <f>+SUM(C32:E32)</f>
        <v>37222778334.410004</v>
      </c>
      <c r="H32" s="150"/>
    </row>
    <row r="33" spans="1:8" s="36" customFormat="1" ht="16.95" customHeight="1" x14ac:dyDescent="0.35">
      <c r="A33" s="220" t="s">
        <v>254</v>
      </c>
      <c r="B33" s="220"/>
      <c r="C33" s="14">
        <v>3695994502.7199998</v>
      </c>
      <c r="D33" s="14">
        <v>4833439901.7200003</v>
      </c>
      <c r="E33" s="14">
        <v>2689924923.5700002</v>
      </c>
      <c r="F33" s="122">
        <f t="shared" ref="F33:F37" si="5">+SUM(C33:E33)</f>
        <v>11219359328.01</v>
      </c>
      <c r="H33" s="40"/>
    </row>
    <row r="34" spans="1:8" s="36" customFormat="1" ht="16.95" customHeight="1" x14ac:dyDescent="0.35">
      <c r="A34" s="219" t="s">
        <v>160</v>
      </c>
      <c r="B34" s="219"/>
      <c r="C34" s="51">
        <v>1663060800</v>
      </c>
      <c r="D34" s="51">
        <f>2*1670388800</f>
        <v>3340777600</v>
      </c>
      <c r="E34" s="51">
        <v>3288618300</v>
      </c>
      <c r="F34" s="51">
        <f t="shared" si="5"/>
        <v>8292456700</v>
      </c>
      <c r="H34" s="40"/>
    </row>
    <row r="35" spans="1:8" s="36" customFormat="1" ht="16.95" customHeight="1" x14ac:dyDescent="0.35">
      <c r="A35" s="219" t="s">
        <v>163</v>
      </c>
      <c r="B35" s="219"/>
      <c r="C35" s="51">
        <f>+C36+C37</f>
        <v>2212470493.0999999</v>
      </c>
      <c r="D35" s="51">
        <f t="shared" ref="D35:F35" si="6">+D36+D37</f>
        <v>2455220624.9099998</v>
      </c>
      <c r="E35" s="51">
        <f t="shared" si="6"/>
        <v>4395756762.5</v>
      </c>
      <c r="F35" s="51">
        <f t="shared" si="6"/>
        <v>9063447880.5100002</v>
      </c>
      <c r="H35" s="181"/>
    </row>
    <row r="36" spans="1:8" s="36" customFormat="1" ht="16.95" customHeight="1" x14ac:dyDescent="0.35">
      <c r="A36" s="220" t="s">
        <v>164</v>
      </c>
      <c r="B36" s="220"/>
      <c r="C36" s="14">
        <f>+C116</f>
        <v>1809258836.6600001</v>
      </c>
      <c r="D36" s="14">
        <f t="shared" ref="D36:E36" si="7">+D116</f>
        <v>1813545069.49</v>
      </c>
      <c r="E36" s="14">
        <f t="shared" si="7"/>
        <v>2713832106.0599999</v>
      </c>
      <c r="F36" s="122">
        <f t="shared" si="5"/>
        <v>6336636012.21</v>
      </c>
      <c r="H36" s="40"/>
    </row>
    <row r="37" spans="1:8" s="36" customFormat="1" x14ac:dyDescent="0.35">
      <c r="A37" s="220" t="s">
        <v>165</v>
      </c>
      <c r="B37" s="220"/>
      <c r="C37" s="14">
        <f>+C115</f>
        <v>403211656.44</v>
      </c>
      <c r="D37" s="14">
        <f t="shared" ref="D37:E37" si="8">+D115</f>
        <v>641675555.41999996</v>
      </c>
      <c r="E37" s="14">
        <f t="shared" si="8"/>
        <v>1681924656.4400001</v>
      </c>
      <c r="F37" s="123">
        <f t="shared" si="5"/>
        <v>2726811868.3000002</v>
      </c>
      <c r="H37" s="40"/>
    </row>
    <row r="38" spans="1:8" ht="16.95" customHeight="1" x14ac:dyDescent="0.35">
      <c r="A38" s="224" t="s">
        <v>246</v>
      </c>
      <c r="B38" s="224"/>
      <c r="C38" s="224"/>
      <c r="D38" s="224"/>
      <c r="E38" s="224"/>
      <c r="F38" s="41"/>
    </row>
    <row r="39" spans="1:8" ht="106.5" customHeight="1" x14ac:dyDescent="0.35">
      <c r="A39" s="205" t="s">
        <v>256</v>
      </c>
      <c r="B39" s="206"/>
      <c r="C39" s="206"/>
      <c r="D39" s="206"/>
      <c r="E39" s="206"/>
      <c r="F39" s="207"/>
    </row>
    <row r="40" spans="1:8" ht="16.95" customHeight="1" x14ac:dyDescent="0.35">
      <c r="A40" s="36"/>
      <c r="B40" s="36"/>
      <c r="C40" s="36"/>
      <c r="D40" s="36"/>
      <c r="E40" s="36"/>
      <c r="F40" s="36"/>
    </row>
    <row r="41" spans="1:8" ht="16.95" customHeight="1" x14ac:dyDescent="0.35">
      <c r="A41" s="203" t="s">
        <v>39</v>
      </c>
      <c r="B41" s="203"/>
      <c r="C41" s="203"/>
      <c r="D41" s="203"/>
      <c r="E41" s="203"/>
      <c r="F41" s="203"/>
    </row>
    <row r="42" spans="1:8" ht="16.95" customHeight="1" x14ac:dyDescent="0.35">
      <c r="A42" s="42" t="s">
        <v>40</v>
      </c>
      <c r="B42" s="42"/>
      <c r="C42" s="42"/>
      <c r="D42" s="42"/>
      <c r="E42" s="42"/>
      <c r="F42" s="42"/>
    </row>
    <row r="43" spans="1:8" x14ac:dyDescent="0.35">
      <c r="A43" s="36"/>
      <c r="B43" s="36"/>
      <c r="C43" s="36"/>
      <c r="D43" s="36"/>
      <c r="E43" s="36"/>
      <c r="F43" s="36"/>
    </row>
    <row r="44" spans="1:8" ht="31.2" x14ac:dyDescent="0.35">
      <c r="A44" s="229" t="s">
        <v>23</v>
      </c>
      <c r="B44" s="229"/>
      <c r="C44" s="7" t="s">
        <v>41</v>
      </c>
      <c r="D44" s="126" t="s">
        <v>42</v>
      </c>
      <c r="E44" s="20" t="s">
        <v>43</v>
      </c>
      <c r="F44" s="126" t="s">
        <v>24</v>
      </c>
    </row>
    <row r="45" spans="1:8" ht="30" customHeight="1" x14ac:dyDescent="0.35">
      <c r="A45" s="230" t="s">
        <v>28</v>
      </c>
      <c r="B45" s="231"/>
      <c r="C45" s="16" t="s">
        <v>175</v>
      </c>
      <c r="D45" s="16"/>
      <c r="E45" s="19"/>
      <c r="F45" s="17" t="s">
        <v>186</v>
      </c>
    </row>
    <row r="46" spans="1:8" ht="30" customHeight="1" x14ac:dyDescent="0.35">
      <c r="A46" s="230" t="s">
        <v>29</v>
      </c>
      <c r="B46" s="230"/>
      <c r="C46" s="16" t="s">
        <v>175</v>
      </c>
      <c r="D46" s="16"/>
      <c r="E46" s="16"/>
      <c r="F46" s="153" t="s">
        <v>189</v>
      </c>
    </row>
    <row r="47" spans="1:8" ht="30" customHeight="1" x14ac:dyDescent="0.35">
      <c r="A47" s="232" t="s">
        <v>27</v>
      </c>
      <c r="B47" s="232"/>
      <c r="C47" s="16" t="s">
        <v>175</v>
      </c>
      <c r="D47" s="16"/>
      <c r="E47" s="16"/>
      <c r="F47" s="154" t="s">
        <v>190</v>
      </c>
    </row>
    <row r="48" spans="1:8" ht="30" customHeight="1" x14ac:dyDescent="0.35">
      <c r="A48" s="233" t="s">
        <v>30</v>
      </c>
      <c r="B48" s="233"/>
      <c r="C48" s="16"/>
      <c r="D48" s="16" t="s">
        <v>175</v>
      </c>
      <c r="E48" s="16"/>
      <c r="F48" s="18"/>
    </row>
    <row r="49" spans="1:7" s="86" customFormat="1" x14ac:dyDescent="0.35">
      <c r="A49" s="208" t="s">
        <v>171</v>
      </c>
      <c r="B49" s="208"/>
      <c r="C49" s="208"/>
      <c r="D49" s="208"/>
      <c r="E49" s="208"/>
      <c r="F49" s="208"/>
      <c r="G49" s="1"/>
    </row>
    <row r="50" spans="1:7" s="86" customFormat="1" x14ac:dyDescent="0.35">
      <c r="A50" s="159" t="s">
        <v>203</v>
      </c>
      <c r="B50" s="159"/>
      <c r="C50" s="159"/>
      <c r="D50" s="159"/>
      <c r="E50" s="159"/>
      <c r="F50" s="159"/>
      <c r="G50" s="1"/>
    </row>
    <row r="51" spans="1:7" ht="48" customHeight="1" x14ac:dyDescent="0.35">
      <c r="A51" s="247" t="s">
        <v>187</v>
      </c>
      <c r="B51" s="247"/>
      <c r="C51" s="247"/>
      <c r="D51" s="247"/>
      <c r="E51" s="247"/>
      <c r="F51" s="247"/>
    </row>
    <row r="52" spans="1:7" ht="18" customHeight="1" x14ac:dyDescent="0.35">
      <c r="A52" s="247" t="s">
        <v>188</v>
      </c>
      <c r="B52" s="247"/>
      <c r="C52" s="247"/>
      <c r="D52" s="247"/>
      <c r="E52" s="247"/>
      <c r="F52" s="247"/>
    </row>
    <row r="53" spans="1:7" ht="15.75" customHeight="1" x14ac:dyDescent="0.35">
      <c r="A53" s="247" t="s">
        <v>191</v>
      </c>
      <c r="B53" s="247"/>
      <c r="C53" s="247"/>
      <c r="D53" s="247"/>
      <c r="E53" s="247"/>
      <c r="F53" s="247"/>
    </row>
    <row r="54" spans="1:7" x14ac:dyDescent="0.35">
      <c r="A54" s="36"/>
      <c r="B54" s="36"/>
      <c r="C54" s="36"/>
      <c r="D54" s="36"/>
      <c r="E54" s="36"/>
      <c r="F54" s="36"/>
    </row>
    <row r="55" spans="1:7" x14ac:dyDescent="0.35">
      <c r="A55" s="203" t="s">
        <v>44</v>
      </c>
      <c r="B55" s="203"/>
      <c r="C55" s="203"/>
      <c r="D55" s="203"/>
      <c r="E55" s="203"/>
      <c r="F55" s="203"/>
    </row>
    <row r="56" spans="1:7" x14ac:dyDescent="0.35">
      <c r="A56" s="203" t="s">
        <v>25</v>
      </c>
      <c r="B56" s="203"/>
      <c r="C56" s="203"/>
      <c r="D56" s="203"/>
      <c r="E56" s="203"/>
      <c r="F56" s="203"/>
    </row>
    <row r="57" spans="1:7" x14ac:dyDescent="0.35">
      <c r="A57" s="36"/>
      <c r="B57" s="36"/>
      <c r="C57" s="36"/>
      <c r="D57" s="36"/>
      <c r="E57" s="36"/>
      <c r="F57" s="36"/>
    </row>
    <row r="58" spans="1:7" ht="30" x14ac:dyDescent="0.35">
      <c r="A58" s="213" t="s">
        <v>23</v>
      </c>
      <c r="B58" s="213"/>
      <c r="C58" s="9" t="s">
        <v>41</v>
      </c>
      <c r="D58" s="127" t="s">
        <v>42</v>
      </c>
      <c r="E58" s="21" t="s">
        <v>85</v>
      </c>
      <c r="F58" s="127" t="s">
        <v>24</v>
      </c>
    </row>
    <row r="59" spans="1:7" ht="30" customHeight="1" x14ac:dyDescent="0.35">
      <c r="A59" s="214" t="s">
        <v>31</v>
      </c>
      <c r="B59" s="214"/>
      <c r="C59" s="19"/>
      <c r="D59" s="19"/>
      <c r="E59" s="30" t="s">
        <v>175</v>
      </c>
      <c r="F59" s="43"/>
      <c r="G59" s="86"/>
    </row>
    <row r="60" spans="1:7" ht="30" customHeight="1" x14ac:dyDescent="0.35">
      <c r="A60" s="215" t="s">
        <v>32</v>
      </c>
      <c r="B60" s="215"/>
      <c r="C60" s="31"/>
      <c r="D60" s="31"/>
      <c r="E60" s="32" t="s">
        <v>175</v>
      </c>
      <c r="F60" s="44"/>
      <c r="G60" s="86"/>
    </row>
    <row r="61" spans="1:7" x14ac:dyDescent="0.35">
      <c r="A61" s="208" t="s">
        <v>171</v>
      </c>
      <c r="B61" s="208"/>
      <c r="C61" s="208"/>
      <c r="D61" s="208"/>
      <c r="E61" s="208"/>
      <c r="F61" s="208"/>
    </row>
    <row r="62" spans="1:7" x14ac:dyDescent="0.35">
      <c r="A62" s="209" t="s">
        <v>172</v>
      </c>
      <c r="B62" s="209"/>
      <c r="C62" s="209"/>
      <c r="D62" s="209"/>
      <c r="E62" s="209"/>
      <c r="F62" s="209"/>
    </row>
    <row r="63" spans="1:7" x14ac:dyDescent="0.35">
      <c r="A63" s="216" t="s">
        <v>192</v>
      </c>
      <c r="B63" s="216"/>
      <c r="C63" s="216"/>
      <c r="D63" s="216"/>
      <c r="E63" s="216"/>
      <c r="F63" s="216"/>
    </row>
    <row r="64" spans="1:7" x14ac:dyDescent="0.35">
      <c r="A64" s="160"/>
      <c r="B64" s="160"/>
      <c r="C64" s="160"/>
      <c r="D64" s="160"/>
      <c r="E64" s="160"/>
      <c r="F64" s="160"/>
      <c r="G64" s="160"/>
    </row>
    <row r="65" spans="1:7" x14ac:dyDescent="0.35">
      <c r="A65" s="160"/>
      <c r="B65" s="160"/>
      <c r="C65" s="160"/>
      <c r="D65" s="160"/>
      <c r="E65" s="160"/>
      <c r="F65" s="160"/>
      <c r="G65" s="160"/>
    </row>
    <row r="66" spans="1:7" ht="31.2" x14ac:dyDescent="0.35">
      <c r="A66" s="91" t="s">
        <v>45</v>
      </c>
      <c r="B66" s="191" t="s">
        <v>204</v>
      </c>
      <c r="C66" s="192"/>
      <c r="D66" s="193" t="s">
        <v>48</v>
      </c>
      <c r="E66" s="194"/>
      <c r="F66" s="195"/>
    </row>
    <row r="67" spans="1:7" x14ac:dyDescent="0.35">
      <c r="A67" s="72" t="s">
        <v>46</v>
      </c>
      <c r="B67" s="191" t="s">
        <v>177</v>
      </c>
      <c r="C67" s="192"/>
      <c r="D67" s="196"/>
      <c r="E67" s="197"/>
      <c r="F67" s="198"/>
    </row>
    <row r="68" spans="1:7" x14ac:dyDescent="0.35">
      <c r="A68" s="73" t="s">
        <v>47</v>
      </c>
      <c r="B68" s="191" t="s">
        <v>170</v>
      </c>
      <c r="C68" s="192"/>
      <c r="D68" s="199"/>
      <c r="E68" s="200"/>
      <c r="F68" s="201"/>
    </row>
    <row r="71" spans="1:7" ht="12.75" customHeight="1" x14ac:dyDescent="0.35">
      <c r="A71" s="36"/>
      <c r="B71" s="36"/>
      <c r="C71" s="36"/>
      <c r="D71" s="36"/>
      <c r="E71" s="36"/>
      <c r="F71" s="36"/>
    </row>
    <row r="72" spans="1:7" ht="21.9" customHeight="1" x14ac:dyDescent="0.35">
      <c r="A72" s="202" t="s">
        <v>49</v>
      </c>
      <c r="B72" s="202"/>
      <c r="C72" s="202"/>
      <c r="D72" s="202"/>
      <c r="E72" s="202"/>
      <c r="F72" s="202"/>
    </row>
    <row r="73" spans="1:7" ht="9.9" customHeight="1" x14ac:dyDescent="0.35">
      <c r="A73" s="36"/>
      <c r="B73" s="36"/>
      <c r="C73" s="36"/>
      <c r="D73" s="36"/>
      <c r="E73" s="36"/>
      <c r="F73" s="36"/>
    </row>
    <row r="74" spans="1:7" x14ac:dyDescent="0.35">
      <c r="A74" s="203" t="s">
        <v>50</v>
      </c>
      <c r="B74" s="203"/>
      <c r="C74" s="203"/>
      <c r="D74" s="203"/>
      <c r="E74" s="203"/>
      <c r="F74" s="203"/>
    </row>
    <row r="75" spans="1:7" x14ac:dyDescent="0.35">
      <c r="A75" s="203" t="s">
        <v>61</v>
      </c>
      <c r="B75" s="203"/>
      <c r="C75" s="203"/>
      <c r="D75" s="203"/>
      <c r="E75" s="203"/>
      <c r="F75" s="203"/>
    </row>
    <row r="76" spans="1:7" x14ac:dyDescent="0.35">
      <c r="A76" s="203" t="s">
        <v>51</v>
      </c>
      <c r="B76" s="203"/>
      <c r="C76" s="203"/>
      <c r="D76" s="203"/>
      <c r="E76" s="203"/>
      <c r="F76" s="203"/>
    </row>
    <row r="77" spans="1:7" ht="9.9" customHeight="1" x14ac:dyDescent="0.35">
      <c r="A77" s="36"/>
      <c r="B77" s="36"/>
      <c r="C77" s="36"/>
      <c r="D77" s="36"/>
      <c r="E77" s="36"/>
      <c r="F77" s="36"/>
    </row>
    <row r="78" spans="1:7" ht="30" x14ac:dyDescent="0.35">
      <c r="A78" s="68" t="s">
        <v>62</v>
      </c>
      <c r="B78" s="68" t="s">
        <v>66</v>
      </c>
      <c r="C78" s="68" t="s">
        <v>70</v>
      </c>
      <c r="D78" s="68" t="s">
        <v>67</v>
      </c>
      <c r="E78" s="68" t="s">
        <v>68</v>
      </c>
      <c r="F78" s="68" t="s">
        <v>69</v>
      </c>
    </row>
    <row r="79" spans="1:7" x14ac:dyDescent="0.35">
      <c r="A79" s="129" t="s">
        <v>16</v>
      </c>
      <c r="B79" s="35">
        <f>+SUM(B81:B85)</f>
        <v>202127419475</v>
      </c>
      <c r="C79" s="77">
        <f>+SUM(C81:C85)</f>
        <v>100</v>
      </c>
      <c r="D79" s="11"/>
      <c r="E79" s="11"/>
      <c r="F79" s="11"/>
    </row>
    <row r="80" spans="1:7" ht="9.9" customHeight="1" x14ac:dyDescent="0.35">
      <c r="A80" s="24"/>
      <c r="B80" s="25"/>
      <c r="C80" s="65"/>
      <c r="D80" s="23"/>
      <c r="E80" s="23"/>
      <c r="F80" s="23"/>
    </row>
    <row r="81" spans="1:7" ht="30" customHeight="1" x14ac:dyDescent="0.35">
      <c r="A81" s="24" t="s">
        <v>63</v>
      </c>
      <c r="B81" s="25">
        <f>+'1T'!B81</f>
        <v>160771191615</v>
      </c>
      <c r="C81" s="65">
        <f>+B81/$B$79*100</f>
        <v>79.539526122968624</v>
      </c>
      <c r="D81" s="23" t="str">
        <f>+'1T'!D81</f>
        <v>MTSS-DESAF-OF-51-2022</v>
      </c>
      <c r="E81" s="23" t="str">
        <f>+'1T'!E81</f>
        <v>MTSS-DESAF-OF-51-2022</v>
      </c>
      <c r="F81" s="23" t="str">
        <f>+'1T'!F81</f>
        <v>DFOE-BIS-0742 (23044)</v>
      </c>
      <c r="G81" s="148"/>
    </row>
    <row r="82" spans="1:7" ht="30" customHeight="1" x14ac:dyDescent="0.35">
      <c r="A82" s="24" t="s">
        <v>64</v>
      </c>
      <c r="B82" s="25">
        <v>3166300000</v>
      </c>
      <c r="C82" s="65">
        <f t="shared" ref="C82:C85" si="9">+B82/$B$79*100</f>
        <v>1.5664871239261142</v>
      </c>
      <c r="D82" s="24" t="s">
        <v>242</v>
      </c>
      <c r="E82" s="24" t="s">
        <v>242</v>
      </c>
      <c r="F82" s="24" t="s">
        <v>241</v>
      </c>
      <c r="G82" s="148"/>
    </row>
    <row r="83" spans="1:7" ht="30" x14ac:dyDescent="0.35">
      <c r="A83" s="24" t="s">
        <v>65</v>
      </c>
      <c r="B83" s="25">
        <v>38189927860</v>
      </c>
      <c r="C83" s="65">
        <f t="shared" si="9"/>
        <v>18.89398675310526</v>
      </c>
      <c r="D83" s="24" t="s">
        <v>243</v>
      </c>
      <c r="E83" s="24" t="s">
        <v>244</v>
      </c>
      <c r="F83" s="24" t="s">
        <v>245</v>
      </c>
    </row>
    <row r="84" spans="1:7" x14ac:dyDescent="0.35">
      <c r="A84" s="24" t="s">
        <v>156</v>
      </c>
      <c r="B84" s="25">
        <v>0</v>
      </c>
      <c r="C84" s="65">
        <f t="shared" si="9"/>
        <v>0</v>
      </c>
      <c r="D84" s="24"/>
      <c r="E84" s="24"/>
      <c r="F84" s="24"/>
    </row>
    <row r="85" spans="1:7" x14ac:dyDescent="0.35">
      <c r="A85" s="26" t="s">
        <v>157</v>
      </c>
      <c r="B85" s="25">
        <v>0</v>
      </c>
      <c r="C85" s="65">
        <f t="shared" si="9"/>
        <v>0</v>
      </c>
      <c r="D85" s="75"/>
      <c r="E85" s="75"/>
      <c r="F85" s="75"/>
    </row>
    <row r="86" spans="1:7" ht="14.4" customHeight="1" x14ac:dyDescent="0.35">
      <c r="A86" s="208" t="s">
        <v>246</v>
      </c>
      <c r="B86" s="208"/>
      <c r="C86" s="208"/>
      <c r="D86" s="208"/>
      <c r="E86" s="208"/>
      <c r="F86" s="208"/>
    </row>
    <row r="87" spans="1:7" x14ac:dyDescent="0.35">
      <c r="A87" s="209" t="s">
        <v>172</v>
      </c>
      <c r="B87" s="209"/>
      <c r="C87" s="209"/>
      <c r="D87" s="209"/>
      <c r="E87" s="209"/>
      <c r="F87" s="209"/>
    </row>
    <row r="88" spans="1:7" ht="21" customHeight="1" x14ac:dyDescent="0.35">
      <c r="A88" s="24"/>
      <c r="B88" s="47"/>
      <c r="C88" s="23"/>
      <c r="D88" s="36"/>
      <c r="E88" s="36"/>
      <c r="F88" s="36"/>
    </row>
    <row r="89" spans="1:7" x14ac:dyDescent="0.35">
      <c r="A89" s="203" t="s">
        <v>71</v>
      </c>
      <c r="B89" s="203"/>
      <c r="C89" s="203"/>
      <c r="D89" s="203"/>
      <c r="E89" s="203"/>
      <c r="F89" s="203"/>
    </row>
    <row r="90" spans="1:7" x14ac:dyDescent="0.35">
      <c r="A90" s="203" t="s">
        <v>72</v>
      </c>
      <c r="B90" s="203"/>
      <c r="C90" s="203"/>
      <c r="D90" s="203"/>
      <c r="E90" s="203"/>
      <c r="F90" s="203"/>
    </row>
    <row r="91" spans="1:7" x14ac:dyDescent="0.35">
      <c r="A91" s="203" t="s">
        <v>51</v>
      </c>
      <c r="B91" s="203"/>
      <c r="C91" s="203"/>
      <c r="D91" s="203"/>
      <c r="E91" s="203"/>
      <c r="F91" s="203"/>
    </row>
    <row r="92" spans="1:7" ht="9.9" customHeight="1" x14ac:dyDescent="0.35">
      <c r="A92" s="36"/>
      <c r="B92" s="36"/>
      <c r="C92" s="36"/>
      <c r="D92" s="36"/>
      <c r="E92" s="36"/>
      <c r="F92" s="36"/>
    </row>
    <row r="93" spans="1:7" x14ac:dyDescent="0.35">
      <c r="A93" s="67" t="s">
        <v>54</v>
      </c>
      <c r="B93" s="67" t="s">
        <v>55</v>
      </c>
      <c r="C93" s="67" t="s">
        <v>14</v>
      </c>
      <c r="D93" s="67" t="s">
        <v>15</v>
      </c>
      <c r="E93" s="67" t="s">
        <v>88</v>
      </c>
      <c r="F93" s="67" t="s">
        <v>12</v>
      </c>
    </row>
    <row r="94" spans="1:7" x14ac:dyDescent="0.35">
      <c r="A94" s="129" t="s">
        <v>16</v>
      </c>
      <c r="B94" s="48"/>
      <c r="C94" s="35">
        <f>+C96+C100+C104</f>
        <v>18777362843.409939</v>
      </c>
      <c r="D94" s="35">
        <f>+D96+D100+D104</f>
        <v>13397599301.25</v>
      </c>
      <c r="E94" s="35">
        <f>+E96+E100+E104</f>
        <v>54287527162.120003</v>
      </c>
      <c r="F94" s="35">
        <f>+F96+F100+F104</f>
        <v>86462489306.779938</v>
      </c>
    </row>
    <row r="95" spans="1:7" ht="9.9" customHeight="1" x14ac:dyDescent="0.35">
      <c r="A95" s="13"/>
      <c r="B95" s="49"/>
      <c r="C95" s="14"/>
      <c r="D95" s="14"/>
      <c r="E95" s="14"/>
      <c r="F95" s="50"/>
    </row>
    <row r="96" spans="1:7" x14ac:dyDescent="0.35">
      <c r="A96" s="210" t="s">
        <v>73</v>
      </c>
      <c r="B96" s="210"/>
      <c r="C96" s="52">
        <f>SUM(C97:C99)</f>
        <v>13397599301.25</v>
      </c>
      <c r="D96" s="52">
        <f t="shared" ref="D96:E96" si="10">SUM(D97:D99)</f>
        <v>13397599301.25</v>
      </c>
      <c r="E96" s="52">
        <f t="shared" si="10"/>
        <v>54287527162.120003</v>
      </c>
      <c r="F96" s="52">
        <f>SUM(F97:F99)</f>
        <v>81082725764.619995</v>
      </c>
    </row>
    <row r="97" spans="1:6" x14ac:dyDescent="0.35">
      <c r="A97" s="170">
        <v>1.3103899999999999</v>
      </c>
      <c r="B97" s="171" t="s">
        <v>221</v>
      </c>
      <c r="C97" s="15">
        <v>417508281.33999997</v>
      </c>
      <c r="D97" s="15">
        <v>417508281.33999997</v>
      </c>
      <c r="E97" s="15">
        <v>417508281.33999997</v>
      </c>
      <c r="F97" s="54">
        <f>+C97+D97+E97</f>
        <v>1252524844.02</v>
      </c>
    </row>
    <row r="98" spans="1:6" x14ac:dyDescent="0.35">
      <c r="A98" s="170">
        <v>1.3104199999999999</v>
      </c>
      <c r="B98" s="171" t="s">
        <v>222</v>
      </c>
      <c r="C98" s="15">
        <v>7375909167.9099998</v>
      </c>
      <c r="D98" s="15">
        <v>7375909167.9099998</v>
      </c>
      <c r="E98" s="15">
        <v>7375909167.9099998</v>
      </c>
      <c r="F98" s="54">
        <f>+C98+D98+E98</f>
        <v>22127727503.73</v>
      </c>
    </row>
    <row r="99" spans="1:6" x14ac:dyDescent="0.35">
      <c r="A99" s="170">
        <v>1.3103499999999999</v>
      </c>
      <c r="B99" s="171" t="s">
        <v>223</v>
      </c>
      <c r="C99" s="15">
        <v>5604181852</v>
      </c>
      <c r="D99" s="15">
        <v>5604181852</v>
      </c>
      <c r="E99" s="15">
        <v>46494109712.870003</v>
      </c>
      <c r="F99" s="54">
        <f>+C99+D99+E99</f>
        <v>57702473416.870003</v>
      </c>
    </row>
    <row r="100" spans="1:6" x14ac:dyDescent="0.35">
      <c r="A100" s="210" t="s">
        <v>74</v>
      </c>
      <c r="B100" s="210"/>
      <c r="C100" s="52">
        <f>+SUM(C101:C102)</f>
        <v>5379763542.1599398</v>
      </c>
      <c r="D100" s="52">
        <f>+SUM(D101:D102)</f>
        <v>0</v>
      </c>
      <c r="E100" s="52">
        <f>+SUM(E101:E102)</f>
        <v>0</v>
      </c>
      <c r="F100" s="52">
        <f>+SUM(F101:F102)</f>
        <v>5379763542.1599398</v>
      </c>
    </row>
    <row r="101" spans="1:6" x14ac:dyDescent="0.35">
      <c r="A101" s="170">
        <v>2.6000200000000002</v>
      </c>
      <c r="B101" s="171" t="s">
        <v>257</v>
      </c>
      <c r="C101" s="175">
        <v>5379763542.1599398</v>
      </c>
      <c r="D101" s="55">
        <v>0</v>
      </c>
      <c r="E101" s="55">
        <v>0</v>
      </c>
      <c r="F101" s="150">
        <f t="shared" ref="F101" si="11">+C101+D101+E101</f>
        <v>5379763542.1599398</v>
      </c>
    </row>
    <row r="102" spans="1:6" x14ac:dyDescent="0.35">
      <c r="A102" s="53"/>
      <c r="B102" s="49"/>
      <c r="C102" s="55"/>
      <c r="D102" s="55"/>
      <c r="E102" s="55"/>
      <c r="F102" s="56"/>
    </row>
    <row r="103" spans="1:6" x14ac:dyDescent="0.35">
      <c r="A103" s="208" t="s">
        <v>247</v>
      </c>
      <c r="B103" s="208"/>
      <c r="C103" s="208"/>
      <c r="D103" s="208"/>
      <c r="E103" s="208"/>
      <c r="F103" s="208"/>
    </row>
    <row r="104" spans="1:6" ht="45" customHeight="1" x14ac:dyDescent="0.35">
      <c r="A104" s="209" t="s">
        <v>258</v>
      </c>
      <c r="B104" s="209"/>
      <c r="C104" s="209"/>
      <c r="D104" s="209"/>
      <c r="E104" s="209"/>
      <c r="F104" s="209"/>
    </row>
    <row r="105" spans="1:6" ht="27.75" customHeight="1" x14ac:dyDescent="0.35">
      <c r="A105" s="134"/>
      <c r="B105" s="134"/>
      <c r="C105" s="134"/>
      <c r="D105" s="134"/>
      <c r="E105" s="134"/>
      <c r="F105" s="134"/>
    </row>
    <row r="106" spans="1:6" ht="9.9" customHeight="1" x14ac:dyDescent="0.35">
      <c r="A106" s="24"/>
      <c r="B106" s="47"/>
      <c r="C106" s="23"/>
      <c r="D106" s="36"/>
      <c r="E106" s="36"/>
      <c r="F106" s="36"/>
    </row>
    <row r="107" spans="1:6" x14ac:dyDescent="0.35">
      <c r="A107" s="203" t="s">
        <v>75</v>
      </c>
      <c r="B107" s="203"/>
      <c r="C107" s="203"/>
      <c r="D107" s="203"/>
      <c r="E107" s="203"/>
      <c r="F107" s="203"/>
    </row>
    <row r="108" spans="1:6" ht="33" customHeight="1" x14ac:dyDescent="0.35">
      <c r="A108" s="204" t="s">
        <v>53</v>
      </c>
      <c r="B108" s="204"/>
      <c r="C108" s="204"/>
      <c r="D108" s="204"/>
      <c r="E108" s="204"/>
      <c r="F108" s="204"/>
    </row>
    <row r="109" spans="1:6" x14ac:dyDescent="0.35">
      <c r="A109" s="203" t="s">
        <v>51</v>
      </c>
      <c r="B109" s="203"/>
      <c r="C109" s="203"/>
      <c r="D109" s="203"/>
      <c r="E109" s="203"/>
      <c r="F109" s="203"/>
    </row>
    <row r="110" spans="1:6" ht="9.9" customHeight="1" x14ac:dyDescent="0.35">
      <c r="A110" s="88"/>
      <c r="B110" s="89"/>
      <c r="C110" s="89"/>
      <c r="D110" s="89"/>
      <c r="E110" s="89"/>
      <c r="F110" s="90"/>
    </row>
    <row r="111" spans="1:6" x14ac:dyDescent="0.35">
      <c r="A111" s="67" t="s">
        <v>54</v>
      </c>
      <c r="B111" s="67" t="s">
        <v>55</v>
      </c>
      <c r="C111" s="67" t="s">
        <v>14</v>
      </c>
      <c r="D111" s="67" t="s">
        <v>15</v>
      </c>
      <c r="E111" s="67" t="s">
        <v>88</v>
      </c>
      <c r="F111" s="67" t="s">
        <v>12</v>
      </c>
    </row>
    <row r="112" spans="1:6" x14ac:dyDescent="0.35">
      <c r="A112" s="129" t="s">
        <v>16</v>
      </c>
      <c r="B112" s="48"/>
      <c r="C112" s="35">
        <f>+C114+C121+C124</f>
        <v>19889372294.819942</v>
      </c>
      <c r="D112" s="35">
        <f>+D114+D121+D124</f>
        <v>26629790904.699997</v>
      </c>
      <c r="E112" s="35">
        <f>+E114+E121+E124</f>
        <v>19278879043.409996</v>
      </c>
      <c r="F112" s="35">
        <f>+F114+F121+F124</f>
        <v>65798042242.929939</v>
      </c>
    </row>
    <row r="113" spans="1:6" x14ac:dyDescent="0.35">
      <c r="A113" s="13"/>
      <c r="B113" s="49"/>
      <c r="C113" s="14"/>
      <c r="D113" s="14"/>
      <c r="E113" s="14"/>
      <c r="F113" s="50"/>
    </row>
    <row r="114" spans="1:6" ht="15.75" customHeight="1" x14ac:dyDescent="0.35">
      <c r="A114" s="210" t="s">
        <v>56</v>
      </c>
      <c r="B114" s="210"/>
      <c r="C114" s="52">
        <f>+SUM(C115:C119)</f>
        <v>14509608752.660002</v>
      </c>
      <c r="D114" s="52">
        <f>+SUM(D115:D119)</f>
        <v>26629790904.699997</v>
      </c>
      <c r="E114" s="52">
        <f t="shared" ref="E114" si="12">+SUM(E115:E119)</f>
        <v>19278879043.409996</v>
      </c>
      <c r="F114" s="52">
        <f>+SUM(F115:F119)</f>
        <v>60418278700.769997</v>
      </c>
    </row>
    <row r="115" spans="1:6" x14ac:dyDescent="0.35">
      <c r="A115" s="172" t="s">
        <v>225</v>
      </c>
      <c r="B115" s="49" t="s">
        <v>226</v>
      </c>
      <c r="C115" s="15">
        <v>403211656.44</v>
      </c>
      <c r="D115" s="15">
        <v>641675555.41999996</v>
      </c>
      <c r="E115" s="15">
        <v>1681924656.4400001</v>
      </c>
      <c r="F115" s="54">
        <f>+C115+D115+E115</f>
        <v>2726811868.3000002</v>
      </c>
    </row>
    <row r="116" spans="1:6" x14ac:dyDescent="0.35">
      <c r="A116" s="173" t="s">
        <v>183</v>
      </c>
      <c r="B116" s="49" t="s">
        <v>227</v>
      </c>
      <c r="C116" s="15">
        <v>1809258836.6600001</v>
      </c>
      <c r="D116" s="15">
        <v>1813545069.49</v>
      </c>
      <c r="E116" s="15">
        <v>2713832106.0599999</v>
      </c>
      <c r="F116" s="54">
        <f>+C116+D116+E116</f>
        <v>6336636012.21</v>
      </c>
    </row>
    <row r="117" spans="1:6" x14ac:dyDescent="0.35">
      <c r="A117" s="173" t="s">
        <v>184</v>
      </c>
      <c r="B117" s="49" t="s">
        <v>228</v>
      </c>
      <c r="C117" s="15">
        <v>12297138259.560001</v>
      </c>
      <c r="D117" s="15">
        <v>12796069279.789999</v>
      </c>
      <c r="E117" s="15">
        <v>14190822658.519999</v>
      </c>
      <c r="F117" s="54">
        <f t="shared" ref="F117:F118" si="13">+C117+D117+E117</f>
        <v>39284030197.869995</v>
      </c>
    </row>
    <row r="118" spans="1:6" x14ac:dyDescent="0.35">
      <c r="A118" s="173" t="s">
        <v>248</v>
      </c>
      <c r="B118" s="49" t="s">
        <v>249</v>
      </c>
      <c r="C118" s="15">
        <v>0</v>
      </c>
      <c r="D118" s="15">
        <v>11378501000</v>
      </c>
      <c r="E118" s="15">
        <v>692299622.38999999</v>
      </c>
      <c r="F118" s="54">
        <f t="shared" si="13"/>
        <v>12070800622.389999</v>
      </c>
    </row>
    <row r="119" spans="1:6" x14ac:dyDescent="0.35">
      <c r="A119" s="53"/>
      <c r="B119" s="49"/>
      <c r="C119" s="15"/>
      <c r="D119" s="15"/>
      <c r="E119" s="15"/>
      <c r="F119" s="54"/>
    </row>
    <row r="120" spans="1:6" x14ac:dyDescent="0.35">
      <c r="A120" s="130"/>
      <c r="B120" s="49"/>
      <c r="C120" s="15"/>
      <c r="D120" s="15"/>
      <c r="E120" s="15"/>
      <c r="F120" s="54"/>
    </row>
    <row r="121" spans="1:6" ht="15.75" customHeight="1" x14ac:dyDescent="0.35">
      <c r="A121" s="210" t="s">
        <v>58</v>
      </c>
      <c r="B121" s="210"/>
      <c r="C121" s="52">
        <f>+SUM(C122:C122)</f>
        <v>5379763542.1599398</v>
      </c>
      <c r="D121" s="52">
        <f>+SUM(D122:D122)</f>
        <v>0</v>
      </c>
      <c r="E121" s="52">
        <f>+SUM(E122:E122)</f>
        <v>0</v>
      </c>
      <c r="F121" s="52">
        <f>+SUM(F122:F122)</f>
        <v>5379763542.1599398</v>
      </c>
    </row>
    <row r="122" spans="1:6" ht="16.2" x14ac:dyDescent="0.35">
      <c r="A122" s="173" t="s">
        <v>250</v>
      </c>
      <c r="B122" s="49" t="s">
        <v>251</v>
      </c>
      <c r="C122" s="15">
        <v>5379763542.1599398</v>
      </c>
      <c r="D122" s="15">
        <v>0</v>
      </c>
      <c r="E122" s="15">
        <v>0</v>
      </c>
      <c r="F122" s="40">
        <f>+C122+D122+E122</f>
        <v>5379763542.1599398</v>
      </c>
    </row>
    <row r="123" spans="1:6" x14ac:dyDescent="0.35">
      <c r="A123" s="36"/>
      <c r="B123" s="36"/>
      <c r="C123" s="40"/>
      <c r="D123" s="40"/>
      <c r="E123" s="40"/>
      <c r="F123" s="40"/>
    </row>
    <row r="124" spans="1:6" x14ac:dyDescent="0.35">
      <c r="A124" s="210" t="s">
        <v>59</v>
      </c>
      <c r="B124" s="210"/>
      <c r="C124" s="52">
        <f>+SUM(C125:C126)</f>
        <v>0</v>
      </c>
      <c r="D124" s="52">
        <f t="shared" ref="D124:F124" si="14">+SUM(D125:D126)</f>
        <v>0</v>
      </c>
      <c r="E124" s="52">
        <f t="shared" si="14"/>
        <v>0</v>
      </c>
      <c r="F124" s="52">
        <f t="shared" si="14"/>
        <v>0</v>
      </c>
    </row>
    <row r="125" spans="1:6" x14ac:dyDescent="0.35">
      <c r="A125" s="74" t="s">
        <v>57</v>
      </c>
      <c r="B125" s="49" t="s">
        <v>52</v>
      </c>
      <c r="C125" s="55">
        <v>0</v>
      </c>
      <c r="D125" s="55">
        <v>0</v>
      </c>
      <c r="E125" s="55">
        <v>0</v>
      </c>
      <c r="F125" s="40">
        <f>+C125+D125+E125</f>
        <v>0</v>
      </c>
    </row>
    <row r="126" spans="1:6" x14ac:dyDescent="0.35">
      <c r="A126" s="46" t="s">
        <v>57</v>
      </c>
      <c r="B126" s="46" t="s">
        <v>52</v>
      </c>
      <c r="C126" s="58">
        <v>0</v>
      </c>
      <c r="D126" s="58">
        <v>0</v>
      </c>
      <c r="E126" s="58">
        <v>0</v>
      </c>
      <c r="F126" s="59">
        <f>+C126+D126+E126</f>
        <v>0</v>
      </c>
    </row>
    <row r="127" spans="1:6" ht="15.75" customHeight="1" x14ac:dyDescent="0.35">
      <c r="A127" s="212" t="s">
        <v>60</v>
      </c>
      <c r="B127" s="212"/>
      <c r="C127" s="212"/>
      <c r="D127" s="212"/>
      <c r="E127" s="212"/>
      <c r="F127" s="212"/>
    </row>
    <row r="128" spans="1:6" ht="15.6" customHeight="1" x14ac:dyDescent="0.35">
      <c r="A128" s="208" t="s">
        <v>247</v>
      </c>
      <c r="B128" s="208"/>
      <c r="C128" s="208"/>
      <c r="D128" s="208"/>
      <c r="E128" s="208"/>
      <c r="F128" s="208"/>
    </row>
    <row r="129" spans="1:6" ht="50.1" customHeight="1" x14ac:dyDescent="0.35">
      <c r="A129" s="209" t="s">
        <v>259</v>
      </c>
      <c r="B129" s="209"/>
      <c r="C129" s="209"/>
      <c r="D129" s="209"/>
      <c r="E129" s="209"/>
      <c r="F129" s="209"/>
    </row>
    <row r="130" spans="1:6" ht="15" customHeight="1" x14ac:dyDescent="0.35">
      <c r="A130" s="134"/>
      <c r="B130" s="134"/>
      <c r="C130" s="134"/>
      <c r="D130" s="134"/>
      <c r="E130" s="134"/>
      <c r="F130" s="134"/>
    </row>
    <row r="131" spans="1:6" x14ac:dyDescent="0.35">
      <c r="A131" s="203" t="s">
        <v>77</v>
      </c>
      <c r="B131" s="203"/>
      <c r="C131" s="203"/>
      <c r="D131" s="203"/>
      <c r="E131" s="203"/>
      <c r="F131" s="203"/>
    </row>
    <row r="132" spans="1:6" x14ac:dyDescent="0.35">
      <c r="A132" s="203" t="s">
        <v>78</v>
      </c>
      <c r="B132" s="203"/>
      <c r="C132" s="203"/>
      <c r="D132" s="203"/>
      <c r="E132" s="203"/>
      <c r="F132" s="203"/>
    </row>
    <row r="133" spans="1:6" x14ac:dyDescent="0.35">
      <c r="A133" s="203" t="s">
        <v>51</v>
      </c>
      <c r="B133" s="203"/>
      <c r="C133" s="203"/>
      <c r="D133" s="203"/>
      <c r="E133" s="203"/>
      <c r="F133" s="203"/>
    </row>
    <row r="134" spans="1:6" ht="9.9" customHeight="1" x14ac:dyDescent="0.35">
      <c r="A134" s="88"/>
      <c r="B134" s="89"/>
      <c r="C134" s="89"/>
      <c r="D134" s="89"/>
      <c r="E134" s="89"/>
      <c r="F134" s="90"/>
    </row>
    <row r="135" spans="1:6" x14ac:dyDescent="0.35">
      <c r="A135" s="67" t="s">
        <v>76</v>
      </c>
      <c r="B135" s="67" t="s">
        <v>14</v>
      </c>
      <c r="C135" s="67" t="s">
        <v>15</v>
      </c>
      <c r="D135" s="67" t="s">
        <v>88</v>
      </c>
      <c r="E135" s="67" t="s">
        <v>12</v>
      </c>
      <c r="F135" s="22"/>
    </row>
    <row r="136" spans="1:6" x14ac:dyDescent="0.35">
      <c r="A136" s="106" t="s">
        <v>80</v>
      </c>
      <c r="B136" s="60">
        <f>+B137</f>
        <v>5379763542.1599398</v>
      </c>
      <c r="C136" s="60">
        <f t="shared" ref="C136:D136" si="15">+B146</f>
        <v>-1112009451.4099998</v>
      </c>
      <c r="D136" s="60">
        <f t="shared" si="15"/>
        <v>-14344201054.859997</v>
      </c>
      <c r="E136" s="60">
        <f>+B136</f>
        <v>5379763542.1599398</v>
      </c>
      <c r="F136" s="90"/>
    </row>
    <row r="137" spans="1:6" x14ac:dyDescent="0.35">
      <c r="A137" s="107" t="s">
        <v>81</v>
      </c>
      <c r="B137" s="25">
        <v>5379763542.1599398</v>
      </c>
      <c r="C137" s="25">
        <v>0</v>
      </c>
      <c r="D137" s="25">
        <v>0</v>
      </c>
      <c r="E137" s="64">
        <f>+B137</f>
        <v>5379763542.1599398</v>
      </c>
      <c r="F137" s="22"/>
    </row>
    <row r="138" spans="1:6" x14ac:dyDescent="0.35">
      <c r="A138" s="107" t="s">
        <v>79</v>
      </c>
      <c r="B138" s="25">
        <v>0</v>
      </c>
      <c r="C138" s="25">
        <f>+B148</f>
        <v>-1112009451.4099979</v>
      </c>
      <c r="D138" s="25">
        <f>+C148</f>
        <v>-13232191603.449997</v>
      </c>
      <c r="E138" s="64">
        <f t="shared" ref="E138" si="16">+B138</f>
        <v>0</v>
      </c>
      <c r="F138" s="22"/>
    </row>
    <row r="139" spans="1:6" x14ac:dyDescent="0.35">
      <c r="A139" s="106" t="s">
        <v>83</v>
      </c>
      <c r="B139" s="60">
        <v>13397599301.25</v>
      </c>
      <c r="C139" s="60">
        <v>13397599301.25</v>
      </c>
      <c r="D139" s="60">
        <f>+E96</f>
        <v>54287527162.120003</v>
      </c>
      <c r="E139" s="60">
        <f>+B139+C139+D139</f>
        <v>81082725764.619995</v>
      </c>
      <c r="F139" s="90"/>
    </row>
    <row r="140" spans="1:6" x14ac:dyDescent="0.35">
      <c r="A140" s="106" t="s">
        <v>143</v>
      </c>
      <c r="B140" s="60">
        <f>+B136+B139</f>
        <v>18777362843.409939</v>
      </c>
      <c r="C140" s="60">
        <f t="shared" ref="C140:D140" si="17">+C136+C139</f>
        <v>12285589849.84</v>
      </c>
      <c r="D140" s="60">
        <f t="shared" si="17"/>
        <v>39943326107.26001</v>
      </c>
      <c r="E140" s="60">
        <f>+E141+E142</f>
        <v>86462489306.779938</v>
      </c>
      <c r="F140" s="90"/>
    </row>
    <row r="141" spans="1:6" x14ac:dyDescent="0.35">
      <c r="A141" s="107" t="s">
        <v>81</v>
      </c>
      <c r="B141" s="25">
        <f>+B137</f>
        <v>5379763542.1599398</v>
      </c>
      <c r="C141" s="25">
        <f>+C137</f>
        <v>0</v>
      </c>
      <c r="D141" s="25">
        <f>+D137</f>
        <v>0</v>
      </c>
      <c r="E141" s="64">
        <f>+E137</f>
        <v>5379763542.1599398</v>
      </c>
      <c r="F141" s="22"/>
    </row>
    <row r="142" spans="1:6" x14ac:dyDescent="0.35">
      <c r="A142" s="107" t="s">
        <v>79</v>
      </c>
      <c r="B142" s="25">
        <v>13397599301.25</v>
      </c>
      <c r="C142" s="25">
        <v>13397599301.25</v>
      </c>
      <c r="D142" s="25">
        <f>+D139</f>
        <v>54287527162.120003</v>
      </c>
      <c r="E142" s="64">
        <f>+E139</f>
        <v>81082725764.619995</v>
      </c>
      <c r="F142" s="22"/>
    </row>
    <row r="143" spans="1:6" x14ac:dyDescent="0.35">
      <c r="A143" s="106" t="s">
        <v>82</v>
      </c>
      <c r="B143" s="60">
        <f>+B144+B145</f>
        <v>19889372294.819939</v>
      </c>
      <c r="C143" s="60">
        <f>+C144+C145</f>
        <v>26629790904.699997</v>
      </c>
      <c r="D143" s="60">
        <f>+D127</f>
        <v>0</v>
      </c>
      <c r="E143" s="60">
        <f>+B143+C143+D143</f>
        <v>46519163199.519936</v>
      </c>
      <c r="F143" s="90"/>
    </row>
    <row r="144" spans="1:6" x14ac:dyDescent="0.35">
      <c r="A144" s="107" t="s">
        <v>81</v>
      </c>
      <c r="B144" s="81">
        <f>C122</f>
        <v>5379763542.1599398</v>
      </c>
      <c r="C144" s="81">
        <v>0</v>
      </c>
      <c r="D144" s="81">
        <v>0</v>
      </c>
      <c r="E144" s="47">
        <f>+B144+C144+D144</f>
        <v>5379763542.1599398</v>
      </c>
      <c r="F144" s="90"/>
    </row>
    <row r="145" spans="1:6" x14ac:dyDescent="0.35">
      <c r="A145" s="107" t="s">
        <v>79</v>
      </c>
      <c r="B145" s="81">
        <v>14509608752.659998</v>
      </c>
      <c r="C145" s="81">
        <f>+D114</f>
        <v>26629790904.699997</v>
      </c>
      <c r="D145" s="81">
        <f>+E114</f>
        <v>19278879043.409996</v>
      </c>
      <c r="E145" s="47">
        <f>+B145+C145+D145</f>
        <v>60418278700.769989</v>
      </c>
      <c r="F145" s="90"/>
    </row>
    <row r="146" spans="1:6" x14ac:dyDescent="0.35">
      <c r="A146" s="106" t="s">
        <v>144</v>
      </c>
      <c r="B146" s="60">
        <f>+B140-B143</f>
        <v>-1112009451.4099998</v>
      </c>
      <c r="C146" s="60">
        <f t="shared" ref="C146" si="18">+C140-C143</f>
        <v>-14344201054.859997</v>
      </c>
      <c r="D146" s="60">
        <f>+D140-D145</f>
        <v>20664447063.850014</v>
      </c>
      <c r="E146" s="60">
        <f>+E140-E143</f>
        <v>39943326107.260002</v>
      </c>
      <c r="F146" s="90"/>
    </row>
    <row r="147" spans="1:6" x14ac:dyDescent="0.35">
      <c r="A147" s="107" t="s">
        <v>81</v>
      </c>
      <c r="B147" s="81">
        <f>+B141-B144</f>
        <v>0</v>
      </c>
      <c r="C147" s="81">
        <f>+C141-C144</f>
        <v>0</v>
      </c>
      <c r="D147" s="81">
        <f>+D141-D144</f>
        <v>0</v>
      </c>
      <c r="E147" s="47">
        <f>+E141-E144</f>
        <v>0</v>
      </c>
      <c r="F147" s="36"/>
    </row>
    <row r="148" spans="1:6" ht="16.2" x14ac:dyDescent="0.35">
      <c r="A148" s="108" t="s">
        <v>252</v>
      </c>
      <c r="B148" s="76">
        <f>+B142-B145</f>
        <v>-1112009451.4099979</v>
      </c>
      <c r="C148" s="76">
        <f>+C142-C145</f>
        <v>-13232191603.449997</v>
      </c>
      <c r="D148" s="76">
        <f>+D142-D145</f>
        <v>35008648118.710007</v>
      </c>
      <c r="E148" s="61">
        <f>+E142-E145</f>
        <v>20664447063.850006</v>
      </c>
      <c r="F148" s="36"/>
    </row>
    <row r="149" spans="1:6" x14ac:dyDescent="0.35">
      <c r="A149" s="208" t="s">
        <v>247</v>
      </c>
      <c r="B149" s="208"/>
      <c r="C149" s="208"/>
      <c r="D149" s="208"/>
      <c r="E149" s="208"/>
      <c r="F149" s="41"/>
    </row>
    <row r="150" spans="1:6" ht="50.1" customHeight="1" x14ac:dyDescent="0.35">
      <c r="A150" s="205" t="s">
        <v>260</v>
      </c>
      <c r="B150" s="206"/>
      <c r="C150" s="206"/>
      <c r="D150" s="206"/>
      <c r="E150" s="207"/>
      <c r="F150" s="62"/>
    </row>
    <row r="151" spans="1:6" x14ac:dyDescent="0.35">
      <c r="A151" s="134"/>
      <c r="B151" s="63"/>
      <c r="C151" s="63"/>
      <c r="D151" s="63"/>
      <c r="E151" s="63"/>
      <c r="F151" s="62"/>
    </row>
    <row r="152" spans="1:6" ht="31.2" x14ac:dyDescent="0.35">
      <c r="A152" s="91" t="s">
        <v>84</v>
      </c>
      <c r="B152" s="234" t="s">
        <v>215</v>
      </c>
      <c r="C152" s="235"/>
      <c r="D152" s="193" t="s">
        <v>48</v>
      </c>
      <c r="E152" s="194"/>
      <c r="F152" s="195"/>
    </row>
    <row r="153" spans="1:6" x14ac:dyDescent="0.35">
      <c r="A153" s="72" t="s">
        <v>46</v>
      </c>
      <c r="B153" s="191" t="s">
        <v>206</v>
      </c>
      <c r="C153" s="237"/>
      <c r="D153" s="196"/>
      <c r="E153" s="197"/>
      <c r="F153" s="198"/>
    </row>
    <row r="154" spans="1:6" x14ac:dyDescent="0.35">
      <c r="A154" s="73" t="s">
        <v>47</v>
      </c>
      <c r="B154" s="238" t="s">
        <v>170</v>
      </c>
      <c r="C154" s="239"/>
      <c r="D154" s="199"/>
      <c r="E154" s="200"/>
      <c r="F154" s="201"/>
    </row>
    <row r="155" spans="1:6" x14ac:dyDescent="0.35">
      <c r="A155" s="36"/>
      <c r="B155" s="36"/>
      <c r="C155" s="36"/>
      <c r="D155" s="36"/>
      <c r="E155" s="36"/>
      <c r="F155" s="36"/>
    </row>
    <row r="156" spans="1:6" ht="31.2" x14ac:dyDescent="0.35">
      <c r="A156" s="27" t="s">
        <v>84</v>
      </c>
      <c r="B156" s="191" t="s">
        <v>231</v>
      </c>
      <c r="C156" s="192"/>
      <c r="D156" s="193" t="s">
        <v>48</v>
      </c>
      <c r="E156" s="194"/>
      <c r="F156" s="195"/>
    </row>
    <row r="157" spans="1:6" x14ac:dyDescent="0.35">
      <c r="A157" s="28" t="s">
        <v>46</v>
      </c>
      <c r="B157" s="191" t="s">
        <v>232</v>
      </c>
      <c r="C157" s="192"/>
      <c r="D157" s="196"/>
      <c r="E157" s="197"/>
      <c r="F157" s="198"/>
    </row>
    <row r="158" spans="1:6" x14ac:dyDescent="0.35">
      <c r="A158" s="29" t="s">
        <v>47</v>
      </c>
      <c r="B158" s="191" t="s">
        <v>233</v>
      </c>
      <c r="C158" s="192"/>
      <c r="D158" s="199"/>
      <c r="E158" s="200"/>
      <c r="F158" s="201"/>
    </row>
    <row r="159" spans="1:6" x14ac:dyDescent="0.35">
      <c r="A159" s="36"/>
      <c r="B159" s="36"/>
      <c r="C159" s="36"/>
      <c r="D159" s="36"/>
      <c r="E159" s="36"/>
      <c r="F159" s="36"/>
    </row>
    <row r="160" spans="1:6" x14ac:dyDescent="0.35">
      <c r="A160" s="36"/>
      <c r="B160" s="36"/>
      <c r="C160" s="36"/>
      <c r="D160" s="36"/>
      <c r="E160" s="36"/>
      <c r="F160" s="36"/>
    </row>
    <row r="161" spans="1:6" x14ac:dyDescent="0.35">
      <c r="A161" s="36"/>
      <c r="B161" s="36"/>
      <c r="C161" s="36"/>
      <c r="D161" s="36"/>
      <c r="E161" s="36"/>
      <c r="F161" s="36"/>
    </row>
    <row r="162" spans="1:6" x14ac:dyDescent="0.35">
      <c r="A162" s="36"/>
      <c r="B162" s="36"/>
      <c r="C162" s="36"/>
      <c r="D162" s="36"/>
      <c r="E162" s="36"/>
      <c r="F162" s="36"/>
    </row>
    <row r="163" spans="1:6" x14ac:dyDescent="0.35">
      <c r="A163" s="36"/>
      <c r="B163" s="36"/>
      <c r="C163" s="36"/>
      <c r="D163" s="36"/>
      <c r="E163" s="36"/>
      <c r="F163" s="36"/>
    </row>
    <row r="164" spans="1:6" x14ac:dyDescent="0.35">
      <c r="A164" s="36"/>
      <c r="B164" s="36"/>
      <c r="C164" s="36"/>
      <c r="D164" s="36"/>
      <c r="E164" s="36"/>
      <c r="F164" s="36"/>
    </row>
    <row r="165" spans="1:6" x14ac:dyDescent="0.35">
      <c r="A165" s="36"/>
      <c r="B165" s="36"/>
      <c r="C165" s="36"/>
      <c r="D165" s="36"/>
      <c r="E165" s="36"/>
      <c r="F165" s="36"/>
    </row>
    <row r="166" spans="1:6" x14ac:dyDescent="0.35">
      <c r="A166" s="36"/>
      <c r="B166" s="36"/>
      <c r="C166" s="36"/>
      <c r="D166" s="36"/>
      <c r="E166" s="36"/>
      <c r="F166" s="36"/>
    </row>
    <row r="167" spans="1:6" x14ac:dyDescent="0.35">
      <c r="A167" s="36"/>
      <c r="B167" s="36"/>
      <c r="C167" s="36"/>
      <c r="D167" s="36"/>
      <c r="E167" s="36"/>
      <c r="F167" s="36"/>
    </row>
    <row r="168" spans="1:6" x14ac:dyDescent="0.35">
      <c r="A168" s="36"/>
      <c r="B168" s="36"/>
      <c r="C168" s="36"/>
      <c r="D168" s="36"/>
      <c r="E168" s="36"/>
      <c r="F168" s="36"/>
    </row>
    <row r="169" spans="1:6" x14ac:dyDescent="0.35">
      <c r="A169" s="36"/>
      <c r="B169" s="36"/>
      <c r="C169" s="36"/>
      <c r="D169" s="36"/>
      <c r="E169" s="36"/>
      <c r="F169" s="36"/>
    </row>
    <row r="170" spans="1:6" x14ac:dyDescent="0.35">
      <c r="A170" s="36"/>
      <c r="B170" s="36"/>
      <c r="C170" s="36"/>
      <c r="D170" s="36"/>
      <c r="E170" s="36"/>
      <c r="F170" s="36"/>
    </row>
    <row r="171" spans="1:6" x14ac:dyDescent="0.35">
      <c r="A171" s="36"/>
      <c r="B171" s="36"/>
      <c r="C171" s="36"/>
      <c r="D171" s="36"/>
      <c r="E171" s="36"/>
      <c r="F171" s="36"/>
    </row>
    <row r="172" spans="1:6" x14ac:dyDescent="0.35">
      <c r="A172" s="36"/>
      <c r="B172" s="36"/>
      <c r="C172" s="36"/>
      <c r="D172" s="36"/>
      <c r="E172" s="36"/>
      <c r="F172" s="36"/>
    </row>
    <row r="173" spans="1:6" x14ac:dyDescent="0.35">
      <c r="A173" s="36"/>
      <c r="B173" s="36"/>
      <c r="C173" s="36"/>
      <c r="D173" s="36"/>
      <c r="E173" s="36"/>
      <c r="F173" s="36"/>
    </row>
    <row r="174" spans="1:6" x14ac:dyDescent="0.35">
      <c r="A174" s="36"/>
      <c r="B174" s="36"/>
      <c r="C174" s="36"/>
      <c r="D174" s="36"/>
      <c r="E174" s="36"/>
      <c r="F174" s="36"/>
    </row>
    <row r="175" spans="1:6" x14ac:dyDescent="0.35">
      <c r="A175" s="36"/>
      <c r="B175" s="36"/>
      <c r="C175" s="36"/>
      <c r="D175" s="36"/>
      <c r="E175" s="36"/>
      <c r="F175" s="36"/>
    </row>
    <row r="176" spans="1:6" x14ac:dyDescent="0.35">
      <c r="A176" s="36"/>
      <c r="B176" s="36"/>
      <c r="C176" s="36"/>
      <c r="D176" s="36"/>
      <c r="E176" s="36"/>
      <c r="F176" s="36"/>
    </row>
    <row r="177" spans="1:6" x14ac:dyDescent="0.35">
      <c r="A177" s="36"/>
      <c r="B177" s="36"/>
      <c r="C177" s="36"/>
      <c r="D177" s="36"/>
      <c r="E177" s="36"/>
      <c r="F177" s="36"/>
    </row>
    <row r="178" spans="1:6" x14ac:dyDescent="0.35">
      <c r="A178" s="36"/>
      <c r="B178" s="36"/>
      <c r="C178" s="36"/>
      <c r="D178" s="36"/>
      <c r="E178" s="36"/>
      <c r="F178" s="36"/>
    </row>
    <row r="179" spans="1:6" x14ac:dyDescent="0.35">
      <c r="A179" s="36"/>
      <c r="B179" s="36"/>
      <c r="C179" s="36"/>
      <c r="D179" s="36"/>
      <c r="E179" s="36"/>
      <c r="F179" s="36"/>
    </row>
    <row r="180" spans="1:6" x14ac:dyDescent="0.35">
      <c r="A180" s="36"/>
      <c r="B180" s="36"/>
      <c r="C180" s="36"/>
      <c r="D180" s="36"/>
      <c r="E180" s="36"/>
      <c r="F180" s="36"/>
    </row>
    <row r="181" spans="1:6" x14ac:dyDescent="0.35">
      <c r="A181" s="36"/>
      <c r="B181" s="36"/>
      <c r="C181" s="36"/>
      <c r="D181" s="36"/>
      <c r="E181" s="36"/>
      <c r="F181" s="36"/>
    </row>
    <row r="182" spans="1:6" x14ac:dyDescent="0.35">
      <c r="A182" s="36"/>
      <c r="B182" s="36"/>
      <c r="C182" s="36"/>
      <c r="D182" s="36"/>
      <c r="E182" s="36"/>
      <c r="F182" s="36"/>
    </row>
    <row r="183" spans="1:6" x14ac:dyDescent="0.35">
      <c r="A183" s="36"/>
      <c r="B183" s="36"/>
      <c r="C183" s="36"/>
      <c r="D183" s="36"/>
      <c r="E183" s="36"/>
      <c r="F183" s="36"/>
    </row>
    <row r="184" spans="1:6" x14ac:dyDescent="0.35">
      <c r="A184" s="36"/>
      <c r="B184" s="36"/>
      <c r="C184" s="36"/>
      <c r="D184" s="36"/>
      <c r="E184" s="36"/>
      <c r="F184" s="36"/>
    </row>
  </sheetData>
  <mergeCells count="81">
    <mergeCell ref="B156:C156"/>
    <mergeCell ref="D156:F158"/>
    <mergeCell ref="B157:C157"/>
    <mergeCell ref="B158:C158"/>
    <mergeCell ref="A33:B33"/>
    <mergeCell ref="A34:B34"/>
    <mergeCell ref="A47:B47"/>
    <mergeCell ref="A39:F39"/>
    <mergeCell ref="A41:F41"/>
    <mergeCell ref="A44:B44"/>
    <mergeCell ref="A45:B45"/>
    <mergeCell ref="A46:B46"/>
    <mergeCell ref="A48:B48"/>
    <mergeCell ref="A49:F49"/>
    <mergeCell ref="A55:F55"/>
    <mergeCell ref="A56:F56"/>
    <mergeCell ref="A10:F10"/>
    <mergeCell ref="A38:E38"/>
    <mergeCell ref="A12:F12"/>
    <mergeCell ref="A13:F13"/>
    <mergeCell ref="A22:F22"/>
    <mergeCell ref="A23:F23"/>
    <mergeCell ref="A25:F25"/>
    <mergeCell ref="A26:F26"/>
    <mergeCell ref="A28:B28"/>
    <mergeCell ref="A35:B35"/>
    <mergeCell ref="A36:B36"/>
    <mergeCell ref="A37:B37"/>
    <mergeCell ref="A29:B29"/>
    <mergeCell ref="A30:B30"/>
    <mergeCell ref="A31:B31"/>
    <mergeCell ref="A32:B32"/>
    <mergeCell ref="A1:F2"/>
    <mergeCell ref="A3:F3"/>
    <mergeCell ref="C5:E5"/>
    <mergeCell ref="C6:E6"/>
    <mergeCell ref="C7:E7"/>
    <mergeCell ref="A58:B58"/>
    <mergeCell ref="A59:B59"/>
    <mergeCell ref="A60:B60"/>
    <mergeCell ref="A61:F61"/>
    <mergeCell ref="A74:F74"/>
    <mergeCell ref="A75:F75"/>
    <mergeCell ref="A76:F76"/>
    <mergeCell ref="A86:F86"/>
    <mergeCell ref="A62:F62"/>
    <mergeCell ref="B66:C66"/>
    <mergeCell ref="D66:F68"/>
    <mergeCell ref="B67:C67"/>
    <mergeCell ref="B68:C68"/>
    <mergeCell ref="A114:B114"/>
    <mergeCell ref="A121:B121"/>
    <mergeCell ref="A124:B124"/>
    <mergeCell ref="A127:F127"/>
    <mergeCell ref="A128:F128"/>
    <mergeCell ref="A129:F129"/>
    <mergeCell ref="A131:F131"/>
    <mergeCell ref="A132:F132"/>
    <mergeCell ref="A133:F133"/>
    <mergeCell ref="A149:E149"/>
    <mergeCell ref="A150:E150"/>
    <mergeCell ref="B152:C152"/>
    <mergeCell ref="D152:F154"/>
    <mergeCell ref="B153:C153"/>
    <mergeCell ref="B154:C154"/>
    <mergeCell ref="A51:F51"/>
    <mergeCell ref="A52:F52"/>
    <mergeCell ref="A53:F53"/>
    <mergeCell ref="A63:F63"/>
    <mergeCell ref="A109:F109"/>
    <mergeCell ref="A100:B100"/>
    <mergeCell ref="A103:F103"/>
    <mergeCell ref="A104:F104"/>
    <mergeCell ref="A107:F107"/>
    <mergeCell ref="A108:F108"/>
    <mergeCell ref="A87:F87"/>
    <mergeCell ref="A89:F89"/>
    <mergeCell ref="A90:F90"/>
    <mergeCell ref="A91:F91"/>
    <mergeCell ref="A96:B96"/>
    <mergeCell ref="A72:F72"/>
  </mergeCells>
  <phoneticPr fontId="9" type="noConversion"/>
  <printOptions horizontalCentered="1"/>
  <pageMargins left="0.31496062992125984" right="0.31496062992125984" top="0.94488188976377963" bottom="0.74803149606299213" header="0.19685039370078741" footer="0.31496062992125984"/>
  <pageSetup scale="46"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3" manualBreakCount="3">
    <brk id="39" max="5" man="1"/>
    <brk id="70" max="16383" man="1"/>
    <brk id="129" max="5" man="1"/>
  </rowBreaks>
  <ignoredErrors>
    <ignoredError sqref="F16:F21" evalError="1"/>
  </ignoredError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2"/>
  <sheetViews>
    <sheetView showGridLines="0" zoomScale="80" zoomScaleNormal="80" zoomScaleSheetLayoutView="90" workbookViewId="0">
      <selection sqref="A1:G1"/>
    </sheetView>
  </sheetViews>
  <sheetFormatPr baseColWidth="10" defaultColWidth="11.44140625" defaultRowHeight="15.6" x14ac:dyDescent="0.35"/>
  <cols>
    <col min="1" max="1" width="50" style="1" customWidth="1"/>
    <col min="2" max="2" width="24.5546875" style="1" customWidth="1"/>
    <col min="3" max="7" width="20.6640625" style="1" customWidth="1"/>
    <col min="8" max="16384" width="11.44140625" style="1"/>
  </cols>
  <sheetData>
    <row r="1" spans="1:7" ht="42" customHeight="1" x14ac:dyDescent="0.45">
      <c r="A1" s="221" t="s">
        <v>38</v>
      </c>
      <c r="B1" s="221"/>
      <c r="C1" s="221"/>
      <c r="D1" s="221"/>
      <c r="E1" s="221"/>
      <c r="F1" s="221"/>
      <c r="G1" s="221"/>
    </row>
    <row r="2" spans="1:7" ht="20.100000000000001" customHeight="1" x14ac:dyDescent="0.4">
      <c r="A2" s="227" t="s">
        <v>240</v>
      </c>
      <c r="B2" s="227"/>
      <c r="C2" s="227"/>
      <c r="D2" s="227"/>
      <c r="E2" s="227"/>
      <c r="F2" s="227"/>
      <c r="G2" s="227"/>
    </row>
    <row r="3" spans="1:7" ht="15" customHeight="1" x14ac:dyDescent="0.35">
      <c r="A3" s="36"/>
      <c r="B3" s="36"/>
      <c r="C3" s="36"/>
      <c r="D3" s="36"/>
      <c r="E3" s="36"/>
      <c r="F3" s="36"/>
    </row>
    <row r="4" spans="1:7" ht="18" customHeight="1" x14ac:dyDescent="0.35">
      <c r="A4" s="83"/>
      <c r="B4" s="71" t="s">
        <v>22</v>
      </c>
      <c r="C4" s="192" t="s">
        <v>168</v>
      </c>
      <c r="D4" s="228"/>
      <c r="E4" s="228"/>
      <c r="F4" s="36"/>
    </row>
    <row r="5" spans="1:7" ht="18" customHeight="1" x14ac:dyDescent="0.35">
      <c r="A5" s="83"/>
      <c r="B5" s="72" t="s">
        <v>33</v>
      </c>
      <c r="C5" s="217" t="s">
        <v>169</v>
      </c>
      <c r="D5" s="218"/>
      <c r="E5" s="218"/>
      <c r="F5" s="36"/>
    </row>
    <row r="6" spans="1:7" ht="18" customHeight="1" x14ac:dyDescent="0.35">
      <c r="A6" s="83"/>
      <c r="B6" s="73" t="s">
        <v>34</v>
      </c>
      <c r="C6" s="217" t="s">
        <v>170</v>
      </c>
      <c r="D6" s="218"/>
      <c r="E6" s="218"/>
      <c r="F6" s="36"/>
    </row>
    <row r="7" spans="1:7" ht="15" customHeight="1" x14ac:dyDescent="0.35">
      <c r="B7" s="3"/>
      <c r="C7" s="3"/>
      <c r="D7" s="3"/>
      <c r="E7" s="3"/>
      <c r="F7" s="3"/>
    </row>
    <row r="8" spans="1:7" ht="21.9" customHeight="1" x14ac:dyDescent="0.35">
      <c r="A8" s="202" t="s">
        <v>149</v>
      </c>
      <c r="B8" s="202"/>
      <c r="C8" s="202"/>
      <c r="D8" s="202"/>
      <c r="E8" s="202"/>
      <c r="F8" s="202"/>
      <c r="G8" s="202"/>
    </row>
    <row r="9" spans="1:7" ht="15" customHeight="1" x14ac:dyDescent="0.35">
      <c r="A9" s="6"/>
      <c r="B9" s="5"/>
      <c r="C9" s="5"/>
      <c r="D9" s="5"/>
      <c r="E9" s="5"/>
      <c r="F9" s="5"/>
    </row>
    <row r="10" spans="1:7" ht="18" customHeight="1" x14ac:dyDescent="0.35">
      <c r="A10" s="223" t="s">
        <v>36</v>
      </c>
      <c r="B10" s="223"/>
      <c r="C10" s="223"/>
      <c r="D10" s="223"/>
      <c r="E10" s="223"/>
      <c r="F10" s="223"/>
      <c r="G10" s="223"/>
    </row>
    <row r="11" spans="1:7" ht="18" customHeight="1" x14ac:dyDescent="0.35">
      <c r="A11" s="223" t="s">
        <v>19</v>
      </c>
      <c r="B11" s="223"/>
      <c r="C11" s="223"/>
      <c r="D11" s="223"/>
      <c r="E11" s="223"/>
      <c r="F11" s="223"/>
      <c r="G11" s="223"/>
    </row>
    <row r="12" spans="1:7" ht="15" customHeight="1" x14ac:dyDescent="0.35">
      <c r="A12" s="37"/>
      <c r="B12" s="37"/>
      <c r="C12" s="37"/>
      <c r="D12" s="38"/>
      <c r="E12" s="38"/>
    </row>
    <row r="13" spans="1:7" ht="18" customHeight="1" x14ac:dyDescent="0.35">
      <c r="A13" s="126" t="s">
        <v>17</v>
      </c>
      <c r="B13" s="7" t="s">
        <v>18</v>
      </c>
      <c r="C13" s="126" t="s">
        <v>91</v>
      </c>
      <c r="D13" s="7" t="s">
        <v>92</v>
      </c>
      <c r="E13" s="7" t="s">
        <v>94</v>
      </c>
      <c r="F13" s="105" t="s">
        <v>97</v>
      </c>
      <c r="G13" s="105" t="s">
        <v>13</v>
      </c>
    </row>
    <row r="14" spans="1:7" ht="15" customHeight="1" x14ac:dyDescent="0.35">
      <c r="A14" s="135" t="s">
        <v>16</v>
      </c>
      <c r="B14" s="124"/>
      <c r="C14" s="116">
        <f>+C16+C19</f>
        <v>142383.66666666666</v>
      </c>
      <c r="D14" s="116">
        <f t="shared" ref="D14:F14" si="0">+D16+D19</f>
        <v>143715.66666666669</v>
      </c>
      <c r="E14" s="116">
        <f t="shared" si="0"/>
        <v>144965</v>
      </c>
      <c r="F14" s="116">
        <f t="shared" si="0"/>
        <v>146177.33333333334</v>
      </c>
      <c r="G14" s="116">
        <f>+G16+G19</f>
        <v>144310.41666666666</v>
      </c>
    </row>
    <row r="15" spans="1:7" ht="15" customHeight="1" x14ac:dyDescent="0.35">
      <c r="A15" s="117"/>
      <c r="B15" s="112"/>
      <c r="C15" s="147"/>
      <c r="D15" s="147"/>
      <c r="E15" s="147"/>
      <c r="F15" s="147"/>
      <c r="G15" s="147"/>
    </row>
    <row r="16" spans="1:7" ht="15" customHeight="1" x14ac:dyDescent="0.35">
      <c r="A16" s="137" t="s">
        <v>159</v>
      </c>
      <c r="B16" s="138" t="s">
        <v>158</v>
      </c>
      <c r="C16" s="145">
        <f>+C18+C17</f>
        <v>137395.66666666666</v>
      </c>
      <c r="D16" s="145">
        <f t="shared" ref="D16:G16" si="1">+D18+D17</f>
        <v>138681.33333333334</v>
      </c>
      <c r="E16" s="145">
        <f t="shared" si="1"/>
        <v>139891</v>
      </c>
      <c r="F16" s="145">
        <f t="shared" si="1"/>
        <v>141012.33333333334</v>
      </c>
      <c r="G16" s="145">
        <f t="shared" si="1"/>
        <v>139245.08333333331</v>
      </c>
    </row>
    <row r="17" spans="1:7" ht="15" customHeight="1" x14ac:dyDescent="0.35">
      <c r="A17" s="136" t="s">
        <v>193</v>
      </c>
      <c r="B17" s="112" t="s">
        <v>158</v>
      </c>
      <c r="C17" s="121">
        <f>+'1T'!F19</f>
        <v>105274.33333333333</v>
      </c>
      <c r="D17" s="121">
        <f>+'2T'!F19</f>
        <v>106452.66666666667</v>
      </c>
      <c r="E17" s="121">
        <f>+'3T'!F19</f>
        <v>107685.33333333333</v>
      </c>
      <c r="F17" s="121">
        <f>+'4T'!F19</f>
        <v>108401</v>
      </c>
      <c r="G17" s="121">
        <f>+AVERAGE(C17:F17)</f>
        <v>106953.33333333333</v>
      </c>
    </row>
    <row r="18" spans="1:7" ht="15" customHeight="1" x14ac:dyDescent="0.35">
      <c r="A18" s="136" t="s">
        <v>162</v>
      </c>
      <c r="B18" s="112" t="s">
        <v>158</v>
      </c>
      <c r="C18" s="121">
        <f>+'1T'!F20</f>
        <v>32121.333333333332</v>
      </c>
      <c r="D18" s="121">
        <f>+'2T'!F20</f>
        <v>32228.666666666668</v>
      </c>
      <c r="E18" s="121">
        <f>+'3T'!F20</f>
        <v>32205.666666666668</v>
      </c>
      <c r="F18" s="121">
        <f>+'4T'!F20</f>
        <v>32611.333333333332</v>
      </c>
      <c r="G18" s="121">
        <f t="shared" ref="G18:G19" si="2">+AVERAGE(C18:F18)</f>
        <v>32291.75</v>
      </c>
    </row>
    <row r="19" spans="1:7" ht="15" customHeight="1" x14ac:dyDescent="0.35">
      <c r="A19" s="137" t="s">
        <v>160</v>
      </c>
      <c r="B19" s="138" t="s">
        <v>158</v>
      </c>
      <c r="C19" s="146">
        <f>+'1T'!F21</f>
        <v>4988</v>
      </c>
      <c r="D19" s="146">
        <f>+'2T'!F21</f>
        <v>5034.333333333333</v>
      </c>
      <c r="E19" s="146">
        <f>+'3T'!F21</f>
        <v>5074</v>
      </c>
      <c r="F19" s="146">
        <f>+'4T'!F21</f>
        <v>5165</v>
      </c>
      <c r="G19" s="146">
        <f t="shared" si="2"/>
        <v>5065.333333333333</v>
      </c>
    </row>
    <row r="20" spans="1:7" ht="18" customHeight="1" x14ac:dyDescent="0.35">
      <c r="A20" s="224" t="s">
        <v>261</v>
      </c>
      <c r="B20" s="224"/>
      <c r="C20" s="248"/>
      <c r="D20" s="248"/>
      <c r="E20" s="248"/>
    </row>
    <row r="21" spans="1:7" ht="45" customHeight="1" x14ac:dyDescent="0.35">
      <c r="A21" s="205" t="s">
        <v>200</v>
      </c>
      <c r="B21" s="206"/>
      <c r="C21" s="206"/>
      <c r="D21" s="206"/>
      <c r="E21" s="206"/>
      <c r="F21" s="206"/>
      <c r="G21" s="207"/>
    </row>
    <row r="22" spans="1:7" ht="15" customHeight="1" x14ac:dyDescent="0.35">
      <c r="A22" s="37"/>
      <c r="B22" s="37"/>
      <c r="C22" s="37"/>
      <c r="D22" s="38"/>
      <c r="E22" s="38"/>
    </row>
    <row r="23" spans="1:7" ht="18" customHeight="1" x14ac:dyDescent="0.35">
      <c r="A23" s="223" t="s">
        <v>37</v>
      </c>
      <c r="B23" s="223"/>
      <c r="C23" s="223"/>
      <c r="D23" s="223"/>
      <c r="E23" s="223"/>
      <c r="F23" s="223"/>
    </row>
    <row r="24" spans="1:7" ht="18" customHeight="1" x14ac:dyDescent="0.35">
      <c r="A24" s="223" t="s">
        <v>20</v>
      </c>
      <c r="B24" s="223"/>
      <c r="C24" s="223"/>
      <c r="D24" s="223"/>
      <c r="E24" s="223"/>
      <c r="F24" s="223"/>
    </row>
    <row r="25" spans="1:7" ht="15" customHeight="1" x14ac:dyDescent="0.35">
      <c r="A25" s="37"/>
      <c r="B25" s="37"/>
      <c r="C25" s="38"/>
      <c r="D25" s="38"/>
      <c r="E25" s="38"/>
    </row>
    <row r="26" spans="1:7" ht="18" customHeight="1" x14ac:dyDescent="0.35">
      <c r="A26" s="126" t="s">
        <v>21</v>
      </c>
      <c r="B26" s="126" t="s">
        <v>91</v>
      </c>
      <c r="C26" s="126" t="s">
        <v>92</v>
      </c>
      <c r="D26" s="126" t="s">
        <v>94</v>
      </c>
      <c r="E26" s="126" t="s">
        <v>97</v>
      </c>
      <c r="F26" s="126" t="s">
        <v>13</v>
      </c>
    </row>
    <row r="27" spans="1:7" ht="18" customHeight="1" x14ac:dyDescent="0.35">
      <c r="A27" s="118" t="s">
        <v>16</v>
      </c>
      <c r="B27" s="176">
        <f>+B29+B32+B33</f>
        <v>40365960357.330002</v>
      </c>
      <c r="C27" s="176">
        <f t="shared" ref="C27:E27" si="3">+C29+C32+C33</f>
        <v>41019635451.190002</v>
      </c>
      <c r="D27" s="176">
        <f t="shared" si="3"/>
        <v>40192797903.749992</v>
      </c>
      <c r="E27" s="176">
        <f t="shared" si="3"/>
        <v>65798042242.930008</v>
      </c>
      <c r="F27" s="176">
        <f>+F29+F32+F33</f>
        <v>187376435955.19998</v>
      </c>
    </row>
    <row r="28" spans="1:7" ht="18" customHeight="1" x14ac:dyDescent="0.35">
      <c r="A28" s="102"/>
      <c r="B28" s="177"/>
      <c r="C28" s="177"/>
      <c r="D28" s="177"/>
      <c r="E28" s="177"/>
      <c r="F28" s="177"/>
    </row>
    <row r="29" spans="1:7" ht="31.2" x14ac:dyDescent="0.35">
      <c r="A29" s="140" t="s">
        <v>159</v>
      </c>
      <c r="B29" s="178">
        <f>+B30+B31</f>
        <v>33781579113.360001</v>
      </c>
      <c r="C29" s="178">
        <f t="shared" ref="C29:F29" si="4">+C30+C31</f>
        <v>33535977970.459999</v>
      </c>
      <c r="D29" s="178">
        <f t="shared" si="4"/>
        <v>32985869831.939995</v>
      </c>
      <c r="E29" s="178">
        <f t="shared" si="4"/>
        <v>48442137662.420006</v>
      </c>
      <c r="F29" s="178">
        <f t="shared" si="4"/>
        <v>148745564578.17999</v>
      </c>
    </row>
    <row r="30" spans="1:7" ht="31.2" x14ac:dyDescent="0.35">
      <c r="A30" s="119" t="s">
        <v>161</v>
      </c>
      <c r="B30" s="179">
        <f>+'1T'!F32</f>
        <v>26680838399.220001</v>
      </c>
      <c r="C30" s="179">
        <f>+'2T'!F32</f>
        <v>26185406182.309998</v>
      </c>
      <c r="D30" s="179">
        <f>+'3T'!F32</f>
        <v>25860911936.069996</v>
      </c>
      <c r="E30" s="179">
        <f>+'4T'!F32</f>
        <v>37222778334.410004</v>
      </c>
      <c r="F30" s="179">
        <f>+B30+C30+D30+E30</f>
        <v>115949934852.00999</v>
      </c>
    </row>
    <row r="31" spans="1:7" x14ac:dyDescent="0.35">
      <c r="A31" s="119" t="s">
        <v>162</v>
      </c>
      <c r="B31" s="179">
        <f>+'1T'!F33</f>
        <v>7100740714.1399994</v>
      </c>
      <c r="C31" s="179">
        <f>+'2T'!F33</f>
        <v>7350571788.1499996</v>
      </c>
      <c r="D31" s="179">
        <f>+'3T'!F33</f>
        <v>7124957895.8699989</v>
      </c>
      <c r="E31" s="179">
        <f>+'4T'!F33</f>
        <v>11219359328.01</v>
      </c>
      <c r="F31" s="179">
        <f t="shared" ref="F31" si="5">+B31+C31+D31+E31</f>
        <v>32795629726.169998</v>
      </c>
    </row>
    <row r="32" spans="1:7" x14ac:dyDescent="0.35">
      <c r="A32" s="140" t="s">
        <v>160</v>
      </c>
      <c r="B32" s="178">
        <f>+'1T'!F34</f>
        <v>944170117.02999997</v>
      </c>
      <c r="C32" s="178">
        <f>+'2T'!F34</f>
        <v>577485500</v>
      </c>
      <c r="D32" s="178">
        <f>+'3T'!F34</f>
        <v>599730085.01999998</v>
      </c>
      <c r="E32" s="178">
        <f>+'4T'!F34</f>
        <v>8292456700</v>
      </c>
      <c r="F32" s="178">
        <f>+B32+C32+D32+E32</f>
        <v>10413842402.049999</v>
      </c>
    </row>
    <row r="33" spans="1:7" x14ac:dyDescent="0.35">
      <c r="A33" s="140" t="s">
        <v>163</v>
      </c>
      <c r="B33" s="178">
        <f>+B34+B35</f>
        <v>5640211126.9399996</v>
      </c>
      <c r="C33" s="178">
        <f t="shared" ref="C33:E33" si="6">+C34+C35</f>
        <v>6906171980.7299995</v>
      </c>
      <c r="D33" s="178">
        <f t="shared" si="6"/>
        <v>6607197986.79</v>
      </c>
      <c r="E33" s="178">
        <f t="shared" si="6"/>
        <v>9063447880.5100002</v>
      </c>
      <c r="F33" s="178">
        <f>+F34+F35</f>
        <v>28217028974.970001</v>
      </c>
    </row>
    <row r="34" spans="1:7" ht="15" customHeight="1" x14ac:dyDescent="0.35">
      <c r="A34" s="119" t="s">
        <v>164</v>
      </c>
      <c r="B34" s="179">
        <f>+'1T'!F36</f>
        <v>4486323647.6899996</v>
      </c>
      <c r="C34" s="179">
        <f>+'2T'!F36</f>
        <v>5350516521.3800001</v>
      </c>
      <c r="D34" s="179">
        <f>+'3T'!F36</f>
        <v>5397563017.4700003</v>
      </c>
      <c r="E34" s="179">
        <f>+'4T'!F36</f>
        <v>6336636012.21</v>
      </c>
      <c r="F34" s="179">
        <f t="shared" ref="F34:F35" si="7">+B34+C34+D34+E34</f>
        <v>21571039198.75</v>
      </c>
    </row>
    <row r="35" spans="1:7" x14ac:dyDescent="0.35">
      <c r="A35" s="114" t="s">
        <v>165</v>
      </c>
      <c r="B35" s="180">
        <f>+'1T'!F37</f>
        <v>1153887479.25</v>
      </c>
      <c r="C35" s="180">
        <f>+'2T'!F37</f>
        <v>1555655459.3499999</v>
      </c>
      <c r="D35" s="180">
        <f>+'3T'!F37</f>
        <v>1209634969.3199999</v>
      </c>
      <c r="E35" s="180">
        <f>+'4T'!F37</f>
        <v>2726811868.3000002</v>
      </c>
      <c r="F35" s="180">
        <f t="shared" si="7"/>
        <v>6645989776.2200003</v>
      </c>
      <c r="G35" s="183"/>
    </row>
    <row r="36" spans="1:7" ht="18" customHeight="1" x14ac:dyDescent="0.35">
      <c r="A36" s="132" t="s">
        <v>246</v>
      </c>
      <c r="B36" s="115"/>
      <c r="C36" s="115"/>
      <c r="D36" s="115"/>
    </row>
    <row r="37" spans="1:7" ht="45" customHeight="1" x14ac:dyDescent="0.35">
      <c r="A37" s="205" t="s">
        <v>172</v>
      </c>
      <c r="B37" s="206"/>
      <c r="C37" s="206"/>
      <c r="D37" s="206"/>
      <c r="E37" s="206"/>
      <c r="F37" s="207"/>
    </row>
    <row r="38" spans="1:7" ht="18" customHeight="1" x14ac:dyDescent="0.35"/>
    <row r="40" spans="1:7" ht="21" customHeight="1" x14ac:dyDescent="0.35">
      <c r="A40" s="202" t="s">
        <v>150</v>
      </c>
      <c r="B40" s="202"/>
      <c r="C40" s="202"/>
      <c r="D40" s="202"/>
      <c r="E40" s="202"/>
      <c r="F40" s="202"/>
      <c r="G40" s="202"/>
    </row>
    <row r="41" spans="1:7" ht="9.9" customHeight="1" x14ac:dyDescent="0.35">
      <c r="A41" s="36"/>
      <c r="B41" s="36"/>
      <c r="C41" s="36"/>
      <c r="D41" s="36"/>
      <c r="E41" s="36"/>
      <c r="F41" s="36"/>
    </row>
    <row r="42" spans="1:7" x14ac:dyDescent="0.35">
      <c r="A42" s="203" t="s">
        <v>71</v>
      </c>
      <c r="B42" s="203"/>
      <c r="C42" s="203"/>
      <c r="D42" s="203"/>
      <c r="E42" s="203"/>
      <c r="F42" s="203"/>
      <c r="G42" s="203"/>
    </row>
    <row r="43" spans="1:7" ht="17.25" customHeight="1" x14ac:dyDescent="0.35">
      <c r="A43" s="204" t="s">
        <v>72</v>
      </c>
      <c r="B43" s="204"/>
      <c r="C43" s="204"/>
      <c r="D43" s="204"/>
      <c r="E43" s="204"/>
      <c r="F43" s="204"/>
      <c r="G43" s="204"/>
    </row>
    <row r="44" spans="1:7" x14ac:dyDescent="0.35">
      <c r="A44" s="203" t="s">
        <v>51</v>
      </c>
      <c r="B44" s="203"/>
      <c r="C44" s="203"/>
      <c r="D44" s="203"/>
      <c r="E44" s="203"/>
      <c r="F44" s="203"/>
      <c r="G44" s="203"/>
    </row>
    <row r="45" spans="1:7" ht="9.9" customHeight="1" x14ac:dyDescent="0.35">
      <c r="A45" s="36"/>
      <c r="B45" s="36"/>
      <c r="C45" s="36"/>
      <c r="D45" s="36"/>
      <c r="E45" s="36"/>
      <c r="F45" s="36"/>
    </row>
    <row r="46" spans="1:7" x14ac:dyDescent="0.35">
      <c r="A46" s="67" t="s">
        <v>54</v>
      </c>
      <c r="B46" s="67" t="s">
        <v>55</v>
      </c>
      <c r="C46" s="67" t="s">
        <v>91</v>
      </c>
      <c r="D46" s="67" t="s">
        <v>92</v>
      </c>
      <c r="E46" s="67" t="s">
        <v>94</v>
      </c>
      <c r="F46" s="67" t="s">
        <v>96</v>
      </c>
      <c r="G46" s="67" t="s">
        <v>13</v>
      </c>
    </row>
    <row r="47" spans="1:7" x14ac:dyDescent="0.35">
      <c r="A47" s="129" t="s">
        <v>16</v>
      </c>
      <c r="B47" s="48"/>
      <c r="C47" s="35">
        <f>+C49+C53</f>
        <v>24305327347.750004</v>
      </c>
      <c r="D47" s="35">
        <f>+D49+D53</f>
        <v>23455177347.750004</v>
      </c>
      <c r="E47" s="35">
        <f>+E49+E53</f>
        <v>23380252347.75</v>
      </c>
      <c r="F47" s="35">
        <f>+F49+F53</f>
        <v>28760015889.909939</v>
      </c>
      <c r="G47" s="35">
        <f>+G49+G53</f>
        <v>208040883018.02994</v>
      </c>
    </row>
    <row r="48" spans="1:7" x14ac:dyDescent="0.35">
      <c r="A48" s="13"/>
      <c r="B48" s="49"/>
      <c r="C48" s="14"/>
      <c r="D48" s="14"/>
      <c r="E48" s="14"/>
      <c r="F48" s="14"/>
      <c r="G48" s="50"/>
    </row>
    <row r="49" spans="1:7" x14ac:dyDescent="0.35">
      <c r="A49" s="210" t="s">
        <v>73</v>
      </c>
      <c r="B49" s="210"/>
      <c r="C49" s="52">
        <f>+SUM(C50:C51)</f>
        <v>23305327347.750004</v>
      </c>
      <c r="D49" s="52">
        <f>+SUM(D50:D51)</f>
        <v>23455177347.750004</v>
      </c>
      <c r="E49" s="52">
        <f>+SUM(E50:E51)</f>
        <v>23380252347.75</v>
      </c>
      <c r="F49" s="52">
        <f>+SUM(F50:F51)</f>
        <v>23380252347.75</v>
      </c>
      <c r="G49" s="52">
        <f>+SUM(G50:G52)</f>
        <v>201661119475.87</v>
      </c>
    </row>
    <row r="50" spans="1:7" ht="30" x14ac:dyDescent="0.35">
      <c r="A50" s="182">
        <f>+'4T'!A97</f>
        <v>1.3103899999999999</v>
      </c>
      <c r="B50" s="53" t="str">
        <f>+'4T'!B97</f>
        <v>Tranf. Ley Protección Trabajador Art.77</v>
      </c>
      <c r="C50" s="15">
        <f>+'1T'!F97</f>
        <v>1177599843.99</v>
      </c>
      <c r="D50" s="15">
        <f>+'2T'!F97</f>
        <v>1327449843.99</v>
      </c>
      <c r="E50" s="15">
        <f>+'3T'!F99</f>
        <v>1252524844</v>
      </c>
      <c r="F50" s="15">
        <f>+'4T'!F97</f>
        <v>1252524844.02</v>
      </c>
      <c r="G50" s="92">
        <f>+C50+D50+E50+F50</f>
        <v>5010099376</v>
      </c>
    </row>
    <row r="51" spans="1:7" ht="30" x14ac:dyDescent="0.35">
      <c r="A51" s="182">
        <f>+'4T'!A98</f>
        <v>1.3104199999999999</v>
      </c>
      <c r="B51" s="53" t="str">
        <f>+'4T'!B98</f>
        <v>Tranf. Ley Protección Trabajador Art.87</v>
      </c>
      <c r="C51" s="15">
        <f>+'1T'!F98</f>
        <v>22127727503.760002</v>
      </c>
      <c r="D51" s="15">
        <f>+'2T'!F98</f>
        <v>22127727503.760002</v>
      </c>
      <c r="E51" s="15">
        <f>+'3T'!F100</f>
        <v>22127727503.75</v>
      </c>
      <c r="F51" s="15">
        <f>+'4T'!F98</f>
        <v>22127727503.73</v>
      </c>
      <c r="G51" s="92">
        <f>+C51+D51+E51+F51</f>
        <v>88510910015</v>
      </c>
    </row>
    <row r="52" spans="1:7" ht="30" x14ac:dyDescent="0.35">
      <c r="A52" s="182">
        <f>+'4T'!A99</f>
        <v>1.3103499999999999</v>
      </c>
      <c r="B52" s="53" t="str">
        <f>+'4T'!B99</f>
        <v>Fondo Desarr. Soc. y Asig. Fam. (FODESAF)</v>
      </c>
      <c r="C52" s="15">
        <f>+'1T'!F99</f>
        <v>16812545556</v>
      </c>
      <c r="D52" s="15">
        <f>+'2T'!F99</f>
        <v>16812545556</v>
      </c>
      <c r="E52" s="15">
        <f>+'3T'!F101</f>
        <v>16812545556</v>
      </c>
      <c r="F52" s="15">
        <f>+'4T'!F99</f>
        <v>57702473416.870003</v>
      </c>
      <c r="G52" s="92">
        <f>+C52+D52+E52+F52</f>
        <v>108140110084.87</v>
      </c>
    </row>
    <row r="53" spans="1:7" x14ac:dyDescent="0.35">
      <c r="A53" s="210" t="s">
        <v>74</v>
      </c>
      <c r="B53" s="210"/>
      <c r="C53" s="52">
        <f>+SUM(C54:C55)</f>
        <v>1000000000</v>
      </c>
      <c r="D53" s="52">
        <f>+SUM(D54:D55)</f>
        <v>0</v>
      </c>
      <c r="E53" s="52">
        <f>+SUM(E54:E55)</f>
        <v>0</v>
      </c>
      <c r="F53" s="52">
        <f>+SUM(F54:F55)</f>
        <v>5379763542.1599398</v>
      </c>
      <c r="G53" s="52">
        <f>+SUM(G54:G55)</f>
        <v>6379763542.1599398</v>
      </c>
    </row>
    <row r="54" spans="1:7" x14ac:dyDescent="0.35">
      <c r="A54" s="182">
        <f>+'4T'!A101</f>
        <v>2.6000200000000002</v>
      </c>
      <c r="B54" s="182" t="str">
        <f>+'4T'!B101</f>
        <v>Recursos Específicos*</v>
      </c>
      <c r="C54" s="55">
        <f>+'1T'!F101</f>
        <v>1000000000</v>
      </c>
      <c r="D54" s="55">
        <f>+'2T'!F101</f>
        <v>0</v>
      </c>
      <c r="E54" s="55">
        <f>+'3T'!F103</f>
        <v>0</v>
      </c>
      <c r="F54" s="55">
        <f>+'4T'!F101</f>
        <v>5379763542.1599398</v>
      </c>
      <c r="G54" s="93">
        <f>+C54+D54+E54+F54</f>
        <v>6379763542.1599398</v>
      </c>
    </row>
    <row r="55" spans="1:7" x14ac:dyDescent="0.35">
      <c r="A55" s="53"/>
      <c r="B55" s="49"/>
      <c r="C55" s="55"/>
      <c r="D55" s="55"/>
      <c r="E55" s="55"/>
      <c r="F55" s="94"/>
      <c r="G55" s="95"/>
    </row>
    <row r="56" spans="1:7" x14ac:dyDescent="0.35">
      <c r="A56" s="224" t="s">
        <v>246</v>
      </c>
      <c r="B56" s="224"/>
      <c r="C56" s="224"/>
      <c r="D56" s="224"/>
      <c r="E56" s="224"/>
      <c r="F56" s="36"/>
    </row>
    <row r="57" spans="1:7" x14ac:dyDescent="0.35">
      <c r="A57" s="249" t="s">
        <v>263</v>
      </c>
      <c r="B57" s="250"/>
      <c r="C57" s="250"/>
      <c r="D57" s="250"/>
      <c r="E57" s="250"/>
      <c r="F57" s="250"/>
      <c r="G57" s="250"/>
    </row>
    <row r="58" spans="1:7" ht="17.25" customHeight="1" x14ac:dyDescent="0.35">
      <c r="A58" s="24"/>
      <c r="B58" s="47"/>
      <c r="C58" s="23"/>
      <c r="D58" s="36"/>
      <c r="E58" s="36"/>
      <c r="F58" s="36"/>
    </row>
    <row r="59" spans="1:7" x14ac:dyDescent="0.35">
      <c r="A59" s="203" t="s">
        <v>75</v>
      </c>
      <c r="B59" s="203"/>
      <c r="C59" s="203"/>
      <c r="D59" s="203"/>
      <c r="E59" s="203"/>
      <c r="F59" s="203"/>
      <c r="G59" s="203"/>
    </row>
    <row r="60" spans="1:7" ht="17.25" customHeight="1" x14ac:dyDescent="0.35">
      <c r="A60" s="204" t="s">
        <v>53</v>
      </c>
      <c r="B60" s="204"/>
      <c r="C60" s="204"/>
      <c r="D60" s="204"/>
      <c r="E60" s="204"/>
      <c r="F60" s="204"/>
      <c r="G60" s="204"/>
    </row>
    <row r="61" spans="1:7" x14ac:dyDescent="0.35">
      <c r="A61" s="203" t="s">
        <v>51</v>
      </c>
      <c r="B61" s="203"/>
      <c r="C61" s="203"/>
      <c r="D61" s="203"/>
      <c r="E61" s="203"/>
      <c r="F61" s="203"/>
      <c r="G61" s="203"/>
    </row>
    <row r="63" spans="1:7" x14ac:dyDescent="0.35">
      <c r="A63" s="67" t="s">
        <v>54</v>
      </c>
      <c r="B63" s="67" t="s">
        <v>55</v>
      </c>
      <c r="C63" s="67" t="s">
        <v>91</v>
      </c>
      <c r="D63" s="67" t="s">
        <v>92</v>
      </c>
      <c r="E63" s="67" t="s">
        <v>94</v>
      </c>
      <c r="F63" s="67" t="s">
        <v>97</v>
      </c>
      <c r="G63" s="67" t="s">
        <v>13</v>
      </c>
    </row>
    <row r="64" spans="1:7" x14ac:dyDescent="0.35">
      <c r="A64" s="129" t="s">
        <v>16</v>
      </c>
      <c r="B64" s="48"/>
      <c r="C64" s="35">
        <f>+C66+C73+C76</f>
        <v>40365960356.889999</v>
      </c>
      <c r="D64" s="35">
        <f>+D66+D73+D76</f>
        <v>41019635450.609207</v>
      </c>
      <c r="E64" s="35">
        <f>+E66+E73+E76</f>
        <v>40192797903.75</v>
      </c>
      <c r="F64" s="35">
        <f>+F66+F73+F76</f>
        <v>65798042242.929939</v>
      </c>
      <c r="G64" s="35">
        <f>+G66+G73+G76</f>
        <v>187376435954.17911</v>
      </c>
    </row>
    <row r="65" spans="1:7" x14ac:dyDescent="0.35">
      <c r="A65" s="13"/>
      <c r="B65" s="49"/>
      <c r="C65" s="14"/>
      <c r="D65" s="14"/>
      <c r="E65" s="14"/>
      <c r="F65" s="50"/>
      <c r="G65" s="50"/>
    </row>
    <row r="66" spans="1:7" x14ac:dyDescent="0.35">
      <c r="A66" s="210" t="s">
        <v>56</v>
      </c>
      <c r="B66" s="210"/>
      <c r="C66" s="52">
        <f>+SUM(C67:C71)</f>
        <v>40117872903.75</v>
      </c>
      <c r="D66" s="52">
        <f t="shared" ref="D66:E66" si="8">+SUM(D67:D71)</f>
        <v>40267722903.75</v>
      </c>
      <c r="E66" s="52">
        <f t="shared" si="8"/>
        <v>40192797903.75</v>
      </c>
      <c r="F66" s="52">
        <f>+SUM(F67:F71)</f>
        <v>60418278700.769997</v>
      </c>
      <c r="G66" s="52">
        <f>+SUM(G67:G71)</f>
        <v>180996672412.01996</v>
      </c>
    </row>
    <row r="67" spans="1:7" ht="24.75" customHeight="1" x14ac:dyDescent="0.35">
      <c r="A67" s="53" t="str">
        <f>+'4T'!A115</f>
        <v>1.04.99</v>
      </c>
      <c r="B67" s="53" t="str">
        <f>+'4T'!B115</f>
        <v xml:space="preserve">Otros servicios de gestión y apoyo </v>
      </c>
      <c r="C67" s="15">
        <f>+'1T'!F114</f>
        <v>1153887479.25</v>
      </c>
      <c r="D67" s="15">
        <f>+'2T'!F114</f>
        <v>1555655459.3499999</v>
      </c>
      <c r="E67" s="15">
        <f>+'3T'!F116</f>
        <v>1209634969.3199999</v>
      </c>
      <c r="F67" s="15">
        <f>+'4T'!F115</f>
        <v>2726811868.3000002</v>
      </c>
      <c r="G67" s="92">
        <f>+C67+D67+E67+F67</f>
        <v>6645989776.2200003</v>
      </c>
    </row>
    <row r="68" spans="1:7" ht="24.75" customHeight="1" x14ac:dyDescent="0.35">
      <c r="A68" s="53" t="str">
        <f>+'4T'!A116</f>
        <v>6.01.03</v>
      </c>
      <c r="B68" s="53" t="str">
        <f>+'4T'!B116</f>
        <v>Transf. corrientes instituciones descentralizadas no empresariales</v>
      </c>
      <c r="C68" s="15">
        <f>+'1T'!F115</f>
        <v>4486323647.6899996</v>
      </c>
      <c r="D68" s="15">
        <f>+'2T'!F115</f>
        <v>5350516521.3800001</v>
      </c>
      <c r="E68" s="15">
        <f>+'3T'!F117</f>
        <v>5397563017.4700003</v>
      </c>
      <c r="F68" s="15">
        <f>+'4T'!F116</f>
        <v>6336636012.21</v>
      </c>
      <c r="G68" s="92">
        <f t="shared" ref="G68:G71" si="9">+C68+D68+E68+F68</f>
        <v>21571039198.75</v>
      </c>
    </row>
    <row r="69" spans="1:7" ht="24.75" customHeight="1" x14ac:dyDescent="0.35">
      <c r="A69" s="53" t="str">
        <f>+'4T'!A117</f>
        <v>6.03.03</v>
      </c>
      <c r="B69" s="53" t="str">
        <f>+'4T'!B117</f>
        <v>Pensiones no contributivas</v>
      </c>
      <c r="C69" s="15">
        <f>+'1T'!F116</f>
        <v>34477661776.809998</v>
      </c>
      <c r="D69" s="15">
        <f>+'2T'!F116</f>
        <v>33361550923.019997</v>
      </c>
      <c r="E69" s="15">
        <f>+'3T'!F118</f>
        <v>33585599916.959999</v>
      </c>
      <c r="F69" s="15">
        <f>+'4T'!F117</f>
        <v>39284030197.869995</v>
      </c>
      <c r="G69" s="92">
        <f t="shared" si="9"/>
        <v>140708842814.65997</v>
      </c>
    </row>
    <row r="70" spans="1:7" ht="24.75" customHeight="1" x14ac:dyDescent="0.35">
      <c r="A70" s="53" t="str">
        <f>+'4T'!A118</f>
        <v>6.03.04</v>
      </c>
      <c r="B70" s="53" t="str">
        <f>+'4T'!B118</f>
        <v xml:space="preserve">Decimotercer mes de pensiones y jubilaciones </v>
      </c>
      <c r="C70" s="15">
        <f>+'1T'!F117</f>
        <v>0</v>
      </c>
      <c r="D70" s="15">
        <f>+'2T'!F117</f>
        <v>0</v>
      </c>
      <c r="E70" s="15">
        <f>+'3T'!F119</f>
        <v>0</v>
      </c>
      <c r="F70" s="15">
        <f>+'4T'!F118</f>
        <v>12070800622.389999</v>
      </c>
      <c r="G70" s="92">
        <f t="shared" si="9"/>
        <v>12070800622.389999</v>
      </c>
    </row>
    <row r="71" spans="1:7" x14ac:dyDescent="0.35">
      <c r="A71" s="53">
        <f>+'4T'!A119</f>
        <v>0</v>
      </c>
      <c r="B71" s="53">
        <f>+'4T'!B119</f>
        <v>0</v>
      </c>
      <c r="C71" s="15">
        <f>+'1T'!F118</f>
        <v>0</v>
      </c>
      <c r="D71" s="15">
        <f>+'2T'!F118</f>
        <v>0</v>
      </c>
      <c r="E71" s="15">
        <f>+'3T'!F120</f>
        <v>0</v>
      </c>
      <c r="F71" s="15">
        <f>+'4T'!F119</f>
        <v>0</v>
      </c>
      <c r="G71" s="92">
        <f t="shared" si="9"/>
        <v>0</v>
      </c>
    </row>
    <row r="72" spans="1:7" x14ac:dyDescent="0.35">
      <c r="A72" s="130"/>
      <c r="B72" s="49"/>
      <c r="C72" s="15"/>
      <c r="D72" s="15"/>
      <c r="E72" s="15"/>
      <c r="F72" s="92"/>
      <c r="G72" s="92"/>
    </row>
    <row r="73" spans="1:7" x14ac:dyDescent="0.35">
      <c r="A73" s="210" t="s">
        <v>58</v>
      </c>
      <c r="B73" s="210"/>
      <c r="C73" s="52">
        <f>+SUM(C74:C74)</f>
        <v>248087453.13999999</v>
      </c>
      <c r="D73" s="52">
        <f>+SUM(D74:D74)</f>
        <v>751912546.85920739</v>
      </c>
      <c r="E73" s="52">
        <f>+SUM(E74:E74)</f>
        <v>0</v>
      </c>
      <c r="F73" s="52">
        <f>+SUM(F74:F74)</f>
        <v>5379763542.1599398</v>
      </c>
      <c r="G73" s="52">
        <f>+SUM(G74:G74)</f>
        <v>6379763542.1591473</v>
      </c>
    </row>
    <row r="74" spans="1:7" ht="24.75" customHeight="1" x14ac:dyDescent="0.35">
      <c r="A74" s="53" t="str">
        <f>+'4T'!A122</f>
        <v xml:space="preserve">6.03.03 </v>
      </c>
      <c r="B74" s="53" t="str">
        <f>+'4T'!B122</f>
        <v>Pensiones no contributivas 1</v>
      </c>
      <c r="C74" s="55">
        <f>+'1T'!F121</f>
        <v>248087453.13999999</v>
      </c>
      <c r="D74" s="55">
        <f>+'2T'!F121</f>
        <v>751912546.85920739</v>
      </c>
      <c r="E74" s="55">
        <f>+'3T'!F123</f>
        <v>0</v>
      </c>
      <c r="F74" s="55">
        <f>+'4T'!F122</f>
        <v>5379763542.1599398</v>
      </c>
      <c r="G74" s="93">
        <f>+C74+D74+E74+F74</f>
        <v>6379763542.1591473</v>
      </c>
    </row>
    <row r="75" spans="1:7" x14ac:dyDescent="0.35">
      <c r="A75" s="36"/>
      <c r="B75" s="36"/>
      <c r="C75" s="40"/>
      <c r="D75" s="40"/>
      <c r="E75" s="40"/>
      <c r="F75" s="40"/>
      <c r="G75" s="40"/>
    </row>
    <row r="76" spans="1:7" x14ac:dyDescent="0.35">
      <c r="A76" s="174" t="s">
        <v>59</v>
      </c>
      <c r="B76" s="174"/>
      <c r="C76" s="52">
        <f>+SUM(C77:C79)</f>
        <v>0</v>
      </c>
      <c r="D76" s="52">
        <f>+SUM(D77:D79)</f>
        <v>0</v>
      </c>
      <c r="E76" s="52">
        <f>+SUM(E77:E79)</f>
        <v>0</v>
      </c>
      <c r="F76" s="52">
        <f>+SUM(F77:F79)</f>
        <v>0</v>
      </c>
      <c r="G76" s="52">
        <f>+SUM(G77:G79)</f>
        <v>0</v>
      </c>
    </row>
    <row r="77" spans="1:7" x14ac:dyDescent="0.35">
      <c r="A77" s="74"/>
      <c r="B77" s="49"/>
      <c r="C77" s="55"/>
      <c r="D77" s="55"/>
      <c r="E77" s="55"/>
      <c r="F77" s="55"/>
      <c r="G77" s="96"/>
    </row>
    <row r="79" spans="1:7" x14ac:dyDescent="0.35">
      <c r="A79" s="46"/>
      <c r="B79" s="46"/>
      <c r="C79" s="94"/>
      <c r="D79" s="94"/>
      <c r="E79" s="94"/>
      <c r="F79" s="94"/>
      <c r="G79" s="95"/>
    </row>
    <row r="80" spans="1:7" x14ac:dyDescent="0.35">
      <c r="A80" s="211" t="s">
        <v>60</v>
      </c>
      <c r="B80" s="211"/>
      <c r="C80" s="211"/>
      <c r="D80" s="211"/>
      <c r="E80" s="211"/>
      <c r="F80" s="211"/>
    </row>
    <row r="81" spans="1:6" x14ac:dyDescent="0.35">
      <c r="A81" s="248" t="s">
        <v>246</v>
      </c>
      <c r="B81" s="248"/>
      <c r="C81" s="248"/>
      <c r="D81" s="248"/>
      <c r="E81" s="248"/>
      <c r="F81" s="248"/>
    </row>
    <row r="82" spans="1:6" x14ac:dyDescent="0.35">
      <c r="A82" s="53"/>
      <c r="B82" s="49"/>
      <c r="C82" s="36"/>
      <c r="D82" s="36"/>
      <c r="E82" s="36"/>
      <c r="F82" s="36"/>
    </row>
    <row r="83" spans="1:6" x14ac:dyDescent="0.35">
      <c r="A83" s="203" t="s">
        <v>77</v>
      </c>
      <c r="B83" s="203"/>
      <c r="C83" s="203"/>
      <c r="D83" s="203"/>
      <c r="E83" s="203"/>
      <c r="F83" s="203"/>
    </row>
    <row r="84" spans="1:6" x14ac:dyDescent="0.35">
      <c r="A84" s="203" t="s">
        <v>78</v>
      </c>
      <c r="B84" s="203"/>
      <c r="C84" s="203"/>
      <c r="D84" s="203"/>
      <c r="E84" s="203"/>
      <c r="F84" s="203"/>
    </row>
    <row r="85" spans="1:6" x14ac:dyDescent="0.35">
      <c r="A85" s="203" t="s">
        <v>51</v>
      </c>
      <c r="B85" s="203"/>
      <c r="C85" s="203"/>
      <c r="D85" s="203"/>
      <c r="E85" s="203"/>
      <c r="F85" s="203"/>
    </row>
    <row r="86" spans="1:6" x14ac:dyDescent="0.35">
      <c r="A86" s="88"/>
      <c r="B86" s="89"/>
      <c r="C86" s="89"/>
      <c r="D86" s="89"/>
      <c r="E86" s="89"/>
      <c r="F86" s="36"/>
    </row>
    <row r="87" spans="1:6" x14ac:dyDescent="0.35">
      <c r="A87" s="67" t="s">
        <v>76</v>
      </c>
      <c r="B87" s="67" t="s">
        <v>91</v>
      </c>
      <c r="C87" s="67" t="s">
        <v>92</v>
      </c>
      <c r="D87" s="67" t="s">
        <v>94</v>
      </c>
      <c r="E87" s="67" t="s">
        <v>96</v>
      </c>
      <c r="F87" s="67" t="s">
        <v>13</v>
      </c>
    </row>
    <row r="88" spans="1:6" x14ac:dyDescent="0.35">
      <c r="A88" s="106" t="s">
        <v>80</v>
      </c>
      <c r="B88" s="60">
        <f>+B89</f>
        <v>1000000000</v>
      </c>
      <c r="C88" s="60">
        <f t="shared" ref="C88:D88" si="10">+B98</f>
        <v>751912546.86000061</v>
      </c>
      <c r="D88" s="60">
        <f t="shared" si="10"/>
        <v>7.9345703125E-4</v>
      </c>
      <c r="E88" s="60">
        <f t="shared" ref="E88" si="11">+D98</f>
        <v>7.9345703125E-4</v>
      </c>
      <c r="F88" s="60">
        <f>+B88</f>
        <v>1000000000</v>
      </c>
    </row>
    <row r="89" spans="1:6" x14ac:dyDescent="0.35">
      <c r="A89" s="107" t="s">
        <v>81</v>
      </c>
      <c r="B89" s="25">
        <f>+'1T'!E135</f>
        <v>1000000000</v>
      </c>
      <c r="C89" s="25">
        <f>+'2T'!E136</f>
        <v>751912546.86000001</v>
      </c>
      <c r="D89" s="25">
        <f>+'3T'!E142</f>
        <v>7.9262256622314453E-4</v>
      </c>
      <c r="E89" s="25">
        <f>+'4T'!E137</f>
        <v>5379763542.1599398</v>
      </c>
      <c r="F89" s="64">
        <f>+B89+C89+D89+E89</f>
        <v>7131676089.0207329</v>
      </c>
    </row>
    <row r="90" spans="1:6" x14ac:dyDescent="0.35">
      <c r="A90" s="107" t="s">
        <v>79</v>
      </c>
      <c r="B90" s="25" t="s">
        <v>89</v>
      </c>
      <c r="C90" s="25">
        <f>+'2T'!E137</f>
        <v>0</v>
      </c>
      <c r="D90" s="25">
        <f>+'3T'!E143</f>
        <v>0</v>
      </c>
      <c r="E90" s="25">
        <f>+'4T'!E138</f>
        <v>0</v>
      </c>
      <c r="F90" s="64" t="str">
        <f>+B90</f>
        <v>N/A</v>
      </c>
    </row>
    <row r="91" spans="1:6" x14ac:dyDescent="0.35">
      <c r="A91" s="106" t="s">
        <v>83</v>
      </c>
      <c r="B91" s="60">
        <f>+'1T'!E137</f>
        <v>40117872903.75</v>
      </c>
      <c r="C91" s="60">
        <f>+'2T'!E138</f>
        <v>40267722903.75</v>
      </c>
      <c r="D91" s="60">
        <f>+'3T'!E144</f>
        <v>40192797903.75</v>
      </c>
      <c r="E91" s="60">
        <f>+'4T'!E139</f>
        <v>81082725764.619995</v>
      </c>
      <c r="F91" s="60">
        <f>+B91+C91+D91+E91</f>
        <v>201661119475.87</v>
      </c>
    </row>
    <row r="92" spans="1:6" x14ac:dyDescent="0.35">
      <c r="A92" s="106" t="s">
        <v>143</v>
      </c>
      <c r="B92" s="60">
        <f>+B93+B94</f>
        <v>41117872903.75</v>
      </c>
      <c r="C92" s="60">
        <f>+C93+C94</f>
        <v>41019635450.610001</v>
      </c>
      <c r="D92" s="60">
        <f>+D93+D94</f>
        <v>40192797903.750793</v>
      </c>
      <c r="E92" s="60">
        <f>+E93+E94</f>
        <v>86462489306.779938</v>
      </c>
      <c r="F92" s="60">
        <f>+F88+F91</f>
        <v>202661119475.87</v>
      </c>
    </row>
    <row r="93" spans="1:6" x14ac:dyDescent="0.35">
      <c r="A93" s="107" t="s">
        <v>81</v>
      </c>
      <c r="B93" s="25">
        <f>+B89</f>
        <v>1000000000</v>
      </c>
      <c r="C93" s="25">
        <f>+C89</f>
        <v>751912546.86000001</v>
      </c>
      <c r="D93" s="25">
        <f>+D89</f>
        <v>7.9262256622314453E-4</v>
      </c>
      <c r="E93" s="25">
        <f>+E89</f>
        <v>5379763542.1599398</v>
      </c>
      <c r="F93" s="64">
        <f>+B93+C93+D93+E93</f>
        <v>7131676089.0207329</v>
      </c>
    </row>
    <row r="94" spans="1:6" x14ac:dyDescent="0.35">
      <c r="A94" s="107" t="s">
        <v>79</v>
      </c>
      <c r="B94" s="25">
        <f>+B91</f>
        <v>40117872903.75</v>
      </c>
      <c r="C94" s="25">
        <f>+C91</f>
        <v>40267722903.75</v>
      </c>
      <c r="D94" s="25">
        <f>+D91</f>
        <v>40192797903.75</v>
      </c>
      <c r="E94" s="25">
        <f>+E91</f>
        <v>81082725764.619995</v>
      </c>
      <c r="F94" s="64">
        <f>+B94+C94+D94+E94</f>
        <v>201661119475.87</v>
      </c>
    </row>
    <row r="95" spans="1:6" x14ac:dyDescent="0.35">
      <c r="A95" s="106" t="s">
        <v>82</v>
      </c>
      <c r="B95" s="60">
        <f>+B96+B97</f>
        <v>40365960356.889999</v>
      </c>
      <c r="C95" s="60">
        <f>+C96+C97</f>
        <v>41019635450.609207</v>
      </c>
      <c r="D95" s="60">
        <f>+D96+D97</f>
        <v>40192797903.75</v>
      </c>
      <c r="E95" s="60">
        <f>+E96+E97</f>
        <v>65798042242.929932</v>
      </c>
      <c r="F95" s="60">
        <f>+B95+C95+D95+E95</f>
        <v>187376435954.17914</v>
      </c>
    </row>
    <row r="96" spans="1:6" x14ac:dyDescent="0.35">
      <c r="A96" s="107" t="s">
        <v>81</v>
      </c>
      <c r="B96" s="81">
        <f>+'1T'!E142</f>
        <v>248087453.13999999</v>
      </c>
      <c r="C96" s="81">
        <f>+'2T'!E143</f>
        <v>751912546.85920739</v>
      </c>
      <c r="D96" s="81">
        <f>+'3T'!E149</f>
        <v>0</v>
      </c>
      <c r="E96" s="81">
        <f>+'4T'!E144</f>
        <v>5379763542.1599398</v>
      </c>
      <c r="F96" s="47">
        <f>+B96+C96+D96+E96</f>
        <v>6379763542.1591473</v>
      </c>
    </row>
    <row r="97" spans="1:6" x14ac:dyDescent="0.35">
      <c r="A97" s="107" t="s">
        <v>79</v>
      </c>
      <c r="B97" s="81">
        <f>+'1T'!E143</f>
        <v>40117872903.75</v>
      </c>
      <c r="C97" s="81">
        <f>+'2T'!E144</f>
        <v>40267722903.75</v>
      </c>
      <c r="D97" s="81">
        <f>+'3T'!E150</f>
        <v>40192797903.75</v>
      </c>
      <c r="E97" s="81">
        <f>+'4T'!E145</f>
        <v>60418278700.769989</v>
      </c>
      <c r="F97" s="47">
        <f>+B97+C97+D97+E97</f>
        <v>180996672412.01999</v>
      </c>
    </row>
    <row r="98" spans="1:6" x14ac:dyDescent="0.35">
      <c r="A98" s="106" t="s">
        <v>144</v>
      </c>
      <c r="B98" s="60">
        <f t="shared" ref="B98:F100" si="12">+B92-B95</f>
        <v>751912546.86000061</v>
      </c>
      <c r="C98" s="60">
        <f t="shared" si="12"/>
        <v>7.9345703125E-4</v>
      </c>
      <c r="D98" s="60">
        <f t="shared" si="12"/>
        <v>7.9345703125E-4</v>
      </c>
      <c r="E98" s="60">
        <f t="shared" si="12"/>
        <v>20664447063.850006</v>
      </c>
      <c r="F98" s="60">
        <f t="shared" si="12"/>
        <v>15284683521.690857</v>
      </c>
    </row>
    <row r="99" spans="1:6" x14ac:dyDescent="0.35">
      <c r="A99" s="107" t="s">
        <v>81</v>
      </c>
      <c r="B99" s="81">
        <f>+B93-B96</f>
        <v>751912546.86000001</v>
      </c>
      <c r="C99" s="81">
        <f t="shared" si="12"/>
        <v>7.9262256622314453E-4</v>
      </c>
      <c r="D99" s="81">
        <f t="shared" si="12"/>
        <v>7.9262256622314453E-4</v>
      </c>
      <c r="E99" s="81">
        <f t="shared" si="12"/>
        <v>0</v>
      </c>
      <c r="F99" s="47">
        <f t="shared" si="12"/>
        <v>751912546.86158562</v>
      </c>
    </row>
    <row r="100" spans="1:6" x14ac:dyDescent="0.35">
      <c r="A100" s="108" t="s">
        <v>79</v>
      </c>
      <c r="B100" s="76">
        <f>+B94-B97</f>
        <v>0</v>
      </c>
      <c r="C100" s="76">
        <f t="shared" si="12"/>
        <v>0</v>
      </c>
      <c r="D100" s="76">
        <f t="shared" si="12"/>
        <v>0</v>
      </c>
      <c r="E100" s="76">
        <f t="shared" si="12"/>
        <v>20664447063.850006</v>
      </c>
      <c r="F100" s="61">
        <f t="shared" si="12"/>
        <v>20664447063.850006</v>
      </c>
    </row>
    <row r="101" spans="1:6" x14ac:dyDescent="0.35">
      <c r="A101" s="224" t="s">
        <v>262</v>
      </c>
      <c r="B101" s="224"/>
      <c r="C101" s="224"/>
      <c r="D101" s="224"/>
      <c r="E101" s="36"/>
      <c r="F101" s="36"/>
    </row>
    <row r="102" spans="1:6" x14ac:dyDescent="0.35">
      <c r="A102" s="134"/>
      <c r="B102" s="134"/>
      <c r="C102" s="134"/>
      <c r="D102" s="134"/>
      <c r="E102" s="36"/>
      <c r="F102" s="36"/>
    </row>
  </sheetData>
  <mergeCells count="32">
    <mergeCell ref="A37:F37"/>
    <mergeCell ref="A24:F24"/>
    <mergeCell ref="A23:F23"/>
    <mergeCell ref="A8:G8"/>
    <mergeCell ref="A11:G11"/>
    <mergeCell ref="A10:G10"/>
    <mergeCell ref="A20:E20"/>
    <mergeCell ref="A21:G21"/>
    <mergeCell ref="C4:E4"/>
    <mergeCell ref="C5:E5"/>
    <mergeCell ref="C6:E6"/>
    <mergeCell ref="A1:G1"/>
    <mergeCell ref="A2:G2"/>
    <mergeCell ref="A61:G61"/>
    <mergeCell ref="A53:B53"/>
    <mergeCell ref="A56:E56"/>
    <mergeCell ref="A57:G57"/>
    <mergeCell ref="A60:G60"/>
    <mergeCell ref="A59:G59"/>
    <mergeCell ref="A49:B49"/>
    <mergeCell ref="A42:G42"/>
    <mergeCell ref="A43:G43"/>
    <mergeCell ref="A44:G44"/>
    <mergeCell ref="A40:G40"/>
    <mergeCell ref="A85:F85"/>
    <mergeCell ref="A101:D101"/>
    <mergeCell ref="A66:B66"/>
    <mergeCell ref="A73:B73"/>
    <mergeCell ref="A80:F80"/>
    <mergeCell ref="A81:F81"/>
    <mergeCell ref="A83:F83"/>
    <mergeCell ref="A84:F84"/>
  </mergeCells>
  <printOptions horizontalCentered="1"/>
  <pageMargins left="0.31496062992125984" right="0.31496062992125984" top="0.94488188976377963" bottom="0.74803149606299213" header="0.19685039370078741" footer="0.31496062992125984"/>
  <pageSetup scale="63" orientation="landscape" r:id="rId1"/>
  <headerFooter>
    <oddHeader>&amp;L&amp;G&amp;R&amp;G</oddHeader>
    <oddFooter>&amp;L&amp;"Palatino Linotype,Normal"&amp;K979797&amp;D&amp;C&amp;"Palatino Linotype,Normal"&amp;K979797Reporte ejecución programática y presupuestaria (Anual)&amp;R&amp;"Palatino Linotype,Normal"&amp;K979797&amp;P</oddFooter>
  </headerFooter>
  <rowBreaks count="2" manualBreakCount="2">
    <brk id="38" max="16383" man="1"/>
    <brk id="81" max="6" man="1"/>
  </rowBreaks>
  <ignoredErrors>
    <ignoredError sqref="C15:G19 C14:F14" evalError="1"/>
    <ignoredError sqref="F33"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3be6da85-fe21-4610-adb7-d3a94d3af923"/>
    <ds:schemaRef ds:uri="4413b21b-dea0-4953-b6fb-287dbf68018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2024-03-01T16:06:07Z</cp:lastPrinted>
  <dcterms:created xsi:type="dcterms:W3CDTF">2011-10-26T20:29:12Z</dcterms:created>
  <dcterms:modified xsi:type="dcterms:W3CDTF">2025-12-31T03:44:58Z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