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72C25CF2-AB93-46EA-8C0A-41DC4D1AF26A}"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'1T'!$A$1:$F$71</definedName>
    <definedName name="_xlnm.Print_Area" localSheetId="2">'2T'!$A$1:$F$174</definedName>
    <definedName name="_xlnm.Print_Area" localSheetId="4">'3T'!$A$1:$F$175</definedName>
    <definedName name="_xlnm.Print_Area" localSheetId="6">'4T'!$A$1:$F$178</definedName>
    <definedName name="_xlnm.Print_Area" localSheetId="7">Anual!$A$1:$G$107</definedName>
    <definedName name="_xlnm.Print_Area" localSheetId="3">'I Semestre'!$A$1:$E$110</definedName>
    <definedName name="_xlnm.Print_Area" localSheetId="5">'III T Acumulado'!$A$1:$F$112</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4" i="24" l="1"/>
  <c r="E130" i="20"/>
  <c r="B131" i="1"/>
  <c r="E108" i="20" l="1"/>
  <c r="E132" i="20"/>
  <c r="E128" i="17"/>
  <c r="E127" i="17"/>
  <c r="E126" i="17"/>
  <c r="F93" i="24"/>
  <c r="F92" i="24"/>
  <c r="F91" i="24" l="1"/>
  <c r="F90" i="24"/>
  <c r="F89" i="24"/>
  <c r="F88" i="24"/>
  <c r="F86" i="24"/>
  <c r="F85" i="24"/>
  <c r="F83" i="24"/>
  <c r="F82" i="24"/>
  <c r="E137" i="20"/>
  <c r="E134" i="20"/>
  <c r="E133" i="20"/>
  <c r="E131" i="20"/>
  <c r="E140" i="20"/>
  <c r="E135" i="20" l="1"/>
  <c r="E136" i="20"/>
  <c r="D130" i="20"/>
  <c r="C130" i="20"/>
  <c r="E129" i="19" l="1"/>
  <c r="E128" i="19"/>
  <c r="E127" i="19"/>
  <c r="D92" i="22"/>
  <c r="E137" i="19"/>
  <c r="E141" i="20"/>
  <c r="E142" i="20"/>
  <c r="D142" i="20"/>
  <c r="D141" i="20"/>
  <c r="D138" i="20"/>
  <c r="D136" i="20"/>
  <c r="C136" i="20"/>
  <c r="B136" i="20"/>
  <c r="B134" i="20"/>
  <c r="G112" i="20"/>
  <c r="B130" i="20"/>
  <c r="B82" i="24"/>
  <c r="D135" i="20"/>
  <c r="E87" i="23" l="1"/>
  <c r="E86" i="23"/>
  <c r="D86" i="23"/>
  <c r="C86" i="23"/>
  <c r="B86" i="23"/>
  <c r="D127" i="19"/>
  <c r="C127" i="19"/>
  <c r="B127" i="19"/>
  <c r="D81" i="22"/>
  <c r="D80" i="22"/>
  <c r="C80" i="22"/>
  <c r="B80" i="22"/>
  <c r="D126" i="17"/>
  <c r="C126" i="17"/>
  <c r="B126" i="17"/>
  <c r="C128" i="1"/>
  <c r="B128" i="1"/>
  <c r="B137" i="17"/>
  <c r="B138" i="17"/>
  <c r="D135" i="17"/>
  <c r="C135" i="17"/>
  <c r="B135" i="17"/>
  <c r="E132" i="17"/>
  <c r="D132" i="17"/>
  <c r="C132" i="17"/>
  <c r="B132" i="17"/>
  <c r="B130" i="17"/>
  <c r="B129" i="17"/>
  <c r="E128" i="1"/>
  <c r="D128" i="1"/>
  <c r="E131" i="24"/>
  <c r="E130" i="24"/>
  <c r="D132" i="24"/>
  <c r="C132" i="24"/>
  <c r="B132" i="24"/>
  <c r="B132" i="20"/>
  <c r="D130" i="24"/>
  <c r="C130" i="24"/>
  <c r="B130" i="24"/>
  <c r="E98" i="23"/>
  <c r="D98" i="23"/>
  <c r="C98" i="23"/>
  <c r="B98" i="23"/>
  <c r="B97" i="23"/>
  <c r="B96" i="23"/>
  <c r="C93" i="23"/>
  <c r="B93" i="23"/>
  <c r="E92" i="23"/>
  <c r="D92" i="23"/>
  <c r="C92" i="23"/>
  <c r="B92" i="23"/>
  <c r="D91" i="23"/>
  <c r="C91" i="23"/>
  <c r="B91" i="23"/>
  <c r="B90" i="23"/>
  <c r="D89" i="23"/>
  <c r="C89" i="23"/>
  <c r="B89" i="23"/>
  <c r="D88" i="23"/>
  <c r="D87" i="23"/>
  <c r="C88" i="23"/>
  <c r="C87" i="23"/>
  <c r="F67" i="23"/>
  <c r="F66" i="23"/>
  <c r="E67" i="23"/>
  <c r="E66" i="23"/>
  <c r="D67" i="23"/>
  <c r="D66" i="23"/>
  <c r="C67" i="23"/>
  <c r="C66" i="23"/>
  <c r="F49" i="23"/>
  <c r="F50" i="23"/>
  <c r="E50" i="23"/>
  <c r="D49" i="23"/>
  <c r="D50" i="23"/>
  <c r="C50" i="23"/>
  <c r="B136" i="19"/>
  <c r="B133" i="19"/>
  <c r="B131" i="19"/>
  <c r="E133" i="19"/>
  <c r="B132" i="19"/>
  <c r="B130" i="19"/>
  <c r="D128" i="19"/>
  <c r="C128" i="19"/>
  <c r="B129" i="19"/>
  <c r="B128" i="19"/>
  <c r="E89" i="23" l="1"/>
  <c r="C92" i="22" l="1"/>
  <c r="B92" i="22"/>
  <c r="C91" i="22"/>
  <c r="D91" i="22"/>
  <c r="B91" i="22"/>
  <c r="B88" i="22"/>
  <c r="C88" i="22"/>
  <c r="D89" i="22"/>
  <c r="C89" i="22"/>
  <c r="B89" i="22"/>
  <c r="C86" i="22"/>
  <c r="C84" i="22" s="1"/>
  <c r="B86" i="22"/>
  <c r="C85" i="22"/>
  <c r="B85" i="22"/>
  <c r="D83" i="22"/>
  <c r="C83" i="22"/>
  <c r="B83" i="22"/>
  <c r="C81" i="22"/>
  <c r="E64" i="22"/>
  <c r="E66" i="22"/>
  <c r="E65" i="22"/>
  <c r="D64" i="22"/>
  <c r="D66" i="22"/>
  <c r="D65" i="22"/>
  <c r="C64" i="22"/>
  <c r="C66" i="22"/>
  <c r="C65" i="22"/>
  <c r="D50" i="22"/>
  <c r="C50" i="22"/>
  <c r="D88" i="22" l="1"/>
  <c r="C87" i="22"/>
  <c r="B87" i="22"/>
  <c r="B84" i="22"/>
  <c r="E137" i="17" l="1"/>
  <c r="C137" i="17"/>
  <c r="D137" i="17"/>
  <c r="D127" i="17"/>
  <c r="C127" i="17"/>
  <c r="C133" i="17"/>
  <c r="D133" i="17"/>
  <c r="E130" i="17"/>
  <c r="E129" i="17"/>
  <c r="E131" i="17"/>
  <c r="B131" i="17"/>
  <c r="B128" i="17"/>
  <c r="B127" i="17"/>
  <c r="B132" i="1"/>
  <c r="B133" i="1"/>
  <c r="E137" i="1"/>
  <c r="E134" i="1"/>
  <c r="E132" i="1"/>
  <c r="D132" i="1"/>
  <c r="C132" i="1"/>
  <c r="D134" i="1"/>
  <c r="C134" i="1"/>
  <c r="B134" i="1"/>
  <c r="E131" i="1"/>
  <c r="B137" i="1" l="1"/>
  <c r="D131" i="1"/>
  <c r="C131" i="1"/>
  <c r="E130" i="1"/>
  <c r="E129" i="1"/>
  <c r="D129" i="1"/>
  <c r="C129" i="1"/>
  <c r="C137" i="1" l="1"/>
  <c r="D137" i="1"/>
  <c r="C133" i="1"/>
  <c r="B138" i="1"/>
  <c r="D130" i="19" l="1"/>
  <c r="C130" i="19"/>
  <c r="B88" i="23"/>
  <c r="E88" i="23" s="1"/>
  <c r="E110" i="20" l="1"/>
  <c r="F112" i="20"/>
  <c r="C136" i="19"/>
  <c r="D129" i="17"/>
  <c r="C129" i="17"/>
  <c r="E68" i="24" l="1"/>
  <c r="D68" i="24"/>
  <c r="C68" i="24"/>
  <c r="D66" i="24"/>
  <c r="D82" i="24"/>
  <c r="C83" i="24"/>
  <c r="D83" i="24"/>
  <c r="B85" i="24"/>
  <c r="C134" i="19" l="1"/>
  <c r="D134" i="19"/>
  <c r="B134" i="19"/>
  <c r="B89" i="24"/>
  <c r="D85" i="24"/>
  <c r="D90" i="24"/>
  <c r="C90" i="24"/>
  <c r="B90" i="24"/>
  <c r="C85" i="24"/>
  <c r="B84" i="24"/>
  <c r="B83" i="24"/>
  <c r="E66" i="24"/>
  <c r="E65" i="24"/>
  <c r="D65" i="24"/>
  <c r="C66" i="24"/>
  <c r="C65" i="24"/>
  <c r="D52" i="24"/>
  <c r="E52" i="24"/>
  <c r="C52" i="24"/>
  <c r="D50" i="24"/>
  <c r="D49" i="24" s="1"/>
  <c r="C50" i="24"/>
  <c r="C49" i="24" s="1"/>
  <c r="D114" i="20"/>
  <c r="E114" i="20"/>
  <c r="C114" i="20"/>
  <c r="C110" i="20"/>
  <c r="D110" i="20"/>
  <c r="D139" i="20"/>
  <c r="F111" i="20"/>
  <c r="F65" i="24" s="1"/>
  <c r="E98" i="20"/>
  <c r="B139" i="20" l="1"/>
  <c r="B137" i="20" s="1"/>
  <c r="E138" i="20"/>
  <c r="D137" i="20"/>
  <c r="C139" i="20"/>
  <c r="E64" i="24"/>
  <c r="C64" i="24"/>
  <c r="D64" i="24"/>
  <c r="F114" i="20"/>
  <c r="E90" i="24" s="1"/>
  <c r="C137" i="20" l="1"/>
  <c r="D94" i="20"/>
  <c r="C133" i="20" s="1"/>
  <c r="E94" i="20"/>
  <c r="D133" i="20" s="1"/>
  <c r="C94" i="20"/>
  <c r="F113" i="19"/>
  <c r="D109" i="17"/>
  <c r="E109" i="17"/>
  <c r="C109" i="17"/>
  <c r="B133" i="20" l="1"/>
  <c r="B133" i="17"/>
  <c r="B136" i="17" s="1"/>
  <c r="C94" i="23"/>
  <c r="B94" i="23"/>
  <c r="B87" i="23"/>
  <c r="C65" i="23"/>
  <c r="C49" i="23"/>
  <c r="C72" i="23"/>
  <c r="B67" i="23"/>
  <c r="A67" i="23"/>
  <c r="B66" i="23"/>
  <c r="A66" i="23"/>
  <c r="B50" i="23"/>
  <c r="A50" i="23"/>
  <c r="E93" i="19"/>
  <c r="D93" i="19"/>
  <c r="C93" i="19"/>
  <c r="C109" i="19"/>
  <c r="D109" i="19"/>
  <c r="E109" i="19"/>
  <c r="B142" i="20" l="1"/>
  <c r="C132" i="20" s="1"/>
  <c r="D92" i="17"/>
  <c r="E92" i="17"/>
  <c r="C92" i="17"/>
  <c r="E85" i="24" l="1"/>
  <c r="F92" i="17"/>
  <c r="C94" i="17"/>
  <c r="E94" i="17"/>
  <c r="D94" i="17"/>
  <c r="F94" i="17"/>
  <c r="B140" i="1"/>
  <c r="C130" i="1" s="1"/>
  <c r="E135" i="17" l="1"/>
  <c r="E135" i="1"/>
  <c r="D62" i="22"/>
  <c r="C70" i="22"/>
  <c r="C68" i="22"/>
  <c r="D49" i="22"/>
  <c r="D47" i="22"/>
  <c r="C91" i="24" l="1"/>
  <c r="E138" i="17"/>
  <c r="B91" i="24"/>
  <c r="B95" i="23"/>
  <c r="E138" i="1"/>
  <c r="F22" i="1"/>
  <c r="F21" i="1"/>
  <c r="F20" i="1"/>
  <c r="F19" i="1"/>
  <c r="E140" i="1" l="1"/>
  <c r="B90" i="22"/>
  <c r="E133" i="17"/>
  <c r="C89" i="24" l="1"/>
  <c r="C95" i="23"/>
  <c r="E136" i="1" l="1"/>
  <c r="D133" i="1"/>
  <c r="D139" i="1" s="1"/>
  <c r="B82" i="22"/>
  <c r="F113" i="1"/>
  <c r="F112" i="1"/>
  <c r="E111" i="1"/>
  <c r="E109" i="1" s="1"/>
  <c r="D111" i="1"/>
  <c r="D109" i="1" s="1"/>
  <c r="C111" i="1"/>
  <c r="C109" i="1" s="1"/>
  <c r="F100" i="1"/>
  <c r="F99" i="1" s="1"/>
  <c r="E99" i="1"/>
  <c r="D99" i="1"/>
  <c r="C99" i="1"/>
  <c r="F97" i="1"/>
  <c r="E96" i="1"/>
  <c r="D96" i="1"/>
  <c r="C96" i="1"/>
  <c r="C79" i="1"/>
  <c r="B79" i="1"/>
  <c r="F24" i="1"/>
  <c r="F23" i="1"/>
  <c r="D94" i="1" l="1"/>
  <c r="E94" i="1"/>
  <c r="E133" i="1"/>
  <c r="B81" i="22"/>
  <c r="F111" i="1"/>
  <c r="F96" i="1"/>
  <c r="C94" i="1"/>
  <c r="B139" i="1"/>
  <c r="E139" i="1"/>
  <c r="C139" i="1"/>
  <c r="F109" i="1" l="1"/>
  <c r="C62" i="22" s="1"/>
  <c r="E62" i="22" s="1"/>
  <c r="F94" i="1"/>
  <c r="C47" i="22" s="1"/>
  <c r="C49" i="22"/>
  <c r="C140" i="1"/>
  <c r="D130" i="1" s="1"/>
  <c r="C138" i="1"/>
  <c r="F16" i="1"/>
  <c r="C16" i="1" l="1"/>
  <c r="D138" i="1" l="1"/>
  <c r="D140" i="1"/>
  <c r="C17" i="17"/>
  <c r="C16" i="17"/>
  <c r="E139" i="20" l="1"/>
  <c r="F120" i="20"/>
  <c r="F119" i="20"/>
  <c r="E118" i="20"/>
  <c r="D118" i="20"/>
  <c r="C118" i="20"/>
  <c r="C108" i="20" s="1"/>
  <c r="F116" i="20"/>
  <c r="F70" i="24" s="1"/>
  <c r="F115" i="20"/>
  <c r="F66" i="24"/>
  <c r="F98" i="20"/>
  <c r="F97" i="20" s="1"/>
  <c r="E97" i="20"/>
  <c r="D97" i="20"/>
  <c r="C97" i="20"/>
  <c r="C92" i="20" s="1"/>
  <c r="F95" i="20"/>
  <c r="F117" i="19"/>
  <c r="F116" i="19"/>
  <c r="E115" i="19"/>
  <c r="D115" i="19"/>
  <c r="C115" i="19"/>
  <c r="F111" i="19"/>
  <c r="F110" i="19"/>
  <c r="F97" i="19"/>
  <c r="F96" i="19" s="1"/>
  <c r="E96" i="19"/>
  <c r="D96" i="19"/>
  <c r="C96" i="19"/>
  <c r="F94" i="19"/>
  <c r="F37" i="20"/>
  <c r="E35" i="24" s="1"/>
  <c r="F36" i="20"/>
  <c r="E34" i="24" s="1"/>
  <c r="F35" i="20"/>
  <c r="E33" i="24" s="1"/>
  <c r="F34" i="20"/>
  <c r="E32" i="24" s="1"/>
  <c r="E32" i="20"/>
  <c r="D32" i="20"/>
  <c r="C32" i="20"/>
  <c r="F24" i="20"/>
  <c r="F22" i="24" s="1"/>
  <c r="F23" i="20"/>
  <c r="F21" i="24" s="1"/>
  <c r="F22" i="20"/>
  <c r="F20" i="24" s="1"/>
  <c r="F21" i="20"/>
  <c r="F19" i="24" s="1"/>
  <c r="F20" i="20"/>
  <c r="F18" i="24" s="1"/>
  <c r="F19" i="20"/>
  <c r="F17" i="24" s="1"/>
  <c r="E17" i="20"/>
  <c r="D17" i="20"/>
  <c r="C17" i="20"/>
  <c r="E16" i="20"/>
  <c r="D16" i="20"/>
  <c r="C16" i="20"/>
  <c r="F37" i="19"/>
  <c r="D35" i="23" s="1"/>
  <c r="F36" i="19"/>
  <c r="D34" i="24" s="1"/>
  <c r="F35" i="19"/>
  <c r="D33" i="24" s="1"/>
  <c r="F34" i="19"/>
  <c r="E32" i="19"/>
  <c r="D32" i="19"/>
  <c r="C32" i="19"/>
  <c r="F24" i="19"/>
  <c r="E22" i="24" s="1"/>
  <c r="F23" i="19"/>
  <c r="E21" i="23" s="1"/>
  <c r="F22" i="19"/>
  <c r="E20" i="24" s="1"/>
  <c r="F21" i="19"/>
  <c r="E19" i="24" s="1"/>
  <c r="F20" i="19"/>
  <c r="E18" i="23" s="1"/>
  <c r="F19" i="19"/>
  <c r="E17" i="23" s="1"/>
  <c r="E17" i="19"/>
  <c r="D17" i="19"/>
  <c r="C17" i="19"/>
  <c r="E16" i="19"/>
  <c r="D16" i="19"/>
  <c r="C16" i="19"/>
  <c r="E91" i="24" l="1"/>
  <c r="F53" i="24"/>
  <c r="F52" i="24" s="1"/>
  <c r="C84" i="24"/>
  <c r="C82" i="24" s="1"/>
  <c r="C82" i="22"/>
  <c r="G70" i="24"/>
  <c r="G68" i="24" s="1"/>
  <c r="F68" i="24"/>
  <c r="F64" i="24"/>
  <c r="G66" i="24"/>
  <c r="F115" i="19"/>
  <c r="E130" i="19"/>
  <c r="D108" i="20"/>
  <c r="C135" i="19"/>
  <c r="F118" i="20"/>
  <c r="D136" i="19"/>
  <c r="B135" i="19"/>
  <c r="D92" i="20"/>
  <c r="E92" i="20"/>
  <c r="E30" i="24"/>
  <c r="F14" i="24"/>
  <c r="F94" i="20"/>
  <c r="F16" i="20"/>
  <c r="F32" i="20"/>
  <c r="D135" i="19"/>
  <c r="D91" i="19"/>
  <c r="E91" i="19"/>
  <c r="E21" i="24"/>
  <c r="D34" i="23"/>
  <c r="F32" i="19"/>
  <c r="D33" i="23"/>
  <c r="E18" i="24"/>
  <c r="E15" i="24" s="1"/>
  <c r="D32" i="24"/>
  <c r="C91" i="19"/>
  <c r="E20" i="23"/>
  <c r="D35" i="24"/>
  <c r="F16" i="19"/>
  <c r="E19" i="23"/>
  <c r="E14" i="23" s="1"/>
  <c r="E22" i="23"/>
  <c r="F93" i="19"/>
  <c r="F91" i="19" s="1"/>
  <c r="D32" i="23"/>
  <c r="E17" i="24"/>
  <c r="F15" i="24"/>
  <c r="F17" i="20"/>
  <c r="F17" i="19"/>
  <c r="E50" i="24" l="1"/>
  <c r="E49" i="24" s="1"/>
  <c r="F50" i="24"/>
  <c r="F49" i="24" s="1"/>
  <c r="F92" i="20"/>
  <c r="C128" i="17"/>
  <c r="C138" i="17" s="1"/>
  <c r="E136" i="17"/>
  <c r="F109" i="19"/>
  <c r="E107" i="19"/>
  <c r="E135" i="19"/>
  <c r="D94" i="23" s="1"/>
  <c r="C107" i="19"/>
  <c r="F110" i="20"/>
  <c r="D107" i="19"/>
  <c r="E136" i="19"/>
  <c r="D30" i="24"/>
  <c r="E14" i="24"/>
  <c r="E15" i="23"/>
  <c r="D30" i="23"/>
  <c r="C18" i="22"/>
  <c r="F37" i="17"/>
  <c r="F36" i="17"/>
  <c r="F35" i="17"/>
  <c r="F34" i="17"/>
  <c r="E32" i="17"/>
  <c r="D32" i="17"/>
  <c r="C32" i="17"/>
  <c r="F24" i="17"/>
  <c r="F23" i="17"/>
  <c r="F22" i="17"/>
  <c r="D20" i="22" s="1"/>
  <c r="F21" i="17"/>
  <c r="F20" i="17"/>
  <c r="F19" i="17"/>
  <c r="E17" i="17"/>
  <c r="D17" i="17"/>
  <c r="E16" i="17"/>
  <c r="D16" i="17"/>
  <c r="C32" i="1"/>
  <c r="D32" i="1"/>
  <c r="E32" i="1"/>
  <c r="F34" i="1"/>
  <c r="F35" i="1"/>
  <c r="F36" i="1"/>
  <c r="D16" i="1"/>
  <c r="E16" i="1"/>
  <c r="D17" i="1"/>
  <c r="E17" i="1"/>
  <c r="C17" i="1"/>
  <c r="C22" i="22"/>
  <c r="D95" i="23" l="1"/>
  <c r="D91" i="24"/>
  <c r="C130" i="17"/>
  <c r="C136" i="17" s="1"/>
  <c r="F108" i="20"/>
  <c r="E89" i="24" s="1"/>
  <c r="F107" i="19"/>
  <c r="G116" i="20" s="1"/>
  <c r="D21" i="23"/>
  <c r="D21" i="24"/>
  <c r="C35" i="24"/>
  <c r="C35" i="22"/>
  <c r="C35" i="23"/>
  <c r="D17" i="24"/>
  <c r="D17" i="23"/>
  <c r="D19" i="23"/>
  <c r="D19" i="24"/>
  <c r="C33" i="22"/>
  <c r="C33" i="23"/>
  <c r="C33" i="24"/>
  <c r="D19" i="22"/>
  <c r="D22" i="23"/>
  <c r="D22" i="24"/>
  <c r="D17" i="22"/>
  <c r="D22" i="22"/>
  <c r="E22" i="22" s="1"/>
  <c r="D21" i="22"/>
  <c r="F17" i="17"/>
  <c r="D18" i="24"/>
  <c r="D18" i="23"/>
  <c r="F32" i="17"/>
  <c r="C32" i="24"/>
  <c r="C32" i="23"/>
  <c r="C32" i="22"/>
  <c r="D20" i="24"/>
  <c r="D20" i="23"/>
  <c r="C34" i="24"/>
  <c r="C34" i="22"/>
  <c r="C34" i="23"/>
  <c r="D18" i="22"/>
  <c r="E18" i="22" s="1"/>
  <c r="C21" i="23"/>
  <c r="C21" i="24"/>
  <c r="B33" i="22"/>
  <c r="B33" i="24"/>
  <c r="B33" i="23"/>
  <c r="B32" i="24"/>
  <c r="B32" i="23"/>
  <c r="B32" i="22"/>
  <c r="C19" i="23"/>
  <c r="C19" i="24"/>
  <c r="G19" i="24" s="1"/>
  <c r="C20" i="24"/>
  <c r="G20" i="24" s="1"/>
  <c r="C20" i="23"/>
  <c r="B34" i="22"/>
  <c r="B34" i="24"/>
  <c r="B34" i="23"/>
  <c r="C22" i="23"/>
  <c r="C22" i="24"/>
  <c r="C21" i="22"/>
  <c r="C19" i="22"/>
  <c r="C18" i="24"/>
  <c r="C18" i="23"/>
  <c r="C20" i="22"/>
  <c r="E20" i="22" s="1"/>
  <c r="F16" i="17"/>
  <c r="F17" i="1"/>
  <c r="D128" i="17" l="1"/>
  <c r="D138" i="17" s="1"/>
  <c r="D86" i="22"/>
  <c r="E34" i="23"/>
  <c r="F34" i="24"/>
  <c r="D33" i="22"/>
  <c r="F20" i="23"/>
  <c r="F19" i="23"/>
  <c r="G21" i="24"/>
  <c r="G22" i="24"/>
  <c r="B138" i="19"/>
  <c r="E132" i="19"/>
  <c r="F21" i="23"/>
  <c r="D14" i="22"/>
  <c r="F33" i="24"/>
  <c r="D14" i="23"/>
  <c r="E15" i="22"/>
  <c r="D14" i="24"/>
  <c r="E33" i="23"/>
  <c r="D15" i="24"/>
  <c r="C30" i="22"/>
  <c r="C30" i="23"/>
  <c r="D15" i="23"/>
  <c r="D34" i="22"/>
  <c r="E19" i="22"/>
  <c r="E21" i="22"/>
  <c r="F22" i="23"/>
  <c r="D15" i="22"/>
  <c r="C30" i="24"/>
  <c r="E32" i="23"/>
  <c r="C15" i="22"/>
  <c r="F18" i="23"/>
  <c r="C15" i="23"/>
  <c r="G18" i="24"/>
  <c r="C15" i="24"/>
  <c r="D32" i="22"/>
  <c r="F32" i="24"/>
  <c r="F37" i="1"/>
  <c r="F32" i="1" s="1"/>
  <c r="E131" i="19" l="1"/>
  <c r="E138" i="19"/>
  <c r="B131" i="20" s="1"/>
  <c r="D130" i="17"/>
  <c r="D136" i="17" s="1"/>
  <c r="G15" i="24"/>
  <c r="F15" i="23"/>
  <c r="C17" i="23"/>
  <c r="C17" i="24"/>
  <c r="C17" i="22"/>
  <c r="B35" i="22"/>
  <c r="B35" i="24"/>
  <c r="B35" i="23"/>
  <c r="B135" i="20" l="1"/>
  <c r="D35" i="22"/>
  <c r="D30" i="22" s="1"/>
  <c r="B30" i="22"/>
  <c r="E17" i="22"/>
  <c r="E14" i="22" s="1"/>
  <c r="C14" i="22"/>
  <c r="C14" i="24"/>
  <c r="G17" i="24"/>
  <c r="G14" i="24" s="1"/>
  <c r="E35" i="23"/>
  <c r="E30" i="23" s="1"/>
  <c r="B30" i="23"/>
  <c r="F35" i="24"/>
  <c r="F30" i="24" s="1"/>
  <c r="B30" i="24"/>
  <c r="C14" i="23"/>
  <c r="F17" i="23"/>
  <c r="F14" i="23" s="1"/>
  <c r="B77" i="20"/>
  <c r="B77" i="19"/>
  <c r="B141" i="20" l="1"/>
  <c r="B140" i="20"/>
  <c r="C131" i="20"/>
  <c r="C135" i="20" s="1"/>
  <c r="C83" i="20"/>
  <c r="C82" i="20"/>
  <c r="C83" i="19"/>
  <c r="C82" i="19"/>
  <c r="C134" i="20" l="1"/>
  <c r="C141" i="20"/>
  <c r="F84" i="24"/>
  <c r="E83" i="24" l="1"/>
  <c r="E82" i="24" s="1"/>
  <c r="C81" i="20"/>
  <c r="D88" i="24"/>
  <c r="C80" i="19"/>
  <c r="B88" i="24"/>
  <c r="B87" i="24"/>
  <c r="E87" i="24" l="1"/>
  <c r="B86" i="24"/>
  <c r="E134" i="19"/>
  <c r="D89" i="24" s="1"/>
  <c r="D75" i="23"/>
  <c r="C142" i="20"/>
  <c r="D132" i="20" s="1"/>
  <c r="D134" i="20" s="1"/>
  <c r="D94" i="24"/>
  <c r="C88" i="24"/>
  <c r="B94" i="24"/>
  <c r="C47" i="23"/>
  <c r="C80" i="20"/>
  <c r="C79" i="20"/>
  <c r="C81" i="19"/>
  <c r="C79" i="19"/>
  <c r="C77" i="20" l="1"/>
  <c r="C77" i="19"/>
  <c r="C94" i="24"/>
  <c r="E50" i="22"/>
  <c r="D93" i="23"/>
  <c r="E95" i="23"/>
  <c r="F77" i="23"/>
  <c r="F68" i="23"/>
  <c r="F76" i="23"/>
  <c r="D87" i="22"/>
  <c r="E94" i="23"/>
  <c r="C75" i="23"/>
  <c r="C63" i="23" s="1"/>
  <c r="C62" i="24"/>
  <c r="C47" i="24"/>
  <c r="E88" i="24"/>
  <c r="E86" i="24" s="1"/>
  <c r="E49" i="23"/>
  <c r="F47" i="23"/>
  <c r="D70" i="22"/>
  <c r="E53" i="22"/>
  <c r="E75" i="23"/>
  <c r="E72" i="23"/>
  <c r="E65" i="23"/>
  <c r="D72" i="23"/>
  <c r="F70" i="23"/>
  <c r="F69" i="23"/>
  <c r="G69" i="24"/>
  <c r="D65" i="23"/>
  <c r="G65" i="24"/>
  <c r="D47" i="24"/>
  <c r="D47" i="23"/>
  <c r="G53" i="24"/>
  <c r="G52" i="24" s="1"/>
  <c r="G50" i="24"/>
  <c r="F47" i="24"/>
  <c r="F62" i="24"/>
  <c r="E47" i="23" l="1"/>
  <c r="E49" i="22"/>
  <c r="F75" i="23"/>
  <c r="E93" i="23"/>
  <c r="E90" i="23"/>
  <c r="B93" i="24"/>
  <c r="E47" i="24"/>
  <c r="E62" i="24"/>
  <c r="E63" i="23"/>
  <c r="E94" i="24"/>
  <c r="G64" i="24"/>
  <c r="D63" i="23"/>
  <c r="F72" i="23"/>
  <c r="G49" i="24"/>
  <c r="F65" i="23"/>
  <c r="D62" i="24"/>
  <c r="E52" i="22"/>
  <c r="E96" i="23" l="1"/>
  <c r="E47" i="22"/>
  <c r="B92" i="24"/>
  <c r="G62" i="24"/>
  <c r="F63" i="23"/>
  <c r="G47" i="24"/>
  <c r="D85" i="22" l="1"/>
  <c r="C90" i="22"/>
  <c r="C90" i="23"/>
  <c r="C96" i="23" s="1"/>
  <c r="C97" i="23"/>
  <c r="C87" i="24"/>
  <c r="D84" i="22" l="1"/>
  <c r="D90" i="22" s="1"/>
  <c r="B137" i="19"/>
  <c r="B139" i="19"/>
  <c r="C129" i="19" s="1"/>
  <c r="C133" i="19" s="1"/>
  <c r="E139" i="19"/>
  <c r="C86" i="24"/>
  <c r="C93" i="24"/>
  <c r="C92" i="24" l="1"/>
  <c r="C132" i="19"/>
  <c r="C138" i="19" s="1"/>
  <c r="D87" i="24"/>
  <c r="C139" i="19" l="1"/>
  <c r="D129" i="19" s="1"/>
  <c r="D133" i="19" s="1"/>
  <c r="C131" i="19"/>
  <c r="C137" i="19" s="1"/>
  <c r="D132" i="19"/>
  <c r="D138" i="19" s="1"/>
  <c r="D93" i="24"/>
  <c r="D86" i="24"/>
  <c r="D97" i="23"/>
  <c r="D90" i="23"/>
  <c r="D96" i="23" s="1"/>
  <c r="E91" i="23"/>
  <c r="E97" i="23" s="1"/>
  <c r="D139" i="19" l="1"/>
  <c r="D131" i="19"/>
  <c r="D137" i="19" s="1"/>
  <c r="D92" i="24"/>
  <c r="C140" i="20" l="1"/>
  <c r="E93" i="24" l="1"/>
  <c r="F87" i="24"/>
  <c r="E92" i="24" l="1"/>
  <c r="D14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9"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A146" authorId="0" shapeId="0" xr:uid="{A6820045-6385-4099-BFC0-02D1AE4FE947}">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<sst xmlns="http://schemas.openxmlformats.org/spreadsheetml/2006/main" count="1055" uniqueCount="240">
  <si>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</si>
  <si>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</si>
  <si>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</si>
  <si>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</si>
  <si>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</si>
  <si>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</si>
  <si>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</si>
  <si>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</si>
  <si>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</si>
  <si>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</si>
  <si>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</si>
  <si>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</si>
  <si>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</si>
  <si>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</si>
  <si>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</si>
  <si>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</si>
  <si>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</si>
  <si>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</si>
  <si>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</si>
  <si>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</si>
  <si>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</si>
  <si>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</si>
  <si>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</si>
  <si>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</si>
  <si>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</si>
  <si>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</si>
  <si>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</si>
  <si>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</si>
  <si>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</si>
  <si>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</si>
  <si>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</si>
  <si>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</si>
  <si>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</si>
  <si>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</si>
  <si>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</si>
  <si>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</si>
  <si>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</si>
  <si>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</si>
  <si>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</si>
  <si>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</si>
  <si>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</si>
  <si>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</si>
  <si>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</si>
  <si>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</si>
  <si>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</si>
  <si>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</si>
  <si>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</si>
  <si>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</si>
  <si>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</si>
  <si>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</si>
  <si>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</si>
  <si>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</si>
  <si>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</si>
  <si>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</si>
  <si>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</si>
  <si>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</si>
  <si>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</si>
  <si>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</si>
  <si>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</si>
  <si>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</si>
  <si>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</si>
  <si>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</si>
  <si>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</si>
  <si>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</si>
  <si>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</si>
  <si>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</si>
  <si>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</si>
  <si>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</si>
  <si>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</si>
  <si>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</si>
  <si>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</si>
  <si>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</si>
  <si>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</si>
  <si>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</si>
  <si>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</si>
  <si>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</si>
  <si>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</si>
  <si>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</si>
  <si>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</si>
  <si>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</si>
  <si>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</si>
  <si>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</si>
  <si>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</si>
  <si>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</si>
  <si>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</si>
  <si>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</si>
  <si>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</si>
  <si>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</si>
  <si>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</si>
  <si>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</si>
  <si>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</si>
  <si>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</si>
  <si>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</si>
  <si>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</si>
  <si>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</si>
  <si>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</si>
  <si>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</si>
  <si>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</si>
  <si>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</si>
  <si>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</si>
  <si>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</si>
  <si>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</si>
  <si>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</si>
  <si>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</si>
  <si>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</si>
  <si>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</si>
  <si>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</si>
  <si>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</si>
  <si>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</si>
  <si>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</si>
  <si>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</si>
  <si>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</si>
  <si>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</si>
  <si>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</si>
  <si>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</si>
  <si>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</si>
  <si>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</si>
  <si>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</si>
  <si>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</si>
  <si>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</si>
  <si>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</si>
  <si>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</si>
  <si>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</si>
  <si>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</si>
  <si>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</si>
  <si>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</si>
  <si>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</si>
  <si>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</si>
  <si>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</si>
  <si>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</si>
  <si>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</si>
  <si>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</si>
  <si>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</si>
  <si>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</si>
  <si>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</si>
  <si>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</si>
  <si>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</si>
  <si>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</si>
  <si>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</si>
  <si>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</si>
  <si>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</si>
  <si>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</si>
  <si>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</si>
  <si>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</si>
  <si>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</si>
  <si>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</si>
  <si>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</si>
  <si>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</si>
  <si>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</si>
  <si>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</si>
  <si>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</si>
  <si>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</si>
  <si>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</si>
  <si>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</si>
  <si>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</si>
  <si>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</si>
  <si>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</si>
  <si>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</si>
  <si>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</si>
  <si>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</si>
  <si>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</si>
  <si>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</si>
  <si>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</si>
  <si>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</si>
  <si>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</si>
  <si>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</si>
  <si>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</si>
  <si>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</si>
  <si>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Personas </t>
  </si>
  <si>
    <t>Subsidio para Beneficiarios Responsables de Pacientes en Fase Terminal</t>
  </si>
  <si>
    <t>Subsidio para Beneficiarios Responsables de  PMEGE</t>
  </si>
  <si>
    <t>Subsidio para Beneficiarios Responsables de  PGE (Extraordinarias)</t>
  </si>
  <si>
    <t xml:space="preserve">Subsidios </t>
  </si>
  <si>
    <t>Gasto por la Admistración del Programa Atención de PFT</t>
  </si>
  <si>
    <t>Informe I trimestre: Martes 25 de abril de 2023</t>
  </si>
  <si>
    <t>Superávit 2022</t>
  </si>
  <si>
    <t>1.03.06</t>
  </si>
  <si>
    <t>Comisiones y gastos servicios financieros y comerciales</t>
  </si>
  <si>
    <t>6.03.09</t>
  </si>
  <si>
    <t>Otras prestaciones a terceras personas (pago subsidios)</t>
  </si>
  <si>
    <t>Caja Costarricense del Seguro Social (CCSS)</t>
  </si>
  <si>
    <t>I Trimestre 2023</t>
  </si>
  <si>
    <t>Área de tesorería general en coordinación con Dirección de Presupuesto, CCSS</t>
  </si>
  <si>
    <t>Beneficio para responsables de pacientes en fase terminal y personas menores de edad gravemente enfermas (PFT)</t>
  </si>
  <si>
    <t>II Trimestre 2023</t>
  </si>
  <si>
    <t>III Trimestre 2023</t>
  </si>
  <si>
    <t>Agosto</t>
  </si>
  <si>
    <t>IV Trimestre 2023</t>
  </si>
  <si>
    <r>
      <t xml:space="preserve">Fuente: </t>
    </r>
    <r>
      <rPr>
        <sz val="9"/>
        <rFont val="Palatino Linotype"/>
        <family val="1"/>
      </rPr>
      <t>Datos registrados en las tablas del sistema Registro Control y Pago de Incapacidades</t>
    </r>
  </si>
  <si>
    <r>
      <t xml:space="preserve">Fuente: </t>
    </r>
    <r>
      <rPr>
        <sz val="9"/>
        <rFont val="Palatino Linotype"/>
        <family val="1"/>
      </rPr>
      <t>No aplica</t>
    </r>
  </si>
  <si>
    <r>
      <t xml:space="preserve">Fuente: </t>
    </r>
    <r>
      <rPr>
        <sz val="9"/>
        <rFont val="Palatino Linotype"/>
        <family val="1"/>
      </rPr>
      <t>Archivo mayor auxiliar Sistema de Información Financiera.</t>
    </r>
  </si>
  <si>
    <r>
      <t xml:space="preserve">Fuente: </t>
    </r>
    <r>
      <rPr>
        <sz val="9"/>
        <rFont val="Palatino Linotype"/>
        <family val="1"/>
      </rPr>
      <t>No aplica.</t>
    </r>
  </si>
  <si>
    <t>Subárea Asesoría Prestaciones en Dinero</t>
  </si>
  <si>
    <r>
      <t xml:space="preserve">Observaciones: 
</t>
    </r>
    <r>
      <rPr>
        <sz val="11"/>
        <color theme="1"/>
        <rFont val="Palatino Linotype"/>
        <family val="1"/>
      </rPr>
      <t>Se encuentra pendiente respuesta por parte de la Dirección Jurídica de la Caja Costarricense de Seguro Social respeto a un criterio legal para el reporte de información a través del Sistema Nacional de Información y Registro Único de Beneficiarios del Estado.</t>
    </r>
  </si>
  <si>
    <r>
      <t xml:space="preserve">Observaciones: 
</t>
    </r>
    <r>
      <rPr>
        <sz val="11"/>
        <color theme="1"/>
        <rFont val="Palatino Linotype"/>
        <family val="1"/>
      </rPr>
      <t>El programa</t>
    </r>
    <r>
      <rPr>
        <i/>
        <sz val="11"/>
        <color theme="1"/>
        <rFont val="Palatino Linotype"/>
        <family val="1"/>
      </rPr>
      <t xml:space="preserve"> "Beneficio para responsables de pacientes en fase terminal y personas menores de edad gravemente enfermas (PFT)" </t>
    </r>
    <r>
      <rPr>
        <sz val="11"/>
        <color theme="1"/>
        <rFont val="Palatino Linotype"/>
        <family val="1"/>
      </rPr>
      <t>no administra activos, los recursos se utilizan únicamente para el pago de subsidios.</t>
    </r>
  </si>
  <si>
    <t>Gasto por la Administración del Programa Atención de PFT</t>
  </si>
  <si>
    <r>
      <t xml:space="preserve">Observaciones: 
</t>
    </r>
    <r>
      <rPr>
        <sz val="11"/>
        <color theme="1"/>
        <rFont val="Palatino Linotype"/>
        <family val="1"/>
      </rPr>
      <t>No se reportan gastos debido a que la Subárea Contabilidad Costos Hospitalarios aún no ha generado el estudio donde se establece el monto del gasto.</t>
    </r>
  </si>
  <si>
    <t>Licda. Mayira Sandoval Vindas</t>
  </si>
  <si>
    <t>Encargada de monitoreo del sistema RCPI y recuperación de dinero</t>
  </si>
  <si>
    <t>MTSS-DMT-OF-620-2022</t>
  </si>
  <si>
    <t>Transf. Ctes. Órganos desconcentrados</t>
  </si>
  <si>
    <r>
      <t xml:space="preserve">Fuente: </t>
    </r>
    <r>
      <rPr>
        <sz val="9"/>
        <rFont val="Palatino Linotype"/>
        <family val="1"/>
      </rPr>
      <t>Área de Tesorería General DFC-ATG-0934-2023 del 12 de julio de 2023.</t>
    </r>
  </si>
  <si>
    <t>Comisiones y Gastos Serv. Finan y Com.</t>
  </si>
  <si>
    <t>6.03.99</t>
  </si>
  <si>
    <t>Otras Prestac a Terc. Personas</t>
  </si>
  <si>
    <r>
      <t xml:space="preserve">Fuente: </t>
    </r>
    <r>
      <rPr>
        <sz val="9"/>
        <rFont val="Palatino Linotype"/>
        <family val="1"/>
      </rPr>
      <t xml:space="preserve"> Área de Tesorería General DFC-ATG-0990-2023 del 31 de julio de 2023.</t>
    </r>
  </si>
  <si>
    <r>
      <t xml:space="preserve">Observaciones: 
</t>
    </r>
    <r>
      <rPr>
        <sz val="11"/>
        <color theme="1"/>
        <rFont val="Palatino Linotype"/>
        <family val="1"/>
      </rPr>
      <t>Personas: corresponde a los asegurados sin repetir, durante el mes, que se benefician con el pago del subsidio de los fondos del FODESAF.                                                                                                              Subsidios: corresponde a la cantidad de boletas otorgadas a las personas.                                                                                                                                                                                                                      La cantidad de beneficiarios sin repetir durante el trimestre es de 1694.</t>
    </r>
  </si>
  <si>
    <r>
      <t xml:space="preserve">Observaciones: 
</t>
    </r>
    <r>
      <rPr>
        <sz val="11"/>
        <color theme="1"/>
        <rFont val="Palatino Linotype"/>
        <family val="1"/>
      </rPr>
      <t>Personas: corresponde a los asegurados sin repetir, durante el mes, que se benefician con el pago del subsidio de los fondos del FODESAF.                                                                                                              Subsidios: corresponde a la cantidad de boletas otorgadas a las personas.                                                                                                                                                                                                                      La cantidad de beneficiarios sin repetir durante el trimestre es de 1870.</t>
    </r>
  </si>
  <si>
    <t>I Semestre 2023</t>
  </si>
  <si>
    <r>
      <t xml:space="preserve">Observaciones: 
</t>
    </r>
    <r>
      <rPr>
        <sz val="11"/>
        <color theme="1"/>
        <rFont val="Palatino Linotype"/>
        <family val="1"/>
      </rPr>
      <t>Personas: corresponde a los asegurados sin repetir, durante el mes, que se benefician con el pago del subsidio de los fondos del FODESAF.                                                                                                              Subsidios: corresponde a la cantidad de boletas otorgadas a las personas.                                                                                                                                                                                                                      La cantidad de beneficiarios sin repetir durante el I semestre es de 3,564.</t>
    </r>
  </si>
  <si>
    <r>
      <t xml:space="preserve">Fuente: </t>
    </r>
    <r>
      <rPr>
        <sz val="9"/>
        <rFont val="Palatino Linotype"/>
        <family val="1"/>
      </rPr>
      <t>Área de Tesorería General DFC-ATG-0934-2023 del 12 de julio de 2023 y  DFC-ATG-0990-2023 del 31 de julio de 2023.</t>
    </r>
  </si>
  <si>
    <r>
      <t xml:space="preserve">Observaciones: 
</t>
    </r>
    <r>
      <rPr>
        <sz val="10"/>
        <color theme="1"/>
        <rFont val="Palatino Linotype"/>
        <family val="1"/>
      </rPr>
      <t>1. En el saldo en caja inicial es ¢0.0 ya que el superávit del periodo 2022 por la suma de ¢707.2 millones no han sido incorporados en el presupuesto del 2023.</t>
    </r>
    <r>
      <rPr>
        <b/>
        <sz val="11"/>
        <color theme="1"/>
        <rFont val="Palatino Linotype"/>
        <family val="1"/>
      </rPr>
      <t xml:space="preserve"> 
</t>
    </r>
    <r>
      <rPr>
        <sz val="10"/>
        <color theme="1"/>
        <rFont val="Palatino Linotype"/>
        <family val="1"/>
      </rPr>
      <t>2. El ingreso efectivo solo se incluye la transferencia de FODESAF hacia el programa.</t>
    </r>
  </si>
  <si>
    <r>
      <t xml:space="preserve">Observaciones: 
</t>
    </r>
    <r>
      <rPr>
        <sz val="10"/>
        <color theme="1"/>
        <rFont val="Palatino Linotype"/>
        <family val="1"/>
      </rPr>
      <t>1. En el saldo en caja inicial es ¢0.0 ya que el superávit del periodo 2022 por la suma de ¢707.2 millones no han sido incorporados en el presupuesto del 2023. 
2. El ingreso efectivo solo se incluye la transferencia de FODESAF hacia el programa.</t>
    </r>
  </si>
  <si>
    <r>
      <t xml:space="preserve">Fuente: </t>
    </r>
    <r>
      <rPr>
        <sz val="9"/>
        <rFont val="Palatino Linotype"/>
        <family val="1"/>
      </rPr>
      <t>Área de Tesorería General DFC-ATG-0990-2023 del 31 de julio de 2023.</t>
    </r>
  </si>
  <si>
    <r>
      <t>Fuente:</t>
    </r>
    <r>
      <rPr>
        <sz val="9"/>
        <rFont val="Palatino Linotype"/>
        <family val="1"/>
      </rPr>
      <t xml:space="preserve"> Área de Tesorería General DFC-ATG-0934-2023 del 12 de julio de 2023, DFC-ATG-0990-2023 del 31 de julio de 2023,Informe de Ejecución Presupuestaria del Seguro de Salud al 31 de marzo de 2023 y 30 de junio de 2023.</t>
    </r>
  </si>
  <si>
    <r>
      <t xml:space="preserve">Fuente: </t>
    </r>
    <r>
      <rPr>
        <sz val="9"/>
        <rFont val="Palatino Linotype"/>
        <family val="1"/>
      </rPr>
      <t>Área de Tesorería General DFC-ATG-0990-2023 del 31 de julio de 2023 e Informe de Ejecución Presupuestaria del Seguro de Salud al 30 de junio de 2023.</t>
    </r>
  </si>
  <si>
    <r>
      <t xml:space="preserve">Fuente: </t>
    </r>
    <r>
      <rPr>
        <sz val="9"/>
        <rFont val="Palatino Linotype"/>
        <family val="1"/>
      </rPr>
      <t xml:space="preserve"> Área de Tesorería General DFC-ATG-0934-2023 del 12 de julio de 2023 e Informe de Ejecución Presupuestaria del Seguro de Salud al 31 de marzo de 2023.</t>
    </r>
  </si>
  <si>
    <r>
      <t xml:space="preserve">Fuente: </t>
    </r>
    <r>
      <rPr>
        <sz val="9"/>
        <rFont val="Palatino Linotype"/>
        <family val="1"/>
      </rPr>
      <t>Área de Tesorería General DFC-ATG-1532-2023 del 28 de niviembre de 2023.</t>
    </r>
  </si>
  <si>
    <r>
      <t xml:space="preserve">Fuente: </t>
    </r>
    <r>
      <rPr>
        <sz val="9"/>
        <rFont val="Palatino Linotype"/>
        <family val="1"/>
      </rPr>
      <t>Área de Tesorería General DFC-ATG-0934-2023 del 12 de julio de 2023, DFC-ATG-0990-2023 del 31 de julio de 2023 y DFC-ATG-1532-2023 del 28 de niviembre de 2023 e  Informe de Ejecución Presupuestaria del Seguro de Salud al 30 de setiembre de 2023.</t>
    </r>
  </si>
  <si>
    <r>
      <t xml:space="preserve">Fuente: </t>
    </r>
    <r>
      <rPr>
        <sz val="9"/>
        <rFont val="Palatino Linotype"/>
        <family val="1"/>
      </rPr>
      <t>Área de Tesorería General DFC-ATG-0096-2024 del 25 de enero de 2024.</t>
    </r>
  </si>
  <si>
    <r>
      <t xml:space="preserve">Fuente: </t>
    </r>
    <r>
      <rPr>
        <sz val="9"/>
        <rFont val="Palatino Linotype"/>
        <family val="1"/>
      </rPr>
      <t xml:space="preserve">Área de Tesorería General DFC-ATG-0096-2024 del 25 de enero de 2024 e </t>
    </r>
    <r>
      <rPr>
        <b/>
        <sz val="9"/>
        <rFont val="Palatino Linotype"/>
        <family val="1"/>
      </rPr>
      <t>Informe de Ejecución Presupuestaria del Seguro de Salud al 31 de diciembre de 2023.</t>
    </r>
  </si>
  <si>
    <r>
      <t xml:space="preserve">Fuente: </t>
    </r>
    <r>
      <rPr>
        <sz val="9"/>
        <rFont val="Palatino Linotype"/>
        <family val="1"/>
      </rPr>
      <t>Área de Tesorería General DFC-ATG-0934-2023 del 12 de julio de 2023, DFC-ATG-0990-2023 del 31 de julio de 2023, DFC-ATG-1532-2023 del 28 de niviembre de 2023 y DFC-ATG-0096-2024 del 25 de enero de 2024.</t>
    </r>
  </si>
  <si>
    <r>
      <t xml:space="preserve">Fuente: </t>
    </r>
    <r>
      <rPr>
        <sz val="9"/>
        <rFont val="Palatino Linotype"/>
        <family val="1"/>
      </rPr>
      <t>Área de Tesorería General y Dirección de Presupuesto.</t>
    </r>
  </si>
  <si>
    <t>Fuente: Dirección de Presupuesto.</t>
  </si>
  <si>
    <r>
      <t xml:space="preserve">Fuente: </t>
    </r>
    <r>
      <rPr>
        <sz val="9"/>
        <rFont val="Palatino Linotype"/>
        <family val="1"/>
      </rPr>
      <t>Área de Tesorería General DFC-ATG-1532-2023 del 28 de noviembre de 2023.</t>
    </r>
  </si>
  <si>
    <r>
      <t xml:space="preserve">Fuente: </t>
    </r>
    <r>
      <rPr>
        <sz val="9"/>
        <rFont val="Palatino Linotype"/>
        <family val="1"/>
      </rPr>
      <t>Área de Tesorería General DFC-ATG-1532-2023 del 28 de noviembre de 2023 e Informe de Ejecución Presupuestaria del Seguro de Salud al 30 de setiembre de 2023.</t>
    </r>
  </si>
  <si>
    <r>
      <t xml:space="preserve">Fuente: </t>
    </r>
    <r>
      <rPr>
        <sz val="9"/>
        <rFont val="Palatino Linotype"/>
        <family val="1"/>
      </rPr>
      <t>Dirección de Presupuesto.</t>
    </r>
  </si>
  <si>
    <r>
      <t>Fuente:</t>
    </r>
    <r>
      <rPr>
        <sz val="9"/>
        <rFont val="Palatino Linotype"/>
        <family val="1"/>
      </rPr>
      <t xml:space="preserve"> Área de Tesorería General DFC-ATG-0934-2023 del 12 de julio de 2023, DFC-ATG-0990-2023 del 31 de julio de 2023 y DFC-ATG-1532-2023 del 28 de noviembre de 2023.</t>
    </r>
  </si>
  <si>
    <r>
      <t xml:space="preserve">Fuente: </t>
    </r>
    <r>
      <rPr>
        <sz val="9"/>
        <rFont val="Palatino Linotype"/>
        <family val="1"/>
      </rPr>
      <t>Dirección de Presupuesto</t>
    </r>
  </si>
  <si>
    <t xml:space="preserve">Observaciones: 
</t>
  </si>
  <si>
    <r>
      <t xml:space="preserve">Fuente: </t>
    </r>
    <r>
      <rPr>
        <sz val="9"/>
        <rFont val="Palatino Linotype"/>
        <family val="1"/>
      </rPr>
      <t>Área de Tesorería General DFC-ATG-0934-2023 del 12 de julio de 2023, DFC-ATG-0990-2023 del 31 de julio de 2023 y DFC-ATG-1532-2023 del 28 de noviembre de 2023.</t>
    </r>
  </si>
  <si>
    <r>
      <t xml:space="preserve">Fuente: </t>
    </r>
    <r>
      <rPr>
        <sz val="9"/>
        <rFont val="Palatino Linotype"/>
        <family val="1"/>
      </rPr>
      <t>Área de Tesorería General DFC-ATG-0934-2023 del 12 de julio de 2023, DFC-ATG-0990-2023 del 31 de julio de 2023, DFC-ATG-1532-2023 del 28 de noviembre de 2023 y DFC-ATG-0096-2024 del 25 de enero de 2024.</t>
    </r>
  </si>
  <si>
    <t>Anual 2023</t>
  </si>
  <si>
    <t>III Trimestre Acumulado 2023</t>
  </si>
  <si>
    <t>Lic. Magaly Varela Padilla</t>
  </si>
  <si>
    <t>Profesional 3</t>
  </si>
  <si>
    <t>Dirección de Presupuesto</t>
  </si>
  <si>
    <r>
      <t xml:space="preserve">Observaciones: 
</t>
    </r>
    <r>
      <rPr>
        <sz val="11"/>
        <color theme="1"/>
        <rFont val="Palatino Linotype"/>
        <family val="1"/>
      </rPr>
      <t>Personas: corresponde a los asegurados sin repetir, durante el mes, que se benefician con el pago del subsidio de los fondos del FODESAF.                                                                                                              Subsidios: corresponde a la cantidad de boletas otorgadas a las personas.                                                                                                                                                                                                                                                     La cantidad de beneficiarios sin repetir durante el trimestre es de 3,047.</t>
    </r>
  </si>
  <si>
    <r>
      <t xml:space="preserve">Observaciones: 
</t>
    </r>
    <r>
      <rPr>
        <sz val="11"/>
        <color theme="1"/>
        <rFont val="Palatino Linotype"/>
        <family val="1"/>
      </rPr>
      <t>Personas: corresponde a los asegurados sin repetir, durante el mes, que se benefician con el pago del subsidio de los fondos del FODESAF.                                                                                                              Subsidios: corresponde a la cantidad de boletas otorgadas a las personas.                                                                                                                                                                                                                                                     La cantidad de beneficiarios sin repetir durante el trimestre es de 2,172.</t>
    </r>
  </si>
  <si>
    <r>
      <t xml:space="preserve">Observaciones: 
</t>
    </r>
    <r>
      <rPr>
        <sz val="11"/>
        <color theme="1"/>
        <rFont val="Palatino Linotype"/>
        <family val="1"/>
      </rPr>
      <t>El programa "Beneficio para responsables de pacientes en fase terminal y personas menores de edad gravemente enfermas (PFT)" no administra activos, los recursos se utilizan únicamente para el pago de subsidios.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</si>
</sst>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quot;₡&quot;#,##0"/>
    <numFmt numFmtId="167" formatCode="0_);\(0\)"/>
    <numFmt numFmtId="168" formatCode="&quot;₡&quot;#,##0.00"/>
  </numFmts>
  <fonts count="38"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11"/>
      <color indexed="8"/>
      <name val="Calibri"/>
      <family val="2"/>
      <scheme val="minor"/>
    </font>
    <font>
      <sz val="10"/>
      <name val="Book Antiqua"/>
      <family val="1"/>
    </font>
    <font>
      <sz val="10"/>
      <name val="Arial"/>
      <family val="2"/>
    </font>
    <font>
      <sz val="11"/>
      <name val="Calibri"/>
      <family val="2"/>
      <scheme val="minor"/>
    </font>
  </fonts>
  <fills count="7">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5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xf numFmtId="0" fontId="36" fillId="0" borderId="0"/>
    <xf numFmtId="0" fontId="1" fillId="0" borderId="0"/>
  </cellStyleXfs>
  <cellXfs count="321">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7" xfId="1" applyNumberFormat="1" applyFont="1" applyBorder="1" applyAlignment="1">
      <alignment vertical="center"/>
    </xf>
    <xf numFmtId="4" fontId="2" fillId="0" borderId="47"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0" applyFont="1" applyAlignment="1">
      <alignment vertical="center"/>
    </xf>
    <xf numFmtId="165" fontId="4" fillId="0" borderId="0" xfId="1" applyNumberFormat="1" applyFont="1" applyFill="1" applyBorder="1" applyAlignment="1">
      <alignment horizontal="center" vertical="center" wrapText="1"/>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165" fontId="4" fillId="2" borderId="15" xfId="1" applyNumberFormat="1" applyFont="1" applyFill="1" applyBorder="1" applyAlignment="1">
      <alignment horizontal="center" vertical="center" wrapText="1"/>
    </xf>
    <xf numFmtId="165" fontId="4" fillId="2" borderId="50"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165" fontId="2" fillId="0" borderId="0" xfId="1" applyNumberFormat="1" applyFont="1" applyFill="1" applyBorder="1" applyAlignment="1">
      <alignment horizontal="left" vertical="center" wrapText="1"/>
    </xf>
    <xf numFmtId="2" fontId="2" fillId="0" borderId="0" xfId="1" applyNumberFormat="1" applyFont="1" applyFill="1" applyBorder="1" applyAlignment="1">
      <alignment horizontal="right" vertical="center" wrapText="1"/>
    </xf>
    <xf numFmtId="2" fontId="2" fillId="0" borderId="1" xfId="1" applyNumberFormat="1" applyFont="1" applyFill="1" applyBorder="1" applyAlignment="1">
      <alignment horizontal="right" vertical="center" wrapText="1"/>
    </xf>
    <xf numFmtId="4" fontId="14" fillId="0" borderId="0" xfId="0" applyNumberFormat="1" applyFont="1" applyAlignment="1">
      <alignment vertical="center"/>
    </xf>
    <xf numFmtId="3" fontId="11" fillId="4" borderId="0" xfId="1" applyNumberFormat="1" applyFont="1" applyFill="1" applyBorder="1" applyAlignment="1">
      <alignment horizontal="righ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165" fontId="10" fillId="2"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6" fillId="0" borderId="0" xfId="1" applyNumberFormat="1" applyFont="1" applyFill="1" applyBorder="1" applyAlignment="1">
      <alignment horizontal="center" vertical="center" wrapText="1"/>
    </xf>
    <xf numFmtId="165" fontId="13" fillId="0" borderId="0" xfId="1" applyNumberFormat="1" applyFont="1" applyFill="1" applyBorder="1" applyAlignment="1">
      <alignment horizontal="left" vertical="center" wrapText="1"/>
    </xf>
    <xf numFmtId="165" fontId="4" fillId="2" borderId="0" xfId="1" applyNumberFormat="1" applyFont="1" applyFill="1" applyBorder="1" applyAlignment="1">
      <alignment horizontal="center" vertical="center" wrapText="1"/>
    </xf>
    <xf numFmtId="0" fontId="3" fillId="0" borderId="0" xfId="0" applyFont="1" applyAlignment="1">
      <alignment horizontal="center" vertical="center"/>
    </xf>
    <xf numFmtId="4" fontId="14" fillId="0" borderId="16" xfId="0" applyNumberFormat="1" applyFont="1" applyBorder="1" applyAlignment="1">
      <alignment vertical="center"/>
    </xf>
    <xf numFmtId="0" fontId="5" fillId="0" borderId="0" xfId="1" applyNumberFormat="1" applyFont="1" applyFill="1" applyBorder="1" applyAlignment="1">
      <alignment horizontal="left" vertical="center" wrapText="1"/>
    </xf>
    <xf numFmtId="0" fontId="12" fillId="0" borderId="0" xfId="0" applyFont="1" applyAlignment="1">
      <alignment horizontal="left" vertical="center" wrapText="1"/>
    </xf>
    <xf numFmtId="165" fontId="12" fillId="4" borderId="0" xfId="1" applyNumberFormat="1" applyFont="1" applyFill="1" applyBorder="1" applyAlignment="1">
      <alignment horizontal="center" vertical="center"/>
    </xf>
    <xf numFmtId="165" fontId="5" fillId="4" borderId="0" xfId="1" applyNumberFormat="1" applyFont="1" applyFill="1" applyBorder="1" applyAlignment="1">
      <alignment horizontal="left" vertical="center" wrapText="1"/>
    </xf>
    <xf numFmtId="165" fontId="22" fillId="0" borderId="0" xfId="1" applyNumberFormat="1" applyFont="1" applyFill="1" applyBorder="1" applyAlignment="1">
      <alignment horizontal="left" vertical="center" wrapText="1"/>
    </xf>
    <xf numFmtId="4" fontId="5" fillId="4" borderId="0" xfId="1" applyNumberFormat="1" applyFont="1" applyFill="1" applyBorder="1" applyAlignment="1">
      <alignment horizontal="right" vertical="center" wrapText="1"/>
    </xf>
    <xf numFmtId="3" fontId="12" fillId="4" borderId="0" xfId="1" applyNumberFormat="1" applyFont="1" applyFill="1" applyBorder="1" applyAlignment="1">
      <alignment horizontal="right" vertical="center" wrapText="1"/>
    </xf>
    <xf numFmtId="3" fontId="12" fillId="0" borderId="1" xfId="1" applyNumberFormat="1" applyFont="1" applyFill="1" applyBorder="1" applyAlignment="1">
      <alignment horizontal="right" vertical="center" wrapText="1"/>
    </xf>
    <xf numFmtId="3" fontId="2" fillId="0" borderId="0" xfId="0" applyNumberFormat="1" applyFont="1" applyAlignment="1">
      <alignment horizontal="right" vertical="center"/>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165" fontId="19" fillId="4" borderId="0" xfId="1" applyNumberFormat="1" applyFont="1" applyFill="1" applyBorder="1" applyAlignment="1">
      <alignment horizontal="center" vertical="center"/>
    </xf>
    <xf numFmtId="3" fontId="5" fillId="4" borderId="0" xfId="0" applyNumberFormat="1" applyFont="1" applyFill="1" applyAlignment="1">
      <alignment horizontal="right" vertical="center"/>
    </xf>
    <xf numFmtId="3" fontId="2" fillId="0" borderId="1" xfId="0" applyNumberFormat="1" applyFont="1" applyBorder="1" applyAlignment="1">
      <alignment horizontal="right" vertical="center"/>
    </xf>
    <xf numFmtId="2" fontId="5" fillId="4" borderId="0" xfId="1" applyNumberFormat="1" applyFont="1" applyFill="1" applyBorder="1" applyAlignment="1">
      <alignment horizontal="right" vertical="center" wrapText="1"/>
    </xf>
    <xf numFmtId="0" fontId="2" fillId="0" borderId="0" xfId="0" applyFont="1" applyAlignment="1">
      <alignment horizontal="right" vertical="center"/>
    </xf>
    <xf numFmtId="0" fontId="2" fillId="5" borderId="0" xfId="0" applyFont="1" applyFill="1"/>
    <xf numFmtId="0" fontId="12" fillId="0" borderId="0" xfId="0" applyFont="1" applyAlignment="1">
      <alignment vertical="center" wrapText="1"/>
    </xf>
    <xf numFmtId="4" fontId="5" fillId="5" borderId="0" xfId="1" applyNumberFormat="1" applyFont="1" applyFill="1" applyBorder="1" applyAlignment="1">
      <alignment horizontal="right" vertical="center"/>
    </xf>
    <xf numFmtId="165" fontId="12" fillId="0" borderId="0" xfId="1" applyNumberFormat="1" applyFont="1" applyFill="1" applyBorder="1" applyAlignment="1">
      <alignment horizontal="center" vertical="center" wrapText="1"/>
    </xf>
    <xf numFmtId="165" fontId="12" fillId="5" borderId="0" xfId="1" applyNumberFormat="1" applyFont="1" applyFill="1" applyBorder="1" applyAlignment="1">
      <alignment horizontal="center" vertical="center"/>
    </xf>
    <xf numFmtId="3" fontId="12" fillId="5" borderId="0" xfId="1" applyNumberFormat="1" applyFont="1" applyFill="1" applyBorder="1" applyAlignment="1">
      <alignment horizontal="right" vertical="center" wrapText="1"/>
    </xf>
    <xf numFmtId="166" fontId="11" fillId="4" borderId="0" xfId="1" applyNumberFormat="1" applyFont="1" applyFill="1" applyBorder="1" applyAlignment="1">
      <alignment horizontal="right" vertical="center" wrapText="1"/>
    </xf>
    <xf numFmtId="166" fontId="11" fillId="0" borderId="0" xfId="1" applyNumberFormat="1" applyFont="1" applyFill="1" applyBorder="1" applyAlignment="1">
      <alignment horizontal="right" vertical="center" wrapText="1"/>
    </xf>
    <xf numFmtId="166" fontId="13" fillId="0" borderId="0" xfId="1" applyNumberFormat="1" applyFont="1" applyFill="1" applyBorder="1" applyAlignment="1">
      <alignment horizontal="right" vertical="center" wrapText="1"/>
    </xf>
    <xf numFmtId="0" fontId="28" fillId="0" borderId="0" xfId="4" applyAlignment="1">
      <alignment vertical="center"/>
    </xf>
    <xf numFmtId="166" fontId="34" fillId="5" borderId="0" xfId="1" applyNumberFormat="1" applyFont="1" applyFill="1" applyBorder="1" applyAlignment="1">
      <alignment horizontal="right"/>
    </xf>
    <xf numFmtId="166" fontId="34" fillId="5" borderId="0" xfId="1" applyNumberFormat="1" applyFont="1" applyFill="1" applyAlignment="1">
      <alignment horizontal="right"/>
    </xf>
    <xf numFmtId="165" fontId="13" fillId="0" borderId="0" xfId="1" applyNumberFormat="1" applyFont="1" applyFill="1" applyBorder="1" applyAlignment="1">
      <alignment horizontal="center" vertical="center" wrapText="1"/>
    </xf>
    <xf numFmtId="167" fontId="12" fillId="0" borderId="0" xfId="1" applyNumberFormat="1" applyFont="1" applyFill="1" applyBorder="1" applyAlignment="1">
      <alignment horizontal="left" vertical="center" wrapText="1"/>
    </xf>
    <xf numFmtId="0" fontId="12" fillId="5" borderId="0" xfId="0" applyFont="1" applyFill="1" applyAlignment="1">
      <alignment vertical="center"/>
    </xf>
    <xf numFmtId="166" fontId="11" fillId="5" borderId="0" xfId="1" applyNumberFormat="1" applyFont="1" applyFill="1" applyBorder="1" applyAlignment="1">
      <alignment horizontal="right" vertical="center" wrapText="1"/>
    </xf>
    <xf numFmtId="166" fontId="13" fillId="5" borderId="1" xfId="1" applyNumberFormat="1" applyFont="1" applyFill="1" applyBorder="1" applyAlignment="1">
      <alignment horizontal="right"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168" fontId="11" fillId="4" borderId="0" xfId="1" applyNumberFormat="1" applyFont="1" applyFill="1" applyBorder="1" applyAlignment="1">
      <alignment horizontal="right" vertical="center" wrapText="1"/>
    </xf>
    <xf numFmtId="168" fontId="6" fillId="4" borderId="0" xfId="1" applyNumberFormat="1" applyFont="1" applyFill="1" applyBorder="1" applyAlignment="1">
      <alignment horizontal="right" vertical="center" wrapText="1"/>
    </xf>
    <xf numFmtId="168" fontId="11" fillId="0" borderId="0" xfId="1" applyNumberFormat="1" applyFont="1" applyFill="1" applyBorder="1" applyAlignment="1">
      <alignment horizontal="right" vertical="center" wrapText="1"/>
    </xf>
    <xf numFmtId="168" fontId="6" fillId="0" borderId="0" xfId="1" applyNumberFormat="1" applyFont="1" applyFill="1" applyBorder="1" applyAlignment="1">
      <alignment horizontal="right" vertical="center" wrapText="1"/>
    </xf>
    <xf numFmtId="168" fontId="11" fillId="6" borderId="0" xfId="1" applyNumberFormat="1" applyFont="1" applyFill="1" applyBorder="1" applyAlignment="1">
      <alignment horizontal="right" vertical="center" wrapText="1"/>
    </xf>
    <xf numFmtId="168" fontId="6" fillId="6" borderId="0" xfId="1" applyNumberFormat="1" applyFont="1" applyFill="1" applyBorder="1" applyAlignment="1">
      <alignment horizontal="right" vertical="center" wrapText="1"/>
    </xf>
    <xf numFmtId="168" fontId="12" fillId="0" borderId="0" xfId="1" applyNumberFormat="1" applyFont="1" applyFill="1" applyBorder="1" applyAlignment="1">
      <alignment horizontal="right" vertical="center" wrapText="1"/>
    </xf>
    <xf numFmtId="168" fontId="2" fillId="5" borderId="0" xfId="1" applyNumberFormat="1" applyFont="1" applyFill="1" applyBorder="1" applyAlignment="1">
      <alignment horizontal="right" vertical="center"/>
    </xf>
    <xf numFmtId="168" fontId="35" fillId="0" borderId="0" xfId="3" applyNumberFormat="1" applyFont="1" applyFill="1" applyBorder="1" applyAlignment="1">
      <alignment horizontal="right" wrapText="1"/>
    </xf>
    <xf numFmtId="168" fontId="12" fillId="0" borderId="0" xfId="1" applyNumberFormat="1" applyFont="1" applyAlignment="1">
      <alignment vertical="center"/>
    </xf>
    <xf numFmtId="168" fontId="2" fillId="0" borderId="0" xfId="0" applyNumberFormat="1" applyFont="1" applyAlignment="1">
      <alignment vertical="center"/>
    </xf>
    <xf numFmtId="168" fontId="5" fillId="6" borderId="0" xfId="0" applyNumberFormat="1" applyFont="1" applyFill="1" applyAlignment="1">
      <alignment horizontal="right" vertical="center"/>
    </xf>
    <xf numFmtId="168" fontId="6" fillId="6" borderId="0" xfId="0" applyNumberFormat="1" applyFont="1" applyFill="1" applyAlignment="1">
      <alignment horizontal="right" vertical="center"/>
    </xf>
    <xf numFmtId="168" fontId="13" fillId="5" borderId="0" xfId="1" applyNumberFormat="1" applyFont="1" applyFill="1" applyBorder="1" applyAlignment="1">
      <alignment horizontal="right" vertical="center" wrapText="1"/>
    </xf>
    <xf numFmtId="168" fontId="22" fillId="5" borderId="0" xfId="1" applyNumberFormat="1" applyFont="1" applyFill="1" applyBorder="1" applyAlignment="1">
      <alignment horizontal="right" vertical="center" wrapText="1"/>
    </xf>
    <xf numFmtId="168" fontId="12" fillId="0" borderId="0" xfId="0" applyNumberFormat="1" applyFont="1" applyAlignment="1">
      <alignment horizontal="right" vertical="center"/>
    </xf>
    <xf numFmtId="168" fontId="2" fillId="0" borderId="0" xfId="0" applyNumberFormat="1" applyFont="1" applyAlignment="1">
      <alignment horizontal="right" vertical="center"/>
    </xf>
    <xf numFmtId="168" fontId="12" fillId="5" borderId="0" xfId="0" applyNumberFormat="1" applyFont="1" applyFill="1" applyAlignment="1">
      <alignment horizontal="right" vertical="center"/>
    </xf>
    <xf numFmtId="168" fontId="2" fillId="5" borderId="0" xfId="0" applyNumberFormat="1" applyFont="1" applyFill="1" applyAlignment="1">
      <alignment horizontal="right" vertical="center"/>
    </xf>
    <xf numFmtId="168" fontId="12" fillId="5" borderId="1" xfId="0" applyNumberFormat="1" applyFont="1" applyFill="1" applyBorder="1" applyAlignment="1">
      <alignment horizontal="right" vertical="center"/>
    </xf>
    <xf numFmtId="168" fontId="12" fillId="0" borderId="1" xfId="0" applyNumberFormat="1" applyFont="1" applyBorder="1" applyAlignment="1">
      <alignment horizontal="right" vertical="center"/>
    </xf>
    <xf numFmtId="168" fontId="2" fillId="5" borderId="1" xfId="0" applyNumberFormat="1" applyFont="1" applyFill="1" applyBorder="1" applyAlignment="1">
      <alignment horizontal="right" vertical="center"/>
    </xf>
    <xf numFmtId="168" fontId="11" fillId="5" borderId="0" xfId="1" applyNumberFormat="1" applyFont="1" applyFill="1" applyBorder="1" applyAlignment="1">
      <alignment horizontal="right" vertical="center" wrapText="1"/>
    </xf>
    <xf numFmtId="168" fontId="13" fillId="0" borderId="0" xfId="1" applyNumberFormat="1" applyFont="1" applyFill="1" applyBorder="1" applyAlignment="1">
      <alignment horizontal="right" vertical="center" wrapText="1"/>
    </xf>
    <xf numFmtId="168" fontId="13" fillId="0" borderId="1" xfId="1" applyNumberFormat="1" applyFont="1" applyFill="1" applyBorder="1" applyAlignment="1">
      <alignment horizontal="right" vertical="center" wrapText="1"/>
    </xf>
    <xf numFmtId="3" fontId="2" fillId="0" borderId="0" xfId="0" applyNumberFormat="1" applyFont="1" applyAlignment="1">
      <alignment vertical="center"/>
    </xf>
    <xf numFmtId="168" fontId="2" fillId="0" borderId="1" xfId="0" applyNumberFormat="1" applyFont="1" applyBorder="1" applyAlignment="1">
      <alignment horizontal="right" vertical="center"/>
    </xf>
    <xf numFmtId="168" fontId="5" fillId="4" borderId="0" xfId="1" applyNumberFormat="1" applyFont="1" applyFill="1" applyBorder="1" applyAlignment="1">
      <alignment horizontal="right" vertical="center" wrapText="1"/>
    </xf>
    <xf numFmtId="168" fontId="4" fillId="0" borderId="0" xfId="1" applyNumberFormat="1" applyFont="1" applyFill="1" applyBorder="1" applyAlignment="1">
      <alignment horizontal="center" vertical="center" wrapText="1"/>
    </xf>
    <xf numFmtId="168" fontId="2" fillId="0" borderId="0" xfId="1" applyNumberFormat="1" applyFont="1" applyFill="1" applyBorder="1" applyAlignment="1">
      <alignment horizontal="right" vertical="center" wrapText="1"/>
    </xf>
    <xf numFmtId="168" fontId="12" fillId="0" borderId="0" xfId="1" applyNumberFormat="1" applyFont="1" applyFill="1" applyBorder="1" applyAlignment="1">
      <alignment horizontal="right" vertical="center"/>
    </xf>
    <xf numFmtId="168" fontId="12" fillId="0" borderId="1" xfId="1" applyNumberFormat="1" applyFont="1" applyBorder="1" applyAlignment="1">
      <alignment vertical="center"/>
    </xf>
    <xf numFmtId="0" fontId="27" fillId="0" borderId="0" xfId="0" applyFont="1" applyAlignment="1">
      <alignment horizontal="center" vertical="center"/>
    </xf>
    <xf numFmtId="0" fontId="22" fillId="0" borderId="0" xfId="0" applyFont="1" applyAlignment="1">
      <alignment vertical="center"/>
    </xf>
    <xf numFmtId="0" fontId="6" fillId="0" borderId="0" xfId="0" applyFont="1" applyAlignment="1">
      <alignment vertical="center" wrapText="1"/>
    </xf>
    <xf numFmtId="0" fontId="22" fillId="0" borderId="0" xfId="0" applyFont="1"/>
    <xf numFmtId="165" fontId="27" fillId="5" borderId="0" xfId="1" applyNumberFormat="1" applyFont="1" applyFill="1" applyBorder="1" applyAlignment="1">
      <alignment horizontal="center" vertical="center" wrapText="1"/>
    </xf>
    <xf numFmtId="165" fontId="11" fillId="2" borderId="0" xfId="1" applyNumberFormat="1" applyFont="1" applyFill="1" applyBorder="1" applyAlignment="1">
      <alignment horizontal="center" vertical="center" wrapText="1"/>
    </xf>
    <xf numFmtId="3" fontId="13" fillId="0" borderId="0" xfId="1" applyNumberFormat="1" applyFont="1" applyFill="1" applyBorder="1" applyAlignment="1">
      <alignment horizontal="right" vertical="center" wrapText="1"/>
    </xf>
    <xf numFmtId="3" fontId="13" fillId="5" borderId="0" xfId="1" applyNumberFormat="1" applyFont="1" applyFill="1" applyBorder="1" applyAlignment="1">
      <alignment horizontal="right" vertical="center" wrapText="1"/>
    </xf>
    <xf numFmtId="165" fontId="22" fillId="0" borderId="0" xfId="1" applyNumberFormat="1" applyFont="1" applyFill="1" applyAlignment="1">
      <alignment vertical="center"/>
    </xf>
    <xf numFmtId="4" fontId="22" fillId="0" borderId="0" xfId="0" applyNumberFormat="1" applyFont="1" applyAlignment="1">
      <alignment vertical="center"/>
    </xf>
    <xf numFmtId="165" fontId="6" fillId="2" borderId="0" xfId="1" applyNumberFormat="1" applyFont="1" applyFill="1" applyBorder="1" applyAlignment="1">
      <alignment horizontal="center" vertical="center" wrapText="1"/>
    </xf>
    <xf numFmtId="0" fontId="13" fillId="5" borderId="18" xfId="0" applyFont="1" applyFill="1" applyBorder="1" applyAlignment="1">
      <alignment vertical="center"/>
    </xf>
    <xf numFmtId="0" fontId="13" fillId="5" borderId="20" xfId="0" applyFont="1" applyFill="1" applyBorder="1" applyAlignment="1">
      <alignment vertical="center"/>
    </xf>
    <xf numFmtId="0" fontId="13" fillId="5" borderId="1" xfId="0" applyFont="1" applyFill="1" applyBorder="1" applyAlignment="1">
      <alignment vertical="center"/>
    </xf>
    <xf numFmtId="0" fontId="6" fillId="0" borderId="0" xfId="1" applyNumberFormat="1" applyFont="1" applyFill="1" applyBorder="1" applyAlignment="1">
      <alignment horizontal="left" vertical="center" wrapText="1"/>
    </xf>
    <xf numFmtId="0" fontId="11" fillId="0" borderId="24" xfId="0" applyFont="1" applyBorder="1" applyAlignment="1">
      <alignment vertical="center"/>
    </xf>
    <xf numFmtId="0" fontId="11" fillId="0" borderId="28" xfId="0" applyFont="1" applyBorder="1" applyAlignment="1">
      <alignment vertical="center"/>
    </xf>
    <xf numFmtId="0" fontId="37" fillId="0" borderId="0" xfId="0" applyFont="1"/>
    <xf numFmtId="165" fontId="11" fillId="2" borderId="11" xfId="1" applyNumberFormat="1" applyFont="1" applyFill="1" applyBorder="1" applyAlignment="1">
      <alignment horizontal="center" vertical="center" wrapText="1"/>
    </xf>
    <xf numFmtId="0" fontId="22" fillId="0" borderId="1" xfId="0" applyFont="1" applyBorder="1" applyAlignment="1">
      <alignment vertical="center"/>
    </xf>
    <xf numFmtId="165" fontId="6" fillId="2" borderId="11" xfId="1" applyNumberFormat="1" applyFont="1" applyFill="1" applyBorder="1" applyAlignment="1">
      <alignment horizontal="center" vertical="center" wrapText="1"/>
    </xf>
    <xf numFmtId="168" fontId="13" fillId="5" borderId="0" xfId="1" applyNumberFormat="1" applyFont="1" applyFill="1" applyBorder="1" applyAlignment="1">
      <alignment horizontal="right" vertical="center"/>
    </xf>
    <xf numFmtId="168" fontId="22" fillId="5" borderId="0" xfId="1" applyNumberFormat="1" applyFont="1" applyFill="1" applyBorder="1" applyAlignment="1">
      <alignment horizontal="right" vertical="center"/>
    </xf>
    <xf numFmtId="168" fontId="22" fillId="0" borderId="0" xfId="0" applyNumberFormat="1" applyFont="1" applyAlignment="1">
      <alignment vertical="center"/>
    </xf>
    <xf numFmtId="165" fontId="22" fillId="0" borderId="0" xfId="1" applyNumberFormat="1" applyFont="1" applyFill="1" applyAlignment="1">
      <alignment horizontal="center" vertical="center"/>
    </xf>
    <xf numFmtId="4" fontId="22" fillId="0" borderId="1" xfId="0" applyNumberFormat="1" applyFont="1" applyBorder="1" applyAlignment="1">
      <alignment vertical="center"/>
    </xf>
    <xf numFmtId="165" fontId="11" fillId="5" borderId="0" xfId="1" applyNumberFormat="1" applyFont="1" applyFill="1" applyBorder="1" applyAlignment="1">
      <alignment horizontal="center" vertical="center" wrapText="1"/>
    </xf>
    <xf numFmtId="0" fontId="6" fillId="0" borderId="0" xfId="1" applyNumberFormat="1" applyFont="1" applyFill="1" applyBorder="1" applyAlignment="1">
      <alignment vertical="center" wrapText="1"/>
    </xf>
    <xf numFmtId="0" fontId="13" fillId="5" borderId="0" xfId="0" applyFont="1" applyFill="1" applyAlignment="1">
      <alignment vertical="center"/>
    </xf>
    <xf numFmtId="168" fontId="22" fillId="0" borderId="0" xfId="1" applyNumberFormat="1" applyFont="1" applyFill="1" applyBorder="1" applyAlignment="1">
      <alignment horizontal="right" vertical="center" wrapText="1"/>
    </xf>
    <xf numFmtId="168" fontId="12" fillId="5" borderId="0" xfId="1" applyNumberFormat="1" applyFont="1" applyFill="1" applyBorder="1" applyAlignment="1">
      <alignment horizontal="right" vertical="center"/>
    </xf>
    <xf numFmtId="0" fontId="12" fillId="0" borderId="0" xfId="0" applyFont="1" applyAlignment="1">
      <alignment horizontal="center" vertical="center"/>
    </xf>
    <xf numFmtId="167" fontId="12" fillId="0" borderId="0" xfId="1" applyNumberFormat="1" applyFont="1" applyFill="1" applyBorder="1" applyAlignment="1">
      <alignment horizontal="center" vertical="center" wrapText="1"/>
    </xf>
    <xf numFmtId="0" fontId="12" fillId="5" borderId="0" xfId="0" applyFont="1" applyFill="1" applyAlignment="1">
      <alignment horizontal="center" vertical="center"/>
    </xf>
    <xf numFmtId="164" fontId="2" fillId="0" borderId="0" xfId="1" applyFont="1"/>
    <xf numFmtId="164" fontId="2" fillId="0" borderId="0" xfId="0" applyNumberFormat="1" applyFont="1"/>
    <xf numFmtId="4" fontId="2" fillId="0" borderId="0" xfId="0" applyNumberFormat="1" applyFont="1"/>
    <xf numFmtId="164" fontId="2" fillId="0" borderId="0" xfId="1" applyFont="1" applyAlignment="1">
      <alignment vertical="center"/>
    </xf>
    <xf numFmtId="164" fontId="2" fillId="0" borderId="0" xfId="0" applyNumberFormat="1" applyFont="1" applyAlignment="1">
      <alignment vertical="center"/>
    </xf>
    <xf numFmtId="164" fontId="2" fillId="0" borderId="0" xfId="1" applyFont="1" applyFill="1" applyAlignment="1">
      <alignment horizontal="center" vertical="center"/>
    </xf>
    <xf numFmtId="0" fontId="2" fillId="0" borderId="17" xfId="0" applyFont="1" applyBorder="1" applyAlignment="1">
      <alignment vertical="center"/>
    </xf>
    <xf numFmtId="4" fontId="22" fillId="0" borderId="0" xfId="1" applyNumberFormat="1" applyFont="1" applyFill="1" applyBorder="1" applyAlignment="1">
      <alignment horizontal="right" vertical="center" wrapText="1"/>
    </xf>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1"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4" fontId="14" fillId="0" borderId="16" xfId="0" applyNumberFormat="1" applyFont="1" applyBorder="1" applyAlignment="1">
      <alignment horizontal="left" vertical="center"/>
    </xf>
    <xf numFmtId="0" fontId="5" fillId="5" borderId="2" xfId="1" applyNumberFormat="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7" fillId="0" borderId="0" xfId="0" applyFont="1" applyAlignment="1">
      <alignment horizontal="center" wrapText="1"/>
    </xf>
    <xf numFmtId="0" fontId="5" fillId="5" borderId="3" xfId="1" applyNumberFormat="1" applyFont="1" applyFill="1" applyBorder="1" applyAlignment="1">
      <alignment horizontal="left" vertical="center" wrapText="1"/>
    </xf>
    <xf numFmtId="0" fontId="5" fillId="5" borderId="17" xfId="1" applyNumberFormat="1" applyFont="1" applyFill="1" applyBorder="1" applyAlignment="1">
      <alignment horizontal="left" vertical="center" wrapText="1"/>
    </xf>
    <xf numFmtId="0" fontId="5" fillId="5" borderId="4"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10" fillId="2" borderId="13"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3" fillId="5" borderId="0" xfId="1" applyNumberFormat="1" applyFont="1" applyFill="1" applyBorder="1" applyAlignment="1">
      <alignment horizontal="left" vertical="center" wrapText="1"/>
    </xf>
    <xf numFmtId="0" fontId="3" fillId="0" borderId="0" xfId="0" applyFont="1" applyAlignment="1">
      <alignment horizontal="center"/>
    </xf>
    <xf numFmtId="0" fontId="12" fillId="5" borderId="0" xfId="0" applyFont="1" applyFill="1" applyAlignment="1">
      <alignment horizontal="left" vertical="center" wrapText="1"/>
    </xf>
    <xf numFmtId="0" fontId="12" fillId="5" borderId="1"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165" fontId="21" fillId="3" borderId="0" xfId="1" applyNumberFormat="1"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4" fontId="14" fillId="0" borderId="17" xfId="0" applyNumberFormat="1" applyFont="1" applyBorder="1" applyAlignment="1">
      <alignment horizontal="left" vertical="center"/>
    </xf>
    <xf numFmtId="165" fontId="11" fillId="6" borderId="0" xfId="1" applyNumberFormat="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165" fontId="20" fillId="0" borderId="17" xfId="1" applyNumberFormat="1" applyFont="1" applyFill="1" applyBorder="1" applyAlignment="1">
      <alignment horizontal="left" vertical="center" wrapText="1"/>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0" fontId="5" fillId="0" borderId="2" xfId="0" applyFont="1" applyBorder="1" applyAlignment="1">
      <alignment horizontal="center" vertical="center"/>
    </xf>
    <xf numFmtId="0" fontId="5" fillId="0" borderId="16" xfId="0" applyFont="1" applyBorder="1" applyAlignment="1">
      <alignment horizontal="center" vertical="center"/>
    </xf>
    <xf numFmtId="165" fontId="20" fillId="0" borderId="16" xfId="1" applyNumberFormat="1" applyFont="1" applyFill="1" applyBorder="1" applyAlignment="1">
      <alignment horizontal="left" vertical="center" wrapText="1"/>
    </xf>
    <xf numFmtId="0" fontId="5" fillId="0" borderId="2" xfId="0" applyFont="1" applyBorder="1" applyAlignment="1">
      <alignment horizontal="center" vertical="center" wrapText="1"/>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5" fillId="0" borderId="44" xfId="1" applyNumberFormat="1" applyFont="1" applyFill="1" applyBorder="1" applyAlignment="1">
      <alignment horizontal="left" vertical="center" wrapText="1"/>
    </xf>
    <xf numFmtId="0" fontId="5" fillId="0" borderId="45" xfId="1" applyNumberFormat="1" applyFont="1" applyFill="1" applyBorder="1" applyAlignment="1">
      <alignment horizontal="left" vertical="center" wrapText="1"/>
    </xf>
    <xf numFmtId="0" fontId="5" fillId="0" borderId="46" xfId="1" applyNumberFormat="1" applyFont="1" applyFill="1" applyBorder="1" applyAlignment="1">
      <alignment horizontal="left" vertical="center" wrapText="1"/>
    </xf>
    <xf numFmtId="165" fontId="20" fillId="0" borderId="17" xfId="1" applyNumberFormat="1" applyFont="1" applyFill="1" applyBorder="1" applyAlignment="1">
      <alignment vertical="center" wrapText="1"/>
    </xf>
    <xf numFmtId="4" fontId="14" fillId="0" borderId="16" xfId="0" applyNumberFormat="1" applyFont="1" applyBorder="1" applyAlignment="1">
      <alignment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165" fontId="19" fillId="4" borderId="0" xfId="1" applyNumberFormat="1" applyFont="1" applyFill="1" applyBorder="1" applyAlignment="1">
      <alignment horizontal="left" vertical="center" wrapText="1"/>
    </xf>
    <xf numFmtId="0" fontId="5" fillId="0" borderId="4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4" fontId="14" fillId="0" borderId="16" xfId="0" applyNumberFormat="1" applyFont="1" applyBorder="1" applyAlignment="1">
      <alignment horizontal="left" vertical="center" wrapText="1"/>
    </xf>
    <xf numFmtId="4" fontId="14" fillId="0" borderId="0" xfId="0" applyNumberFormat="1" applyFont="1" applyAlignment="1">
      <alignment horizontal="left" vertical="center" wrapText="1"/>
    </xf>
    <xf numFmtId="165" fontId="20" fillId="0" borderId="0" xfId="1" applyNumberFormat="1" applyFont="1" applyFill="1" applyBorder="1" applyAlignment="1">
      <alignment horizontal="left" vertical="center" wrapText="1"/>
    </xf>
    <xf numFmtId="0" fontId="5" fillId="0" borderId="39" xfId="0" applyFont="1" applyBorder="1" applyAlignment="1">
      <alignment horizontal="center" vertical="center"/>
    </xf>
    <xf numFmtId="0" fontId="2" fillId="0" borderId="48" xfId="0"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7" xfId="0" applyFont="1" applyBorder="1" applyAlignment="1">
      <alignment horizontal="center" vertical="center"/>
    </xf>
    <xf numFmtId="0" fontId="2" fillId="0" borderId="43" xfId="0" applyFont="1" applyBorder="1" applyAlignment="1">
      <alignment horizontal="center" vertical="center"/>
    </xf>
    <xf numFmtId="4" fontId="14" fillId="0" borderId="0" xfId="0" applyNumberFormat="1" applyFont="1" applyAlignment="1">
      <alignment horizontal="left" vertical="center"/>
    </xf>
    <xf numFmtId="0" fontId="5" fillId="0" borderId="38"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11" xfId="5" xr:uid="{CD096FF3-5518-42F9-97BD-14FDE2A35D65}"/>
    <cellStyle name="Normal 3" xfId="6" xr:uid="{AB68326D-55DE-44AC-8525-22FEB1A7D04D}"/>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600075</xdr:colOff>
      <xdr:row>66</xdr:row>
      <xdr:rowOff>161926</xdr:rowOff>
    </xdr:from>
    <xdr:to>
      <xdr:col>5</xdr:col>
      <xdr:colOff>674003</xdr:colOff>
      <xdr:row>68</xdr:row>
      <xdr:rowOff>114301</xdr:rowOff>
    </xdr:to>
    <xdr:pic>
      <xdr:nvPicPr>
        <xdr:cNvPr id="2" name="Imagen 1" descr="Texto&#10;&#10;Descripción generada automáticamente">
          <a:extLst>
            <a:ext uri="{FF2B5EF4-FFF2-40B4-BE49-F238E27FC236}">
              <a16:creationId xmlns:a16="http://schemas.microsoft.com/office/drawing/2014/main" id="{C8E408AD-7C69-BEC6-9EC1-5BB632A132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8125" y="18345151"/>
          <a:ext cx="2988578" cy="7239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419100</xdr:colOff>
      <xdr:row>64</xdr:row>
      <xdr:rowOff>219075</xdr:rowOff>
    </xdr:from>
    <xdr:to>
      <xdr:col>5</xdr:col>
      <xdr:colOff>388253</xdr:colOff>
      <xdr:row>66</xdr:row>
      <xdr:rowOff>28575</xdr:rowOff>
    </xdr:to>
    <xdr:pic>
      <xdr:nvPicPr>
        <xdr:cNvPr id="2" name="Imagen 1" descr="Texto&#10;&#10;Descripción generada automáticamente">
          <a:extLst>
            <a:ext uri="{FF2B5EF4-FFF2-40B4-BE49-F238E27FC236}">
              <a16:creationId xmlns:a16="http://schemas.microsoft.com/office/drawing/2014/main" id="{512EA6FC-2400-44F6-A990-104FB2AF2D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81900" y="17526000"/>
          <a:ext cx="2988578" cy="723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228600</xdr:colOff>
      <xdr:row>62</xdr:row>
      <xdr:rowOff>104775</xdr:rowOff>
    </xdr:from>
    <xdr:to>
      <xdr:col>5</xdr:col>
      <xdr:colOff>980920</xdr:colOff>
      <xdr:row>64</xdr:row>
      <xdr:rowOff>167217</xdr:rowOff>
    </xdr:to>
    <xdr:pic>
      <xdr:nvPicPr>
        <xdr:cNvPr id="2" name="Imagen 1" descr="Texto&#10;&#10;Descripción generada automáticamente">
          <a:extLst>
            <a:ext uri="{FF2B5EF4-FFF2-40B4-BE49-F238E27FC236}">
              <a16:creationId xmlns:a16="http://schemas.microsoft.com/office/drawing/2014/main" id="{71813453-78FF-453E-9DAF-188C68ED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17907000"/>
          <a:ext cx="2990695" cy="71966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409575</xdr:colOff>
      <xdr:row>63</xdr:row>
      <xdr:rowOff>104775</xdr:rowOff>
    </xdr:from>
    <xdr:to>
      <xdr:col>5</xdr:col>
      <xdr:colOff>1066645</xdr:colOff>
      <xdr:row>65</xdr:row>
      <xdr:rowOff>167217</xdr:rowOff>
    </xdr:to>
    <xdr:pic>
      <xdr:nvPicPr>
        <xdr:cNvPr id="2" name="Imagen 1" descr="Texto&#10;&#10;Descripción generada automáticamente">
          <a:extLst>
            <a:ext uri="{FF2B5EF4-FFF2-40B4-BE49-F238E27FC236}">
              <a16:creationId xmlns:a16="http://schemas.microsoft.com/office/drawing/2014/main" id="{4EAFD865-01CF-41E4-BC8B-0F362CF48A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39050" y="18068925"/>
          <a:ext cx="2990695" cy="7196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a.rojas@mtss.go.cr" TargetMode="External"/><Relationship Id="rId2" Type="http://schemas.openxmlformats.org/officeDocument/2006/relationships/hyperlink" Target="mailto:direccion.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dimension ref="A4:Q74"/>
  <sheetViews>
    <sheetView showGridLines="0" tabSelected="1" zoomScale="90" zoomScaleNormal="90" workbookViewId="0">
      <selection activeCell="A5" sqref="A5:D5"/>
    </sheetView>
  </sheetViews>
  <sheetFormatPr baseColWidth="10" defaultColWidth="10.6640625" defaultRowHeight="15.6" x14ac:dyDescent="0.3"/>
  <cols>
    <col min="1" max="6" width="31" style="36" customWidth="1"/>
    <col min="7" max="16384" width="10.6640625" style="36"/>
  </cols>
  <sheetData>
    <row r="4" spans="1:6" ht="18" customHeight="1" x14ac:dyDescent="0.3"/>
    <row r="5" spans="1:6" ht="42.6" customHeight="1" x14ac:dyDescent="0.3">
      <c r="A5" s="238" t="s">
        <v>92</v>
      </c>
      <c r="B5" s="238"/>
      <c r="C5" s="238"/>
      <c r="D5" s="238"/>
      <c r="E5" s="42"/>
      <c r="F5" s="42"/>
    </row>
    <row r="6" spans="1:6" ht="16.2" customHeight="1" x14ac:dyDescent="0.3">
      <c r="A6" s="96"/>
      <c r="B6" s="96"/>
      <c r="C6" s="96"/>
      <c r="D6" s="96"/>
      <c r="E6" s="42"/>
      <c r="F6" s="42"/>
    </row>
    <row r="7" spans="1:6" ht="16.2" customHeight="1" x14ac:dyDescent="0.3">
      <c r="A7" s="97" t="s">
        <v>113</v>
      </c>
      <c r="B7" s="96"/>
      <c r="C7" s="96"/>
      <c r="D7" s="96"/>
      <c r="E7" s="42"/>
      <c r="F7" s="42"/>
    </row>
    <row r="8" spans="1:6" x14ac:dyDescent="0.3">
      <c r="A8" s="115"/>
      <c r="B8" s="115"/>
      <c r="C8" s="115"/>
      <c r="D8" s="115"/>
      <c r="E8" s="83"/>
      <c r="F8" s="83"/>
    </row>
    <row r="9" spans="1:6" ht="66.75" customHeight="1" x14ac:dyDescent="0.3">
      <c r="A9" s="235" t="s">
        <v>123</v>
      </c>
      <c r="B9" s="235"/>
      <c r="C9" s="235"/>
      <c r="D9" s="235"/>
      <c r="E9" s="83"/>
      <c r="F9" s="83"/>
    </row>
    <row r="10" spans="1:6" ht="92.7" customHeight="1" x14ac:dyDescent="0.3">
      <c r="A10" s="239" t="s">
        <v>112</v>
      </c>
      <c r="B10" s="239"/>
      <c r="C10" s="239"/>
      <c r="D10" s="239"/>
      <c r="E10" s="83"/>
      <c r="F10" s="83"/>
    </row>
    <row r="11" spans="1:6" ht="94.95" customHeight="1" x14ac:dyDescent="0.3">
      <c r="A11" s="240" t="s">
        <v>147</v>
      </c>
      <c r="B11" s="240"/>
      <c r="C11" s="240"/>
      <c r="D11" s="240"/>
      <c r="E11" s="83"/>
      <c r="F11" s="83"/>
    </row>
    <row r="12" spans="1:6" ht="81" customHeight="1" x14ac:dyDescent="0.3">
      <c r="A12" s="235" t="s">
        <v>164</v>
      </c>
      <c r="B12" s="235"/>
      <c r="C12" s="235"/>
      <c r="D12" s="235"/>
      <c r="E12" s="83"/>
      <c r="F12" s="83"/>
    </row>
    <row r="13" spans="1:6" ht="20.7" customHeight="1" x14ac:dyDescent="0.3">
      <c r="A13" s="115"/>
      <c r="B13" s="115"/>
      <c r="C13" s="115"/>
      <c r="D13" s="115"/>
      <c r="E13" s="83"/>
      <c r="F13" s="83"/>
    </row>
    <row r="14" spans="1:6" ht="20.7" customHeight="1" x14ac:dyDescent="0.3">
      <c r="A14" s="238" t="s">
        <v>114</v>
      </c>
      <c r="B14" s="238"/>
      <c r="C14" s="238"/>
      <c r="D14" s="238"/>
      <c r="E14" s="83"/>
      <c r="F14" s="83"/>
    </row>
    <row r="15" spans="1:6" ht="20.100000000000001" customHeight="1" x14ac:dyDescent="0.3">
      <c r="A15" s="80" t="s">
        <v>26</v>
      </c>
    </row>
    <row r="16" spans="1:6" ht="168.75" customHeight="1" x14ac:dyDescent="0.3">
      <c r="A16" s="235" t="s">
        <v>110</v>
      </c>
      <c r="B16" s="235"/>
      <c r="C16" s="235"/>
      <c r="D16" s="235"/>
      <c r="E16" s="83"/>
      <c r="F16" s="83"/>
    </row>
    <row r="17" spans="1:17" ht="10.199999999999999" customHeight="1" x14ac:dyDescent="0.3"/>
    <row r="18" spans="1:17" ht="20.100000000000001" customHeight="1" x14ac:dyDescent="0.3">
      <c r="A18" s="80" t="s">
        <v>111</v>
      </c>
    </row>
    <row r="20" spans="1:17" ht="15" customHeight="1" x14ac:dyDescent="0.3">
      <c r="A20" s="36" t="s">
        <v>100</v>
      </c>
    </row>
    <row r="21" spans="1:17" ht="15" customHeight="1" x14ac:dyDescent="0.3"/>
    <row r="22" spans="1:17" ht="15" customHeight="1" x14ac:dyDescent="0.3">
      <c r="A22" s="235" t="s">
        <v>101</v>
      </c>
      <c r="B22" s="235"/>
      <c r="C22" s="235"/>
      <c r="D22" s="235"/>
      <c r="E22" s="83"/>
      <c r="F22" s="83"/>
      <c r="G22" s="83"/>
      <c r="H22" s="83"/>
      <c r="I22" s="83"/>
      <c r="J22" s="83"/>
      <c r="K22" s="83"/>
      <c r="L22" s="83"/>
      <c r="M22" s="83"/>
      <c r="N22" s="83"/>
      <c r="O22" s="83"/>
      <c r="P22" s="83"/>
      <c r="Q22" s="83"/>
    </row>
    <row r="23" spans="1:17" ht="15" customHeight="1" x14ac:dyDescent="0.3">
      <c r="A23" s="115"/>
      <c r="B23" s="115"/>
      <c r="C23" s="115"/>
      <c r="D23" s="115"/>
      <c r="E23" s="83"/>
      <c r="F23" s="83"/>
      <c r="G23" s="83"/>
      <c r="H23" s="83"/>
      <c r="I23" s="83"/>
      <c r="J23" s="83"/>
      <c r="K23" s="83"/>
      <c r="L23" s="83"/>
      <c r="M23" s="83"/>
      <c r="N23" s="83"/>
      <c r="O23" s="83"/>
      <c r="P23" s="83"/>
      <c r="Q23" s="83"/>
    </row>
    <row r="24" spans="1:17" ht="33" customHeight="1" x14ac:dyDescent="0.3">
      <c r="A24" s="237" t="s">
        <v>139</v>
      </c>
      <c r="B24" s="237"/>
      <c r="C24" s="237"/>
      <c r="D24" s="237"/>
      <c r="E24" s="83"/>
      <c r="F24" s="83"/>
      <c r="G24" s="83"/>
      <c r="H24" s="83"/>
      <c r="I24" s="83"/>
      <c r="J24" s="83"/>
      <c r="K24" s="83"/>
      <c r="L24" s="83"/>
      <c r="M24" s="83"/>
      <c r="N24" s="83"/>
      <c r="O24" s="83"/>
      <c r="P24" s="83"/>
      <c r="Q24" s="83"/>
    </row>
    <row r="25" spans="1:17" ht="15" customHeight="1" x14ac:dyDescent="0.3">
      <c r="A25" s="115"/>
      <c r="B25" s="115"/>
      <c r="C25" s="115"/>
      <c r="D25" s="115"/>
      <c r="E25" s="83"/>
      <c r="F25" s="83"/>
      <c r="G25" s="83"/>
      <c r="H25" s="83"/>
      <c r="I25" s="83"/>
      <c r="J25" s="83"/>
      <c r="K25" s="83"/>
      <c r="L25" s="83"/>
      <c r="M25" s="83"/>
      <c r="N25" s="83"/>
      <c r="O25" s="83"/>
      <c r="P25" s="83"/>
      <c r="Q25" s="83"/>
    </row>
    <row r="26" spans="1:17" ht="20.100000000000001" customHeight="1" x14ac:dyDescent="0.3">
      <c r="A26" s="236" t="s">
        <v>115</v>
      </c>
      <c r="B26" s="236"/>
      <c r="C26" s="236"/>
      <c r="D26" s="236"/>
    </row>
    <row r="27" spans="1:17" ht="15" customHeight="1" x14ac:dyDescent="0.3">
      <c r="A27" s="36" t="s">
        <v>103</v>
      </c>
    </row>
    <row r="28" spans="1:17" ht="15" customHeight="1" x14ac:dyDescent="0.3">
      <c r="A28" s="36" t="s">
        <v>104</v>
      </c>
    </row>
    <row r="29" spans="1:17" ht="32.1" customHeight="1" x14ac:dyDescent="0.3">
      <c r="A29" s="235" t="s">
        <v>161</v>
      </c>
      <c r="B29" s="235"/>
      <c r="C29" s="235"/>
      <c r="D29" s="235"/>
    </row>
    <row r="30" spans="1:17" ht="15" customHeight="1" x14ac:dyDescent="0.3"/>
    <row r="31" spans="1:17" ht="20.100000000000001" customHeight="1" x14ac:dyDescent="0.3">
      <c r="A31" s="236" t="s">
        <v>116</v>
      </c>
      <c r="B31" s="236"/>
      <c r="C31" s="236"/>
      <c r="D31" s="236"/>
    </row>
    <row r="32" spans="1:17" ht="15" customHeight="1" x14ac:dyDescent="0.3">
      <c r="A32" s="36" t="s">
        <v>103</v>
      </c>
    </row>
    <row r="33" spans="1:6" ht="15" customHeight="1" x14ac:dyDescent="0.3">
      <c r="A33" s="36" t="s">
        <v>104</v>
      </c>
    </row>
    <row r="34" spans="1:6" ht="32.1" customHeight="1" x14ac:dyDescent="0.3">
      <c r="A34" s="235" t="s">
        <v>160</v>
      </c>
      <c r="B34" s="235"/>
      <c r="C34" s="235"/>
      <c r="D34" s="235"/>
    </row>
    <row r="35" spans="1:6" ht="15" customHeight="1" x14ac:dyDescent="0.3"/>
    <row r="36" spans="1:6" ht="35.1" customHeight="1" x14ac:dyDescent="0.3">
      <c r="A36" s="234" t="s">
        <v>117</v>
      </c>
      <c r="B36" s="234"/>
      <c r="C36" s="234"/>
      <c r="D36" s="234"/>
    </row>
    <row r="37" spans="1:6" ht="15" customHeight="1" x14ac:dyDescent="0.3">
      <c r="A37" s="36" t="s">
        <v>131</v>
      </c>
    </row>
    <row r="38" spans="1:6" x14ac:dyDescent="0.3">
      <c r="A38" s="235" t="s">
        <v>163</v>
      </c>
      <c r="B38" s="235"/>
      <c r="C38" s="235"/>
      <c r="D38" s="235"/>
    </row>
    <row r="39" spans="1:6" ht="15" customHeight="1" x14ac:dyDescent="0.3">
      <c r="A39" s="36" t="s">
        <v>102</v>
      </c>
    </row>
    <row r="40" spans="1:6" ht="20.100000000000001" customHeight="1" x14ac:dyDescent="0.3">
      <c r="A40" s="234" t="s">
        <v>118</v>
      </c>
      <c r="B40" s="234"/>
      <c r="C40" s="234"/>
      <c r="D40" s="234"/>
    </row>
    <row r="41" spans="1:6" ht="15" customHeight="1" x14ac:dyDescent="0.3">
      <c r="A41" s="36" t="s">
        <v>132</v>
      </c>
    </row>
    <row r="42" spans="1:6" ht="32.1" customHeight="1" x14ac:dyDescent="0.3">
      <c r="A42" s="235" t="s">
        <v>162</v>
      </c>
      <c r="B42" s="235"/>
      <c r="C42" s="235"/>
      <c r="D42" s="235"/>
    </row>
    <row r="43" spans="1:6" ht="14.25" customHeight="1" x14ac:dyDescent="0.3"/>
    <row r="44" spans="1:6" ht="33" customHeight="1" x14ac:dyDescent="0.3">
      <c r="A44" s="237" t="s">
        <v>140</v>
      </c>
      <c r="B44" s="237"/>
      <c r="C44" s="237"/>
      <c r="D44" s="237"/>
    </row>
    <row r="46" spans="1:6" ht="20.100000000000001" customHeight="1" x14ac:dyDescent="0.3">
      <c r="A46" s="234" t="s">
        <v>119</v>
      </c>
      <c r="B46" s="234"/>
      <c r="C46" s="234"/>
      <c r="D46" s="234"/>
      <c r="E46" s="42"/>
      <c r="F46" s="42"/>
    </row>
    <row r="47" spans="1:6" x14ac:dyDescent="0.3">
      <c r="A47" s="36" t="s">
        <v>105</v>
      </c>
    </row>
    <row r="48" spans="1:6" x14ac:dyDescent="0.3">
      <c r="A48" s="36" t="s">
        <v>133</v>
      </c>
    </row>
    <row r="50" spans="1:6" ht="35.1" customHeight="1" x14ac:dyDescent="0.3">
      <c r="A50" s="234" t="s">
        <v>120</v>
      </c>
      <c r="B50" s="234"/>
      <c r="C50" s="234"/>
      <c r="D50" s="234"/>
    </row>
    <row r="51" spans="1:6" x14ac:dyDescent="0.3">
      <c r="A51" s="36" t="s">
        <v>106</v>
      </c>
    </row>
    <row r="52" spans="1:6" x14ac:dyDescent="0.3">
      <c r="A52" s="36" t="s">
        <v>134</v>
      </c>
    </row>
    <row r="54" spans="1:6" ht="35.1" customHeight="1" x14ac:dyDescent="0.3">
      <c r="A54" s="234" t="s">
        <v>121</v>
      </c>
      <c r="B54" s="234"/>
      <c r="C54" s="234"/>
      <c r="D54" s="234"/>
      <c r="E54" s="3"/>
      <c r="F54" s="3"/>
    </row>
    <row r="55" spans="1:6" x14ac:dyDescent="0.3">
      <c r="A55" s="36" t="s">
        <v>107</v>
      </c>
    </row>
    <row r="56" spans="1:6" ht="32.1" customHeight="1" x14ac:dyDescent="0.3">
      <c r="A56" s="235" t="s">
        <v>135</v>
      </c>
      <c r="B56" s="235"/>
      <c r="C56" s="235"/>
      <c r="D56" s="235"/>
    </row>
    <row r="58" spans="1:6" ht="20.100000000000001" customHeight="1" x14ac:dyDescent="0.3">
      <c r="A58" s="234" t="s">
        <v>122</v>
      </c>
      <c r="B58" s="234"/>
      <c r="C58" s="234"/>
      <c r="D58" s="234"/>
      <c r="E58" s="42"/>
      <c r="F58" s="42"/>
    </row>
    <row r="59" spans="1:6" x14ac:dyDescent="0.3">
      <c r="A59" s="36" t="s">
        <v>108</v>
      </c>
    </row>
    <row r="60" spans="1:6" x14ac:dyDescent="0.3">
      <c r="A60" s="36" t="s">
        <v>109</v>
      </c>
    </row>
    <row r="62" spans="1:6" ht="10.199999999999999" customHeight="1" x14ac:dyDescent="0.3"/>
    <row r="63" spans="1:6" ht="19.8" x14ac:dyDescent="0.3">
      <c r="A63" s="95" t="s">
        <v>124</v>
      </c>
    </row>
    <row r="64" spans="1:6" ht="69" customHeight="1" x14ac:dyDescent="0.3">
      <c r="A64" s="235" t="s">
        <v>130</v>
      </c>
      <c r="B64" s="235"/>
      <c r="C64" s="235"/>
      <c r="D64" s="235"/>
    </row>
    <row r="65" spans="1:4" ht="32.1" customHeight="1" x14ac:dyDescent="0.3">
      <c r="A65" s="235" t="s">
        <v>129</v>
      </c>
      <c r="B65" s="235"/>
      <c r="C65" s="235"/>
      <c r="D65" s="235"/>
    </row>
    <row r="66" spans="1:4" ht="17.399999999999999" x14ac:dyDescent="0.3">
      <c r="A66" s="42" t="s">
        <v>125</v>
      </c>
      <c r="C66" s="149" t="s">
        <v>126</v>
      </c>
      <c r="D66" s="98"/>
    </row>
    <row r="67" spans="1:4" ht="17.399999999999999" x14ac:dyDescent="0.3">
      <c r="A67" s="42" t="s">
        <v>149</v>
      </c>
      <c r="C67" s="149" t="s">
        <v>148</v>
      </c>
      <c r="D67" s="98"/>
    </row>
    <row r="68" spans="1:4" x14ac:dyDescent="0.3">
      <c r="A68" s="42" t="s">
        <v>128</v>
      </c>
      <c r="C68" s="149" t="s">
        <v>127</v>
      </c>
    </row>
    <row r="70" spans="1:4" x14ac:dyDescent="0.3">
      <c r="A70" s="36" t="s">
        <v>141</v>
      </c>
    </row>
    <row r="71" spans="1:4" x14ac:dyDescent="0.3">
      <c r="A71" s="36" t="s">
        <v>174</v>
      </c>
    </row>
    <row r="72" spans="1:4" x14ac:dyDescent="0.3">
      <c r="A72" s="36" t="s">
        <v>142</v>
      </c>
    </row>
    <row r="73" spans="1:4" x14ac:dyDescent="0.3">
      <c r="A73" s="36" t="s">
        <v>143</v>
      </c>
    </row>
    <row r="74" spans="1:4" x14ac:dyDescent="0.3">
      <c r="A74" s="36" t="s">
        <v>144</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9" type="noConversion"/>
  <hyperlinks>
    <hyperlink ref="C67" r:id="rId1" xr:uid="{C6175826-96E3-4894-BC90-F1D6B87BBE31}"/>
    <hyperlink ref="C66" r:id="rId2" xr:uid="{68B8CE2B-001F-4D5C-83D0-048B26B4B975}"/>
    <hyperlink ref="C68" r:id="rId3" xr:uid="{574F281F-E644-4D0C-849F-A0EF9542D91D}"/>
  </hyperlinks>
  <printOptions horizontalCentered="1"/>
  <pageMargins left="0.31496062992125984" right="0.31496062992125984" top="0.15748031496062992" bottom="0.15748031496062992" header="0.11811023622047245" footer="0.11811023622047245"/>
  <pageSetup scale="65"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8"/>
  <sheetViews>
    <sheetView showGridLines="0" zoomScale="90" zoomScaleNormal="90" workbookViewId="0">
      <selection sqref="A1:F2"/>
    </sheetView>
  </sheetViews>
  <sheetFormatPr baseColWidth="10" defaultColWidth="11.44140625" defaultRowHeight="15.6" x14ac:dyDescent="0.3"/>
  <cols>
    <col min="1" max="1" width="51.33203125" style="36" customWidth="1"/>
    <col min="2" max="2" width="37.33203125" style="36" customWidth="1"/>
    <col min="3" max="3" width="20.33203125" style="36" customWidth="1"/>
    <col min="4" max="4" width="23.5546875" style="36" customWidth="1"/>
    <col min="5" max="5" width="20.109375" style="36" customWidth="1"/>
    <col min="6" max="6" width="18.44140625" style="36" customWidth="1"/>
    <col min="7" max="7" width="11.44140625" style="36"/>
    <col min="8" max="8" width="14.33203125" style="36" customWidth="1"/>
    <col min="9" max="16384" width="11.44140625" style="36"/>
  </cols>
  <sheetData>
    <row r="1" spans="1:6" ht="22.2" customHeight="1" x14ac:dyDescent="0.3">
      <c r="A1" s="250" t="s">
        <v>92</v>
      </c>
      <c r="B1" s="250"/>
      <c r="C1" s="250"/>
      <c r="D1" s="250"/>
      <c r="E1" s="250"/>
      <c r="F1" s="250"/>
    </row>
    <row r="2" spans="1:6" ht="22.2" customHeight="1" x14ac:dyDescent="0.3">
      <c r="A2" s="250"/>
      <c r="B2" s="250"/>
      <c r="C2" s="250"/>
      <c r="D2" s="250"/>
      <c r="E2" s="250"/>
      <c r="F2" s="250"/>
    </row>
    <row r="3" spans="1:6" ht="17.399999999999999" x14ac:dyDescent="0.4">
      <c r="A3" s="260" t="s">
        <v>181</v>
      </c>
      <c r="B3" s="260"/>
      <c r="C3" s="260"/>
      <c r="D3" s="260"/>
      <c r="E3" s="260"/>
      <c r="F3" s="260"/>
    </row>
    <row r="4" spans="1:6" ht="15" customHeight="1" x14ac:dyDescent="0.3">
      <c r="A4" s="122"/>
      <c r="B4" s="122"/>
      <c r="C4" s="122"/>
      <c r="D4" s="122"/>
      <c r="E4" s="122"/>
      <c r="F4" s="122"/>
    </row>
    <row r="5" spans="1:6" ht="48" customHeight="1" x14ac:dyDescent="0.3">
      <c r="A5" s="70"/>
      <c r="B5" s="72" t="s">
        <v>22</v>
      </c>
      <c r="C5" s="263" t="s">
        <v>183</v>
      </c>
      <c r="D5" s="264"/>
      <c r="E5" s="264"/>
    </row>
    <row r="6" spans="1:6" ht="18" customHeight="1" x14ac:dyDescent="0.3">
      <c r="A6" s="71"/>
      <c r="B6" s="73" t="s">
        <v>33</v>
      </c>
      <c r="C6" s="265" t="s">
        <v>180</v>
      </c>
      <c r="D6" s="266"/>
      <c r="E6" s="266"/>
      <c r="F6" s="3"/>
    </row>
    <row r="7" spans="1:6" ht="30" customHeight="1" x14ac:dyDescent="0.3">
      <c r="A7" s="71"/>
      <c r="B7" s="74" t="s">
        <v>34</v>
      </c>
      <c r="C7" s="265" t="s">
        <v>182</v>
      </c>
      <c r="D7" s="266"/>
      <c r="E7" s="266"/>
      <c r="F7" s="3"/>
    </row>
    <row r="8" spans="1:6" s="1" customFormat="1" ht="18" customHeight="1" x14ac:dyDescent="0.35"/>
    <row r="9" spans="1:6" ht="15" customHeight="1" x14ac:dyDescent="0.3">
      <c r="A9" s="4"/>
      <c r="B9" s="119"/>
      <c r="C9" s="119"/>
      <c r="D9" s="119"/>
      <c r="E9" s="119"/>
      <c r="F9" s="119"/>
    </row>
    <row r="10" spans="1:6" ht="22.2" customHeight="1" x14ac:dyDescent="0.3">
      <c r="A10" s="267" t="s">
        <v>35</v>
      </c>
      <c r="B10" s="267"/>
      <c r="C10" s="267"/>
      <c r="D10" s="267"/>
      <c r="E10" s="267"/>
      <c r="F10" s="267"/>
    </row>
    <row r="11" spans="1:6" ht="15" customHeight="1" x14ac:dyDescent="0.3">
      <c r="A11" s="8"/>
      <c r="B11" s="8"/>
      <c r="C11" s="8"/>
      <c r="D11" s="8"/>
      <c r="E11" s="8"/>
      <c r="F11" s="8"/>
    </row>
    <row r="12" spans="1:6" x14ac:dyDescent="0.3">
      <c r="A12" s="256" t="s">
        <v>36</v>
      </c>
      <c r="B12" s="256"/>
      <c r="C12" s="256"/>
      <c r="D12" s="256"/>
      <c r="E12" s="256"/>
      <c r="F12" s="256"/>
    </row>
    <row r="13" spans="1:6" ht="15" customHeight="1" x14ac:dyDescent="0.3">
      <c r="A13" s="256" t="s">
        <v>19</v>
      </c>
      <c r="B13" s="256"/>
      <c r="C13" s="256"/>
      <c r="D13" s="256"/>
      <c r="E13" s="256"/>
      <c r="F13" s="256"/>
    </row>
    <row r="14" spans="1:6" ht="15" customHeight="1" x14ac:dyDescent="0.3">
      <c r="A14" s="119"/>
      <c r="B14" s="119"/>
      <c r="C14" s="119"/>
      <c r="D14" s="119"/>
      <c r="E14" s="119"/>
      <c r="F14" s="119"/>
    </row>
    <row r="15" spans="1:6" ht="16.95" customHeight="1" x14ac:dyDescent="0.3">
      <c r="A15" s="117" t="s">
        <v>17</v>
      </c>
      <c r="B15" s="9" t="s">
        <v>18</v>
      </c>
      <c r="C15" s="10" t="s">
        <v>0</v>
      </c>
      <c r="D15" s="9" t="s">
        <v>2</v>
      </c>
      <c r="E15" s="9" t="s">
        <v>1</v>
      </c>
      <c r="F15" s="117" t="s">
        <v>4</v>
      </c>
    </row>
    <row r="16" spans="1:6" ht="16.95" customHeight="1" x14ac:dyDescent="0.3">
      <c r="A16" s="257" t="s">
        <v>16</v>
      </c>
      <c r="B16" s="135" t="s">
        <v>168</v>
      </c>
      <c r="C16" s="114">
        <f>+C19+C21+C23</f>
        <v>529</v>
      </c>
      <c r="D16" s="114">
        <f t="shared" ref="D16:E16" si="0">+D19+D21+D23</f>
        <v>547</v>
      </c>
      <c r="E16" s="114">
        <f t="shared" si="0"/>
        <v>618</v>
      </c>
      <c r="F16" s="114">
        <f>+F19+F21+F23</f>
        <v>564.66666666666663</v>
      </c>
    </row>
    <row r="17" spans="1:7" ht="16.95" customHeight="1" x14ac:dyDescent="0.3">
      <c r="A17" s="257"/>
      <c r="B17" s="135" t="s">
        <v>172</v>
      </c>
      <c r="C17" s="114">
        <f>+C20+C22+C24</f>
        <v>749</v>
      </c>
      <c r="D17" s="114">
        <f t="shared" ref="D17:F17" si="1">+D20+D22+D24</f>
        <v>734</v>
      </c>
      <c r="E17" s="114">
        <f t="shared" si="1"/>
        <v>838</v>
      </c>
      <c r="F17" s="114">
        <f t="shared" si="1"/>
        <v>2321</v>
      </c>
    </row>
    <row r="18" spans="1:7" ht="16.95" customHeight="1" x14ac:dyDescent="0.3">
      <c r="A18" s="125"/>
      <c r="B18" s="108"/>
      <c r="C18" s="109"/>
      <c r="D18" s="109"/>
      <c r="E18" s="109"/>
      <c r="F18" s="109"/>
    </row>
    <row r="19" spans="1:7" s="85" customFormat="1" ht="18" customHeight="1" x14ac:dyDescent="0.3">
      <c r="A19" s="261" t="s">
        <v>169</v>
      </c>
      <c r="B19" s="144" t="s">
        <v>168</v>
      </c>
      <c r="C19" s="145">
        <v>194</v>
      </c>
      <c r="D19" s="145">
        <v>191</v>
      </c>
      <c r="E19" s="145">
        <v>196</v>
      </c>
      <c r="F19" s="145">
        <f>+AVERAGE(C19:E19)</f>
        <v>193.66666666666666</v>
      </c>
    </row>
    <row r="20" spans="1:7" s="85" customFormat="1" ht="18" customHeight="1" x14ac:dyDescent="0.3">
      <c r="A20" s="261"/>
      <c r="B20" s="144" t="s">
        <v>172</v>
      </c>
      <c r="C20" s="145">
        <v>315</v>
      </c>
      <c r="D20" s="145">
        <v>282</v>
      </c>
      <c r="E20" s="145">
        <v>315</v>
      </c>
      <c r="F20" s="145">
        <f>+SUM(C20:E20)</f>
        <v>912</v>
      </c>
    </row>
    <row r="21" spans="1:7" s="85" customFormat="1" ht="18" customHeight="1" x14ac:dyDescent="0.3">
      <c r="A21" s="261" t="s">
        <v>170</v>
      </c>
      <c r="B21" s="144" t="s">
        <v>168</v>
      </c>
      <c r="C21" s="145">
        <v>142</v>
      </c>
      <c r="D21" s="145">
        <v>138</v>
      </c>
      <c r="E21" s="145">
        <v>153</v>
      </c>
      <c r="F21" s="145">
        <f>+AVERAGE(C21:E21)</f>
        <v>144.33333333333334</v>
      </c>
    </row>
    <row r="22" spans="1:7" s="85" customFormat="1" ht="18" customHeight="1" x14ac:dyDescent="0.3">
      <c r="A22" s="261"/>
      <c r="B22" s="144" t="s">
        <v>172</v>
      </c>
      <c r="C22" s="145">
        <v>207</v>
      </c>
      <c r="D22" s="145">
        <v>190</v>
      </c>
      <c r="E22" s="145">
        <v>215</v>
      </c>
      <c r="F22" s="145">
        <f>+SUM(C22:E22)</f>
        <v>612</v>
      </c>
    </row>
    <row r="23" spans="1:7" s="85" customFormat="1" ht="18" customHeight="1" x14ac:dyDescent="0.3">
      <c r="A23" s="261" t="s">
        <v>171</v>
      </c>
      <c r="B23" s="144" t="s">
        <v>168</v>
      </c>
      <c r="C23" s="145">
        <v>193</v>
      </c>
      <c r="D23" s="145">
        <v>218</v>
      </c>
      <c r="E23" s="145">
        <v>269</v>
      </c>
      <c r="F23" s="145">
        <f>+AVERAGE(C23:E23)</f>
        <v>226.66666666666666</v>
      </c>
    </row>
    <row r="24" spans="1:7" s="85" customFormat="1" x14ac:dyDescent="0.3">
      <c r="A24" s="262"/>
      <c r="B24" s="144" t="s">
        <v>172</v>
      </c>
      <c r="C24" s="145">
        <v>227</v>
      </c>
      <c r="D24" s="145">
        <v>262</v>
      </c>
      <c r="E24" s="145">
        <v>308</v>
      </c>
      <c r="F24" s="145">
        <f>+SUM(C24:E24)</f>
        <v>797</v>
      </c>
    </row>
    <row r="25" spans="1:7" x14ac:dyDescent="0.3">
      <c r="A25" s="241" t="s">
        <v>188</v>
      </c>
      <c r="B25" s="241"/>
      <c r="C25" s="241"/>
      <c r="D25" s="241"/>
      <c r="E25" s="241"/>
      <c r="F25" s="241"/>
    </row>
    <row r="26" spans="1:7" ht="67.2" customHeight="1" x14ac:dyDescent="0.3">
      <c r="A26" s="251" t="s">
        <v>206</v>
      </c>
      <c r="B26" s="252"/>
      <c r="C26" s="252"/>
      <c r="D26" s="252"/>
      <c r="E26" s="252"/>
      <c r="F26" s="253"/>
      <c r="G26" s="185"/>
    </row>
    <row r="27" spans="1:7" x14ac:dyDescent="0.3">
      <c r="A27" s="37"/>
      <c r="B27" s="37"/>
      <c r="C27" s="37"/>
      <c r="D27" s="38"/>
      <c r="E27" s="38"/>
      <c r="F27" s="39"/>
    </row>
    <row r="28" spans="1:7" x14ac:dyDescent="0.3">
      <c r="A28" s="256" t="s">
        <v>37</v>
      </c>
      <c r="B28" s="256"/>
      <c r="C28" s="256"/>
      <c r="D28" s="256"/>
      <c r="E28" s="256"/>
      <c r="F28" s="256"/>
    </row>
    <row r="29" spans="1:7" ht="15" customHeight="1" x14ac:dyDescent="0.3">
      <c r="A29" s="256" t="s">
        <v>20</v>
      </c>
      <c r="B29" s="256"/>
      <c r="C29" s="256"/>
      <c r="D29" s="256"/>
      <c r="E29" s="256"/>
      <c r="F29" s="256"/>
    </row>
    <row r="30" spans="1:7" x14ac:dyDescent="0.3">
      <c r="A30" s="37"/>
      <c r="B30" s="37"/>
      <c r="C30" s="38"/>
      <c r="D30" s="38"/>
      <c r="E30" s="38"/>
      <c r="F30" s="40"/>
    </row>
    <row r="31" spans="1:7" ht="16.95" customHeight="1" x14ac:dyDescent="0.3">
      <c r="A31" s="254" t="s">
        <v>17</v>
      </c>
      <c r="B31" s="255"/>
      <c r="C31" s="10" t="s">
        <v>0</v>
      </c>
      <c r="D31" s="9" t="s">
        <v>2</v>
      </c>
      <c r="E31" s="9" t="s">
        <v>1</v>
      </c>
      <c r="F31" s="117" t="s">
        <v>4</v>
      </c>
    </row>
    <row r="32" spans="1:7" ht="16.95" customHeight="1" x14ac:dyDescent="0.3">
      <c r="A32" s="257" t="s">
        <v>16</v>
      </c>
      <c r="B32" s="257"/>
      <c r="C32" s="146">
        <f t="shared" ref="C32:E32" si="2">+SUM(C34:C37)</f>
        <v>280533028.79000002</v>
      </c>
      <c r="D32" s="146">
        <f t="shared" si="2"/>
        <v>241848166.12</v>
      </c>
      <c r="E32" s="146">
        <f t="shared" si="2"/>
        <v>275727082.25999999</v>
      </c>
      <c r="F32" s="146">
        <f>+SUM(F34:F37)</f>
        <v>798108277.16999996</v>
      </c>
    </row>
    <row r="33" spans="1:6" ht="16.95" customHeight="1" x14ac:dyDescent="0.3">
      <c r="A33" s="258"/>
      <c r="B33" s="258"/>
      <c r="C33" s="147"/>
      <c r="D33" s="147"/>
      <c r="E33" s="147"/>
      <c r="F33" s="147"/>
    </row>
    <row r="34" spans="1:6" ht="16.95" customHeight="1" x14ac:dyDescent="0.3">
      <c r="A34" s="258" t="s">
        <v>169</v>
      </c>
      <c r="B34" s="258"/>
      <c r="C34" s="150">
        <v>128869916.16</v>
      </c>
      <c r="D34" s="150">
        <v>111579733.06999999</v>
      </c>
      <c r="E34" s="150">
        <v>120727443.59</v>
      </c>
      <c r="F34" s="148">
        <f t="shared" ref="F34:F36" si="3">+C34+D34+E34</f>
        <v>361177092.81999999</v>
      </c>
    </row>
    <row r="35" spans="1:6" ht="16.95" customHeight="1" x14ac:dyDescent="0.3">
      <c r="A35" s="258" t="s">
        <v>170</v>
      </c>
      <c r="B35" s="258"/>
      <c r="C35" s="150">
        <v>76689845.829999998</v>
      </c>
      <c r="D35" s="150">
        <v>61424601.590000004</v>
      </c>
      <c r="E35" s="150">
        <v>69311938.540000007</v>
      </c>
      <c r="F35" s="148">
        <f t="shared" si="3"/>
        <v>207426385.96000004</v>
      </c>
    </row>
    <row r="36" spans="1:6" ht="16.95" customHeight="1" x14ac:dyDescent="0.3">
      <c r="A36" s="258" t="s">
        <v>171</v>
      </c>
      <c r="B36" s="258"/>
      <c r="C36" s="151">
        <v>74973266.799999997</v>
      </c>
      <c r="D36" s="151">
        <v>68843831.459999993</v>
      </c>
      <c r="E36" s="151">
        <v>85687700.129999995</v>
      </c>
      <c r="F36" s="148">
        <f t="shared" si="3"/>
        <v>229504798.38999999</v>
      </c>
    </row>
    <row r="37" spans="1:6" s="85" customFormat="1" x14ac:dyDescent="0.3">
      <c r="A37" s="259" t="s">
        <v>195</v>
      </c>
      <c r="B37" s="259"/>
      <c r="C37" s="155">
        <v>0</v>
      </c>
      <c r="D37" s="155">
        <v>0</v>
      </c>
      <c r="E37" s="155">
        <v>0</v>
      </c>
      <c r="F37" s="156">
        <f>+C37+D37+E37</f>
        <v>0</v>
      </c>
    </row>
    <row r="38" spans="1:6" ht="15" customHeight="1" x14ac:dyDescent="0.3">
      <c r="A38" s="241" t="s">
        <v>190</v>
      </c>
      <c r="B38" s="241"/>
      <c r="C38" s="241"/>
      <c r="D38" s="241"/>
      <c r="E38" s="241"/>
      <c r="F38" s="41"/>
    </row>
    <row r="39" spans="1:6" ht="67.2" customHeight="1" x14ac:dyDescent="0.3">
      <c r="A39" s="251" t="s">
        <v>196</v>
      </c>
      <c r="B39" s="252"/>
      <c r="C39" s="252"/>
      <c r="D39" s="252"/>
      <c r="E39" s="252"/>
      <c r="F39" s="253"/>
    </row>
    <row r="41" spans="1:6" x14ac:dyDescent="0.3">
      <c r="A41" s="243" t="s">
        <v>39</v>
      </c>
      <c r="B41" s="243"/>
      <c r="C41" s="243"/>
      <c r="D41" s="243"/>
      <c r="E41" s="243"/>
      <c r="F41" s="243"/>
    </row>
    <row r="42" spans="1:6" ht="31.5" customHeight="1" x14ac:dyDescent="0.3">
      <c r="A42" s="244" t="s">
        <v>40</v>
      </c>
      <c r="B42" s="244"/>
      <c r="C42" s="244"/>
      <c r="D42" s="244"/>
      <c r="E42" s="244"/>
      <c r="F42" s="244"/>
    </row>
    <row r="44" spans="1:6" ht="35.700000000000003" customHeight="1" x14ac:dyDescent="0.3">
      <c r="A44" s="245" t="s">
        <v>23</v>
      </c>
      <c r="B44" s="245"/>
      <c r="C44" s="7" t="s">
        <v>41</v>
      </c>
      <c r="D44" s="121" t="s">
        <v>42</v>
      </c>
      <c r="E44" s="21" t="s">
        <v>44</v>
      </c>
      <c r="F44" s="121" t="s">
        <v>24</v>
      </c>
    </row>
    <row r="45" spans="1:6" ht="16.95" customHeight="1" x14ac:dyDescent="0.3">
      <c r="A45" s="246" t="s">
        <v>28</v>
      </c>
      <c r="B45" s="247"/>
      <c r="C45" s="16"/>
      <c r="D45" s="16"/>
      <c r="E45" s="20" t="s">
        <v>91</v>
      </c>
      <c r="F45" s="17"/>
    </row>
    <row r="46" spans="1:6" ht="32.700000000000003" customHeight="1" x14ac:dyDescent="0.3">
      <c r="A46" s="246" t="s">
        <v>29</v>
      </c>
      <c r="B46" s="246"/>
      <c r="C46" s="16"/>
      <c r="D46" s="16"/>
      <c r="E46" s="20" t="s">
        <v>91</v>
      </c>
      <c r="F46" s="18"/>
    </row>
    <row r="47" spans="1:6" ht="16.95" customHeight="1" x14ac:dyDescent="0.3">
      <c r="A47" s="248" t="s">
        <v>27</v>
      </c>
      <c r="B47" s="248"/>
      <c r="C47" s="16"/>
      <c r="D47" s="16"/>
      <c r="E47" s="20" t="s">
        <v>91</v>
      </c>
      <c r="F47" s="18"/>
    </row>
    <row r="48" spans="1:6" ht="28.95" customHeight="1" x14ac:dyDescent="0.3">
      <c r="A48" s="249" t="s">
        <v>30</v>
      </c>
      <c r="B48" s="249"/>
      <c r="C48" s="16"/>
      <c r="D48" s="16"/>
      <c r="E48" s="20" t="s">
        <v>91</v>
      </c>
      <c r="F48" s="19"/>
    </row>
    <row r="49" spans="1:6" ht="16.95" customHeight="1" x14ac:dyDescent="0.3">
      <c r="A49" s="241" t="s">
        <v>189</v>
      </c>
      <c r="B49" s="241"/>
      <c r="C49" s="241"/>
      <c r="D49" s="241"/>
      <c r="E49" s="241"/>
      <c r="F49" s="241"/>
    </row>
    <row r="50" spans="1:6" ht="55.2" customHeight="1" x14ac:dyDescent="0.3">
      <c r="A50" s="242" t="s">
        <v>193</v>
      </c>
      <c r="B50" s="242"/>
      <c r="C50" s="242"/>
      <c r="D50" s="242"/>
      <c r="E50" s="242"/>
      <c r="F50" s="242"/>
    </row>
    <row r="51" spans="1:6" ht="15" customHeight="1" x14ac:dyDescent="0.3">
      <c r="A51" s="124"/>
      <c r="B51" s="124"/>
      <c r="C51" s="124"/>
      <c r="D51" s="124"/>
      <c r="E51" s="124"/>
      <c r="F51" s="124"/>
    </row>
    <row r="52" spans="1:6" ht="15" customHeight="1" x14ac:dyDescent="0.3">
      <c r="A52" s="124"/>
      <c r="B52" s="124"/>
      <c r="C52" s="124"/>
      <c r="D52" s="124"/>
      <c r="E52" s="124"/>
      <c r="F52" s="124"/>
    </row>
    <row r="53" spans="1:6" ht="15" customHeight="1" x14ac:dyDescent="0.3">
      <c r="A53" s="124"/>
      <c r="B53" s="124"/>
      <c r="C53" s="124"/>
      <c r="D53" s="124"/>
      <c r="E53" s="124"/>
      <c r="F53" s="124"/>
    </row>
    <row r="54" spans="1:6" ht="15" customHeight="1" x14ac:dyDescent="0.3">
      <c r="A54" s="124"/>
      <c r="B54" s="124"/>
      <c r="C54" s="124"/>
      <c r="D54" s="124"/>
      <c r="E54" s="124"/>
      <c r="F54" s="124"/>
    </row>
    <row r="55" spans="1:6" ht="15" customHeight="1" x14ac:dyDescent="0.3">
      <c r="A55" s="124"/>
      <c r="B55" s="124"/>
      <c r="C55" s="124"/>
      <c r="D55" s="124"/>
      <c r="E55" s="124"/>
      <c r="F55" s="124"/>
    </row>
    <row r="56" spans="1:6" ht="15" customHeight="1" x14ac:dyDescent="0.3">
      <c r="A56" s="124"/>
      <c r="B56" s="124"/>
      <c r="C56" s="124"/>
      <c r="D56" s="124"/>
      <c r="E56" s="124"/>
      <c r="F56" s="124"/>
    </row>
    <row r="57" spans="1:6" ht="15" customHeight="1" x14ac:dyDescent="0.3">
      <c r="A57" s="124"/>
      <c r="B57" s="124"/>
      <c r="C57" s="124"/>
      <c r="D57" s="124"/>
      <c r="E57" s="124"/>
      <c r="F57" s="124"/>
    </row>
    <row r="58" spans="1:6" x14ac:dyDescent="0.3">
      <c r="A58" s="243" t="s">
        <v>45</v>
      </c>
      <c r="B58" s="243"/>
      <c r="C58" s="243"/>
      <c r="D58" s="243"/>
      <c r="E58" s="243"/>
      <c r="F58" s="243"/>
    </row>
    <row r="59" spans="1:6" x14ac:dyDescent="0.3">
      <c r="A59" s="243" t="s">
        <v>25</v>
      </c>
      <c r="B59" s="243"/>
      <c r="C59" s="243"/>
      <c r="D59" s="243"/>
      <c r="E59" s="243"/>
      <c r="F59" s="243"/>
    </row>
    <row r="61" spans="1:6" ht="32.700000000000003" customHeight="1" x14ac:dyDescent="0.3">
      <c r="A61" s="254" t="s">
        <v>23</v>
      </c>
      <c r="B61" s="254"/>
      <c r="C61" s="9" t="s">
        <v>41</v>
      </c>
      <c r="D61" s="117" t="s">
        <v>42</v>
      </c>
      <c r="E61" s="22" t="s">
        <v>86</v>
      </c>
      <c r="F61" s="117" t="s">
        <v>24</v>
      </c>
    </row>
    <row r="62" spans="1:6" s="84" customFormat="1" ht="22.95" customHeight="1" x14ac:dyDescent="0.3">
      <c r="A62" s="281" t="s">
        <v>31</v>
      </c>
      <c r="B62" s="281"/>
      <c r="C62" s="20"/>
      <c r="D62" s="20"/>
      <c r="E62" s="20" t="s">
        <v>91</v>
      </c>
      <c r="F62" s="43"/>
    </row>
    <row r="63" spans="1:6" s="84" customFormat="1" ht="31.95" customHeight="1" x14ac:dyDescent="0.3">
      <c r="A63" s="282" t="s">
        <v>32</v>
      </c>
      <c r="B63" s="282"/>
      <c r="C63" s="32"/>
      <c r="D63" s="32"/>
      <c r="E63" s="20" t="s">
        <v>91</v>
      </c>
      <c r="F63" s="44"/>
    </row>
    <row r="64" spans="1:6" x14ac:dyDescent="0.3">
      <c r="A64" s="283" t="s">
        <v>191</v>
      </c>
      <c r="B64" s="283"/>
      <c r="C64" s="283"/>
      <c r="D64" s="283"/>
      <c r="E64" s="283"/>
      <c r="F64" s="283"/>
    </row>
    <row r="65" spans="1:6" ht="67.2" customHeight="1" x14ac:dyDescent="0.3">
      <c r="A65" s="242" t="s">
        <v>194</v>
      </c>
      <c r="B65" s="242"/>
      <c r="C65" s="242"/>
      <c r="D65" s="242"/>
      <c r="E65" s="242"/>
      <c r="F65" s="242"/>
    </row>
    <row r="66" spans="1:6" x14ac:dyDescent="0.3">
      <c r="E66" s="45"/>
    </row>
    <row r="67" spans="1:6" ht="31.2" customHeight="1" x14ac:dyDescent="0.3">
      <c r="A67" s="2" t="s">
        <v>46</v>
      </c>
      <c r="B67" s="268" t="s">
        <v>197</v>
      </c>
      <c r="C67" s="269"/>
      <c r="D67" s="272" t="s">
        <v>49</v>
      </c>
      <c r="E67" s="273"/>
      <c r="F67" s="274"/>
    </row>
    <row r="68" spans="1:6" ht="30" customHeight="1" x14ac:dyDescent="0.3">
      <c r="A68" s="2" t="s">
        <v>47</v>
      </c>
      <c r="B68" s="270" t="s">
        <v>198</v>
      </c>
      <c r="C68" s="271"/>
      <c r="D68" s="275"/>
      <c r="E68" s="276"/>
      <c r="F68" s="277"/>
    </row>
    <row r="69" spans="1:6" x14ac:dyDescent="0.3">
      <c r="A69" s="2" t="s">
        <v>48</v>
      </c>
      <c r="B69" s="268" t="s">
        <v>192</v>
      </c>
      <c r="C69" s="269"/>
      <c r="D69" s="278"/>
      <c r="E69" s="279"/>
      <c r="F69" s="280"/>
    </row>
    <row r="70" spans="1:6" x14ac:dyDescent="0.35">
      <c r="A70" s="1"/>
      <c r="B70" s="67"/>
      <c r="C70" s="67"/>
      <c r="D70" s="116"/>
      <c r="E70" s="116"/>
      <c r="F70" s="116"/>
    </row>
    <row r="72" spans="1:6" ht="19.8" x14ac:dyDescent="0.3">
      <c r="A72" s="267" t="s">
        <v>50</v>
      </c>
      <c r="B72" s="267"/>
      <c r="C72" s="267"/>
      <c r="D72" s="267"/>
      <c r="E72" s="267"/>
      <c r="F72" s="267"/>
    </row>
    <row r="74" spans="1:6" x14ac:dyDescent="0.3">
      <c r="A74" s="243" t="s">
        <v>51</v>
      </c>
      <c r="B74" s="243"/>
      <c r="C74" s="243"/>
      <c r="D74" s="243"/>
      <c r="E74" s="243"/>
      <c r="F74" s="243"/>
    </row>
    <row r="75" spans="1:6" x14ac:dyDescent="0.3">
      <c r="A75" s="243" t="s">
        <v>62</v>
      </c>
      <c r="B75" s="243"/>
      <c r="C75" s="243"/>
      <c r="D75" s="243"/>
      <c r="E75" s="243"/>
      <c r="F75" s="243"/>
    </row>
    <row r="76" spans="1:6" x14ac:dyDescent="0.3">
      <c r="A76" s="243" t="s">
        <v>52</v>
      </c>
      <c r="B76" s="243"/>
      <c r="C76" s="243"/>
      <c r="D76" s="243"/>
      <c r="E76" s="243"/>
      <c r="F76" s="243"/>
    </row>
    <row r="78" spans="1:6" ht="30" x14ac:dyDescent="0.3">
      <c r="A78" s="69" t="s">
        <v>63</v>
      </c>
      <c r="B78" s="69" t="s">
        <v>67</v>
      </c>
      <c r="C78" s="69" t="s">
        <v>71</v>
      </c>
      <c r="D78" s="69" t="s">
        <v>68</v>
      </c>
      <c r="E78" s="69" t="s">
        <v>69</v>
      </c>
      <c r="F78" s="69" t="s">
        <v>70</v>
      </c>
    </row>
    <row r="79" spans="1:6" x14ac:dyDescent="0.3">
      <c r="A79" s="118" t="s">
        <v>16</v>
      </c>
      <c r="B79" s="161">
        <f>+SUM(B81:B85)</f>
        <v>3248801074</v>
      </c>
      <c r="C79" s="46">
        <f>+SUM(C81:C85)</f>
        <v>100</v>
      </c>
      <c r="D79" s="11"/>
      <c r="E79" s="11"/>
      <c r="F79" s="11"/>
    </row>
    <row r="80" spans="1:6" x14ac:dyDescent="0.3">
      <c r="A80" s="25"/>
      <c r="B80" s="173"/>
      <c r="C80" s="34"/>
      <c r="D80" s="24"/>
      <c r="E80" s="24"/>
      <c r="F80" s="24"/>
    </row>
    <row r="81" spans="1:6" x14ac:dyDescent="0.3">
      <c r="A81" s="25" t="s">
        <v>64</v>
      </c>
      <c r="B81" s="173">
        <v>3248801074</v>
      </c>
      <c r="C81" s="34">
        <v>100</v>
      </c>
      <c r="D81" s="152" t="s">
        <v>199</v>
      </c>
      <c r="E81" s="152"/>
      <c r="F81" s="152"/>
    </row>
    <row r="82" spans="1:6" x14ac:dyDescent="0.3">
      <c r="A82" s="25" t="s">
        <v>65</v>
      </c>
      <c r="B82" s="173">
        <v>0</v>
      </c>
      <c r="C82" s="34">
        <v>0</v>
      </c>
      <c r="D82" s="25"/>
      <c r="E82" s="25"/>
      <c r="F82" s="25"/>
    </row>
    <row r="83" spans="1:6" x14ac:dyDescent="0.3">
      <c r="A83" s="25" t="s">
        <v>66</v>
      </c>
      <c r="B83" s="173">
        <v>0</v>
      </c>
      <c r="C83" s="34">
        <v>0</v>
      </c>
      <c r="D83" s="25"/>
      <c r="E83" s="25"/>
      <c r="F83" s="25"/>
    </row>
    <row r="84" spans="1:6" x14ac:dyDescent="0.3">
      <c r="A84" s="25" t="s">
        <v>165</v>
      </c>
      <c r="B84" s="173">
        <v>0</v>
      </c>
      <c r="C84" s="34">
        <v>0</v>
      </c>
      <c r="D84" s="25"/>
      <c r="E84" s="25"/>
      <c r="F84" s="25"/>
    </row>
    <row r="85" spans="1:6" x14ac:dyDescent="0.3">
      <c r="A85" s="27" t="s">
        <v>166</v>
      </c>
      <c r="B85" s="173">
        <v>0</v>
      </c>
      <c r="C85" s="34">
        <v>0</v>
      </c>
      <c r="D85" s="47"/>
      <c r="E85" s="47"/>
      <c r="F85" s="47"/>
    </row>
    <row r="86" spans="1:6" x14ac:dyDescent="0.3">
      <c r="A86" s="283" t="s">
        <v>43</v>
      </c>
      <c r="B86" s="283"/>
      <c r="C86" s="283"/>
      <c r="D86" s="283"/>
      <c r="E86" s="283"/>
      <c r="F86" s="283"/>
    </row>
    <row r="87" spans="1:6" ht="54.75" customHeight="1" x14ac:dyDescent="0.3">
      <c r="A87" s="287" t="s">
        <v>167</v>
      </c>
      <c r="B87" s="288"/>
      <c r="C87" s="288"/>
      <c r="D87" s="288"/>
      <c r="E87" s="288"/>
      <c r="F87" s="289"/>
    </row>
    <row r="88" spans="1:6" x14ac:dyDescent="0.3">
      <c r="A88" s="25"/>
      <c r="B88" s="48"/>
      <c r="C88" s="24"/>
    </row>
    <row r="89" spans="1:6" x14ac:dyDescent="0.3">
      <c r="A89" s="243" t="s">
        <v>72</v>
      </c>
      <c r="B89" s="243"/>
      <c r="C89" s="243"/>
      <c r="D89" s="243"/>
      <c r="E89" s="243"/>
      <c r="F89" s="243"/>
    </row>
    <row r="90" spans="1:6" x14ac:dyDescent="0.3">
      <c r="A90" s="243" t="s">
        <v>73</v>
      </c>
      <c r="B90" s="243"/>
      <c r="C90" s="243"/>
      <c r="D90" s="243"/>
      <c r="E90" s="243"/>
      <c r="F90" s="243"/>
    </row>
    <row r="91" spans="1:6" x14ac:dyDescent="0.3">
      <c r="A91" s="243" t="s">
        <v>52</v>
      </c>
      <c r="B91" s="243"/>
      <c r="C91" s="243"/>
      <c r="D91" s="243"/>
      <c r="E91" s="243"/>
      <c r="F91" s="243"/>
    </row>
    <row r="93" spans="1:6" x14ac:dyDescent="0.3">
      <c r="A93" s="68" t="s">
        <v>55</v>
      </c>
      <c r="B93" s="68" t="s">
        <v>56</v>
      </c>
      <c r="C93" s="68" t="s">
        <v>0</v>
      </c>
      <c r="D93" s="68" t="s">
        <v>2</v>
      </c>
      <c r="E93" s="68" t="s">
        <v>3</v>
      </c>
      <c r="F93" s="68" t="s">
        <v>4</v>
      </c>
    </row>
    <row r="94" spans="1:6" x14ac:dyDescent="0.3">
      <c r="A94" s="118" t="s">
        <v>16</v>
      </c>
      <c r="B94" s="49"/>
      <c r="C94" s="160">
        <f>+C96+C99</f>
        <v>270733422.82999998</v>
      </c>
      <c r="D94" s="160">
        <f>+D96+D99</f>
        <v>270733422.82999998</v>
      </c>
      <c r="E94" s="160">
        <f>+E96+E99</f>
        <v>0</v>
      </c>
      <c r="F94" s="161">
        <f>+F96+F99</f>
        <v>541466845.65999997</v>
      </c>
    </row>
    <row r="95" spans="1:6" x14ac:dyDescent="0.3">
      <c r="A95" s="13"/>
      <c r="B95" s="50"/>
      <c r="C95" s="162"/>
      <c r="D95" s="162"/>
      <c r="E95" s="162"/>
      <c r="F95" s="163"/>
    </row>
    <row r="96" spans="1:6" x14ac:dyDescent="0.3">
      <c r="A96" s="284" t="s">
        <v>74</v>
      </c>
      <c r="B96" s="284"/>
      <c r="C96" s="164">
        <f>+SUM(C97:C97)</f>
        <v>270733422.82999998</v>
      </c>
      <c r="D96" s="164">
        <f>+SUM(D97:D97)</f>
        <v>270733422.82999998</v>
      </c>
      <c r="E96" s="164">
        <f>+SUM(E97:E97)</f>
        <v>0</v>
      </c>
      <c r="F96" s="165">
        <f>+SUM(F97:F97)</f>
        <v>541466845.65999997</v>
      </c>
    </row>
    <row r="97" spans="1:6" x14ac:dyDescent="0.3">
      <c r="A97" s="224">
        <v>14120000</v>
      </c>
      <c r="B97" s="225" t="s">
        <v>200</v>
      </c>
      <c r="C97" s="166">
        <v>270733422.82999998</v>
      </c>
      <c r="D97" s="166">
        <v>270733422.82999998</v>
      </c>
      <c r="E97" s="166">
        <v>0</v>
      </c>
      <c r="F97" s="167">
        <f>+C97+D97+E97</f>
        <v>541466845.65999997</v>
      </c>
    </row>
    <row r="98" spans="1:6" x14ac:dyDescent="0.3">
      <c r="A98" s="153"/>
      <c r="B98" s="154"/>
      <c r="C98" s="166"/>
      <c r="D98" s="166"/>
      <c r="E98" s="168"/>
      <c r="F98" s="167"/>
    </row>
    <row r="99" spans="1:6" ht="14.25" customHeight="1" x14ac:dyDescent="0.3">
      <c r="A99" s="284" t="s">
        <v>75</v>
      </c>
      <c r="B99" s="284"/>
      <c r="C99" s="164">
        <f>+SUM(C100:C100)</f>
        <v>0</v>
      </c>
      <c r="D99" s="164">
        <f>+SUM(D100:D100)</f>
        <v>0</v>
      </c>
      <c r="E99" s="164">
        <f>+SUM(E100:E100)</f>
        <v>0</v>
      </c>
      <c r="F99" s="165">
        <f>+SUM(F100:F100)</f>
        <v>0</v>
      </c>
    </row>
    <row r="100" spans="1:6" x14ac:dyDescent="0.3">
      <c r="A100" s="153"/>
      <c r="B100" s="154"/>
      <c r="C100" s="169">
        <v>0</v>
      </c>
      <c r="D100" s="169">
        <v>0</v>
      </c>
      <c r="E100" s="169">
        <v>0</v>
      </c>
      <c r="F100" s="167">
        <f t="shared" ref="F100" si="4">+C100+D100+E100</f>
        <v>0</v>
      </c>
    </row>
    <row r="101" spans="1:6" x14ac:dyDescent="0.3">
      <c r="A101" s="283" t="s">
        <v>201</v>
      </c>
      <c r="B101" s="283"/>
      <c r="C101" s="283"/>
      <c r="D101" s="283"/>
      <c r="E101" s="283"/>
      <c r="F101" s="283"/>
    </row>
    <row r="102" spans="1:6" ht="45" customHeight="1" x14ac:dyDescent="0.3">
      <c r="A102" s="285" t="s">
        <v>150</v>
      </c>
      <c r="B102" s="285"/>
      <c r="C102" s="285"/>
      <c r="D102" s="285"/>
      <c r="E102" s="285"/>
      <c r="F102" s="285"/>
    </row>
    <row r="103" spans="1:6" x14ac:dyDescent="0.3">
      <c r="A103" s="25"/>
      <c r="B103" s="48"/>
      <c r="C103" s="24"/>
    </row>
    <row r="104" spans="1:6" x14ac:dyDescent="0.3">
      <c r="A104" s="243" t="s">
        <v>76</v>
      </c>
      <c r="B104" s="243"/>
      <c r="C104" s="243"/>
      <c r="D104" s="243"/>
      <c r="E104" s="243"/>
      <c r="F104" s="243"/>
    </row>
    <row r="105" spans="1:6" x14ac:dyDescent="0.3">
      <c r="A105" s="244" t="s">
        <v>54</v>
      </c>
      <c r="B105" s="244"/>
      <c r="C105" s="244"/>
      <c r="D105" s="244"/>
      <c r="E105" s="244"/>
      <c r="F105" s="244"/>
    </row>
    <row r="106" spans="1:6" x14ac:dyDescent="0.3">
      <c r="A106" s="243" t="s">
        <v>52</v>
      </c>
      <c r="B106" s="243"/>
      <c r="C106" s="243"/>
      <c r="D106" s="243"/>
      <c r="E106" s="243"/>
      <c r="F106" s="243"/>
    </row>
    <row r="107" spans="1:6" x14ac:dyDescent="0.3">
      <c r="A107" s="86"/>
      <c r="B107" s="87"/>
      <c r="C107" s="87"/>
      <c r="D107" s="87"/>
      <c r="E107" s="87"/>
      <c r="F107" s="88"/>
    </row>
    <row r="108" spans="1:6" x14ac:dyDescent="0.3">
      <c r="A108" s="68" t="s">
        <v>55</v>
      </c>
      <c r="B108" s="68" t="s">
        <v>56</v>
      </c>
      <c r="C108" s="68" t="s">
        <v>0</v>
      </c>
      <c r="D108" s="68" t="s">
        <v>2</v>
      </c>
      <c r="E108" s="68" t="s">
        <v>3</v>
      </c>
      <c r="F108" s="68" t="s">
        <v>4</v>
      </c>
    </row>
    <row r="109" spans="1:6" x14ac:dyDescent="0.3">
      <c r="A109" s="118" t="s">
        <v>16</v>
      </c>
      <c r="B109" s="49"/>
      <c r="C109" s="161">
        <f>+C111+C115+C117</f>
        <v>280694275.79000002</v>
      </c>
      <c r="D109" s="161">
        <f>+D111+D115+D117</f>
        <v>242439126.12</v>
      </c>
      <c r="E109" s="161">
        <f>+E111+E115+E117</f>
        <v>275727082.25999999</v>
      </c>
      <c r="F109" s="161">
        <f>+F111+F115+F117</f>
        <v>798860484.17000008</v>
      </c>
    </row>
    <row r="110" spans="1:6" x14ac:dyDescent="0.3">
      <c r="A110" s="13"/>
      <c r="B110" s="50"/>
      <c r="C110" s="162"/>
      <c r="D110" s="162"/>
      <c r="E110" s="162"/>
      <c r="F110" s="163"/>
    </row>
    <row r="111" spans="1:6" x14ac:dyDescent="0.3">
      <c r="A111" s="284" t="s">
        <v>57</v>
      </c>
      <c r="B111" s="284"/>
      <c r="C111" s="165">
        <f>+SUM(C112:C113)</f>
        <v>280694275.79000002</v>
      </c>
      <c r="D111" s="165">
        <f>+SUM(D112:D113)</f>
        <v>242439126.12</v>
      </c>
      <c r="E111" s="165">
        <f>+SUM(E112:E113)</f>
        <v>275727082.25999999</v>
      </c>
      <c r="F111" s="165">
        <f>+SUM(F112:F113)</f>
        <v>798860484.17000008</v>
      </c>
    </row>
    <row r="112" spans="1:6" x14ac:dyDescent="0.3">
      <c r="A112" s="54" t="s">
        <v>176</v>
      </c>
      <c r="B112" s="154" t="s">
        <v>202</v>
      </c>
      <c r="C112" s="166">
        <v>0</v>
      </c>
      <c r="D112" s="166">
        <v>590960</v>
      </c>
      <c r="E112" s="166">
        <v>0</v>
      </c>
      <c r="F112" s="222">
        <f>+C112+D112+E112</f>
        <v>590960</v>
      </c>
    </row>
    <row r="113" spans="1:6" x14ac:dyDescent="0.3">
      <c r="A113" s="54" t="s">
        <v>203</v>
      </c>
      <c r="B113" s="154" t="s">
        <v>204</v>
      </c>
      <c r="C113" s="166">
        <v>280694275.79000002</v>
      </c>
      <c r="D113" s="166">
        <v>241848166.12</v>
      </c>
      <c r="E113" s="166">
        <v>275727082.25999999</v>
      </c>
      <c r="F113" s="222">
        <f>+C113+D113+E113</f>
        <v>798269524.17000008</v>
      </c>
    </row>
    <row r="114" spans="1:6" x14ac:dyDescent="0.3">
      <c r="A114" s="120"/>
      <c r="B114" s="50"/>
      <c r="C114" s="166"/>
      <c r="D114" s="166"/>
      <c r="E114" s="166"/>
      <c r="F114" s="167"/>
    </row>
    <row r="115" spans="1:6" x14ac:dyDescent="0.3">
      <c r="A115" s="284" t="s">
        <v>59</v>
      </c>
      <c r="B115" s="284"/>
      <c r="C115" s="165">
        <v>0</v>
      </c>
      <c r="D115" s="165">
        <v>0</v>
      </c>
      <c r="E115" s="165">
        <v>0</v>
      </c>
      <c r="F115" s="165">
        <v>0</v>
      </c>
    </row>
    <row r="116" spans="1:6" x14ac:dyDescent="0.3">
      <c r="C116" s="170"/>
      <c r="D116" s="170"/>
      <c r="E116" s="170"/>
      <c r="F116" s="170"/>
    </row>
    <row r="117" spans="1:6" x14ac:dyDescent="0.3">
      <c r="A117" s="284" t="s">
        <v>60</v>
      </c>
      <c r="B117" s="284"/>
      <c r="C117" s="165">
        <v>0</v>
      </c>
      <c r="D117" s="165">
        <v>0</v>
      </c>
      <c r="E117" s="165">
        <v>0</v>
      </c>
      <c r="F117" s="165">
        <v>0</v>
      </c>
    </row>
    <row r="118" spans="1:6" x14ac:dyDescent="0.3">
      <c r="A118" s="13"/>
      <c r="B118" s="13"/>
      <c r="C118" s="163"/>
      <c r="D118" s="163"/>
      <c r="E118" s="163"/>
      <c r="F118" s="163"/>
    </row>
    <row r="119" spans="1:6" x14ac:dyDescent="0.3">
      <c r="A119" s="286" t="s">
        <v>61</v>
      </c>
      <c r="B119" s="286"/>
      <c r="C119" s="286"/>
      <c r="D119" s="286"/>
      <c r="E119" s="286"/>
      <c r="F119" s="286"/>
    </row>
    <row r="120" spans="1:6" x14ac:dyDescent="0.3">
      <c r="A120" s="283" t="s">
        <v>216</v>
      </c>
      <c r="B120" s="283"/>
      <c r="C120" s="283"/>
      <c r="D120" s="283"/>
      <c r="E120" s="283"/>
      <c r="F120" s="283"/>
    </row>
    <row r="121" spans="1:6" x14ac:dyDescent="0.3">
      <c r="A121" s="285" t="s">
        <v>151</v>
      </c>
      <c r="B121" s="285"/>
      <c r="C121" s="285"/>
      <c r="D121" s="285"/>
      <c r="E121" s="285"/>
      <c r="F121" s="285"/>
    </row>
    <row r="122" spans="1:6" x14ac:dyDescent="0.3">
      <c r="A122" s="54"/>
      <c r="B122" s="50"/>
    </row>
    <row r="123" spans="1:6" x14ac:dyDescent="0.3">
      <c r="A123" s="243" t="s">
        <v>78</v>
      </c>
      <c r="B123" s="243"/>
      <c r="C123" s="243"/>
      <c r="D123" s="243"/>
      <c r="E123" s="243"/>
      <c r="F123" s="243"/>
    </row>
    <row r="124" spans="1:6" x14ac:dyDescent="0.3">
      <c r="A124" s="243" t="s">
        <v>79</v>
      </c>
      <c r="B124" s="243"/>
      <c r="C124" s="243"/>
      <c r="D124" s="243"/>
      <c r="E124" s="243"/>
      <c r="F124" s="243"/>
    </row>
    <row r="125" spans="1:6" x14ac:dyDescent="0.3">
      <c r="A125" s="243" t="s">
        <v>52</v>
      </c>
      <c r="B125" s="243"/>
      <c r="C125" s="243"/>
      <c r="D125" s="243"/>
      <c r="E125" s="243"/>
      <c r="F125" s="243"/>
    </row>
    <row r="126" spans="1:6" x14ac:dyDescent="0.3">
      <c r="A126" s="86"/>
      <c r="B126" s="87"/>
      <c r="C126" s="87"/>
      <c r="D126" s="87"/>
      <c r="E126" s="87"/>
      <c r="F126" s="88"/>
    </row>
    <row r="127" spans="1:6" x14ac:dyDescent="0.3">
      <c r="A127" s="68" t="s">
        <v>77</v>
      </c>
      <c r="B127" s="68" t="s">
        <v>0</v>
      </c>
      <c r="C127" s="68" t="s">
        <v>2</v>
      </c>
      <c r="D127" s="68" t="s">
        <v>3</v>
      </c>
      <c r="E127" s="68" t="s">
        <v>4</v>
      </c>
      <c r="F127" s="23"/>
    </row>
    <row r="128" spans="1:6" x14ac:dyDescent="0.3">
      <c r="A128" s="103" t="s">
        <v>81</v>
      </c>
      <c r="B128" s="171">
        <f>+B129</f>
        <v>0</v>
      </c>
      <c r="C128" s="171">
        <f>+B138</f>
        <v>-9960852.9600000381</v>
      </c>
      <c r="D128" s="171">
        <f>+C138</f>
        <v>18333443.74999994</v>
      </c>
      <c r="E128" s="172">
        <f>+B128</f>
        <v>0</v>
      </c>
      <c r="F128" s="88"/>
    </row>
    <row r="129" spans="1:6" x14ac:dyDescent="0.3">
      <c r="A129" s="104" t="s">
        <v>82</v>
      </c>
      <c r="B129" s="173">
        <v>0</v>
      </c>
      <c r="C129" s="173">
        <f t="shared" ref="C129:D130" si="5">+B139</f>
        <v>0</v>
      </c>
      <c r="D129" s="173">
        <f t="shared" si="5"/>
        <v>0</v>
      </c>
      <c r="E129" s="174">
        <f>+B129</f>
        <v>0</v>
      </c>
      <c r="F129" s="23"/>
    </row>
    <row r="130" spans="1:6" x14ac:dyDescent="0.3">
      <c r="A130" s="104" t="s">
        <v>80</v>
      </c>
      <c r="B130" s="183" t="s">
        <v>91</v>
      </c>
      <c r="C130" s="183">
        <f t="shared" si="5"/>
        <v>-9960852.9600000381</v>
      </c>
      <c r="D130" s="183">
        <f t="shared" si="5"/>
        <v>18333443.74999994</v>
      </c>
      <c r="E130" s="221" t="str">
        <f>+B130</f>
        <v>N/A</v>
      </c>
      <c r="F130" s="23"/>
    </row>
    <row r="131" spans="1:6" x14ac:dyDescent="0.3">
      <c r="A131" s="103" t="s">
        <v>84</v>
      </c>
      <c r="B131" s="171">
        <f>+C96</f>
        <v>270733422.82999998</v>
      </c>
      <c r="C131" s="171">
        <f>+D96</f>
        <v>270733422.82999998</v>
      </c>
      <c r="D131" s="171">
        <f>+E96</f>
        <v>0</v>
      </c>
      <c r="E131" s="171">
        <f>+B131+C131+D131</f>
        <v>541466845.65999997</v>
      </c>
      <c r="F131" s="88"/>
    </row>
    <row r="132" spans="1:6" x14ac:dyDescent="0.3">
      <c r="A132" s="103" t="s">
        <v>145</v>
      </c>
      <c r="B132" s="171">
        <f>+B133+B134</f>
        <v>270733422.82999998</v>
      </c>
      <c r="C132" s="171">
        <f>+C133+C134</f>
        <v>260772569.86999995</v>
      </c>
      <c r="D132" s="171">
        <f>+D133+D134</f>
        <v>18333443.74999994</v>
      </c>
      <c r="E132" s="171">
        <f>+E133+E134</f>
        <v>541466845.65999997</v>
      </c>
      <c r="F132" s="88"/>
    </row>
    <row r="133" spans="1:6" x14ac:dyDescent="0.3">
      <c r="A133" s="104" t="s">
        <v>82</v>
      </c>
      <c r="B133" s="173">
        <f>+B129</f>
        <v>0</v>
      </c>
      <c r="C133" s="173">
        <f>+C129</f>
        <v>0</v>
      </c>
      <c r="D133" s="173">
        <f>+D129</f>
        <v>0</v>
      </c>
      <c r="E133" s="174">
        <f>+E129</f>
        <v>0</v>
      </c>
      <c r="F133" s="23"/>
    </row>
    <row r="134" spans="1:6" x14ac:dyDescent="0.3">
      <c r="A134" s="104" t="s">
        <v>80</v>
      </c>
      <c r="B134" s="173">
        <f>+B131</f>
        <v>270733422.82999998</v>
      </c>
      <c r="C134" s="173">
        <f>+C131+C130</f>
        <v>260772569.86999995</v>
      </c>
      <c r="D134" s="173">
        <f>+D131+D130</f>
        <v>18333443.74999994</v>
      </c>
      <c r="E134" s="174">
        <f>+E131</f>
        <v>541466845.65999997</v>
      </c>
      <c r="F134" s="23"/>
    </row>
    <row r="135" spans="1:6" x14ac:dyDescent="0.3">
      <c r="A135" s="103" t="s">
        <v>83</v>
      </c>
      <c r="B135" s="171">
        <v>280694275.79000002</v>
      </c>
      <c r="C135" s="171">
        <v>242439126.12</v>
      </c>
      <c r="D135" s="171">
        <v>275727082.25999999</v>
      </c>
      <c r="E135" s="171">
        <f>+B135+C135+D135</f>
        <v>798860484.17000008</v>
      </c>
      <c r="F135" s="88"/>
    </row>
    <row r="136" spans="1:6" x14ac:dyDescent="0.3">
      <c r="A136" s="104" t="s">
        <v>82</v>
      </c>
      <c r="B136" s="175">
        <v>0</v>
      </c>
      <c r="C136" s="175">
        <v>0</v>
      </c>
      <c r="D136" s="175">
        <v>0</v>
      </c>
      <c r="E136" s="176">
        <f>+B136+C136+D136</f>
        <v>0</v>
      </c>
      <c r="F136" s="88"/>
    </row>
    <row r="137" spans="1:6" x14ac:dyDescent="0.3">
      <c r="A137" s="104" t="s">
        <v>80</v>
      </c>
      <c r="B137" s="175">
        <f>+C111</f>
        <v>280694275.79000002</v>
      </c>
      <c r="C137" s="175">
        <f t="shared" ref="C137:D137" si="6">+D111</f>
        <v>242439126.12</v>
      </c>
      <c r="D137" s="175">
        <f t="shared" si="6"/>
        <v>275727082.25999999</v>
      </c>
      <c r="E137" s="178">
        <f>+B137+C137+D137</f>
        <v>798860484.17000008</v>
      </c>
      <c r="F137" s="88"/>
    </row>
    <row r="138" spans="1:6" x14ac:dyDescent="0.3">
      <c r="A138" s="103" t="s">
        <v>146</v>
      </c>
      <c r="B138" s="171">
        <f>+B132-B135</f>
        <v>-9960852.9600000381</v>
      </c>
      <c r="C138" s="171">
        <f t="shared" ref="B138:E140" si="7">+C132-C135</f>
        <v>18333443.74999994</v>
      </c>
      <c r="D138" s="171">
        <f t="shared" si="7"/>
        <v>-257393638.51000005</v>
      </c>
      <c r="E138" s="171">
        <f>+E132-E135</f>
        <v>-257393638.51000011</v>
      </c>
      <c r="F138" s="88"/>
    </row>
    <row r="139" spans="1:6" x14ac:dyDescent="0.3">
      <c r="A139" s="104" t="s">
        <v>82</v>
      </c>
      <c r="B139" s="175">
        <f t="shared" si="7"/>
        <v>0</v>
      </c>
      <c r="C139" s="175">
        <f t="shared" si="7"/>
        <v>0</v>
      </c>
      <c r="D139" s="177">
        <f t="shared" si="7"/>
        <v>0</v>
      </c>
      <c r="E139" s="178">
        <f t="shared" si="7"/>
        <v>0</v>
      </c>
    </row>
    <row r="140" spans="1:6" x14ac:dyDescent="0.3">
      <c r="A140" s="105" t="s">
        <v>80</v>
      </c>
      <c r="B140" s="179">
        <f>+B134-B137</f>
        <v>-9960852.9600000381</v>
      </c>
      <c r="C140" s="180">
        <f t="shared" si="7"/>
        <v>18333443.74999994</v>
      </c>
      <c r="D140" s="179">
        <f t="shared" si="7"/>
        <v>-257393638.51000005</v>
      </c>
      <c r="E140" s="181">
        <f>+E134-E137</f>
        <v>-257393638.51000011</v>
      </c>
    </row>
    <row r="141" spans="1:6" x14ac:dyDescent="0.3">
      <c r="A141" s="283" t="s">
        <v>201</v>
      </c>
      <c r="B141" s="283"/>
      <c r="C141" s="283"/>
      <c r="D141" s="283"/>
      <c r="E141" s="283"/>
      <c r="F141" s="41"/>
    </row>
    <row r="142" spans="1:6" ht="50.25" customHeight="1" x14ac:dyDescent="0.3">
      <c r="A142" s="287" t="s">
        <v>211</v>
      </c>
      <c r="B142" s="288"/>
      <c r="C142" s="288"/>
      <c r="D142" s="288"/>
      <c r="E142" s="289"/>
      <c r="F142" s="63"/>
    </row>
    <row r="143" spans="1:6" x14ac:dyDescent="0.3">
      <c r="A143" s="124"/>
      <c r="B143" s="64"/>
      <c r="C143" s="64"/>
      <c r="D143" s="64"/>
      <c r="E143" s="64"/>
      <c r="F143" s="63"/>
    </row>
    <row r="144" spans="1:6" ht="31.2" x14ac:dyDescent="0.3">
      <c r="A144" s="28" t="s">
        <v>85</v>
      </c>
      <c r="B144" s="268" t="s">
        <v>234</v>
      </c>
      <c r="C144" s="269"/>
      <c r="D144" s="290" t="s">
        <v>49</v>
      </c>
      <c r="E144" s="290"/>
      <c r="F144" s="63"/>
    </row>
    <row r="145" spans="1:6" x14ac:dyDescent="0.3">
      <c r="A145" s="29" t="s">
        <v>47</v>
      </c>
      <c r="B145" s="268" t="s">
        <v>235</v>
      </c>
      <c r="C145" s="269"/>
      <c r="D145" s="290"/>
      <c r="E145" s="290"/>
      <c r="F145" s="63"/>
    </row>
    <row r="146" spans="1:6" x14ac:dyDescent="0.3">
      <c r="A146" s="30" t="s">
        <v>48</v>
      </c>
      <c r="B146" s="268" t="s">
        <v>236</v>
      </c>
      <c r="C146" s="269"/>
      <c r="D146" s="290"/>
      <c r="E146" s="290"/>
      <c r="F146" s="63"/>
    </row>
    <row r="147" spans="1:6" x14ac:dyDescent="0.3">
      <c r="F147" s="63"/>
    </row>
    <row r="148" spans="1:6" x14ac:dyDescent="0.3">
      <c r="F148" s="63"/>
    </row>
  </sheetData>
  <mergeCells count="76">
    <mergeCell ref="A121:F121"/>
    <mergeCell ref="A125:F125"/>
    <mergeCell ref="A124:F124"/>
    <mergeCell ref="A120:F120"/>
    <mergeCell ref="A123:F123"/>
    <mergeCell ref="A72:F72"/>
    <mergeCell ref="A76:F76"/>
    <mergeCell ref="A87:F87"/>
    <mergeCell ref="A91:F91"/>
    <mergeCell ref="A96:B96"/>
    <mergeCell ref="A74:F74"/>
    <mergeCell ref="A75:F75"/>
    <mergeCell ref="A86:F86"/>
    <mergeCell ref="A89:F89"/>
    <mergeCell ref="A90:F90"/>
    <mergeCell ref="A141:E141"/>
    <mergeCell ref="B144:C144"/>
    <mergeCell ref="B145:C145"/>
    <mergeCell ref="A142:E142"/>
    <mergeCell ref="B146:C146"/>
    <mergeCell ref="D144:E146"/>
    <mergeCell ref="A101:F101"/>
    <mergeCell ref="A105:F105"/>
    <mergeCell ref="A99:B99"/>
    <mergeCell ref="A102:F102"/>
    <mergeCell ref="A119:F119"/>
    <mergeCell ref="A106:F106"/>
    <mergeCell ref="A104:F104"/>
    <mergeCell ref="A111:B111"/>
    <mergeCell ref="A115:B115"/>
    <mergeCell ref="A117:B117"/>
    <mergeCell ref="B67:C67"/>
    <mergeCell ref="B68:C68"/>
    <mergeCell ref="B69:C69"/>
    <mergeCell ref="D67:F69"/>
    <mergeCell ref="A61:B61"/>
    <mergeCell ref="A62:B62"/>
    <mergeCell ref="A63:B63"/>
    <mergeCell ref="A64:F64"/>
    <mergeCell ref="A65:F65"/>
    <mergeCell ref="A38:E38"/>
    <mergeCell ref="C5:E5"/>
    <mergeCell ref="C6:E6"/>
    <mergeCell ref="C7:E7"/>
    <mergeCell ref="A10:F10"/>
    <mergeCell ref="A16:A17"/>
    <mergeCell ref="A34:B34"/>
    <mergeCell ref="A35:B35"/>
    <mergeCell ref="A36:B36"/>
    <mergeCell ref="A1:F2"/>
    <mergeCell ref="A39:F39"/>
    <mergeCell ref="A31:B31"/>
    <mergeCell ref="A12:F12"/>
    <mergeCell ref="A13:F13"/>
    <mergeCell ref="A25:F25"/>
    <mergeCell ref="A26:F26"/>
    <mergeCell ref="A32:B32"/>
    <mergeCell ref="A33:B33"/>
    <mergeCell ref="A37:B37"/>
    <mergeCell ref="A28:F28"/>
    <mergeCell ref="A29:F29"/>
    <mergeCell ref="A3:F3"/>
    <mergeCell ref="A19:A20"/>
    <mergeCell ref="A21:A22"/>
    <mergeCell ref="A23:A24"/>
    <mergeCell ref="A49:F49"/>
    <mergeCell ref="A50:F50"/>
    <mergeCell ref="A41:F41"/>
    <mergeCell ref="A58:F58"/>
    <mergeCell ref="A59:F59"/>
    <mergeCell ref="A42:F42"/>
    <mergeCell ref="A44:B44"/>
    <mergeCell ref="A45:B45"/>
    <mergeCell ref="A46:B46"/>
    <mergeCell ref="A47:B47"/>
    <mergeCell ref="A48:B48"/>
  </mergeCells>
  <phoneticPr fontId="9" type="noConversion"/>
  <printOptions horizontalCentered="1"/>
  <pageMargins left="0.70866141732283472" right="0.70866141732283472" top="0.94488188976377963" bottom="0.74803149606299213" header="0.19685039370078741" footer="0.31496062992125984"/>
  <pageSetup scale="58"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50" max="5" man="1"/>
    <brk id="69" max="16383" man="1"/>
  </rowBreaks>
  <ignoredErrors>
    <ignoredError sqref="F23 F20:F21" formula="1"/>
  </ignoredError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dimension ref="A1:H144"/>
  <sheetViews>
    <sheetView showGridLines="0" zoomScale="90" zoomScaleNormal="90" workbookViewId="0">
      <selection sqref="A1:F2"/>
    </sheetView>
  </sheetViews>
  <sheetFormatPr baseColWidth="10" defaultColWidth="11.44140625" defaultRowHeight="15.6" x14ac:dyDescent="0.3"/>
  <cols>
    <col min="1" max="1" width="51.33203125" style="36" customWidth="1"/>
    <col min="2" max="2" width="37.33203125" style="36" customWidth="1"/>
    <col min="3" max="3" width="18.88671875" style="36" customWidth="1"/>
    <col min="4" max="4" width="19.5546875" style="36" customWidth="1"/>
    <col min="5" max="5" width="25.6640625" style="36" customWidth="1"/>
    <col min="6" max="6" width="23.109375" style="193" customWidth="1"/>
    <col min="7" max="7" width="16.88671875" style="36" bestFit="1" customWidth="1"/>
    <col min="8" max="16384" width="11.44140625" style="36"/>
  </cols>
  <sheetData>
    <row r="1" spans="1:6" ht="22.2" customHeight="1" x14ac:dyDescent="0.3">
      <c r="A1" s="250" t="s">
        <v>38</v>
      </c>
      <c r="B1" s="250"/>
      <c r="C1" s="250"/>
      <c r="D1" s="250"/>
      <c r="E1" s="250"/>
      <c r="F1" s="250"/>
    </row>
    <row r="2" spans="1:6" ht="22.2" customHeight="1" x14ac:dyDescent="0.3">
      <c r="A2" s="250"/>
      <c r="B2" s="250"/>
      <c r="C2" s="250"/>
      <c r="D2" s="250"/>
      <c r="E2" s="250"/>
      <c r="F2" s="250"/>
    </row>
    <row r="3" spans="1:6" ht="17.399999999999999" x14ac:dyDescent="0.4">
      <c r="A3" s="260" t="s">
        <v>184</v>
      </c>
      <c r="B3" s="260"/>
      <c r="C3" s="260"/>
      <c r="D3" s="260"/>
      <c r="E3" s="260"/>
      <c r="F3" s="260"/>
    </row>
    <row r="4" spans="1:6" ht="17.399999999999999" x14ac:dyDescent="0.3">
      <c r="A4" s="122"/>
      <c r="B4" s="122"/>
      <c r="C4" s="122"/>
      <c r="D4" s="122"/>
      <c r="E4" s="122"/>
      <c r="F4" s="192"/>
    </row>
    <row r="5" spans="1:6" ht="43.95" customHeight="1" x14ac:dyDescent="0.3">
      <c r="A5" s="70"/>
      <c r="B5" s="72" t="s">
        <v>22</v>
      </c>
      <c r="C5" s="271" t="s">
        <v>183</v>
      </c>
      <c r="D5" s="293"/>
      <c r="E5" s="293"/>
    </row>
    <row r="6" spans="1:6" ht="18" customHeight="1" x14ac:dyDescent="0.3">
      <c r="A6" s="71"/>
      <c r="B6" s="73" t="s">
        <v>33</v>
      </c>
      <c r="C6" s="265" t="s">
        <v>180</v>
      </c>
      <c r="D6" s="266"/>
      <c r="E6" s="266"/>
      <c r="F6" s="194"/>
    </row>
    <row r="7" spans="1:6" ht="31.95" customHeight="1" x14ac:dyDescent="0.3">
      <c r="A7" s="71"/>
      <c r="B7" s="74" t="s">
        <v>34</v>
      </c>
      <c r="C7" s="265" t="s">
        <v>182</v>
      </c>
      <c r="D7" s="266"/>
      <c r="E7" s="266"/>
      <c r="F7" s="194"/>
    </row>
    <row r="8" spans="1:6" s="1" customFormat="1" x14ac:dyDescent="0.35">
      <c r="F8" s="195"/>
    </row>
    <row r="9" spans="1:6" ht="15" customHeight="1" x14ac:dyDescent="0.3">
      <c r="A9" s="4"/>
      <c r="B9" s="119"/>
      <c r="C9" s="119"/>
      <c r="D9" s="119"/>
      <c r="E9" s="119"/>
      <c r="F9" s="119"/>
    </row>
    <row r="10" spans="1:6" ht="22.2" customHeight="1" x14ac:dyDescent="0.3">
      <c r="A10" s="267" t="s">
        <v>35</v>
      </c>
      <c r="B10" s="267"/>
      <c r="C10" s="267"/>
      <c r="D10" s="267"/>
      <c r="E10" s="267"/>
      <c r="F10" s="267"/>
    </row>
    <row r="11" spans="1:6" ht="15" customHeight="1" x14ac:dyDescent="0.3">
      <c r="A11" s="8"/>
      <c r="B11" s="8"/>
      <c r="C11" s="8"/>
      <c r="D11" s="8"/>
      <c r="E11" s="8"/>
      <c r="F11" s="196"/>
    </row>
    <row r="12" spans="1:6" ht="16.95" customHeight="1" x14ac:dyDescent="0.3">
      <c r="A12" s="256" t="s">
        <v>36</v>
      </c>
      <c r="B12" s="256"/>
      <c r="C12" s="256"/>
      <c r="D12" s="256"/>
      <c r="E12" s="256"/>
      <c r="F12" s="256"/>
    </row>
    <row r="13" spans="1:6" ht="16.95" customHeight="1" x14ac:dyDescent="0.3">
      <c r="A13" s="256" t="s">
        <v>19</v>
      </c>
      <c r="B13" s="256"/>
      <c r="C13" s="256"/>
      <c r="D13" s="256"/>
      <c r="E13" s="256"/>
      <c r="F13" s="256"/>
    </row>
    <row r="14" spans="1:6" ht="15" customHeight="1" x14ac:dyDescent="0.3">
      <c r="A14" s="119"/>
      <c r="B14" s="119"/>
      <c r="C14" s="119"/>
      <c r="D14" s="119"/>
      <c r="E14" s="119"/>
      <c r="F14" s="119"/>
    </row>
    <row r="15" spans="1:6" ht="18.45" customHeight="1" x14ac:dyDescent="0.3">
      <c r="A15" s="117" t="s">
        <v>17</v>
      </c>
      <c r="B15" s="9" t="s">
        <v>18</v>
      </c>
      <c r="C15" s="10" t="s">
        <v>5</v>
      </c>
      <c r="D15" s="9" t="s">
        <v>6</v>
      </c>
      <c r="E15" s="9" t="s">
        <v>7</v>
      </c>
      <c r="F15" s="197" t="s">
        <v>8</v>
      </c>
    </row>
    <row r="16" spans="1:6" ht="16.95" customHeight="1" x14ac:dyDescent="0.3">
      <c r="A16" s="257" t="s">
        <v>16</v>
      </c>
      <c r="B16" s="135" t="s">
        <v>168</v>
      </c>
      <c r="C16" s="114">
        <f>+C19+C21+C23</f>
        <v>549</v>
      </c>
      <c r="D16" s="114">
        <f t="shared" ref="D16:F17" si="0">+D19+D21+D23</f>
        <v>628</v>
      </c>
      <c r="E16" s="114">
        <f t="shared" si="0"/>
        <v>693</v>
      </c>
      <c r="F16" s="114">
        <f t="shared" si="0"/>
        <v>623.33333333333337</v>
      </c>
    </row>
    <row r="17" spans="1:7" ht="16.95" customHeight="1" x14ac:dyDescent="0.3">
      <c r="A17" s="257"/>
      <c r="B17" s="135" t="s">
        <v>172</v>
      </c>
      <c r="C17" s="114">
        <f>+C20+C22+C24</f>
        <v>751</v>
      </c>
      <c r="D17" s="114">
        <f t="shared" si="0"/>
        <v>852</v>
      </c>
      <c r="E17" s="114">
        <f t="shared" si="0"/>
        <v>934</v>
      </c>
      <c r="F17" s="114">
        <f t="shared" si="0"/>
        <v>2537</v>
      </c>
    </row>
    <row r="18" spans="1:7" ht="16.95" customHeight="1" x14ac:dyDescent="0.3">
      <c r="A18" s="125"/>
      <c r="B18" s="108"/>
      <c r="C18" s="109"/>
      <c r="D18" s="109"/>
      <c r="E18" s="109"/>
      <c r="F18" s="198"/>
    </row>
    <row r="19" spans="1:7" s="85" customFormat="1" ht="16.5" customHeight="1" x14ac:dyDescent="0.3">
      <c r="A19" s="261" t="s">
        <v>169</v>
      </c>
      <c r="B19" s="144" t="s">
        <v>168</v>
      </c>
      <c r="C19" s="145">
        <v>192</v>
      </c>
      <c r="D19" s="145">
        <v>193</v>
      </c>
      <c r="E19" s="145">
        <v>221</v>
      </c>
      <c r="F19" s="199">
        <f>+AVERAGE(C19:E19)</f>
        <v>202</v>
      </c>
    </row>
    <row r="20" spans="1:7" s="85" customFormat="1" ht="16.95" customHeight="1" x14ac:dyDescent="0.3">
      <c r="A20" s="261"/>
      <c r="B20" s="144" t="s">
        <v>172</v>
      </c>
      <c r="C20" s="145">
        <v>283</v>
      </c>
      <c r="D20" s="145">
        <v>296</v>
      </c>
      <c r="E20" s="145">
        <v>350</v>
      </c>
      <c r="F20" s="199">
        <f>+SUM(C20:E20)</f>
        <v>929</v>
      </c>
    </row>
    <row r="21" spans="1:7" s="85" customFormat="1" ht="16.95" customHeight="1" x14ac:dyDescent="0.3">
      <c r="A21" s="261" t="s">
        <v>170</v>
      </c>
      <c r="B21" s="144" t="s">
        <v>168</v>
      </c>
      <c r="C21" s="145">
        <v>136</v>
      </c>
      <c r="D21" s="145">
        <v>148</v>
      </c>
      <c r="E21" s="145">
        <v>173</v>
      </c>
      <c r="F21" s="199">
        <f>+AVERAGE(C21:E21)</f>
        <v>152.33333333333334</v>
      </c>
    </row>
    <row r="22" spans="1:7" s="85" customFormat="1" ht="16.95" customHeight="1" x14ac:dyDescent="0.3">
      <c r="A22" s="261"/>
      <c r="B22" s="144" t="s">
        <v>172</v>
      </c>
      <c r="C22" s="145">
        <v>199</v>
      </c>
      <c r="D22" s="145">
        <v>215</v>
      </c>
      <c r="E22" s="145">
        <v>232</v>
      </c>
      <c r="F22" s="199">
        <f>+SUM(C22:E22)</f>
        <v>646</v>
      </c>
    </row>
    <row r="23" spans="1:7" s="85" customFormat="1" ht="16.95" customHeight="1" x14ac:dyDescent="0.3">
      <c r="A23" s="261" t="s">
        <v>171</v>
      </c>
      <c r="B23" s="144" t="s">
        <v>168</v>
      </c>
      <c r="C23" s="145">
        <v>221</v>
      </c>
      <c r="D23" s="145">
        <v>287</v>
      </c>
      <c r="E23" s="145">
        <v>299</v>
      </c>
      <c r="F23" s="199">
        <f>+AVERAGE(C23:E23)</f>
        <v>269</v>
      </c>
    </row>
    <row r="24" spans="1:7" s="85" customFormat="1" ht="16.95" customHeight="1" x14ac:dyDescent="0.3">
      <c r="A24" s="262"/>
      <c r="B24" s="144" t="s">
        <v>172</v>
      </c>
      <c r="C24" s="145">
        <v>269</v>
      </c>
      <c r="D24" s="145">
        <v>341</v>
      </c>
      <c r="E24" s="145">
        <v>352</v>
      </c>
      <c r="F24" s="199">
        <f>+SUM(C24:E24)</f>
        <v>962</v>
      </c>
    </row>
    <row r="25" spans="1:7" ht="16.95" customHeight="1" x14ac:dyDescent="0.3">
      <c r="A25" s="241" t="s">
        <v>188</v>
      </c>
      <c r="B25" s="241"/>
      <c r="C25" s="241"/>
      <c r="D25" s="241"/>
      <c r="E25" s="241"/>
      <c r="F25" s="241"/>
    </row>
    <row r="26" spans="1:7" ht="67.95" customHeight="1" x14ac:dyDescent="0.3">
      <c r="A26" s="287" t="s">
        <v>207</v>
      </c>
      <c r="B26" s="288"/>
      <c r="C26" s="288"/>
      <c r="D26" s="288"/>
      <c r="E26" s="288"/>
      <c r="F26" s="289"/>
      <c r="G26" s="185"/>
    </row>
    <row r="27" spans="1:7" ht="16.95" customHeight="1" x14ac:dyDescent="0.3">
      <c r="A27" s="37"/>
      <c r="B27" s="37"/>
      <c r="C27" s="37"/>
      <c r="D27" s="38"/>
      <c r="E27" s="38"/>
      <c r="F27" s="200"/>
    </row>
    <row r="28" spans="1:7" ht="16.95" customHeight="1" x14ac:dyDescent="0.3">
      <c r="A28" s="256" t="s">
        <v>37</v>
      </c>
      <c r="B28" s="256"/>
      <c r="C28" s="256"/>
      <c r="D28" s="256"/>
      <c r="E28" s="256"/>
      <c r="F28" s="256"/>
    </row>
    <row r="29" spans="1:7" ht="16.95" customHeight="1" x14ac:dyDescent="0.3">
      <c r="A29" s="256" t="s">
        <v>20</v>
      </c>
      <c r="B29" s="256"/>
      <c r="C29" s="256"/>
      <c r="D29" s="256"/>
      <c r="E29" s="256"/>
      <c r="F29" s="256"/>
    </row>
    <row r="30" spans="1:7" x14ac:dyDescent="0.3">
      <c r="A30" s="37"/>
      <c r="B30" s="37"/>
      <c r="C30" s="38"/>
      <c r="D30" s="38"/>
      <c r="E30" s="38"/>
      <c r="F30" s="201"/>
    </row>
    <row r="31" spans="1:7" ht="15" customHeight="1" x14ac:dyDescent="0.3">
      <c r="A31" s="254" t="s">
        <v>17</v>
      </c>
      <c r="B31" s="255"/>
      <c r="C31" s="10" t="s">
        <v>5</v>
      </c>
      <c r="D31" s="9" t="s">
        <v>6</v>
      </c>
      <c r="E31" s="9" t="s">
        <v>7</v>
      </c>
      <c r="F31" s="197" t="s">
        <v>8</v>
      </c>
    </row>
    <row r="32" spans="1:7" ht="16.95" customHeight="1" x14ac:dyDescent="0.3">
      <c r="A32" s="257" t="s">
        <v>16</v>
      </c>
      <c r="B32" s="257"/>
      <c r="C32" s="160">
        <f t="shared" ref="C32:E32" si="1">+SUM(C34:C37)</f>
        <v>258957226.06999999</v>
      </c>
      <c r="D32" s="160">
        <f t="shared" si="1"/>
        <v>298113791.01999998</v>
      </c>
      <c r="E32" s="160">
        <f t="shared" si="1"/>
        <v>305515997.88999999</v>
      </c>
      <c r="F32" s="160">
        <f>+SUM(F34:F37)</f>
        <v>862587014.9799999</v>
      </c>
    </row>
    <row r="33" spans="1:6" ht="16.95" customHeight="1" x14ac:dyDescent="0.3">
      <c r="A33" s="258"/>
      <c r="B33" s="258"/>
      <c r="C33" s="162"/>
      <c r="D33" s="162"/>
      <c r="E33" s="162"/>
      <c r="F33" s="162"/>
    </row>
    <row r="34" spans="1:6" ht="16.95" customHeight="1" x14ac:dyDescent="0.3">
      <c r="A34" s="258" t="s">
        <v>169</v>
      </c>
      <c r="B34" s="258"/>
      <c r="C34" s="182">
        <v>108256392.58</v>
      </c>
      <c r="D34" s="182">
        <v>121993373.76000001</v>
      </c>
      <c r="E34" s="182">
        <v>126252937.56999999</v>
      </c>
      <c r="F34" s="183">
        <f t="shared" ref="F34:F36" si="2">+C34+D34+E34</f>
        <v>356502703.90999997</v>
      </c>
    </row>
    <row r="35" spans="1:6" ht="16.95" customHeight="1" x14ac:dyDescent="0.3">
      <c r="A35" s="258" t="s">
        <v>170</v>
      </c>
      <c r="B35" s="258"/>
      <c r="C35" s="182">
        <v>71855264.239999995</v>
      </c>
      <c r="D35" s="182">
        <v>79915181.099999994</v>
      </c>
      <c r="E35" s="182">
        <v>81384672.219999999</v>
      </c>
      <c r="F35" s="183">
        <f t="shared" si="2"/>
        <v>233155117.55999997</v>
      </c>
    </row>
    <row r="36" spans="1:6" ht="16.95" customHeight="1" x14ac:dyDescent="0.3">
      <c r="A36" s="258" t="s">
        <v>171</v>
      </c>
      <c r="B36" s="258"/>
      <c r="C36" s="182">
        <v>78845569.25</v>
      </c>
      <c r="D36" s="182">
        <v>96205236.159999996</v>
      </c>
      <c r="E36" s="182">
        <v>97878388.099999994</v>
      </c>
      <c r="F36" s="183">
        <f t="shared" si="2"/>
        <v>272929193.50999999</v>
      </c>
    </row>
    <row r="37" spans="1:6" x14ac:dyDescent="0.3">
      <c r="A37" s="258" t="s">
        <v>173</v>
      </c>
      <c r="B37" s="258"/>
      <c r="C37" s="182">
        <v>0</v>
      </c>
      <c r="D37" s="182">
        <v>0</v>
      </c>
      <c r="E37" s="182">
        <v>0</v>
      </c>
      <c r="F37" s="184">
        <f>+C37+D37+E37</f>
        <v>0</v>
      </c>
    </row>
    <row r="38" spans="1:6" ht="16.95" customHeight="1" x14ac:dyDescent="0.3">
      <c r="A38" s="241" t="s">
        <v>188</v>
      </c>
      <c r="B38" s="241"/>
      <c r="C38" s="241"/>
      <c r="D38" s="241"/>
      <c r="E38" s="241"/>
      <c r="F38" s="41"/>
    </row>
    <row r="39" spans="1:6" ht="72" customHeight="1" x14ac:dyDescent="0.3">
      <c r="A39" s="287" t="s">
        <v>196</v>
      </c>
      <c r="B39" s="288"/>
      <c r="C39" s="288"/>
      <c r="D39" s="288"/>
      <c r="E39" s="288"/>
      <c r="F39" s="289"/>
    </row>
    <row r="40" spans="1:6" ht="15" customHeight="1" x14ac:dyDescent="0.3"/>
    <row r="41" spans="1:6" ht="16.95" customHeight="1" x14ac:dyDescent="0.3">
      <c r="A41" s="243" t="s">
        <v>39</v>
      </c>
      <c r="B41" s="243"/>
      <c r="C41" s="243"/>
      <c r="D41" s="243"/>
      <c r="E41" s="243"/>
      <c r="F41" s="243"/>
    </row>
    <row r="42" spans="1:6" ht="30" customHeight="1" x14ac:dyDescent="0.3">
      <c r="A42" s="244" t="s">
        <v>40</v>
      </c>
      <c r="B42" s="244"/>
      <c r="C42" s="244"/>
      <c r="D42" s="244"/>
      <c r="E42" s="244"/>
      <c r="F42" s="244"/>
    </row>
    <row r="43" spans="1:6" ht="15" customHeight="1" x14ac:dyDescent="0.3"/>
    <row r="44" spans="1:6" x14ac:dyDescent="0.3">
      <c r="A44" s="245" t="s">
        <v>23</v>
      </c>
      <c r="B44" s="245"/>
      <c r="C44" s="7" t="s">
        <v>41</v>
      </c>
      <c r="D44" s="121" t="s">
        <v>42</v>
      </c>
      <c r="E44" s="7" t="s">
        <v>44</v>
      </c>
      <c r="F44" s="202" t="s">
        <v>24</v>
      </c>
    </row>
    <row r="45" spans="1:6" ht="28.2" customHeight="1" x14ac:dyDescent="0.3">
      <c r="A45" s="246" t="s">
        <v>28</v>
      </c>
      <c r="B45" s="247"/>
      <c r="C45" s="16"/>
      <c r="D45" s="16"/>
      <c r="E45" s="20" t="s">
        <v>91</v>
      </c>
      <c r="F45" s="203"/>
    </row>
    <row r="46" spans="1:6" ht="28.2" customHeight="1" x14ac:dyDescent="0.3">
      <c r="A46" s="246" t="s">
        <v>29</v>
      </c>
      <c r="B46" s="246"/>
      <c r="C46" s="16"/>
      <c r="D46" s="16"/>
      <c r="E46" s="20" t="s">
        <v>91</v>
      </c>
      <c r="F46" s="204"/>
    </row>
    <row r="47" spans="1:6" ht="28.2" customHeight="1" x14ac:dyDescent="0.3">
      <c r="A47" s="248" t="s">
        <v>27</v>
      </c>
      <c r="B47" s="248"/>
      <c r="C47" s="16"/>
      <c r="D47" s="16"/>
      <c r="E47" s="20" t="s">
        <v>91</v>
      </c>
      <c r="F47" s="204"/>
    </row>
    <row r="48" spans="1:6" ht="28.2" customHeight="1" x14ac:dyDescent="0.3">
      <c r="A48" s="249" t="s">
        <v>30</v>
      </c>
      <c r="B48" s="249"/>
      <c r="C48" s="16"/>
      <c r="D48" s="16"/>
      <c r="E48" s="20" t="s">
        <v>91</v>
      </c>
      <c r="F48" s="205"/>
    </row>
    <row r="49" spans="1:7" s="84" customFormat="1" x14ac:dyDescent="0.3">
      <c r="A49" s="241" t="s">
        <v>43</v>
      </c>
      <c r="B49" s="241"/>
      <c r="C49" s="241"/>
      <c r="D49" s="241"/>
      <c r="E49" s="241"/>
      <c r="F49" s="241"/>
      <c r="G49" s="36"/>
    </row>
    <row r="50" spans="1:7" s="84" customFormat="1" ht="55.2" customHeight="1" x14ac:dyDescent="0.3">
      <c r="A50" s="285" t="s">
        <v>193</v>
      </c>
      <c r="B50" s="285"/>
      <c r="C50" s="285"/>
      <c r="D50" s="285"/>
      <c r="E50" s="285"/>
      <c r="F50" s="285"/>
      <c r="G50" s="36"/>
    </row>
    <row r="51" spans="1:7" s="84" customFormat="1" ht="15" customHeight="1" x14ac:dyDescent="0.3">
      <c r="A51" s="124"/>
      <c r="B51" s="124"/>
      <c r="C51" s="124"/>
      <c r="D51" s="124"/>
      <c r="E51" s="124"/>
      <c r="F51" s="206"/>
      <c r="G51" s="36"/>
    </row>
    <row r="52" spans="1:7" s="84" customFormat="1" ht="15" customHeight="1" x14ac:dyDescent="0.3">
      <c r="A52" s="124"/>
      <c r="B52" s="124"/>
      <c r="C52" s="124"/>
      <c r="D52" s="124"/>
      <c r="E52" s="124"/>
      <c r="F52" s="206"/>
      <c r="G52" s="36"/>
    </row>
    <row r="53" spans="1:7" s="84" customFormat="1" ht="15" customHeight="1" x14ac:dyDescent="0.3">
      <c r="A53" s="124"/>
      <c r="B53" s="124"/>
      <c r="C53" s="124"/>
      <c r="D53" s="124"/>
      <c r="E53" s="124"/>
      <c r="F53" s="206"/>
      <c r="G53" s="36"/>
    </row>
    <row r="54" spans="1:7" s="84" customFormat="1" ht="15" customHeight="1" x14ac:dyDescent="0.3">
      <c r="A54" s="124"/>
      <c r="B54" s="124"/>
      <c r="C54" s="124"/>
      <c r="D54" s="124"/>
      <c r="E54" s="124"/>
      <c r="F54" s="206"/>
      <c r="G54" s="36"/>
    </row>
    <row r="55" spans="1:7" s="84" customFormat="1" ht="15" customHeight="1" x14ac:dyDescent="0.3">
      <c r="A55" s="124"/>
      <c r="B55" s="124"/>
      <c r="C55" s="124"/>
      <c r="D55" s="124"/>
      <c r="E55" s="124"/>
      <c r="F55" s="206"/>
      <c r="G55" s="36"/>
    </row>
    <row r="56" spans="1:7" x14ac:dyDescent="0.3">
      <c r="A56" s="243" t="s">
        <v>45</v>
      </c>
      <c r="B56" s="243"/>
      <c r="C56" s="243"/>
      <c r="D56" s="243"/>
      <c r="E56" s="243"/>
      <c r="F56" s="243"/>
    </row>
    <row r="57" spans="1:7" x14ac:dyDescent="0.3">
      <c r="A57" s="243" t="s">
        <v>25</v>
      </c>
      <c r="B57" s="243"/>
      <c r="C57" s="243"/>
      <c r="D57" s="243"/>
      <c r="E57" s="243"/>
      <c r="F57" s="243"/>
    </row>
    <row r="59" spans="1:7" x14ac:dyDescent="0.3">
      <c r="A59" s="254" t="s">
        <v>23</v>
      </c>
      <c r="B59" s="254"/>
      <c r="C59" s="9" t="s">
        <v>41</v>
      </c>
      <c r="D59" s="117" t="s">
        <v>42</v>
      </c>
      <c r="E59" s="9" t="s">
        <v>86</v>
      </c>
      <c r="F59" s="197" t="s">
        <v>24</v>
      </c>
    </row>
    <row r="60" spans="1:7" ht="17.7" customHeight="1" x14ac:dyDescent="0.3">
      <c r="A60" s="281" t="s">
        <v>31</v>
      </c>
      <c r="B60" s="281"/>
      <c r="C60" s="20"/>
      <c r="D60" s="20"/>
      <c r="E60" s="20" t="s">
        <v>91</v>
      </c>
      <c r="F60" s="207"/>
      <c r="G60" s="84"/>
    </row>
    <row r="61" spans="1:7" ht="28.2" customHeight="1" x14ac:dyDescent="0.3">
      <c r="A61" s="282" t="s">
        <v>32</v>
      </c>
      <c r="B61" s="282"/>
      <c r="C61" s="32"/>
      <c r="D61" s="32"/>
      <c r="E61" s="20" t="s">
        <v>91</v>
      </c>
      <c r="F61" s="208"/>
      <c r="G61" s="84"/>
    </row>
    <row r="62" spans="1:7" x14ac:dyDescent="0.3">
      <c r="A62" s="283" t="s">
        <v>191</v>
      </c>
      <c r="B62" s="283"/>
      <c r="C62" s="283"/>
      <c r="D62" s="283"/>
      <c r="E62" s="283"/>
      <c r="F62" s="283"/>
    </row>
    <row r="63" spans="1:7" ht="58.5" customHeight="1" x14ac:dyDescent="0.3">
      <c r="A63" s="242" t="s">
        <v>194</v>
      </c>
      <c r="B63" s="242"/>
      <c r="C63" s="242"/>
      <c r="D63" s="242"/>
      <c r="E63" s="242"/>
      <c r="F63" s="242"/>
    </row>
    <row r="64" spans="1:7" x14ac:dyDescent="0.3">
      <c r="E64" s="45"/>
    </row>
    <row r="65" spans="1:8" ht="31.2" x14ac:dyDescent="0.35">
      <c r="A65" s="2" t="s">
        <v>46</v>
      </c>
      <c r="B65" s="268" t="s">
        <v>197</v>
      </c>
      <c r="C65" s="269"/>
      <c r="D65" s="272" t="s">
        <v>49</v>
      </c>
      <c r="E65" s="273"/>
      <c r="F65" s="274"/>
      <c r="G65" s="1"/>
      <c r="H65" s="1"/>
    </row>
    <row r="66" spans="1:8" ht="37.5" customHeight="1" x14ac:dyDescent="0.35">
      <c r="A66" s="2" t="s">
        <v>47</v>
      </c>
      <c r="B66" s="270" t="s">
        <v>198</v>
      </c>
      <c r="C66" s="271"/>
      <c r="D66" s="275"/>
      <c r="E66" s="276"/>
      <c r="F66" s="277"/>
      <c r="G66" s="1"/>
      <c r="H66" s="1"/>
    </row>
    <row r="67" spans="1:8" x14ac:dyDescent="0.35">
      <c r="A67" s="2" t="s">
        <v>48</v>
      </c>
      <c r="B67" s="268" t="s">
        <v>192</v>
      </c>
      <c r="C67" s="269"/>
      <c r="D67" s="278"/>
      <c r="E67" s="279"/>
      <c r="F67" s="280"/>
      <c r="G67" s="1"/>
      <c r="H67" s="1"/>
    </row>
    <row r="68" spans="1:8" x14ac:dyDescent="0.35">
      <c r="A68" s="1"/>
      <c r="B68" s="1"/>
      <c r="C68" s="1"/>
      <c r="D68" s="1"/>
      <c r="E68" s="1"/>
      <c r="F68" s="195"/>
      <c r="G68" s="1"/>
      <c r="H68" s="1"/>
    </row>
    <row r="70" spans="1:8" ht="22.2" customHeight="1" x14ac:dyDescent="0.3">
      <c r="A70" s="267" t="s">
        <v>50</v>
      </c>
      <c r="B70" s="267"/>
      <c r="C70" s="267"/>
      <c r="D70" s="267"/>
      <c r="E70" s="267"/>
      <c r="F70" s="267"/>
    </row>
    <row r="71" spans="1:8" ht="10.199999999999999" customHeight="1" x14ac:dyDescent="0.3">
      <c r="A71"/>
      <c r="B71"/>
      <c r="C71"/>
      <c r="D71"/>
      <c r="E71"/>
      <c r="F71" s="209"/>
    </row>
    <row r="72" spans="1:8" x14ac:dyDescent="0.3">
      <c r="A72" s="243" t="s">
        <v>51</v>
      </c>
      <c r="B72" s="243"/>
      <c r="C72" s="243"/>
      <c r="D72" s="243"/>
      <c r="E72" s="243"/>
      <c r="F72" s="243"/>
    </row>
    <row r="73" spans="1:8" x14ac:dyDescent="0.3">
      <c r="A73" s="243" t="s">
        <v>62</v>
      </c>
      <c r="B73" s="243"/>
      <c r="C73" s="243"/>
      <c r="D73" s="243"/>
      <c r="E73" s="243"/>
      <c r="F73" s="243"/>
    </row>
    <row r="74" spans="1:8" x14ac:dyDescent="0.3">
      <c r="A74" s="243" t="s">
        <v>52</v>
      </c>
      <c r="B74" s="243"/>
      <c r="C74" s="243"/>
      <c r="D74" s="243"/>
      <c r="E74" s="243"/>
      <c r="F74" s="243"/>
    </row>
    <row r="75" spans="1:8" ht="10.199999999999999" customHeight="1" x14ac:dyDescent="0.3">
      <c r="A75"/>
      <c r="B75"/>
      <c r="C75"/>
      <c r="D75"/>
      <c r="E75"/>
      <c r="F75" s="209"/>
    </row>
    <row r="76" spans="1:8" ht="30" x14ac:dyDescent="0.3">
      <c r="A76" s="69" t="s">
        <v>63</v>
      </c>
      <c r="B76" s="69" t="s">
        <v>67</v>
      </c>
      <c r="C76" s="69" t="s">
        <v>71</v>
      </c>
      <c r="D76" s="69" t="s">
        <v>68</v>
      </c>
      <c r="E76" s="69" t="s">
        <v>69</v>
      </c>
      <c r="F76" s="210" t="s">
        <v>70</v>
      </c>
    </row>
    <row r="77" spans="1:8" x14ac:dyDescent="0.3">
      <c r="A77" s="118" t="s">
        <v>16</v>
      </c>
      <c r="B77" s="161">
        <v>3248801074</v>
      </c>
      <c r="C77" s="78">
        <v>100</v>
      </c>
      <c r="D77" s="11"/>
      <c r="E77" s="11"/>
      <c r="F77" s="11"/>
    </row>
    <row r="78" spans="1:8" ht="10.199999999999999" customHeight="1" x14ac:dyDescent="0.3">
      <c r="A78" s="25"/>
      <c r="B78" s="173"/>
      <c r="C78" s="66"/>
      <c r="D78" s="24"/>
      <c r="E78" s="24"/>
      <c r="F78" s="24"/>
    </row>
    <row r="79" spans="1:8" ht="30" x14ac:dyDescent="0.3">
      <c r="A79" s="25" t="s">
        <v>64</v>
      </c>
      <c r="B79" s="173">
        <v>3248801074</v>
      </c>
      <c r="C79" s="66">
        <v>100</v>
      </c>
      <c r="D79" s="152" t="s">
        <v>199</v>
      </c>
      <c r="E79" s="24"/>
      <c r="F79" s="24"/>
      <c r="G79" s="85"/>
    </row>
    <row r="80" spans="1:8" x14ac:dyDescent="0.3">
      <c r="A80" s="25" t="s">
        <v>65</v>
      </c>
      <c r="B80" s="173">
        <v>0</v>
      </c>
      <c r="C80" s="66">
        <v>0</v>
      </c>
      <c r="D80" s="25"/>
      <c r="E80" s="25"/>
      <c r="F80" s="25"/>
      <c r="G80" s="85"/>
    </row>
    <row r="81" spans="1:7" x14ac:dyDescent="0.3">
      <c r="A81" s="25" t="s">
        <v>66</v>
      </c>
      <c r="B81" s="173">
        <v>0</v>
      </c>
      <c r="C81" s="66">
        <v>0</v>
      </c>
      <c r="D81" s="25"/>
      <c r="E81" s="25"/>
      <c r="F81" s="25"/>
      <c r="G81" s="85"/>
    </row>
    <row r="82" spans="1:7" x14ac:dyDescent="0.3">
      <c r="A82" s="25" t="s">
        <v>165</v>
      </c>
      <c r="B82" s="173">
        <v>0</v>
      </c>
      <c r="C82" s="66">
        <v>0</v>
      </c>
      <c r="D82" s="24"/>
      <c r="E82" s="24"/>
      <c r="F82" s="24"/>
    </row>
    <row r="83" spans="1:7" x14ac:dyDescent="0.3">
      <c r="A83" s="27" t="s">
        <v>166</v>
      </c>
      <c r="B83" s="173">
        <v>0</v>
      </c>
      <c r="C83" s="66">
        <v>0</v>
      </c>
      <c r="D83" s="76"/>
      <c r="E83" s="76"/>
      <c r="F83" s="211"/>
    </row>
    <row r="84" spans="1:7" x14ac:dyDescent="0.3">
      <c r="A84" s="283" t="s">
        <v>228</v>
      </c>
      <c r="B84" s="283"/>
      <c r="C84" s="283"/>
      <c r="D84" s="283"/>
      <c r="E84" s="283"/>
      <c r="F84" s="283"/>
    </row>
    <row r="85" spans="1:7" ht="50.1" customHeight="1" x14ac:dyDescent="0.3">
      <c r="A85" s="285" t="s">
        <v>167</v>
      </c>
      <c r="B85" s="285"/>
      <c r="C85" s="285"/>
      <c r="D85" s="285"/>
      <c r="E85" s="285"/>
      <c r="F85" s="285"/>
    </row>
    <row r="86" spans="1:7" ht="10.199999999999999" customHeight="1" x14ac:dyDescent="0.3">
      <c r="A86" s="25"/>
      <c r="B86" s="48"/>
      <c r="C86" s="24"/>
      <c r="D86"/>
      <c r="E86"/>
      <c r="F86" s="209"/>
    </row>
    <row r="87" spans="1:7" x14ac:dyDescent="0.3">
      <c r="A87" s="243" t="s">
        <v>72</v>
      </c>
      <c r="B87" s="243"/>
      <c r="C87" s="243"/>
      <c r="D87" s="243"/>
      <c r="E87" s="243"/>
      <c r="F87" s="243"/>
    </row>
    <row r="88" spans="1:7" x14ac:dyDescent="0.3">
      <c r="A88" s="243" t="s">
        <v>73</v>
      </c>
      <c r="B88" s="243"/>
      <c r="C88" s="243"/>
      <c r="D88" s="243"/>
      <c r="E88" s="243"/>
      <c r="F88" s="243"/>
    </row>
    <row r="89" spans="1:7" x14ac:dyDescent="0.3">
      <c r="A89" s="243" t="s">
        <v>52</v>
      </c>
      <c r="B89" s="243"/>
      <c r="C89" s="243"/>
      <c r="D89" s="243"/>
      <c r="E89" s="243"/>
      <c r="F89" s="243"/>
    </row>
    <row r="90" spans="1:7" ht="10.199999999999999" customHeight="1" x14ac:dyDescent="0.3">
      <c r="A90"/>
      <c r="B90"/>
      <c r="C90"/>
      <c r="D90"/>
      <c r="E90"/>
      <c r="F90" s="209"/>
    </row>
    <row r="91" spans="1:7" x14ac:dyDescent="0.3">
      <c r="A91" s="68" t="s">
        <v>55</v>
      </c>
      <c r="B91" s="68" t="s">
        <v>56</v>
      </c>
      <c r="C91" s="68" t="s">
        <v>5</v>
      </c>
      <c r="D91" s="68" t="s">
        <v>6</v>
      </c>
      <c r="E91" s="68" t="s">
        <v>7</v>
      </c>
      <c r="F91" s="212" t="s">
        <v>8</v>
      </c>
    </row>
    <row r="92" spans="1:7" x14ac:dyDescent="0.3">
      <c r="A92" s="118" t="s">
        <v>16</v>
      </c>
      <c r="B92" s="49"/>
      <c r="C92" s="160">
        <f>+C95</f>
        <v>541466845.65999997</v>
      </c>
      <c r="D92" s="160">
        <f t="shared" ref="D92:E92" si="3">+D95</f>
        <v>270733422.82999998</v>
      </c>
      <c r="E92" s="160">
        <f t="shared" si="3"/>
        <v>270733422.82999998</v>
      </c>
      <c r="F92" s="160">
        <f>+C92+D92+E92</f>
        <v>1082933691.3199999</v>
      </c>
    </row>
    <row r="93" spans="1:7" ht="10.199999999999999" customHeight="1" x14ac:dyDescent="0.3">
      <c r="A93" s="13"/>
      <c r="B93" s="50"/>
      <c r="C93" s="162"/>
      <c r="D93" s="162"/>
      <c r="E93" s="162"/>
      <c r="F93" s="162"/>
    </row>
    <row r="94" spans="1:7" x14ac:dyDescent="0.3">
      <c r="A94" s="284" t="s">
        <v>74</v>
      </c>
      <c r="B94" s="284"/>
      <c r="C94" s="164">
        <f>+C92</f>
        <v>541466845.65999997</v>
      </c>
      <c r="D94" s="164">
        <f t="shared" ref="D94:E94" si="4">+D92</f>
        <v>270733422.82999998</v>
      </c>
      <c r="E94" s="164">
        <f t="shared" si="4"/>
        <v>270733422.82999998</v>
      </c>
      <c r="F94" s="164">
        <f>+C94+D94+E94</f>
        <v>1082933691.3199999</v>
      </c>
    </row>
    <row r="95" spans="1:7" x14ac:dyDescent="0.3">
      <c r="A95" s="153">
        <v>14120000</v>
      </c>
      <c r="B95" s="50" t="s">
        <v>200</v>
      </c>
      <c r="C95" s="166">
        <v>541466845.65999997</v>
      </c>
      <c r="D95" s="166">
        <v>270733422.82999998</v>
      </c>
      <c r="E95" s="166">
        <v>270733422.82999998</v>
      </c>
      <c r="F95" s="213">
        <v>1082933691.3199999</v>
      </c>
    </row>
    <row r="96" spans="1:7" x14ac:dyDescent="0.3">
      <c r="A96" s="120"/>
      <c r="B96" s="50"/>
      <c r="C96" s="166"/>
      <c r="D96" s="166"/>
      <c r="E96" s="166"/>
      <c r="F96" s="214"/>
    </row>
    <row r="97" spans="1:7" x14ac:dyDescent="0.3">
      <c r="A97" s="284" t="s">
        <v>75</v>
      </c>
      <c r="B97" s="284"/>
      <c r="C97" s="164">
        <v>0</v>
      </c>
      <c r="D97" s="164">
        <v>0</v>
      </c>
      <c r="E97" s="164">
        <v>0</v>
      </c>
      <c r="F97" s="165">
        <v>0</v>
      </c>
    </row>
    <row r="98" spans="1:7" x14ac:dyDescent="0.3">
      <c r="A98" s="54"/>
      <c r="B98" s="50"/>
      <c r="C98" s="169"/>
      <c r="D98" s="169"/>
      <c r="E98" s="169"/>
      <c r="F98" s="215"/>
    </row>
    <row r="99" spans="1:7" x14ac:dyDescent="0.3">
      <c r="A99" s="283" t="s">
        <v>205</v>
      </c>
      <c r="B99" s="283"/>
      <c r="C99" s="283"/>
      <c r="D99" s="283"/>
      <c r="E99" s="283"/>
      <c r="F99" s="283"/>
    </row>
    <row r="100" spans="1:7" ht="17.25" customHeight="1" x14ac:dyDescent="0.3">
      <c r="A100" s="287" t="s">
        <v>150</v>
      </c>
      <c r="B100" s="288"/>
      <c r="C100" s="288"/>
      <c r="D100" s="288"/>
      <c r="E100" s="288"/>
      <c r="F100" s="288"/>
    </row>
    <row r="101" spans="1:7" x14ac:dyDescent="0.3">
      <c r="A101" s="25"/>
      <c r="B101" s="48"/>
      <c r="C101" s="24"/>
      <c r="D101"/>
      <c r="E101"/>
      <c r="F101" s="209"/>
    </row>
    <row r="102" spans="1:7" ht="41.7" customHeight="1" x14ac:dyDescent="0.3">
      <c r="A102" s="243" t="s">
        <v>76</v>
      </c>
      <c r="B102" s="243"/>
      <c r="C102" s="243"/>
      <c r="D102" s="243"/>
      <c r="E102" s="243"/>
      <c r="F102" s="243"/>
    </row>
    <row r="103" spans="1:7" ht="16.95" customHeight="1" x14ac:dyDescent="0.3">
      <c r="A103" s="244" t="s">
        <v>54</v>
      </c>
      <c r="B103" s="244"/>
      <c r="C103" s="244"/>
      <c r="D103" s="244"/>
      <c r="E103" s="244"/>
      <c r="F103" s="244"/>
    </row>
    <row r="104" spans="1:7" x14ac:dyDescent="0.3">
      <c r="A104" s="243" t="s">
        <v>52</v>
      </c>
      <c r="B104" s="243"/>
      <c r="C104" s="243"/>
      <c r="D104" s="243"/>
      <c r="E104" s="243"/>
      <c r="F104" s="243"/>
    </row>
    <row r="105" spans="1:7" ht="15" customHeight="1" x14ac:dyDescent="0.3">
      <c r="A105" s="86"/>
      <c r="B105" s="87"/>
      <c r="C105" s="87"/>
      <c r="D105" s="87"/>
      <c r="E105" s="87"/>
      <c r="F105" s="216"/>
    </row>
    <row r="106" spans="1:7" x14ac:dyDescent="0.3">
      <c r="A106" s="68" t="s">
        <v>55</v>
      </c>
      <c r="B106" s="68" t="s">
        <v>56</v>
      </c>
      <c r="C106" s="68" t="s">
        <v>5</v>
      </c>
      <c r="D106" s="68" t="s">
        <v>6</v>
      </c>
      <c r="E106" s="68" t="s">
        <v>7</v>
      </c>
      <c r="F106" s="212" t="s">
        <v>8</v>
      </c>
    </row>
    <row r="107" spans="1:7" ht="10.199999999999999" customHeight="1" x14ac:dyDescent="0.3">
      <c r="A107" s="118" t="s">
        <v>16</v>
      </c>
      <c r="B107" s="49"/>
      <c r="C107" s="160">
        <v>259478910.06999999</v>
      </c>
      <c r="D107" s="160">
        <v>298250845.01999998</v>
      </c>
      <c r="E107" s="160">
        <v>305313420.88999999</v>
      </c>
      <c r="F107" s="160">
        <v>863043175.98000002</v>
      </c>
      <c r="G107" s="170"/>
    </row>
    <row r="108" spans="1:7" x14ac:dyDescent="0.3">
      <c r="A108" s="13"/>
      <c r="B108" s="50"/>
      <c r="C108" s="162"/>
      <c r="D108" s="162"/>
      <c r="E108" s="162"/>
      <c r="F108" s="162"/>
    </row>
    <row r="109" spans="1:7" x14ac:dyDescent="0.3">
      <c r="A109" s="284" t="s">
        <v>57</v>
      </c>
      <c r="B109" s="284"/>
      <c r="C109" s="164">
        <f>+C110+C111</f>
        <v>259478910.06999999</v>
      </c>
      <c r="D109" s="164">
        <f t="shared" ref="D109:E109" si="5">+D110+D111</f>
        <v>298250845.01999998</v>
      </c>
      <c r="E109" s="164">
        <f t="shared" si="5"/>
        <v>305313420.88999999</v>
      </c>
      <c r="F109" s="164">
        <v>863043175.9799999</v>
      </c>
    </row>
    <row r="110" spans="1:7" ht="11.25" customHeight="1" x14ac:dyDescent="0.3">
      <c r="A110" s="54" t="s">
        <v>176</v>
      </c>
      <c r="B110" s="154" t="s">
        <v>202</v>
      </c>
      <c r="C110" s="166">
        <v>464160</v>
      </c>
      <c r="D110" s="166">
        <v>0</v>
      </c>
      <c r="E110" s="166">
        <v>0</v>
      </c>
      <c r="F110" s="213">
        <v>464160</v>
      </c>
    </row>
    <row r="111" spans="1:7" x14ac:dyDescent="0.3">
      <c r="A111" s="54" t="s">
        <v>203</v>
      </c>
      <c r="B111" s="154" t="s">
        <v>204</v>
      </c>
      <c r="C111" s="166">
        <v>259014750.06999999</v>
      </c>
      <c r="D111" s="166">
        <v>298250845.01999998</v>
      </c>
      <c r="E111" s="166">
        <v>305313420.88999999</v>
      </c>
      <c r="F111" s="213">
        <v>862579015.9799999</v>
      </c>
    </row>
    <row r="112" spans="1:7" ht="15" customHeight="1" x14ac:dyDescent="0.3">
      <c r="A112" s="120"/>
      <c r="B112" s="50"/>
      <c r="C112" s="166"/>
      <c r="D112" s="166"/>
      <c r="E112" s="166"/>
      <c r="F112" s="214"/>
    </row>
    <row r="113" spans="1:6" ht="15" customHeight="1" x14ac:dyDescent="0.3">
      <c r="A113" s="284" t="s">
        <v>59</v>
      </c>
      <c r="B113" s="284"/>
      <c r="C113" s="165">
        <v>0</v>
      </c>
      <c r="D113" s="165">
        <v>0</v>
      </c>
      <c r="E113" s="165">
        <v>0</v>
      </c>
      <c r="F113" s="165">
        <v>0</v>
      </c>
    </row>
    <row r="114" spans="1:6" ht="15.75" customHeight="1" x14ac:dyDescent="0.3">
      <c r="A114"/>
      <c r="B114"/>
      <c r="C114" s="170"/>
      <c r="D114" s="170"/>
      <c r="E114" s="170"/>
      <c r="F114" s="215"/>
    </row>
    <row r="115" spans="1:6" ht="15" customHeight="1" x14ac:dyDescent="0.3">
      <c r="A115" s="284" t="s">
        <v>60</v>
      </c>
      <c r="B115" s="284"/>
      <c r="C115" s="165">
        <v>0</v>
      </c>
      <c r="D115" s="165">
        <v>0</v>
      </c>
      <c r="E115" s="165">
        <v>0</v>
      </c>
      <c r="F115" s="165">
        <v>0</v>
      </c>
    </row>
    <row r="116" spans="1:6" ht="15" customHeight="1" x14ac:dyDescent="0.3">
      <c r="A116" s="47"/>
      <c r="B116" s="47"/>
      <c r="C116" s="59"/>
      <c r="D116" s="59"/>
      <c r="E116" s="59"/>
      <c r="F116" s="217"/>
    </row>
    <row r="117" spans="1:6" ht="15" customHeight="1" x14ac:dyDescent="0.3">
      <c r="A117" s="292" t="s">
        <v>61</v>
      </c>
      <c r="B117" s="292"/>
      <c r="C117" s="292"/>
      <c r="D117" s="292"/>
      <c r="E117" s="292"/>
      <c r="F117" s="292"/>
    </row>
    <row r="118" spans="1:6" x14ac:dyDescent="0.3">
      <c r="A118" s="283" t="s">
        <v>215</v>
      </c>
      <c r="B118" s="283"/>
      <c r="C118" s="283"/>
      <c r="D118" s="283"/>
      <c r="E118" s="283"/>
      <c r="F118" s="283"/>
    </row>
    <row r="119" spans="1:6" ht="15" customHeight="1" x14ac:dyDescent="0.3">
      <c r="A119" s="285" t="s">
        <v>151</v>
      </c>
      <c r="B119" s="285"/>
      <c r="C119" s="285"/>
      <c r="D119" s="285"/>
      <c r="E119" s="285"/>
      <c r="F119" s="285"/>
    </row>
    <row r="120" spans="1:6" ht="15" customHeight="1" x14ac:dyDescent="0.3">
      <c r="A120" s="54"/>
      <c r="B120" s="50"/>
      <c r="C120"/>
      <c r="D120"/>
      <c r="E120"/>
      <c r="F120" s="209"/>
    </row>
    <row r="121" spans="1:6" ht="15" customHeight="1" x14ac:dyDescent="0.3">
      <c r="A121" s="243" t="s">
        <v>78</v>
      </c>
      <c r="B121" s="243"/>
      <c r="C121" s="243"/>
      <c r="D121" s="243"/>
      <c r="E121" s="243"/>
      <c r="F121" s="243"/>
    </row>
    <row r="122" spans="1:6" ht="15" customHeight="1" x14ac:dyDescent="0.3">
      <c r="A122" s="243" t="s">
        <v>79</v>
      </c>
      <c r="B122" s="243"/>
      <c r="C122" s="243"/>
      <c r="D122" s="243"/>
      <c r="E122" s="243"/>
      <c r="F122" s="243"/>
    </row>
    <row r="123" spans="1:6" ht="13.5" customHeight="1" x14ac:dyDescent="0.3">
      <c r="A123" s="243" t="s">
        <v>52</v>
      </c>
      <c r="B123" s="243"/>
      <c r="C123" s="243"/>
      <c r="D123" s="243"/>
      <c r="E123" s="243"/>
      <c r="F123" s="243"/>
    </row>
    <row r="124" spans="1:6" ht="15" customHeight="1" x14ac:dyDescent="0.3">
      <c r="A124" s="86"/>
      <c r="B124" s="87"/>
      <c r="C124" s="87"/>
      <c r="D124" s="87"/>
      <c r="E124" s="87"/>
      <c r="F124" s="216"/>
    </row>
    <row r="125" spans="1:6" x14ac:dyDescent="0.3">
      <c r="A125" s="68" t="s">
        <v>77</v>
      </c>
      <c r="B125" s="68" t="s">
        <v>5</v>
      </c>
      <c r="C125" s="68" t="s">
        <v>6</v>
      </c>
      <c r="D125" s="68" t="s">
        <v>7</v>
      </c>
      <c r="E125" s="68" t="s">
        <v>8</v>
      </c>
      <c r="F125" s="218"/>
    </row>
    <row r="126" spans="1:6" x14ac:dyDescent="0.3">
      <c r="A126" s="103" t="s">
        <v>81</v>
      </c>
      <c r="B126" s="171">
        <f>+B127</f>
        <v>0</v>
      </c>
      <c r="C126" s="171">
        <f t="shared" ref="C126:D128" si="6">+B136</f>
        <v>281987935.58999997</v>
      </c>
      <c r="D126" s="171">
        <f t="shared" si="6"/>
        <v>254470513.39999998</v>
      </c>
      <c r="E126" s="171">
        <f>+B126</f>
        <v>0</v>
      </c>
      <c r="F126" s="216"/>
    </row>
    <row r="127" spans="1:6" x14ac:dyDescent="0.3">
      <c r="A127" s="104" t="s">
        <v>82</v>
      </c>
      <c r="B127" s="173">
        <f>+'1T'!E139</f>
        <v>0</v>
      </c>
      <c r="C127" s="173">
        <f t="shared" si="6"/>
        <v>0</v>
      </c>
      <c r="D127" s="173">
        <f t="shared" si="6"/>
        <v>0</v>
      </c>
      <c r="E127" s="174">
        <f>+B127</f>
        <v>0</v>
      </c>
      <c r="F127" s="218"/>
    </row>
    <row r="128" spans="1:6" s="85" customFormat="1" ht="15" customHeight="1" x14ac:dyDescent="0.3">
      <c r="A128" s="220" t="s">
        <v>80</v>
      </c>
      <c r="B128" s="183">
        <f>+'1T'!E140</f>
        <v>-257393638.51000011</v>
      </c>
      <c r="C128" s="183">
        <f t="shared" si="6"/>
        <v>281987935.58999997</v>
      </c>
      <c r="D128" s="183">
        <f t="shared" si="6"/>
        <v>254470513.39999998</v>
      </c>
      <c r="E128" s="221">
        <f>+B128</f>
        <v>-257393638.51000011</v>
      </c>
      <c r="F128" s="218"/>
    </row>
    <row r="129" spans="1:6" x14ac:dyDescent="0.3">
      <c r="A129" s="103" t="s">
        <v>84</v>
      </c>
      <c r="B129" s="171">
        <f>+C92</f>
        <v>541466845.65999997</v>
      </c>
      <c r="C129" s="171">
        <f>+D92</f>
        <v>270733422.82999998</v>
      </c>
      <c r="D129" s="171">
        <f>+E92</f>
        <v>270733422.82999998</v>
      </c>
      <c r="E129" s="171">
        <f>+B129+C129+D129</f>
        <v>1082933691.3199999</v>
      </c>
      <c r="F129" s="216"/>
    </row>
    <row r="130" spans="1:6" x14ac:dyDescent="0.3">
      <c r="A130" s="103" t="s">
        <v>145</v>
      </c>
      <c r="B130" s="171">
        <f>+B131+B132</f>
        <v>541466845.65999997</v>
      </c>
      <c r="C130" s="171">
        <f>+C131+C132</f>
        <v>552721358.41999996</v>
      </c>
      <c r="D130" s="171">
        <f>+D131+D132</f>
        <v>525203936.22999996</v>
      </c>
      <c r="E130" s="171">
        <f>+E131+E132</f>
        <v>1082933691.3199999</v>
      </c>
      <c r="F130" s="216"/>
    </row>
    <row r="131" spans="1:6" x14ac:dyDescent="0.3">
      <c r="A131" s="104" t="s">
        <v>82</v>
      </c>
      <c r="B131" s="173">
        <f>+B127</f>
        <v>0</v>
      </c>
      <c r="C131" s="173">
        <v>0</v>
      </c>
      <c r="D131" s="173">
        <v>0</v>
      </c>
      <c r="E131" s="174">
        <f>+E127</f>
        <v>0</v>
      </c>
      <c r="F131" s="218"/>
    </row>
    <row r="132" spans="1:6" x14ac:dyDescent="0.3">
      <c r="A132" s="104" t="s">
        <v>80</v>
      </c>
      <c r="B132" s="173">
        <f>+B129</f>
        <v>541466845.65999997</v>
      </c>
      <c r="C132" s="173">
        <f>+C128+C129</f>
        <v>552721358.41999996</v>
      </c>
      <c r="D132" s="173">
        <f>+D128+D129</f>
        <v>525203936.22999996</v>
      </c>
      <c r="E132" s="174">
        <f>+E129</f>
        <v>1082933691.3199999</v>
      </c>
      <c r="F132" s="218"/>
    </row>
    <row r="133" spans="1:6" x14ac:dyDescent="0.3">
      <c r="A133" s="103" t="s">
        <v>83</v>
      </c>
      <c r="B133" s="171">
        <f>+B134+B135</f>
        <v>259478910.06999999</v>
      </c>
      <c r="C133" s="171">
        <f t="shared" ref="C133:D133" si="7">+C134+C135</f>
        <v>298250845.01999998</v>
      </c>
      <c r="D133" s="171">
        <f t="shared" si="7"/>
        <v>305313420.88999999</v>
      </c>
      <c r="E133" s="171">
        <f>+B133+C133+D133</f>
        <v>863043175.9799999</v>
      </c>
      <c r="F133" s="218"/>
    </row>
    <row r="134" spans="1:6" x14ac:dyDescent="0.3">
      <c r="A134" s="104" t="s">
        <v>82</v>
      </c>
      <c r="B134" s="175">
        <v>0</v>
      </c>
      <c r="C134" s="175">
        <v>0</v>
      </c>
      <c r="D134" s="175">
        <v>0</v>
      </c>
      <c r="E134" s="176">
        <v>0</v>
      </c>
      <c r="F134" s="216"/>
    </row>
    <row r="135" spans="1:6" x14ac:dyDescent="0.3">
      <c r="A135" s="104" t="s">
        <v>80</v>
      </c>
      <c r="B135" s="175">
        <f>+C109</f>
        <v>259478910.06999999</v>
      </c>
      <c r="C135" s="175">
        <f>+D109</f>
        <v>298250845.01999998</v>
      </c>
      <c r="D135" s="175">
        <f>+E109</f>
        <v>305313420.88999999</v>
      </c>
      <c r="E135" s="176">
        <f>+B135+C135+D135</f>
        <v>863043175.9799999</v>
      </c>
      <c r="F135" s="216"/>
    </row>
    <row r="136" spans="1:6" x14ac:dyDescent="0.3">
      <c r="A136" s="103" t="s">
        <v>146</v>
      </c>
      <c r="B136" s="171">
        <f>+B130-B133</f>
        <v>281987935.58999997</v>
      </c>
      <c r="C136" s="171">
        <f>+C130-C133</f>
        <v>254470513.39999998</v>
      </c>
      <c r="D136" s="171">
        <f>+D130-D133</f>
        <v>219890515.33999997</v>
      </c>
      <c r="E136" s="171">
        <f>+E130-E133</f>
        <v>219890515.34000003</v>
      </c>
      <c r="F136" s="216"/>
    </row>
    <row r="137" spans="1:6" x14ac:dyDescent="0.3">
      <c r="A137" s="104" t="s">
        <v>82</v>
      </c>
      <c r="B137" s="175">
        <f>+B131-B134</f>
        <v>0</v>
      </c>
      <c r="C137" s="175">
        <f t="shared" ref="C137:D137" si="8">+C131-C134</f>
        <v>0</v>
      </c>
      <c r="D137" s="175">
        <f t="shared" si="8"/>
        <v>0</v>
      </c>
      <c r="E137" s="176">
        <f>+E131-E134</f>
        <v>0</v>
      </c>
      <c r="F137" s="209"/>
    </row>
    <row r="138" spans="1:6" x14ac:dyDescent="0.3">
      <c r="A138" s="105" t="s">
        <v>80</v>
      </c>
      <c r="B138" s="180">
        <f>+B132-B135</f>
        <v>281987935.58999997</v>
      </c>
      <c r="C138" s="179">
        <f>+C132-C135</f>
        <v>254470513.39999998</v>
      </c>
      <c r="D138" s="179">
        <f>+D132-D135</f>
        <v>219890515.33999997</v>
      </c>
      <c r="E138" s="181">
        <f>+E132-E135</f>
        <v>219890515.34000003</v>
      </c>
      <c r="F138" s="201"/>
    </row>
    <row r="139" spans="1:6" x14ac:dyDescent="0.3">
      <c r="A139" s="283" t="s">
        <v>213</v>
      </c>
      <c r="B139" s="283"/>
      <c r="C139" s="283"/>
      <c r="D139" s="283"/>
      <c r="E139" s="283"/>
      <c r="F139" s="41"/>
    </row>
    <row r="140" spans="1:6" ht="52.5" customHeight="1" x14ac:dyDescent="0.3">
      <c r="A140" s="287" t="s">
        <v>212</v>
      </c>
      <c r="B140" s="288"/>
      <c r="C140" s="288"/>
      <c r="D140" s="288"/>
      <c r="E140" s="289"/>
      <c r="F140" s="219"/>
    </row>
    <row r="141" spans="1:6" x14ac:dyDescent="0.3">
      <c r="A141" s="124"/>
      <c r="B141" s="64"/>
      <c r="C141" s="64"/>
      <c r="D141" s="64"/>
      <c r="E141" s="64"/>
      <c r="F141" s="219"/>
    </row>
    <row r="142" spans="1:6" ht="31.2" x14ac:dyDescent="0.3">
      <c r="A142" s="157" t="s">
        <v>85</v>
      </c>
      <c r="B142" s="268" t="s">
        <v>234</v>
      </c>
      <c r="C142" s="269"/>
      <c r="D142" s="291" t="s">
        <v>49</v>
      </c>
      <c r="E142" s="273"/>
      <c r="F142" s="274"/>
    </row>
    <row r="143" spans="1:6" x14ac:dyDescent="0.3">
      <c r="A143" s="158" t="s">
        <v>47</v>
      </c>
      <c r="B143" s="268" t="s">
        <v>235</v>
      </c>
      <c r="C143" s="269"/>
      <c r="D143" s="276"/>
      <c r="E143" s="276"/>
      <c r="F143" s="277"/>
    </row>
    <row r="144" spans="1:6" ht="50.1" customHeight="1" x14ac:dyDescent="0.3">
      <c r="A144" s="159" t="s">
        <v>48</v>
      </c>
      <c r="B144" s="268" t="s">
        <v>236</v>
      </c>
      <c r="C144" s="269"/>
      <c r="D144" s="279"/>
      <c r="E144" s="279"/>
      <c r="F144" s="280"/>
    </row>
  </sheetData>
  <mergeCells count="76">
    <mergeCell ref="A70:F70"/>
    <mergeCell ref="A72:F72"/>
    <mergeCell ref="A73:F73"/>
    <mergeCell ref="A74:F74"/>
    <mergeCell ref="A121:F121"/>
    <mergeCell ref="A118:F118"/>
    <mergeCell ref="A119:F119"/>
    <mergeCell ref="A84:F84"/>
    <mergeCell ref="A109:B109"/>
    <mergeCell ref="A113:B113"/>
    <mergeCell ref="A85:F85"/>
    <mergeCell ref="A87:F87"/>
    <mergeCell ref="A88:F88"/>
    <mergeCell ref="A89:F89"/>
    <mergeCell ref="A94:B94"/>
    <mergeCell ref="A99:F99"/>
    <mergeCell ref="A63:F63"/>
    <mergeCell ref="B65:C65"/>
    <mergeCell ref="D65:F67"/>
    <mergeCell ref="B66:C66"/>
    <mergeCell ref="B67:C67"/>
    <mergeCell ref="A57:F57"/>
    <mergeCell ref="A59:B59"/>
    <mergeCell ref="A60:B60"/>
    <mergeCell ref="A61:B61"/>
    <mergeCell ref="A62:F62"/>
    <mergeCell ref="A47:B47"/>
    <mergeCell ref="A48:B48"/>
    <mergeCell ref="A49:F49"/>
    <mergeCell ref="A50:F50"/>
    <mergeCell ref="A56:F56"/>
    <mergeCell ref="A39:F39"/>
    <mergeCell ref="A41:F41"/>
    <mergeCell ref="A44:B44"/>
    <mergeCell ref="A45:B45"/>
    <mergeCell ref="A46:B46"/>
    <mergeCell ref="A42:F42"/>
    <mergeCell ref="A38:E38"/>
    <mergeCell ref="A28:F28"/>
    <mergeCell ref="A29:F29"/>
    <mergeCell ref="A31:B31"/>
    <mergeCell ref="A35:B35"/>
    <mergeCell ref="A32:B32"/>
    <mergeCell ref="A33:B33"/>
    <mergeCell ref="A34:B34"/>
    <mergeCell ref="A37:B37"/>
    <mergeCell ref="A36:B36"/>
    <mergeCell ref="A10:F10"/>
    <mergeCell ref="A12:F12"/>
    <mergeCell ref="A13:F13"/>
    <mergeCell ref="A25:F25"/>
    <mergeCell ref="A26:F26"/>
    <mergeCell ref="A16:A17"/>
    <mergeCell ref="A19:A20"/>
    <mergeCell ref="A21:A22"/>
    <mergeCell ref="A23:A24"/>
    <mergeCell ref="A1:F2"/>
    <mergeCell ref="A3:F3"/>
    <mergeCell ref="C5:E5"/>
    <mergeCell ref="C6:E6"/>
    <mergeCell ref="C7:E7"/>
    <mergeCell ref="D142:F144"/>
    <mergeCell ref="B143:C143"/>
    <mergeCell ref="B144:C144"/>
    <mergeCell ref="A115:B115"/>
    <mergeCell ref="A117:F117"/>
    <mergeCell ref="A122:F122"/>
    <mergeCell ref="A123:F123"/>
    <mergeCell ref="A139:E139"/>
    <mergeCell ref="A140:E140"/>
    <mergeCell ref="B142:C142"/>
    <mergeCell ref="A100:F100"/>
    <mergeCell ref="A102:F102"/>
    <mergeCell ref="A103:F103"/>
    <mergeCell ref="A104:F104"/>
    <mergeCell ref="A97:B97"/>
  </mergeCells>
  <phoneticPr fontId="9" type="noConversion"/>
  <printOptions horizontalCentered="1"/>
  <pageMargins left="0.70866141732283472" right="0.70866141732283472" top="0.94488188976377963" bottom="0.74803149606299213" header="0.19685039370078741" footer="0.31496062992125984"/>
  <pageSetup scale="5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0" max="5" man="1"/>
    <brk id="68" max="16383" man="1"/>
    <brk id="123" max="5" man="1"/>
  </rowBreaks>
  <ignoredErrors>
    <ignoredError sqref="F16:F19 F24" evalError="1"/>
    <ignoredError sqref="F20:F23" evalError="1" formula="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dimension ref="A1:F99"/>
  <sheetViews>
    <sheetView showGridLines="0" zoomScale="90" zoomScaleNormal="90" workbookViewId="0">
      <selection sqref="A1:E1"/>
    </sheetView>
  </sheetViews>
  <sheetFormatPr baseColWidth="10" defaultColWidth="11.44140625" defaultRowHeight="15.6" x14ac:dyDescent="0.3"/>
  <cols>
    <col min="1" max="1" width="68.109375" style="36" customWidth="1"/>
    <col min="2" max="2" width="27.44140625" style="36" customWidth="1"/>
    <col min="3" max="6" width="20.6640625" style="36" customWidth="1"/>
    <col min="7" max="16384" width="11.44140625" style="36"/>
  </cols>
  <sheetData>
    <row r="1" spans="1:6" ht="42" customHeight="1" x14ac:dyDescent="0.3">
      <c r="A1" s="301" t="s">
        <v>38</v>
      </c>
      <c r="B1" s="301"/>
      <c r="C1" s="301"/>
      <c r="D1" s="301"/>
      <c r="E1" s="301"/>
      <c r="F1" s="100"/>
    </row>
    <row r="2" spans="1:6" ht="20.100000000000001" customHeight="1" x14ac:dyDescent="0.3">
      <c r="A2" s="302" t="s">
        <v>208</v>
      </c>
      <c r="B2" s="302"/>
      <c r="C2" s="302"/>
      <c r="D2" s="302"/>
      <c r="E2" s="302"/>
      <c r="F2" s="80"/>
    </row>
    <row r="3" spans="1:6" ht="15" customHeight="1" x14ac:dyDescent="0.3"/>
    <row r="4" spans="1:6" ht="36.75" customHeight="1" x14ac:dyDescent="0.3">
      <c r="A4" s="81"/>
      <c r="B4" s="72" t="s">
        <v>22</v>
      </c>
      <c r="C4" s="271" t="s">
        <v>183</v>
      </c>
      <c r="D4" s="293"/>
      <c r="E4" s="293"/>
      <c r="F4" s="3"/>
    </row>
    <row r="5" spans="1:6" ht="26.25" customHeight="1" x14ac:dyDescent="0.3">
      <c r="A5" s="81"/>
      <c r="B5" s="73" t="s">
        <v>33</v>
      </c>
      <c r="C5" s="265" t="s">
        <v>180</v>
      </c>
      <c r="D5" s="266"/>
      <c r="E5" s="266"/>
      <c r="F5" s="3"/>
    </row>
    <row r="6" spans="1:6" ht="37.5" customHeight="1" x14ac:dyDescent="0.3">
      <c r="A6" s="81"/>
      <c r="B6" s="74" t="s">
        <v>34</v>
      </c>
      <c r="C6" s="265" t="s">
        <v>182</v>
      </c>
      <c r="D6" s="266"/>
      <c r="E6" s="266"/>
      <c r="F6" s="3"/>
    </row>
    <row r="7" spans="1:6" ht="15" customHeight="1" x14ac:dyDescent="0.3">
      <c r="A7" s="81"/>
      <c r="B7" s="3"/>
      <c r="C7" s="3"/>
      <c r="D7" s="3"/>
      <c r="E7" s="3"/>
      <c r="F7" s="3"/>
    </row>
    <row r="8" spans="1:6" ht="22.2" customHeight="1" x14ac:dyDescent="0.3">
      <c r="A8" s="267" t="s">
        <v>137</v>
      </c>
      <c r="B8" s="267"/>
      <c r="C8" s="267"/>
      <c r="D8" s="267"/>
      <c r="E8" s="267"/>
    </row>
    <row r="9" spans="1:6" ht="15" customHeight="1" x14ac:dyDescent="0.3"/>
    <row r="10" spans="1:6" x14ac:dyDescent="0.3">
      <c r="A10" s="256" t="s">
        <v>36</v>
      </c>
      <c r="B10" s="256"/>
      <c r="C10" s="256"/>
      <c r="D10" s="256"/>
      <c r="E10" s="256"/>
      <c r="F10" s="82"/>
    </row>
    <row r="11" spans="1:6" ht="15" customHeight="1" x14ac:dyDescent="0.3">
      <c r="A11" s="256" t="s">
        <v>19</v>
      </c>
      <c r="B11" s="256"/>
      <c r="C11" s="256"/>
      <c r="D11" s="256"/>
      <c r="E11" s="256"/>
      <c r="F11" s="82"/>
    </row>
    <row r="12" spans="1:6" ht="15" customHeight="1" x14ac:dyDescent="0.3">
      <c r="A12" s="37"/>
      <c r="B12" s="37"/>
      <c r="C12" s="37"/>
      <c r="D12" s="38"/>
      <c r="E12" s="38"/>
      <c r="F12" s="39"/>
    </row>
    <row r="13" spans="1:6" x14ac:dyDescent="0.3">
      <c r="A13" s="121" t="s">
        <v>17</v>
      </c>
      <c r="B13" s="7" t="s">
        <v>18</v>
      </c>
      <c r="C13" s="121" t="s">
        <v>93</v>
      </c>
      <c r="D13" s="7" t="s">
        <v>94</v>
      </c>
      <c r="E13" s="7" t="s">
        <v>136</v>
      </c>
      <c r="F13" s="39"/>
    </row>
    <row r="14" spans="1:6" ht="16.95" customHeight="1" x14ac:dyDescent="0.3">
      <c r="A14" s="303" t="s">
        <v>16</v>
      </c>
      <c r="B14" s="135" t="s">
        <v>168</v>
      </c>
      <c r="C14" s="136">
        <f>+C17+C19+C21</f>
        <v>564.66666666666663</v>
      </c>
      <c r="D14" s="136">
        <f t="shared" ref="D14" si="0">+D17+D19+D21</f>
        <v>623.33333333333337</v>
      </c>
      <c r="E14" s="136">
        <f>+E17+E19+E21</f>
        <v>1188</v>
      </c>
      <c r="F14" s="39"/>
    </row>
    <row r="15" spans="1:6" ht="16.95" customHeight="1" x14ac:dyDescent="0.3">
      <c r="A15" s="303"/>
      <c r="B15" s="135" t="s">
        <v>172</v>
      </c>
      <c r="C15" s="136">
        <f>+C18+C20+C22</f>
        <v>2321</v>
      </c>
      <c r="D15" s="136">
        <f t="shared" ref="D15:E15" si="1">+D18+D20+D22</f>
        <v>2537</v>
      </c>
      <c r="E15" s="136">
        <f t="shared" si="1"/>
        <v>4858</v>
      </c>
      <c r="F15" s="39"/>
    </row>
    <row r="16" spans="1:6" ht="16.95" customHeight="1" x14ac:dyDescent="0.3">
      <c r="A16" s="125"/>
      <c r="B16" s="108"/>
      <c r="C16" s="132"/>
      <c r="D16" s="132"/>
      <c r="E16" s="132"/>
      <c r="F16" s="39"/>
    </row>
    <row r="17" spans="1:6" ht="16.95" customHeight="1" x14ac:dyDescent="0.3">
      <c r="A17" s="294" t="s">
        <v>169</v>
      </c>
      <c r="B17" s="108" t="s">
        <v>168</v>
      </c>
      <c r="C17" s="132">
        <f>+'1T'!F19</f>
        <v>193.66666666666666</v>
      </c>
      <c r="D17" s="132">
        <f>+'2T'!F19</f>
        <v>202</v>
      </c>
      <c r="E17" s="132">
        <f>+C17+D17</f>
        <v>395.66666666666663</v>
      </c>
      <c r="F17" s="39"/>
    </row>
    <row r="18" spans="1:6" ht="16.95" customHeight="1" x14ac:dyDescent="0.3">
      <c r="A18" s="294"/>
      <c r="B18" s="108" t="s">
        <v>172</v>
      </c>
      <c r="C18" s="132">
        <f>+'1T'!F20</f>
        <v>912</v>
      </c>
      <c r="D18" s="132">
        <f>+'2T'!F20</f>
        <v>929</v>
      </c>
      <c r="E18" s="132">
        <f t="shared" ref="E18:E22" si="2">+C18+D18</f>
        <v>1841</v>
      </c>
      <c r="F18" s="39"/>
    </row>
    <row r="19" spans="1:6" ht="16.95" customHeight="1" x14ac:dyDescent="0.3">
      <c r="A19" s="294" t="s">
        <v>170</v>
      </c>
      <c r="B19" s="108" t="s">
        <v>168</v>
      </c>
      <c r="C19" s="132">
        <f>+'1T'!F21</f>
        <v>144.33333333333334</v>
      </c>
      <c r="D19" s="132">
        <f>+'2T'!F21</f>
        <v>152.33333333333334</v>
      </c>
      <c r="E19" s="132">
        <f t="shared" si="2"/>
        <v>296.66666666666669</v>
      </c>
      <c r="F19" s="39"/>
    </row>
    <row r="20" spans="1:6" ht="16.95" customHeight="1" x14ac:dyDescent="0.3">
      <c r="A20" s="294"/>
      <c r="B20" s="108" t="s">
        <v>172</v>
      </c>
      <c r="C20" s="132">
        <f>+'1T'!F22</f>
        <v>612</v>
      </c>
      <c r="D20" s="132">
        <f>+'2T'!F22</f>
        <v>646</v>
      </c>
      <c r="E20" s="132">
        <f t="shared" si="2"/>
        <v>1258</v>
      </c>
      <c r="F20" s="39"/>
    </row>
    <row r="21" spans="1:6" ht="16.95" customHeight="1" x14ac:dyDescent="0.3">
      <c r="A21" s="294" t="s">
        <v>171</v>
      </c>
      <c r="B21" s="108" t="s">
        <v>168</v>
      </c>
      <c r="C21" s="132">
        <f>+'1T'!F23</f>
        <v>226.66666666666666</v>
      </c>
      <c r="D21" s="132">
        <f>+'2T'!F23</f>
        <v>269</v>
      </c>
      <c r="E21" s="132">
        <f t="shared" si="2"/>
        <v>495.66666666666663</v>
      </c>
      <c r="F21" s="39"/>
    </row>
    <row r="22" spans="1:6" ht="16.95" customHeight="1" x14ac:dyDescent="0.3">
      <c r="A22" s="295"/>
      <c r="B22" s="108" t="s">
        <v>172</v>
      </c>
      <c r="C22" s="132">
        <f>+'1T'!F24</f>
        <v>797</v>
      </c>
      <c r="D22" s="132">
        <f>+'2T'!F24</f>
        <v>962</v>
      </c>
      <c r="E22" s="132">
        <f t="shared" si="2"/>
        <v>1759</v>
      </c>
      <c r="F22" s="39"/>
    </row>
    <row r="23" spans="1:6" ht="15" customHeight="1" x14ac:dyDescent="0.3">
      <c r="A23" s="283" t="s">
        <v>188</v>
      </c>
      <c r="B23" s="283"/>
      <c r="C23" s="283"/>
      <c r="D23" s="283"/>
      <c r="E23" s="283"/>
      <c r="F23" s="39"/>
    </row>
    <row r="24" spans="1:6" ht="72.75" customHeight="1" x14ac:dyDescent="0.3">
      <c r="A24" s="285" t="s">
        <v>209</v>
      </c>
      <c r="B24" s="285"/>
      <c r="C24" s="285"/>
      <c r="D24" s="285"/>
      <c r="E24" s="285"/>
    </row>
    <row r="25" spans="1:6" ht="15" customHeight="1" x14ac:dyDescent="0.3">
      <c r="A25" s="37"/>
      <c r="B25" s="37"/>
      <c r="C25" s="37"/>
      <c r="D25" s="38"/>
      <c r="E25" s="38"/>
      <c r="F25" s="39"/>
    </row>
    <row r="26" spans="1:6" x14ac:dyDescent="0.3">
      <c r="A26" s="256" t="s">
        <v>37</v>
      </c>
      <c r="B26" s="256"/>
      <c r="C26" s="256"/>
      <c r="D26" s="256"/>
      <c r="E26" s="82"/>
      <c r="F26" s="119"/>
    </row>
    <row r="27" spans="1:6" ht="15" customHeight="1" x14ac:dyDescent="0.3">
      <c r="A27" s="256" t="s">
        <v>20</v>
      </c>
      <c r="B27" s="256"/>
      <c r="C27" s="256"/>
      <c r="D27" s="256"/>
      <c r="E27" s="82"/>
      <c r="F27" s="119"/>
    </row>
    <row r="28" spans="1:6" ht="15" customHeight="1" x14ac:dyDescent="0.3">
      <c r="A28" s="37"/>
      <c r="B28" s="37"/>
      <c r="C28" s="38"/>
      <c r="D28" s="38"/>
      <c r="E28" s="38"/>
      <c r="F28" s="40"/>
    </row>
    <row r="29" spans="1:6" ht="16.95" customHeight="1" x14ac:dyDescent="0.3">
      <c r="A29" s="102" t="s">
        <v>21</v>
      </c>
      <c r="B29" s="106" t="s">
        <v>93</v>
      </c>
      <c r="C29" s="106" t="s">
        <v>94</v>
      </c>
      <c r="D29" s="106" t="s">
        <v>9</v>
      </c>
      <c r="E29" s="119"/>
      <c r="F29" s="40"/>
    </row>
    <row r="30" spans="1:6" ht="16.95" customHeight="1" x14ac:dyDescent="0.3">
      <c r="A30" s="127" t="s">
        <v>16</v>
      </c>
      <c r="B30" s="187">
        <f>+SUM(B32:B35)</f>
        <v>798108277.16999996</v>
      </c>
      <c r="C30" s="187">
        <f t="shared" ref="C30:D30" si="3">+SUM(C32:C35)</f>
        <v>862587014.9799999</v>
      </c>
      <c r="D30" s="187">
        <f t="shared" si="3"/>
        <v>1660695292.1500001</v>
      </c>
      <c r="E30" s="119"/>
      <c r="F30" s="40"/>
    </row>
    <row r="31" spans="1:6" ht="16.95" customHeight="1" x14ac:dyDescent="0.3">
      <c r="A31" s="99"/>
      <c r="B31" s="188"/>
      <c r="C31" s="188"/>
      <c r="D31" s="188"/>
      <c r="E31" s="119"/>
      <c r="F31" s="40"/>
    </row>
    <row r="32" spans="1:6" ht="16.95" customHeight="1" x14ac:dyDescent="0.3">
      <c r="A32" s="128" t="s">
        <v>169</v>
      </c>
      <c r="B32" s="189">
        <f>+'1T'!F34</f>
        <v>361177092.81999999</v>
      </c>
      <c r="C32" s="189">
        <f>+'2T'!F34</f>
        <v>356502703.90999997</v>
      </c>
      <c r="D32" s="189">
        <f>+B32+C32</f>
        <v>717679796.73000002</v>
      </c>
      <c r="E32" s="119"/>
      <c r="F32" s="40"/>
    </row>
    <row r="33" spans="1:6" ht="16.95" customHeight="1" x14ac:dyDescent="0.3">
      <c r="A33" s="128" t="s">
        <v>170</v>
      </c>
      <c r="B33" s="189">
        <f>+'1T'!F35</f>
        <v>207426385.96000004</v>
      </c>
      <c r="C33" s="189">
        <f>+'2T'!F35</f>
        <v>233155117.55999997</v>
      </c>
      <c r="D33" s="189">
        <f t="shared" ref="D33:D35" si="4">+B33+C33</f>
        <v>440581503.51999998</v>
      </c>
      <c r="F33" s="40"/>
    </row>
    <row r="34" spans="1:6" ht="15" customHeight="1" x14ac:dyDescent="0.3">
      <c r="A34" s="128" t="s">
        <v>171</v>
      </c>
      <c r="B34" s="189">
        <f>+'1T'!F36</f>
        <v>229504798.38999999</v>
      </c>
      <c r="C34" s="189">
        <f>+'2T'!F36</f>
        <v>272929193.50999999</v>
      </c>
      <c r="D34" s="189">
        <f t="shared" si="4"/>
        <v>502433991.89999998</v>
      </c>
      <c r="E34" s="119"/>
      <c r="F34" s="40"/>
    </row>
    <row r="35" spans="1:6" ht="15" customHeight="1" x14ac:dyDescent="0.3">
      <c r="A35" s="110" t="s">
        <v>173</v>
      </c>
      <c r="B35" s="189">
        <f>+'1T'!F37</f>
        <v>0</v>
      </c>
      <c r="C35" s="189">
        <f>+'2T'!F37</f>
        <v>0</v>
      </c>
      <c r="D35" s="189">
        <f t="shared" si="4"/>
        <v>0</v>
      </c>
      <c r="E35" s="119"/>
      <c r="F35" s="40"/>
    </row>
    <row r="36" spans="1:6" ht="15" customHeight="1" x14ac:dyDescent="0.35">
      <c r="A36" s="123" t="s">
        <v>188</v>
      </c>
      <c r="B36" s="123"/>
      <c r="C36" s="123"/>
      <c r="D36" s="123"/>
      <c r="E36" s="1"/>
      <c r="F36" s="41"/>
    </row>
    <row r="37" spans="1:6" ht="60" customHeight="1" x14ac:dyDescent="0.35">
      <c r="A37" s="287" t="s">
        <v>196</v>
      </c>
      <c r="B37" s="288"/>
      <c r="C37" s="288"/>
      <c r="D37" s="289"/>
      <c r="E37" s="1"/>
      <c r="F37" s="63"/>
    </row>
    <row r="38" spans="1:6" ht="15" customHeight="1" x14ac:dyDescent="0.3">
      <c r="A38" s="124"/>
      <c r="B38" s="124"/>
      <c r="C38" s="124"/>
      <c r="D38" s="124"/>
      <c r="E38" s="40"/>
      <c r="F38" s="63"/>
    </row>
    <row r="39" spans="1:6" ht="15" customHeight="1" x14ac:dyDescent="0.3"/>
    <row r="40" spans="1:6" ht="22.2" customHeight="1" x14ac:dyDescent="0.3">
      <c r="A40" s="267" t="s">
        <v>138</v>
      </c>
      <c r="B40" s="267"/>
      <c r="C40" s="267"/>
      <c r="D40" s="267"/>
      <c r="E40" s="267"/>
    </row>
    <row r="41" spans="1:6" ht="15" customHeight="1" x14ac:dyDescent="0.3"/>
    <row r="42" spans="1:6" x14ac:dyDescent="0.3">
      <c r="A42" s="243" t="s">
        <v>72</v>
      </c>
      <c r="B42" s="243"/>
      <c r="C42" s="243"/>
      <c r="D42" s="243"/>
      <c r="E42" s="243"/>
      <c r="F42" s="42"/>
    </row>
    <row r="43" spans="1:6" ht="31.5" customHeight="1" x14ac:dyDescent="0.3">
      <c r="A43" s="244" t="s">
        <v>73</v>
      </c>
      <c r="B43" s="244"/>
      <c r="C43" s="244"/>
      <c r="D43" s="244"/>
      <c r="E43" s="244"/>
      <c r="F43" s="42"/>
    </row>
    <row r="44" spans="1:6" x14ac:dyDescent="0.3">
      <c r="A44" s="243" t="s">
        <v>52</v>
      </c>
      <c r="B44" s="243"/>
      <c r="C44" s="243"/>
      <c r="D44" s="243"/>
      <c r="E44" s="243"/>
      <c r="F44" s="42"/>
    </row>
    <row r="45" spans="1:6" ht="15" customHeight="1" x14ac:dyDescent="0.3"/>
    <row r="46" spans="1:6" x14ac:dyDescent="0.3">
      <c r="A46" s="68" t="s">
        <v>55</v>
      </c>
      <c r="B46" s="68" t="s">
        <v>56</v>
      </c>
      <c r="C46" s="68" t="s">
        <v>93</v>
      </c>
      <c r="D46" s="68" t="s">
        <v>94</v>
      </c>
      <c r="E46" s="68" t="s">
        <v>9</v>
      </c>
    </row>
    <row r="47" spans="1:6" x14ac:dyDescent="0.3">
      <c r="A47" s="101" t="s">
        <v>16</v>
      </c>
      <c r="B47" s="49"/>
      <c r="C47" s="161">
        <f>+'1T'!F94</f>
        <v>541466845.65999997</v>
      </c>
      <c r="D47" s="161">
        <f>+'2T'!F92</f>
        <v>1082933691.3199999</v>
      </c>
      <c r="E47" s="161">
        <f>+E49+E52</f>
        <v>1624400536.98</v>
      </c>
    </row>
    <row r="48" spans="1:6" ht="15" customHeight="1" x14ac:dyDescent="0.3">
      <c r="A48" s="13"/>
      <c r="B48" s="50"/>
      <c r="C48" s="162"/>
      <c r="D48" s="162"/>
      <c r="E48" s="162"/>
    </row>
    <row r="49" spans="1:6" x14ac:dyDescent="0.3">
      <c r="A49" s="284" t="s">
        <v>74</v>
      </c>
      <c r="B49" s="284"/>
      <c r="C49" s="165">
        <f>+'1T'!F96</f>
        <v>541466845.65999997</v>
      </c>
      <c r="D49" s="165">
        <f>+'2T'!F94</f>
        <v>1082933691.3199999</v>
      </c>
      <c r="E49" s="165">
        <f>+SUM(E50:E50)</f>
        <v>1624400536.98</v>
      </c>
    </row>
    <row r="50" spans="1:6" ht="16.5" customHeight="1" x14ac:dyDescent="0.3">
      <c r="A50" s="153">
        <v>14120000</v>
      </c>
      <c r="B50" s="154" t="s">
        <v>200</v>
      </c>
      <c r="C50" s="167">
        <f>+'1T'!F97</f>
        <v>541466845.65999997</v>
      </c>
      <c r="D50" s="166">
        <f>+'2T'!F95</f>
        <v>1082933691.3199999</v>
      </c>
      <c r="E50" s="166">
        <f>+C50+D50</f>
        <v>1624400536.98</v>
      </c>
    </row>
    <row r="51" spans="1:6" ht="16.5" customHeight="1" x14ac:dyDescent="0.3">
      <c r="A51" s="120"/>
      <c r="B51" s="50"/>
      <c r="C51" s="166"/>
      <c r="D51" s="166"/>
      <c r="E51" s="166"/>
    </row>
    <row r="52" spans="1:6" ht="16.5" customHeight="1" x14ac:dyDescent="0.3">
      <c r="A52" s="284" t="s">
        <v>75</v>
      </c>
      <c r="B52" s="284"/>
      <c r="C52" s="165">
        <v>0</v>
      </c>
      <c r="D52" s="165">
        <v>0</v>
      </c>
      <c r="E52" s="165">
        <f>+SUM(E53:E53)</f>
        <v>0</v>
      </c>
    </row>
    <row r="53" spans="1:6" ht="16.5" customHeight="1" x14ac:dyDescent="0.3">
      <c r="A53" s="54"/>
      <c r="B53" s="50"/>
      <c r="C53" s="169">
        <v>0</v>
      </c>
      <c r="D53" s="169">
        <v>0</v>
      </c>
      <c r="E53" s="169">
        <f>+C53+D53</f>
        <v>0</v>
      </c>
    </row>
    <row r="54" spans="1:6" x14ac:dyDescent="0.3">
      <c r="A54" s="241" t="s">
        <v>210</v>
      </c>
      <c r="B54" s="241"/>
      <c r="C54" s="241"/>
      <c r="D54" s="241"/>
      <c r="E54" s="241"/>
    </row>
    <row r="55" spans="1:6" ht="50.1" customHeight="1" x14ac:dyDescent="0.3">
      <c r="A55" s="296" t="s">
        <v>152</v>
      </c>
      <c r="B55" s="297"/>
      <c r="C55" s="297"/>
      <c r="D55" s="297"/>
      <c r="E55" s="298"/>
    </row>
    <row r="56" spans="1:6" x14ac:dyDescent="0.3">
      <c r="A56" s="25"/>
      <c r="B56" s="48"/>
      <c r="C56" s="24"/>
    </row>
    <row r="57" spans="1:6" x14ac:dyDescent="0.3">
      <c r="A57" s="243" t="s">
        <v>76</v>
      </c>
      <c r="B57" s="243"/>
      <c r="C57" s="243"/>
      <c r="D57" s="243"/>
      <c r="E57" s="243"/>
      <c r="F57" s="42"/>
    </row>
    <row r="58" spans="1:6" ht="32.25" customHeight="1" x14ac:dyDescent="0.3">
      <c r="A58" s="244" t="s">
        <v>54</v>
      </c>
      <c r="B58" s="244"/>
      <c r="C58" s="244"/>
      <c r="D58" s="244"/>
      <c r="E58" s="244"/>
      <c r="F58" s="3"/>
    </row>
    <row r="59" spans="1:6" x14ac:dyDescent="0.3">
      <c r="A59" s="243" t="s">
        <v>52</v>
      </c>
      <c r="B59" s="243"/>
      <c r="C59" s="243"/>
      <c r="D59" s="243"/>
      <c r="E59" s="243"/>
      <c r="F59" s="42"/>
    </row>
    <row r="60" spans="1:6" x14ac:dyDescent="0.3">
      <c r="A60" s="86"/>
      <c r="B60" s="87"/>
      <c r="C60" s="87"/>
      <c r="D60" s="87"/>
      <c r="E60" s="87"/>
      <c r="F60" s="88"/>
    </row>
    <row r="61" spans="1:6" x14ac:dyDescent="0.3">
      <c r="A61" s="68" t="s">
        <v>55</v>
      </c>
      <c r="B61" s="68" t="s">
        <v>56</v>
      </c>
      <c r="C61" s="68" t="s">
        <v>93</v>
      </c>
      <c r="D61" s="68" t="s">
        <v>94</v>
      </c>
      <c r="E61" s="68" t="s">
        <v>9</v>
      </c>
    </row>
    <row r="62" spans="1:6" x14ac:dyDescent="0.3">
      <c r="A62" s="101" t="s">
        <v>16</v>
      </c>
      <c r="B62" s="49"/>
      <c r="C62" s="161">
        <f>+'1T'!F109</f>
        <v>798860484.17000008</v>
      </c>
      <c r="D62" s="161">
        <f>+'2T'!F107</f>
        <v>863043175.98000002</v>
      </c>
      <c r="E62" s="161">
        <f>+C62+D62</f>
        <v>1661903660.1500001</v>
      </c>
    </row>
    <row r="63" spans="1:6" x14ac:dyDescent="0.3">
      <c r="A63" s="13"/>
      <c r="B63" s="50"/>
      <c r="C63" s="162"/>
      <c r="D63" s="162"/>
      <c r="E63" s="163"/>
    </row>
    <row r="64" spans="1:6" x14ac:dyDescent="0.3">
      <c r="A64" s="284" t="s">
        <v>57</v>
      </c>
      <c r="B64" s="284"/>
      <c r="C64" s="165">
        <f>+'1T'!F111</f>
        <v>798860484.17000008</v>
      </c>
      <c r="D64" s="165">
        <f>+'2T'!F109</f>
        <v>863043175.9799999</v>
      </c>
      <c r="E64" s="165">
        <f>+E65+E66</f>
        <v>1661903660.1500001</v>
      </c>
      <c r="F64" s="170"/>
    </row>
    <row r="65" spans="1:6" x14ac:dyDescent="0.3">
      <c r="A65" s="54" t="s">
        <v>176</v>
      </c>
      <c r="B65" s="154" t="s">
        <v>202</v>
      </c>
      <c r="C65" s="166">
        <f>+'1T'!F112</f>
        <v>590960</v>
      </c>
      <c r="D65" s="166">
        <f>+'2T'!F110</f>
        <v>464160</v>
      </c>
      <c r="E65" s="189">
        <f>+C65+D65</f>
        <v>1055120</v>
      </c>
      <c r="F65" s="170"/>
    </row>
    <row r="66" spans="1:6" x14ac:dyDescent="0.3">
      <c r="A66" s="54" t="s">
        <v>203</v>
      </c>
      <c r="B66" s="154" t="s">
        <v>204</v>
      </c>
      <c r="C66" s="166">
        <f>+'1T'!F113</f>
        <v>798269524.17000008</v>
      </c>
      <c r="D66" s="190">
        <f>+'2T'!F111</f>
        <v>862579015.9799999</v>
      </c>
      <c r="E66" s="189">
        <f>+C66+D66</f>
        <v>1660848540.1500001</v>
      </c>
      <c r="F66" s="170"/>
    </row>
    <row r="67" spans="1:6" x14ac:dyDescent="0.3">
      <c r="A67" s="120"/>
      <c r="B67" s="50"/>
      <c r="C67" s="166"/>
      <c r="D67" s="166"/>
      <c r="E67" s="189"/>
    </row>
    <row r="68" spans="1:6" x14ac:dyDescent="0.3">
      <c r="A68" s="284" t="s">
        <v>59</v>
      </c>
      <c r="B68" s="284"/>
      <c r="C68" s="165">
        <f>+'1T'!C115</f>
        <v>0</v>
      </c>
      <c r="D68" s="165">
        <v>0</v>
      </c>
      <c r="E68" s="165">
        <v>0</v>
      </c>
    </row>
    <row r="69" spans="1:6" x14ac:dyDescent="0.3">
      <c r="C69" s="170"/>
      <c r="D69" s="170"/>
      <c r="E69" s="170"/>
    </row>
    <row r="70" spans="1:6" x14ac:dyDescent="0.3">
      <c r="A70" s="284" t="s">
        <v>60</v>
      </c>
      <c r="B70" s="284"/>
      <c r="C70" s="165">
        <f>+'1T'!C117</f>
        <v>0</v>
      </c>
      <c r="D70" s="165">
        <f>+SUM(D71:D71)</f>
        <v>0</v>
      </c>
      <c r="E70" s="165">
        <v>0</v>
      </c>
    </row>
    <row r="71" spans="1:6" x14ac:dyDescent="0.3">
      <c r="A71" s="47"/>
      <c r="B71" s="47"/>
      <c r="C71" s="191"/>
      <c r="D71" s="191"/>
      <c r="E71" s="191"/>
    </row>
    <row r="72" spans="1:6" ht="16.5" customHeight="1" x14ac:dyDescent="0.3">
      <c r="A72" s="299" t="s">
        <v>61</v>
      </c>
      <c r="B72" s="299"/>
      <c r="C72" s="299"/>
      <c r="D72" s="299"/>
      <c r="E72" s="299"/>
    </row>
    <row r="73" spans="1:6" ht="26.25" customHeight="1" x14ac:dyDescent="0.3">
      <c r="A73" s="300" t="s">
        <v>214</v>
      </c>
      <c r="B73" s="300"/>
      <c r="C73" s="300"/>
      <c r="D73" s="300"/>
      <c r="E73" s="300"/>
    </row>
    <row r="74" spans="1:6" x14ac:dyDescent="0.3">
      <c r="A74" s="54"/>
      <c r="B74" s="141"/>
      <c r="C74" s="83"/>
      <c r="D74" s="83"/>
      <c r="E74" s="83"/>
    </row>
    <row r="75" spans="1:6" x14ac:dyDescent="0.3">
      <c r="A75" s="243" t="s">
        <v>78</v>
      </c>
      <c r="B75" s="243"/>
      <c r="C75" s="243"/>
      <c r="D75" s="243"/>
      <c r="E75" s="243"/>
      <c r="F75" s="67"/>
    </row>
    <row r="76" spans="1:6" x14ac:dyDescent="0.3">
      <c r="A76" s="243" t="s">
        <v>79</v>
      </c>
      <c r="B76" s="243"/>
      <c r="C76" s="243"/>
      <c r="D76" s="243"/>
      <c r="E76" s="243"/>
      <c r="F76" s="67"/>
    </row>
    <row r="77" spans="1:6" x14ac:dyDescent="0.3">
      <c r="A77" s="243" t="s">
        <v>52</v>
      </c>
      <c r="B77" s="243"/>
      <c r="C77" s="243"/>
      <c r="D77" s="243"/>
      <c r="E77" s="243"/>
      <c r="F77" s="67"/>
    </row>
    <row r="78" spans="1:6" x14ac:dyDescent="0.3">
      <c r="A78" s="86"/>
      <c r="B78" s="87"/>
      <c r="C78" s="87"/>
      <c r="D78" s="87"/>
      <c r="E78" s="87"/>
      <c r="F78" s="88"/>
    </row>
    <row r="79" spans="1:6" x14ac:dyDescent="0.3">
      <c r="A79" s="68" t="s">
        <v>77</v>
      </c>
      <c r="B79" s="68" t="s">
        <v>93</v>
      </c>
      <c r="C79" s="68" t="s">
        <v>94</v>
      </c>
      <c r="D79" s="68" t="s">
        <v>9</v>
      </c>
      <c r="F79" s="23"/>
    </row>
    <row r="80" spans="1:6" x14ac:dyDescent="0.3">
      <c r="A80" s="103" t="s">
        <v>81</v>
      </c>
      <c r="B80" s="171">
        <f>+B81</f>
        <v>0</v>
      </c>
      <c r="C80" s="171">
        <f>+B90</f>
        <v>-257393638.51000011</v>
      </c>
      <c r="D80" s="171">
        <f>+B80</f>
        <v>0</v>
      </c>
      <c r="F80" s="88"/>
    </row>
    <row r="81" spans="1:6" x14ac:dyDescent="0.3">
      <c r="A81" s="104" t="s">
        <v>82</v>
      </c>
      <c r="B81" s="173">
        <f>+'1T'!E129</f>
        <v>0</v>
      </c>
      <c r="C81" s="173">
        <f>+'2T'!E127</f>
        <v>0</v>
      </c>
      <c r="D81" s="174">
        <f>+B81+C81</f>
        <v>0</v>
      </c>
      <c r="F81" s="23"/>
    </row>
    <row r="82" spans="1:6" x14ac:dyDescent="0.3">
      <c r="A82" s="104" t="s">
        <v>80</v>
      </c>
      <c r="B82" s="183" t="str">
        <f>+'1T'!E130</f>
        <v>N/A</v>
      </c>
      <c r="C82" s="183">
        <f>+'2T'!E128</f>
        <v>-257393638.51000011</v>
      </c>
      <c r="D82" s="174" t="s">
        <v>91</v>
      </c>
      <c r="F82" s="23"/>
    </row>
    <row r="83" spans="1:6" x14ac:dyDescent="0.3">
      <c r="A83" s="103" t="s">
        <v>84</v>
      </c>
      <c r="B83" s="171">
        <f>+'1T'!E131</f>
        <v>541466845.65999997</v>
      </c>
      <c r="C83" s="171">
        <f>+'2T'!E129</f>
        <v>1082933691.3199999</v>
      </c>
      <c r="D83" s="171">
        <f>+B83+C83</f>
        <v>1624400536.98</v>
      </c>
      <c r="F83" s="88"/>
    </row>
    <row r="84" spans="1:6" x14ac:dyDescent="0.3">
      <c r="A84" s="103" t="s">
        <v>145</v>
      </c>
      <c r="B84" s="171">
        <f>+B85+B86</f>
        <v>541466845.65999997</v>
      </c>
      <c r="C84" s="171">
        <f t="shared" ref="C84" si="5">+C85+C86</f>
        <v>1082933691.3199999</v>
      </c>
      <c r="D84" s="171">
        <f>+D85+D86</f>
        <v>1624400536.98</v>
      </c>
      <c r="F84" s="88"/>
    </row>
    <row r="85" spans="1:6" x14ac:dyDescent="0.3">
      <c r="A85" s="104" t="s">
        <v>82</v>
      </c>
      <c r="B85" s="173">
        <f>+B81</f>
        <v>0</v>
      </c>
      <c r="C85" s="173">
        <f>+C81</f>
        <v>0</v>
      </c>
      <c r="D85" s="174">
        <f>+B85+C85</f>
        <v>0</v>
      </c>
      <c r="F85" s="23"/>
    </row>
    <row r="86" spans="1:6" x14ac:dyDescent="0.3">
      <c r="A86" s="104" t="s">
        <v>80</v>
      </c>
      <c r="B86" s="173">
        <f>+B83</f>
        <v>541466845.65999997</v>
      </c>
      <c r="C86" s="173">
        <f>+C83</f>
        <v>1082933691.3199999</v>
      </c>
      <c r="D86" s="174">
        <f>+B86+C86</f>
        <v>1624400536.98</v>
      </c>
      <c r="F86" s="23"/>
    </row>
    <row r="87" spans="1:6" x14ac:dyDescent="0.3">
      <c r="A87" s="103" t="s">
        <v>83</v>
      </c>
      <c r="B87" s="171">
        <f>+B88+B89</f>
        <v>798860484.17000008</v>
      </c>
      <c r="C87" s="171">
        <f>+C88+C89</f>
        <v>863043175.9799999</v>
      </c>
      <c r="D87" s="171">
        <f>+D88+D89</f>
        <v>1661903660.1500001</v>
      </c>
      <c r="F87" s="88"/>
    </row>
    <row r="88" spans="1:6" x14ac:dyDescent="0.3">
      <c r="A88" s="104" t="s">
        <v>82</v>
      </c>
      <c r="B88" s="175">
        <f>+'1T'!E136</f>
        <v>0</v>
      </c>
      <c r="C88" s="175">
        <f>+'2T'!E134</f>
        <v>0</v>
      </c>
      <c r="D88" s="176">
        <f>+B88+C88</f>
        <v>0</v>
      </c>
      <c r="F88" s="88"/>
    </row>
    <row r="89" spans="1:6" x14ac:dyDescent="0.3">
      <c r="A89" s="104" t="s">
        <v>80</v>
      </c>
      <c r="B89" s="175">
        <f>+'1T'!E137</f>
        <v>798860484.17000008</v>
      </c>
      <c r="C89" s="175">
        <f>+'2T'!E135</f>
        <v>863043175.9799999</v>
      </c>
      <c r="D89" s="176">
        <f>+B89+C89</f>
        <v>1661903660.1500001</v>
      </c>
      <c r="F89" s="88"/>
    </row>
    <row r="90" spans="1:6" x14ac:dyDescent="0.3">
      <c r="A90" s="103" t="s">
        <v>146</v>
      </c>
      <c r="B90" s="171">
        <f t="shared" ref="B90:C90" si="6">+B84-B87</f>
        <v>-257393638.51000011</v>
      </c>
      <c r="C90" s="171">
        <f t="shared" si="6"/>
        <v>219890515.34000003</v>
      </c>
      <c r="D90" s="171">
        <f>+D84-D87</f>
        <v>-37503123.170000076</v>
      </c>
      <c r="F90" s="88"/>
    </row>
    <row r="91" spans="1:6" x14ac:dyDescent="0.3">
      <c r="A91" s="104" t="s">
        <v>82</v>
      </c>
      <c r="B91" s="175">
        <f>+B85-B88</f>
        <v>0</v>
      </c>
      <c r="C91" s="175">
        <f t="shared" ref="C91:D91" si="7">+C85-C88</f>
        <v>0</v>
      </c>
      <c r="D91" s="175">
        <f t="shared" si="7"/>
        <v>0</v>
      </c>
    </row>
    <row r="92" spans="1:6" x14ac:dyDescent="0.3">
      <c r="A92" s="105" t="s">
        <v>80</v>
      </c>
      <c r="B92" s="180">
        <f>+B86-B89</f>
        <v>-257393638.51000011</v>
      </c>
      <c r="C92" s="180">
        <f>+C86-C89</f>
        <v>219890515.34000003</v>
      </c>
      <c r="D92" s="186">
        <f>+D86-D89</f>
        <v>-37503123.170000076</v>
      </c>
    </row>
    <row r="93" spans="1:6" ht="18" customHeight="1" x14ac:dyDescent="0.3">
      <c r="A93" s="241" t="s">
        <v>210</v>
      </c>
      <c r="B93" s="241"/>
      <c r="C93" s="241"/>
      <c r="D93" s="241"/>
      <c r="F93" s="41"/>
    </row>
    <row r="94" spans="1:6" x14ac:dyDescent="0.3">
      <c r="A94" s="124"/>
      <c r="B94" s="124"/>
      <c r="C94" s="124"/>
      <c r="D94" s="124"/>
    </row>
    <row r="95" spans="1:6" x14ac:dyDescent="0.35">
      <c r="A95" s="1"/>
      <c r="B95" s="1"/>
      <c r="C95" s="1"/>
      <c r="D95" s="1"/>
      <c r="E95" s="1"/>
    </row>
    <row r="96" spans="1:6" x14ac:dyDescent="0.35">
      <c r="A96" s="1"/>
      <c r="B96" s="1"/>
      <c r="C96" s="1"/>
      <c r="D96" s="1"/>
      <c r="E96" s="1"/>
    </row>
    <row r="97" spans="1:5" x14ac:dyDescent="0.35">
      <c r="A97" s="1"/>
      <c r="B97" s="1"/>
      <c r="C97" s="1"/>
      <c r="D97" s="1"/>
      <c r="E97" s="1"/>
    </row>
    <row r="98" spans="1:5" x14ac:dyDescent="0.35">
      <c r="A98" s="1"/>
      <c r="B98" s="1"/>
      <c r="C98" s="1"/>
      <c r="D98" s="1"/>
      <c r="E98" s="1"/>
    </row>
    <row r="99" spans="1:5" x14ac:dyDescent="0.35">
      <c r="A99" s="1"/>
      <c r="B99" s="1"/>
      <c r="C99" s="1"/>
      <c r="D99" s="1"/>
      <c r="E99" s="1"/>
    </row>
  </sheetData>
  <mergeCells count="37">
    <mergeCell ref="A1:E1"/>
    <mergeCell ref="A2:E2"/>
    <mergeCell ref="A24:E24"/>
    <mergeCell ref="A37:D37"/>
    <mergeCell ref="A10:E10"/>
    <mergeCell ref="A11:E11"/>
    <mergeCell ref="A26:D26"/>
    <mergeCell ref="A27:D27"/>
    <mergeCell ref="A8:E8"/>
    <mergeCell ref="A23:E23"/>
    <mergeCell ref="A14:A15"/>
    <mergeCell ref="A17:A18"/>
    <mergeCell ref="A19:A20"/>
    <mergeCell ref="C4:E4"/>
    <mergeCell ref="C5:E5"/>
    <mergeCell ref="C6:E6"/>
    <mergeCell ref="A58:E58"/>
    <mergeCell ref="A57:E57"/>
    <mergeCell ref="A59:E59"/>
    <mergeCell ref="A93:D93"/>
    <mergeCell ref="A75:E75"/>
    <mergeCell ref="A76:E76"/>
    <mergeCell ref="A77:E77"/>
    <mergeCell ref="A64:B64"/>
    <mergeCell ref="A68:B68"/>
    <mergeCell ref="A70:B70"/>
    <mergeCell ref="A72:E72"/>
    <mergeCell ref="A73:E73"/>
    <mergeCell ref="A21:A22"/>
    <mergeCell ref="A40:E40"/>
    <mergeCell ref="A54:E54"/>
    <mergeCell ref="A55:E55"/>
    <mergeCell ref="A43:E43"/>
    <mergeCell ref="A42:E42"/>
    <mergeCell ref="A44:E44"/>
    <mergeCell ref="A49:B49"/>
    <mergeCell ref="A52:B52"/>
  </mergeCells>
  <printOptions horizontalCentered="1"/>
  <pageMargins left="0.70866141732283472" right="0.70866141732283472" top="0.94488188976377963" bottom="0.74803149606299213" header="0.19685039370078741" footer="0.31496062992125984"/>
  <pageSetup scale="5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5" max="4" man="1"/>
  </rowBreaks>
  <ignoredErrors>
    <ignoredError sqref="C14:C22 D14:D22 E14:E22"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dimension ref="A1:F145"/>
  <sheetViews>
    <sheetView showGridLines="0" zoomScale="90" zoomScaleNormal="90" workbookViewId="0">
      <selection sqref="A1:F2"/>
    </sheetView>
  </sheetViews>
  <sheetFormatPr baseColWidth="10" defaultColWidth="11.44140625" defaultRowHeight="15.6" x14ac:dyDescent="0.3"/>
  <cols>
    <col min="1" max="1" width="40.33203125" style="36" customWidth="1"/>
    <col min="2" max="2" width="53.109375" style="36" customWidth="1"/>
    <col min="3" max="4" width="16.44140625" style="36" customWidth="1"/>
    <col min="5" max="5" width="17.109375" style="36" bestFit="1" customWidth="1"/>
    <col min="6" max="6" width="17.5546875" style="36" bestFit="1" customWidth="1"/>
    <col min="7" max="16384" width="11.44140625" style="36"/>
  </cols>
  <sheetData>
    <row r="1" spans="1:6" s="1" customFormat="1" ht="22.2" customHeight="1" x14ac:dyDescent="0.35">
      <c r="A1" s="250" t="s">
        <v>38</v>
      </c>
      <c r="B1" s="250"/>
      <c r="C1" s="250"/>
      <c r="D1" s="250"/>
      <c r="E1" s="250"/>
      <c r="F1" s="250"/>
    </row>
    <row r="2" spans="1:6" s="1" customFormat="1" ht="22.2" customHeight="1" x14ac:dyDescent="0.35">
      <c r="A2" s="250"/>
      <c r="B2" s="250"/>
      <c r="C2" s="250"/>
      <c r="D2" s="250"/>
      <c r="E2" s="250"/>
      <c r="F2" s="250"/>
    </row>
    <row r="3" spans="1:6" s="1" customFormat="1" ht="17.399999999999999" x14ac:dyDescent="0.4">
      <c r="A3" s="260" t="s">
        <v>185</v>
      </c>
      <c r="B3" s="260"/>
      <c r="C3" s="260"/>
      <c r="D3" s="260"/>
      <c r="E3" s="260"/>
      <c r="F3" s="260"/>
    </row>
    <row r="4" spans="1:6" ht="17.399999999999999" x14ac:dyDescent="0.3">
      <c r="A4" s="122"/>
      <c r="B4" s="122"/>
      <c r="C4" s="122"/>
      <c r="D4" s="122"/>
      <c r="E4" s="122"/>
      <c r="F4" s="122"/>
    </row>
    <row r="5" spans="1:6" ht="48" customHeight="1" x14ac:dyDescent="0.3">
      <c r="A5" s="70"/>
      <c r="B5" s="72" t="s">
        <v>22</v>
      </c>
      <c r="C5" s="304" t="s">
        <v>183</v>
      </c>
      <c r="D5" s="305"/>
      <c r="E5" s="271"/>
    </row>
    <row r="6" spans="1:6" ht="18" customHeight="1" x14ac:dyDescent="0.3">
      <c r="A6" s="71"/>
      <c r="B6" s="73" t="s">
        <v>33</v>
      </c>
      <c r="C6" s="265" t="s">
        <v>180</v>
      </c>
      <c r="D6" s="266"/>
      <c r="E6" s="266"/>
      <c r="F6" s="3"/>
    </row>
    <row r="7" spans="1:6" ht="33" customHeight="1" x14ac:dyDescent="0.3">
      <c r="A7" s="71"/>
      <c r="B7" s="74" t="s">
        <v>34</v>
      </c>
      <c r="C7" s="265" t="s">
        <v>182</v>
      </c>
      <c r="D7" s="266"/>
      <c r="E7" s="266"/>
      <c r="F7" s="3"/>
    </row>
    <row r="8" spans="1:6" ht="15" customHeight="1" x14ac:dyDescent="0.3">
      <c r="A8" s="4"/>
      <c r="B8" s="119"/>
      <c r="C8" s="119"/>
      <c r="D8" s="119"/>
      <c r="E8" s="119"/>
      <c r="F8" s="119"/>
    </row>
    <row r="9" spans="1:6" x14ac:dyDescent="0.3">
      <c r="A9" s="6"/>
      <c r="B9" s="119"/>
      <c r="C9" s="119"/>
      <c r="D9" s="119"/>
      <c r="E9" s="119"/>
      <c r="F9" s="119"/>
    </row>
    <row r="10" spans="1:6" ht="22.2" customHeight="1" x14ac:dyDescent="0.3">
      <c r="A10" s="267" t="s">
        <v>35</v>
      </c>
      <c r="B10" s="267"/>
      <c r="C10" s="267"/>
      <c r="D10" s="267"/>
      <c r="E10" s="267"/>
      <c r="F10" s="267"/>
    </row>
    <row r="11" spans="1:6" ht="16.95" customHeight="1" x14ac:dyDescent="0.3">
      <c r="A11" s="8"/>
      <c r="B11" s="8"/>
      <c r="C11" s="8"/>
      <c r="D11" s="8"/>
      <c r="E11" s="8"/>
      <c r="F11" s="8"/>
    </row>
    <row r="12" spans="1:6" ht="16.95" customHeight="1" x14ac:dyDescent="0.3">
      <c r="A12" s="256" t="s">
        <v>36</v>
      </c>
      <c r="B12" s="256"/>
      <c r="C12" s="256"/>
      <c r="D12" s="256"/>
      <c r="E12" s="256"/>
      <c r="F12" s="256"/>
    </row>
    <row r="13" spans="1:6" ht="16.95" customHeight="1" x14ac:dyDescent="0.3">
      <c r="A13" s="256" t="s">
        <v>19</v>
      </c>
      <c r="B13" s="256"/>
      <c r="C13" s="256"/>
      <c r="D13" s="256"/>
      <c r="E13" s="256"/>
      <c r="F13" s="256"/>
    </row>
    <row r="14" spans="1:6" ht="16.95" customHeight="1" x14ac:dyDescent="0.3">
      <c r="A14" s="119"/>
      <c r="B14" s="119"/>
      <c r="C14" s="119"/>
      <c r="D14" s="119"/>
      <c r="E14" s="119"/>
      <c r="F14" s="119"/>
    </row>
    <row r="15" spans="1:6" ht="16.95" customHeight="1" x14ac:dyDescent="0.3">
      <c r="A15" s="117" t="s">
        <v>17</v>
      </c>
      <c r="B15" s="9" t="s">
        <v>18</v>
      </c>
      <c r="C15" s="10" t="s">
        <v>11</v>
      </c>
      <c r="D15" s="9" t="s">
        <v>87</v>
      </c>
      <c r="E15" s="9" t="s">
        <v>88</v>
      </c>
      <c r="F15" s="117" t="s">
        <v>10</v>
      </c>
    </row>
    <row r="16" spans="1:6" ht="16.95" customHeight="1" x14ac:dyDescent="0.3">
      <c r="A16" s="257" t="s">
        <v>16</v>
      </c>
      <c r="B16" s="126" t="s">
        <v>168</v>
      </c>
      <c r="C16" s="114">
        <f>+C19+C21+C23</f>
        <v>908</v>
      </c>
      <c r="D16" s="114">
        <f t="shared" ref="D16:F17" si="0">+D19+D21+D23</f>
        <v>1445</v>
      </c>
      <c r="E16" s="114">
        <f t="shared" si="0"/>
        <v>694</v>
      </c>
      <c r="F16" s="114">
        <f t="shared" si="0"/>
        <v>1015.6666666666667</v>
      </c>
    </row>
    <row r="17" spans="1:6" ht="16.95" customHeight="1" x14ac:dyDescent="0.3">
      <c r="A17" s="257"/>
      <c r="B17" s="126" t="s">
        <v>172</v>
      </c>
      <c r="C17" s="114">
        <f>+C20+C22+C24</f>
        <v>1418</v>
      </c>
      <c r="D17" s="114">
        <f t="shared" si="0"/>
        <v>2459</v>
      </c>
      <c r="E17" s="114">
        <f t="shared" si="0"/>
        <v>945</v>
      </c>
      <c r="F17" s="114">
        <f t="shared" si="0"/>
        <v>4822</v>
      </c>
    </row>
    <row r="18" spans="1:6" ht="16.95" customHeight="1" x14ac:dyDescent="0.3">
      <c r="A18" s="125"/>
      <c r="B18" s="108"/>
      <c r="C18" s="109"/>
      <c r="D18" s="109"/>
      <c r="E18" s="109"/>
      <c r="F18" s="109"/>
    </row>
    <row r="19" spans="1:6" ht="16.95" customHeight="1" x14ac:dyDescent="0.3">
      <c r="A19" s="294" t="s">
        <v>169</v>
      </c>
      <c r="B19" s="108" t="s">
        <v>168</v>
      </c>
      <c r="C19" s="109">
        <v>288</v>
      </c>
      <c r="D19" s="109">
        <v>412</v>
      </c>
      <c r="E19" s="109">
        <v>221</v>
      </c>
      <c r="F19" s="109">
        <f>+AVERAGE(C19:E19)</f>
        <v>307</v>
      </c>
    </row>
    <row r="20" spans="1:6" ht="16.95" customHeight="1" x14ac:dyDescent="0.3">
      <c r="A20" s="294"/>
      <c r="B20" s="108" t="s">
        <v>172</v>
      </c>
      <c r="C20" s="109">
        <v>562</v>
      </c>
      <c r="D20" s="109">
        <v>947</v>
      </c>
      <c r="E20" s="109">
        <v>348</v>
      </c>
      <c r="F20" s="109">
        <f>+SUM(C20:E20)</f>
        <v>1857</v>
      </c>
    </row>
    <row r="21" spans="1:6" ht="16.95" customHeight="1" x14ac:dyDescent="0.3">
      <c r="A21" s="294" t="s">
        <v>170</v>
      </c>
      <c r="B21" s="108" t="s">
        <v>168</v>
      </c>
      <c r="C21" s="109">
        <v>221</v>
      </c>
      <c r="D21" s="109">
        <v>342</v>
      </c>
      <c r="E21" s="109">
        <v>173</v>
      </c>
      <c r="F21" s="109">
        <f>+AVERAGE(C21:E21)</f>
        <v>245.33333333333334</v>
      </c>
    </row>
    <row r="22" spans="1:6" ht="16.95" customHeight="1" x14ac:dyDescent="0.3">
      <c r="A22" s="294"/>
      <c r="B22" s="108" t="s">
        <v>172</v>
      </c>
      <c r="C22" s="109">
        <v>308</v>
      </c>
      <c r="D22" s="109">
        <v>567</v>
      </c>
      <c r="E22" s="109">
        <v>232</v>
      </c>
      <c r="F22" s="109">
        <f>+SUM(C22:E22)</f>
        <v>1107</v>
      </c>
    </row>
    <row r="23" spans="1:6" ht="16.95" customHeight="1" x14ac:dyDescent="0.3">
      <c r="A23" s="294" t="s">
        <v>171</v>
      </c>
      <c r="B23" s="108" t="s">
        <v>168</v>
      </c>
      <c r="C23" s="109">
        <v>399</v>
      </c>
      <c r="D23" s="109">
        <v>691</v>
      </c>
      <c r="E23" s="109">
        <v>300</v>
      </c>
      <c r="F23" s="109">
        <f>+AVERAGE(C23:E23)</f>
        <v>463.33333333333331</v>
      </c>
    </row>
    <row r="24" spans="1:6" ht="16.95" customHeight="1" x14ac:dyDescent="0.3">
      <c r="A24" s="295"/>
      <c r="B24" s="108" t="s">
        <v>172</v>
      </c>
      <c r="C24" s="109">
        <v>548</v>
      </c>
      <c r="D24" s="109">
        <v>945</v>
      </c>
      <c r="E24" s="109">
        <v>365</v>
      </c>
      <c r="F24" s="109">
        <f>+SUM(C24:E24)</f>
        <v>1858</v>
      </c>
    </row>
    <row r="25" spans="1:6" ht="16.95" customHeight="1" x14ac:dyDescent="0.3">
      <c r="A25" s="241" t="s">
        <v>43</v>
      </c>
      <c r="B25" s="241"/>
      <c r="C25" s="241"/>
      <c r="D25" s="241"/>
      <c r="E25" s="241"/>
      <c r="F25" s="241"/>
    </row>
    <row r="26" spans="1:6" ht="85.2" customHeight="1" x14ac:dyDescent="0.3">
      <c r="A26" s="287" t="s">
        <v>237</v>
      </c>
      <c r="B26" s="288"/>
      <c r="C26" s="288"/>
      <c r="D26" s="288"/>
      <c r="E26" s="288"/>
      <c r="F26" s="289"/>
    </row>
    <row r="27" spans="1:6" ht="16.95" customHeight="1" x14ac:dyDescent="0.3">
      <c r="A27" s="37"/>
      <c r="B27" s="37"/>
      <c r="C27" s="37"/>
      <c r="D27" s="38"/>
      <c r="E27" s="38"/>
      <c r="F27" s="39"/>
    </row>
    <row r="28" spans="1:6" ht="16.95" customHeight="1" x14ac:dyDescent="0.3">
      <c r="A28" s="256" t="s">
        <v>37</v>
      </c>
      <c r="B28" s="256"/>
      <c r="C28" s="256"/>
      <c r="D28" s="256"/>
      <c r="E28" s="256"/>
      <c r="F28" s="256"/>
    </row>
    <row r="29" spans="1:6" ht="16.95" customHeight="1" x14ac:dyDescent="0.3">
      <c r="A29" s="256" t="s">
        <v>20</v>
      </c>
      <c r="B29" s="256"/>
      <c r="C29" s="256"/>
      <c r="D29" s="256"/>
      <c r="E29" s="256"/>
      <c r="F29" s="256"/>
    </row>
    <row r="30" spans="1:6" x14ac:dyDescent="0.3">
      <c r="A30" s="37"/>
      <c r="B30" s="37"/>
      <c r="C30" s="38"/>
      <c r="D30" s="38"/>
      <c r="E30" s="38"/>
      <c r="F30" s="40"/>
    </row>
    <row r="31" spans="1:6" ht="15" customHeight="1" x14ac:dyDescent="0.3">
      <c r="A31" s="254" t="s">
        <v>17</v>
      </c>
      <c r="B31" s="255"/>
      <c r="C31" s="10" t="s">
        <v>11</v>
      </c>
      <c r="D31" s="9" t="s">
        <v>87</v>
      </c>
      <c r="E31" s="9" t="s">
        <v>88</v>
      </c>
      <c r="F31" s="117" t="s">
        <v>10</v>
      </c>
    </row>
    <row r="32" spans="1:6" ht="16.95" customHeight="1" x14ac:dyDescent="0.3">
      <c r="A32" s="257" t="s">
        <v>16</v>
      </c>
      <c r="B32" s="257"/>
      <c r="C32" s="12">
        <f t="shared" ref="C32:E32" si="1">+SUM(C34:C37)</f>
        <v>355090530.41000003</v>
      </c>
      <c r="D32" s="12">
        <f t="shared" si="1"/>
        <v>385953140.88</v>
      </c>
      <c r="E32" s="12">
        <f t="shared" si="1"/>
        <v>327490576.76999998</v>
      </c>
      <c r="F32" s="12">
        <f>+SUM(F34:F37)</f>
        <v>1068534248.0599998</v>
      </c>
    </row>
    <row r="33" spans="1:6" ht="16.95" customHeight="1" x14ac:dyDescent="0.3">
      <c r="A33" s="258"/>
      <c r="B33" s="258"/>
      <c r="C33" s="14"/>
      <c r="D33" s="14"/>
      <c r="E33" s="14"/>
      <c r="F33" s="14"/>
    </row>
    <row r="34" spans="1:6" ht="16.95" customHeight="1" x14ac:dyDescent="0.3">
      <c r="A34" s="258" t="s">
        <v>169</v>
      </c>
      <c r="B34" s="258"/>
      <c r="C34" s="14">
        <v>159200266.63</v>
      </c>
      <c r="D34" s="14">
        <v>169261789.16</v>
      </c>
      <c r="E34" s="14">
        <v>148908047.53999999</v>
      </c>
      <c r="F34" s="133">
        <f t="shared" ref="F34:F36" si="2">+C34+D34+E34</f>
        <v>477370103.32999992</v>
      </c>
    </row>
    <row r="35" spans="1:6" ht="16.95" customHeight="1" x14ac:dyDescent="0.3">
      <c r="A35" s="258" t="s">
        <v>170</v>
      </c>
      <c r="B35" s="258"/>
      <c r="C35" s="14">
        <v>89704180.540000007</v>
      </c>
      <c r="D35" s="14">
        <v>101138013.09999999</v>
      </c>
      <c r="E35" s="14">
        <v>74569018.700000003</v>
      </c>
      <c r="F35" s="133">
        <f t="shared" si="2"/>
        <v>265411212.33999997</v>
      </c>
    </row>
    <row r="36" spans="1:6" ht="16.95" customHeight="1" x14ac:dyDescent="0.3">
      <c r="A36" s="258" t="s">
        <v>171</v>
      </c>
      <c r="B36" s="258"/>
      <c r="C36" s="14">
        <v>106186083.23999999</v>
      </c>
      <c r="D36" s="14">
        <v>115553338.62</v>
      </c>
      <c r="E36" s="14">
        <v>104013510.53</v>
      </c>
      <c r="F36" s="133">
        <f t="shared" si="2"/>
        <v>325752932.38999999</v>
      </c>
    </row>
    <row r="37" spans="1:6" x14ac:dyDescent="0.3">
      <c r="A37" s="258" t="s">
        <v>173</v>
      </c>
      <c r="B37" s="258"/>
      <c r="C37" s="14"/>
      <c r="D37" s="14"/>
      <c r="E37" s="14"/>
      <c r="F37" s="134">
        <f>+C37+D37+E37</f>
        <v>0</v>
      </c>
    </row>
    <row r="38" spans="1:6" ht="16.95" customHeight="1" x14ac:dyDescent="0.3">
      <c r="A38" s="241" t="s">
        <v>43</v>
      </c>
      <c r="B38" s="241"/>
      <c r="C38" s="241"/>
      <c r="D38" s="241"/>
      <c r="E38" s="241"/>
      <c r="F38" s="41"/>
    </row>
    <row r="39" spans="1:6" ht="73.2" customHeight="1" x14ac:dyDescent="0.3">
      <c r="A39" s="287" t="s">
        <v>196</v>
      </c>
      <c r="B39" s="288"/>
      <c r="C39" s="288"/>
      <c r="D39" s="288"/>
      <c r="E39" s="288"/>
      <c r="F39" s="289"/>
    </row>
    <row r="40" spans="1:6" ht="16.95" customHeight="1" x14ac:dyDescent="0.3"/>
    <row r="41" spans="1:6" ht="16.95" customHeight="1" x14ac:dyDescent="0.3">
      <c r="A41" s="243" t="s">
        <v>39</v>
      </c>
      <c r="B41" s="243"/>
      <c r="C41" s="243"/>
      <c r="D41" s="243"/>
      <c r="E41" s="243"/>
      <c r="F41" s="243"/>
    </row>
    <row r="42" spans="1:6" ht="35.25" customHeight="1" x14ac:dyDescent="0.3">
      <c r="A42" s="244" t="s">
        <v>40</v>
      </c>
      <c r="B42" s="244"/>
      <c r="C42" s="244"/>
      <c r="D42" s="244"/>
      <c r="E42" s="244"/>
      <c r="F42" s="244"/>
    </row>
    <row r="44" spans="1:6" ht="31.2" x14ac:dyDescent="0.3">
      <c r="A44" s="245" t="s">
        <v>23</v>
      </c>
      <c r="B44" s="245"/>
      <c r="C44" s="7" t="s">
        <v>41</v>
      </c>
      <c r="D44" s="7" t="s">
        <v>42</v>
      </c>
      <c r="E44" s="7" t="s">
        <v>44</v>
      </c>
      <c r="F44" s="121" t="s">
        <v>24</v>
      </c>
    </row>
    <row r="45" spans="1:6" ht="28.2" customHeight="1" x14ac:dyDescent="0.3">
      <c r="A45" s="246" t="s">
        <v>28</v>
      </c>
      <c r="B45" s="247"/>
      <c r="C45" s="16"/>
      <c r="D45" s="16"/>
      <c r="E45" s="20" t="s">
        <v>91</v>
      </c>
      <c r="F45" s="17"/>
    </row>
    <row r="46" spans="1:6" ht="28.2" customHeight="1" x14ac:dyDescent="0.3">
      <c r="A46" s="246" t="s">
        <v>29</v>
      </c>
      <c r="B46" s="246"/>
      <c r="C46" s="16"/>
      <c r="D46" s="16"/>
      <c r="E46" s="16" t="s">
        <v>91</v>
      </c>
      <c r="F46" s="18"/>
    </row>
    <row r="47" spans="1:6" ht="28.2" customHeight="1" x14ac:dyDescent="0.3">
      <c r="A47" s="248" t="s">
        <v>27</v>
      </c>
      <c r="B47" s="248"/>
      <c r="C47" s="16"/>
      <c r="D47" s="16"/>
      <c r="E47" s="16" t="s">
        <v>91</v>
      </c>
      <c r="F47" s="18"/>
    </row>
    <row r="48" spans="1:6" ht="28.2" customHeight="1" x14ac:dyDescent="0.3">
      <c r="A48" s="249" t="s">
        <v>30</v>
      </c>
      <c r="B48" s="249"/>
      <c r="C48" s="16"/>
      <c r="D48" s="16"/>
      <c r="E48" s="16" t="s">
        <v>91</v>
      </c>
      <c r="F48" s="19"/>
    </row>
    <row r="49" spans="1:6" s="84" customFormat="1" x14ac:dyDescent="0.3">
      <c r="A49" s="241" t="s">
        <v>43</v>
      </c>
      <c r="B49" s="241"/>
      <c r="C49" s="241"/>
      <c r="D49" s="241"/>
      <c r="E49" s="241"/>
      <c r="F49" s="241"/>
    </row>
    <row r="50" spans="1:6" s="84" customFormat="1" ht="60.6" customHeight="1" x14ac:dyDescent="0.3">
      <c r="A50" s="285" t="s">
        <v>193</v>
      </c>
      <c r="B50" s="285"/>
      <c r="C50" s="285"/>
      <c r="D50" s="285"/>
      <c r="E50" s="285"/>
      <c r="F50" s="285"/>
    </row>
    <row r="51" spans="1:6" s="84" customFormat="1" ht="15" customHeight="1" x14ac:dyDescent="0.3">
      <c r="A51" s="124"/>
      <c r="B51" s="124"/>
      <c r="C51" s="124"/>
      <c r="D51" s="124"/>
      <c r="E51" s="124"/>
      <c r="F51" s="124"/>
    </row>
    <row r="52" spans="1:6" s="84" customFormat="1" ht="15" customHeight="1" x14ac:dyDescent="0.3">
      <c r="A52" s="124"/>
      <c r="B52" s="124"/>
      <c r="C52" s="124"/>
      <c r="D52" s="124"/>
      <c r="E52" s="124"/>
      <c r="F52" s="124"/>
    </row>
    <row r="54" spans="1:6" x14ac:dyDescent="0.3">
      <c r="A54" s="243" t="s">
        <v>45</v>
      </c>
      <c r="B54" s="243"/>
      <c r="C54" s="243"/>
      <c r="D54" s="243"/>
      <c r="E54" s="243"/>
      <c r="F54" s="243"/>
    </row>
    <row r="55" spans="1:6" x14ac:dyDescent="0.3">
      <c r="A55" s="243" t="s">
        <v>25</v>
      </c>
      <c r="B55" s="243"/>
      <c r="C55" s="243"/>
      <c r="D55" s="243"/>
      <c r="E55" s="243"/>
      <c r="F55" s="243"/>
    </row>
    <row r="57" spans="1:6" ht="30" x14ac:dyDescent="0.3">
      <c r="A57" s="254" t="s">
        <v>23</v>
      </c>
      <c r="B57" s="254"/>
      <c r="C57" s="9" t="s">
        <v>41</v>
      </c>
      <c r="D57" s="9" t="s">
        <v>42</v>
      </c>
      <c r="E57" s="9" t="s">
        <v>86</v>
      </c>
      <c r="F57" s="117" t="s">
        <v>24</v>
      </c>
    </row>
    <row r="58" spans="1:6" ht="28.2" customHeight="1" x14ac:dyDescent="0.3">
      <c r="A58" s="281" t="s">
        <v>31</v>
      </c>
      <c r="B58" s="281"/>
      <c r="C58" s="20"/>
      <c r="D58" s="20"/>
      <c r="E58" s="31" t="s">
        <v>91</v>
      </c>
      <c r="F58" s="43"/>
    </row>
    <row r="59" spans="1:6" ht="28.2" customHeight="1" x14ac:dyDescent="0.3">
      <c r="A59" s="282" t="s">
        <v>32</v>
      </c>
      <c r="B59" s="282"/>
      <c r="C59" s="32"/>
      <c r="D59" s="32"/>
      <c r="E59" s="33" t="s">
        <v>91</v>
      </c>
      <c r="F59" s="44"/>
    </row>
    <row r="60" spans="1:6" x14ac:dyDescent="0.3">
      <c r="A60" s="283" t="s">
        <v>43</v>
      </c>
      <c r="B60" s="283"/>
      <c r="C60" s="283"/>
      <c r="D60" s="283"/>
      <c r="E60" s="283"/>
      <c r="F60" s="283"/>
    </row>
    <row r="61" spans="1:6" ht="45" customHeight="1" x14ac:dyDescent="0.3">
      <c r="A61" s="285" t="s">
        <v>239</v>
      </c>
      <c r="B61" s="285"/>
      <c r="C61" s="285"/>
      <c r="D61" s="285"/>
      <c r="E61" s="285"/>
      <c r="F61" s="285"/>
    </row>
    <row r="62" spans="1:6" x14ac:dyDescent="0.3">
      <c r="E62" s="45"/>
    </row>
    <row r="63" spans="1:6" ht="31.2" x14ac:dyDescent="0.3">
      <c r="A63" s="89" t="s">
        <v>46</v>
      </c>
      <c r="B63" s="306" t="s">
        <v>197</v>
      </c>
      <c r="C63" s="269"/>
      <c r="D63" s="272" t="s">
        <v>49</v>
      </c>
      <c r="E63" s="273"/>
      <c r="F63" s="274"/>
    </row>
    <row r="64" spans="1:6" x14ac:dyDescent="0.3">
      <c r="A64" s="73" t="s">
        <v>47</v>
      </c>
      <c r="B64" s="306" t="s">
        <v>198</v>
      </c>
      <c r="C64" s="269"/>
      <c r="D64" s="275"/>
      <c r="E64" s="276"/>
      <c r="F64" s="277"/>
    </row>
    <row r="65" spans="1:6" x14ac:dyDescent="0.3">
      <c r="A65" s="74" t="s">
        <v>48</v>
      </c>
      <c r="B65" s="306" t="s">
        <v>192</v>
      </c>
      <c r="C65" s="269"/>
      <c r="D65" s="278"/>
      <c r="E65" s="279"/>
      <c r="F65" s="280"/>
    </row>
    <row r="66" spans="1:6" x14ac:dyDescent="0.35">
      <c r="A66" s="1"/>
      <c r="B66" s="67"/>
      <c r="C66" s="67"/>
      <c r="D66" s="116"/>
      <c r="E66" s="116"/>
      <c r="F66" s="116"/>
    </row>
    <row r="67" spans="1:6" x14ac:dyDescent="0.35">
      <c r="A67" s="1"/>
      <c r="B67" s="67"/>
      <c r="C67" s="67"/>
      <c r="D67" s="116"/>
      <c r="E67" s="116"/>
      <c r="F67" s="116"/>
    </row>
    <row r="68" spans="1:6" x14ac:dyDescent="0.35">
      <c r="A68" s="1"/>
      <c r="B68" s="67"/>
      <c r="C68" s="67"/>
      <c r="D68" s="116"/>
      <c r="E68" s="116"/>
      <c r="F68" s="116"/>
    </row>
    <row r="70" spans="1:6" ht="22.2" customHeight="1" x14ac:dyDescent="0.3">
      <c r="A70" s="267" t="s">
        <v>50</v>
      </c>
      <c r="B70" s="267"/>
      <c r="C70" s="267"/>
      <c r="D70" s="267"/>
      <c r="E70" s="267"/>
      <c r="F70" s="267"/>
    </row>
    <row r="71" spans="1:6" ht="10.199999999999999" customHeight="1" x14ac:dyDescent="0.3"/>
    <row r="72" spans="1:6" x14ac:dyDescent="0.3">
      <c r="A72" s="243" t="s">
        <v>51</v>
      </c>
      <c r="B72" s="243"/>
      <c r="C72" s="243"/>
      <c r="D72" s="243"/>
      <c r="E72" s="243"/>
      <c r="F72" s="243"/>
    </row>
    <row r="73" spans="1:6" x14ac:dyDescent="0.3">
      <c r="A73" s="243" t="s">
        <v>62</v>
      </c>
      <c r="B73" s="243"/>
      <c r="C73" s="243"/>
      <c r="D73" s="243"/>
      <c r="E73" s="243"/>
      <c r="F73" s="243"/>
    </row>
    <row r="74" spans="1:6" x14ac:dyDescent="0.3">
      <c r="A74" s="243" t="s">
        <v>52</v>
      </c>
      <c r="B74" s="243"/>
      <c r="C74" s="243"/>
      <c r="D74" s="243"/>
      <c r="E74" s="243"/>
      <c r="F74" s="243"/>
    </row>
    <row r="75" spans="1:6" ht="10.199999999999999" customHeight="1" x14ac:dyDescent="0.3"/>
    <row r="76" spans="1:6" ht="30" x14ac:dyDescent="0.3">
      <c r="A76" s="69" t="s">
        <v>63</v>
      </c>
      <c r="B76" s="69" t="s">
        <v>67</v>
      </c>
      <c r="C76" s="69" t="s">
        <v>71</v>
      </c>
      <c r="D76" s="69" t="s">
        <v>68</v>
      </c>
      <c r="E76" s="69" t="s">
        <v>69</v>
      </c>
      <c r="F76" s="69" t="s">
        <v>70</v>
      </c>
    </row>
    <row r="77" spans="1:6" x14ac:dyDescent="0.3">
      <c r="A77" s="118" t="s">
        <v>16</v>
      </c>
      <c r="B77" s="35">
        <f>+SUM(B79:B83)</f>
        <v>3248801074</v>
      </c>
      <c r="C77" s="78">
        <f>+SUM(C79:C83)</f>
        <v>100</v>
      </c>
      <c r="D77" s="11"/>
      <c r="E77" s="11"/>
      <c r="F77" s="11"/>
    </row>
    <row r="78" spans="1:6" x14ac:dyDescent="0.3">
      <c r="A78" s="25"/>
      <c r="B78" s="26"/>
      <c r="C78" s="66"/>
      <c r="D78" s="24"/>
      <c r="E78" s="24"/>
      <c r="F78" s="24"/>
    </row>
    <row r="79" spans="1:6" ht="27.75" customHeight="1" x14ac:dyDescent="0.3">
      <c r="A79" s="25" t="s">
        <v>64</v>
      </c>
      <c r="B79" s="173">
        <v>3248801074</v>
      </c>
      <c r="C79" s="66">
        <f>+B79/$B$77*100</f>
        <v>100</v>
      </c>
      <c r="D79" s="152" t="s">
        <v>199</v>
      </c>
      <c r="E79" s="24"/>
      <c r="F79" s="24"/>
    </row>
    <row r="80" spans="1:6" ht="15" customHeight="1" x14ac:dyDescent="0.3">
      <c r="A80" s="25" t="s">
        <v>65</v>
      </c>
      <c r="B80" s="26">
        <v>0</v>
      </c>
      <c r="C80" s="66">
        <f t="shared" ref="C80:C83" si="3">+B80/$B$77*100</f>
        <v>0</v>
      </c>
      <c r="D80" s="25"/>
      <c r="E80" s="25"/>
      <c r="F80" s="25"/>
    </row>
    <row r="81" spans="1:6" ht="15" customHeight="1" x14ac:dyDescent="0.3">
      <c r="A81" s="25" t="s">
        <v>66</v>
      </c>
      <c r="B81" s="26">
        <v>0</v>
      </c>
      <c r="C81" s="66">
        <f t="shared" si="3"/>
        <v>0</v>
      </c>
      <c r="D81" s="25"/>
      <c r="E81" s="25"/>
      <c r="F81" s="25"/>
    </row>
    <row r="82" spans="1:6" ht="15" customHeight="1" x14ac:dyDescent="0.3">
      <c r="A82" s="25" t="s">
        <v>165</v>
      </c>
      <c r="B82" s="26">
        <v>0</v>
      </c>
      <c r="C82" s="66">
        <f t="shared" si="3"/>
        <v>0</v>
      </c>
      <c r="D82" s="25"/>
      <c r="E82" s="25"/>
      <c r="F82" s="25"/>
    </row>
    <row r="83" spans="1:6" ht="15" customHeight="1" x14ac:dyDescent="0.3">
      <c r="A83" s="27" t="s">
        <v>166</v>
      </c>
      <c r="B83" s="26">
        <v>0</v>
      </c>
      <c r="C83" s="66">
        <f t="shared" si="3"/>
        <v>0</v>
      </c>
      <c r="D83" s="76"/>
      <c r="E83" s="76"/>
      <c r="F83" s="76"/>
    </row>
    <row r="84" spans="1:6" ht="15" customHeight="1" x14ac:dyDescent="0.3">
      <c r="A84" s="283" t="s">
        <v>223</v>
      </c>
      <c r="B84" s="283"/>
      <c r="C84" s="283"/>
      <c r="D84" s="283"/>
      <c r="E84" s="283"/>
      <c r="F84" s="283"/>
    </row>
    <row r="85" spans="1:6" ht="50.1" customHeight="1" x14ac:dyDescent="0.3">
      <c r="A85" s="285" t="s">
        <v>167</v>
      </c>
      <c r="B85" s="285"/>
      <c r="C85" s="285"/>
      <c r="D85" s="285"/>
      <c r="E85" s="285"/>
      <c r="F85" s="285"/>
    </row>
    <row r="86" spans="1:6" ht="10.199999999999999" customHeight="1" x14ac:dyDescent="0.3">
      <c r="A86" s="25"/>
      <c r="B86" s="48"/>
      <c r="C86" s="24"/>
    </row>
    <row r="87" spans="1:6" x14ac:dyDescent="0.3">
      <c r="A87" s="243" t="s">
        <v>72</v>
      </c>
      <c r="B87" s="243"/>
      <c r="C87" s="243"/>
      <c r="D87" s="243"/>
      <c r="E87" s="243"/>
      <c r="F87" s="243"/>
    </row>
    <row r="88" spans="1:6" x14ac:dyDescent="0.3">
      <c r="A88" s="243" t="s">
        <v>73</v>
      </c>
      <c r="B88" s="243"/>
      <c r="C88" s="243"/>
      <c r="D88" s="243"/>
      <c r="E88" s="243"/>
      <c r="F88" s="243"/>
    </row>
    <row r="89" spans="1:6" x14ac:dyDescent="0.3">
      <c r="A89" s="243" t="s">
        <v>52</v>
      </c>
      <c r="B89" s="243"/>
      <c r="C89" s="243"/>
      <c r="D89" s="243"/>
      <c r="E89" s="243"/>
      <c r="F89" s="243"/>
    </row>
    <row r="90" spans="1:6" x14ac:dyDescent="0.3">
      <c r="A90" s="68" t="s">
        <v>55</v>
      </c>
      <c r="B90" s="68" t="s">
        <v>56</v>
      </c>
      <c r="C90" s="68" t="s">
        <v>11</v>
      </c>
      <c r="D90" s="68" t="s">
        <v>186</v>
      </c>
      <c r="E90" s="68" t="s">
        <v>88</v>
      </c>
      <c r="F90" s="68" t="s">
        <v>10</v>
      </c>
    </row>
    <row r="91" spans="1:6" x14ac:dyDescent="0.3">
      <c r="A91" s="118" t="s">
        <v>16</v>
      </c>
      <c r="B91" s="49"/>
      <c r="C91" s="12">
        <f>+C93+C96</f>
        <v>270733422.82999998</v>
      </c>
      <c r="D91" s="12">
        <f>+D93+D96</f>
        <v>270733422.82999998</v>
      </c>
      <c r="E91" s="12">
        <f>+E93+E96</f>
        <v>270733422.82999998</v>
      </c>
      <c r="F91" s="35">
        <f>+F93+F96</f>
        <v>812200268.49000001</v>
      </c>
    </row>
    <row r="92" spans="1:6" ht="10.199999999999999" customHeight="1" x14ac:dyDescent="0.3">
      <c r="A92" s="13"/>
      <c r="B92" s="50"/>
      <c r="C92" s="14"/>
      <c r="D92" s="14"/>
      <c r="E92" s="14"/>
      <c r="F92" s="51"/>
    </row>
    <row r="93" spans="1:6" x14ac:dyDescent="0.3">
      <c r="A93" s="284" t="s">
        <v>74</v>
      </c>
      <c r="B93" s="284"/>
      <c r="C93" s="52">
        <f>+C94</f>
        <v>270733422.82999998</v>
      </c>
      <c r="D93" s="52">
        <f t="shared" ref="D93:E93" si="4">+D94</f>
        <v>270733422.82999998</v>
      </c>
      <c r="E93" s="52">
        <f t="shared" si="4"/>
        <v>270733422.82999998</v>
      </c>
      <c r="F93" s="53">
        <f>+C93+D93+E93</f>
        <v>812200268.49000001</v>
      </c>
    </row>
    <row r="94" spans="1:6" x14ac:dyDescent="0.3">
      <c r="A94" s="153">
        <v>14120000</v>
      </c>
      <c r="B94" s="50" t="s">
        <v>200</v>
      </c>
      <c r="C94" s="166">
        <v>270733422.82999998</v>
      </c>
      <c r="D94" s="166">
        <v>270733422.82999998</v>
      </c>
      <c r="E94" s="166">
        <v>270733422.82999998</v>
      </c>
      <c r="F94" s="142">
        <f>+C94+D94+E94</f>
        <v>812200268.49000001</v>
      </c>
    </row>
    <row r="95" spans="1:6" x14ac:dyDescent="0.3">
      <c r="A95" s="120"/>
      <c r="B95" s="50"/>
      <c r="C95" s="15"/>
      <c r="D95" s="15"/>
      <c r="E95" s="15"/>
      <c r="F95" s="55"/>
    </row>
    <row r="96" spans="1:6" x14ac:dyDescent="0.3">
      <c r="A96" s="284" t="s">
        <v>75</v>
      </c>
      <c r="B96" s="284"/>
      <c r="C96" s="52">
        <f>+SUM(C97:C98)</f>
        <v>0</v>
      </c>
      <c r="D96" s="52">
        <f>+SUM(D97:D98)</f>
        <v>0</v>
      </c>
      <c r="E96" s="52">
        <f>+SUM(E97:E98)</f>
        <v>0</v>
      </c>
      <c r="F96" s="53">
        <f>+SUM(F97:F98)</f>
        <v>0</v>
      </c>
    </row>
    <row r="97" spans="1:6" hidden="1" x14ac:dyDescent="0.3">
      <c r="A97" s="54" t="s">
        <v>58</v>
      </c>
      <c r="B97" s="50" t="s">
        <v>175</v>
      </c>
      <c r="C97" s="56">
        <v>0</v>
      </c>
      <c r="D97" s="56">
        <v>0</v>
      </c>
      <c r="E97" s="56">
        <v>0</v>
      </c>
      <c r="F97" s="57">
        <f t="shared" ref="F97" si="5">+C97+D97+E97</f>
        <v>0</v>
      </c>
    </row>
    <row r="98" spans="1:6" x14ac:dyDescent="0.3">
      <c r="A98" s="54"/>
      <c r="B98" s="50"/>
      <c r="C98" s="56"/>
      <c r="D98" s="56"/>
      <c r="E98" s="56"/>
      <c r="F98" s="57"/>
    </row>
    <row r="99" spans="1:6" x14ac:dyDescent="0.3">
      <c r="A99" s="283" t="s">
        <v>224</v>
      </c>
      <c r="B99" s="283"/>
      <c r="C99" s="283"/>
      <c r="D99" s="283"/>
      <c r="E99" s="283"/>
      <c r="F99" s="283"/>
    </row>
    <row r="100" spans="1:6" ht="39" customHeight="1" x14ac:dyDescent="0.3">
      <c r="A100" s="285" t="s">
        <v>150</v>
      </c>
      <c r="B100" s="285"/>
      <c r="C100" s="285"/>
      <c r="D100" s="285"/>
      <c r="E100" s="285"/>
      <c r="F100" s="285"/>
    </row>
    <row r="101" spans="1:6" ht="10.199999999999999" customHeight="1" x14ac:dyDescent="0.3">
      <c r="A101" s="25"/>
      <c r="B101" s="48"/>
      <c r="C101" s="24"/>
    </row>
    <row r="102" spans="1:6" x14ac:dyDescent="0.3">
      <c r="A102" s="243" t="s">
        <v>76</v>
      </c>
      <c r="B102" s="243"/>
      <c r="C102" s="243"/>
      <c r="D102" s="243"/>
      <c r="E102" s="243"/>
      <c r="F102" s="243"/>
    </row>
    <row r="103" spans="1:6" x14ac:dyDescent="0.3">
      <c r="A103" s="244" t="s">
        <v>54</v>
      </c>
      <c r="B103" s="244"/>
      <c r="C103" s="244"/>
      <c r="D103" s="244"/>
      <c r="E103" s="244"/>
      <c r="F103" s="244"/>
    </row>
    <row r="104" spans="1:6" x14ac:dyDescent="0.3">
      <c r="A104" s="243" t="s">
        <v>52</v>
      </c>
      <c r="B104" s="243"/>
      <c r="C104" s="243"/>
      <c r="D104" s="243"/>
      <c r="E104" s="243"/>
      <c r="F104" s="243"/>
    </row>
    <row r="105" spans="1:6" ht="10.199999999999999" customHeight="1" x14ac:dyDescent="0.3">
      <c r="A105" s="86"/>
      <c r="B105" s="87"/>
      <c r="C105" s="87"/>
      <c r="D105" s="87"/>
      <c r="E105" s="87"/>
      <c r="F105" s="88"/>
    </row>
    <row r="106" spans="1:6" x14ac:dyDescent="0.3">
      <c r="A106" s="68" t="s">
        <v>55</v>
      </c>
      <c r="B106" s="68" t="s">
        <v>56</v>
      </c>
      <c r="C106" s="68" t="s">
        <v>11</v>
      </c>
      <c r="D106" s="68" t="s">
        <v>186</v>
      </c>
      <c r="E106" s="68" t="s">
        <v>88</v>
      </c>
      <c r="F106" s="68" t="s">
        <v>10</v>
      </c>
    </row>
    <row r="107" spans="1:6" x14ac:dyDescent="0.3">
      <c r="A107" s="118" t="s">
        <v>16</v>
      </c>
      <c r="B107" s="49"/>
      <c r="C107" s="35">
        <f>+C109+C113+C115</f>
        <v>355251532.70999998</v>
      </c>
      <c r="D107" s="35">
        <f>+D109+D113+D115</f>
        <v>386580341.57999998</v>
      </c>
      <c r="E107" s="35">
        <f>+E109+E113+E115</f>
        <v>327255094.76999998</v>
      </c>
      <c r="F107" s="35">
        <f>+F109+F113+F115</f>
        <v>1069086969.0599999</v>
      </c>
    </row>
    <row r="108" spans="1:6" ht="10.199999999999999" customHeight="1" x14ac:dyDescent="0.3">
      <c r="A108" s="13"/>
      <c r="B108" s="50"/>
      <c r="C108" s="14"/>
      <c r="D108" s="14"/>
      <c r="E108" s="14"/>
      <c r="F108" s="51"/>
    </row>
    <row r="109" spans="1:6" x14ac:dyDescent="0.3">
      <c r="A109" s="284" t="s">
        <v>57</v>
      </c>
      <c r="B109" s="284"/>
      <c r="C109" s="53">
        <f>+C110+C111</f>
        <v>355251532.70999998</v>
      </c>
      <c r="D109" s="53">
        <f>+D110+D111</f>
        <v>386580341.57999998</v>
      </c>
      <c r="E109" s="53">
        <f>+E110+E111</f>
        <v>327255094.76999998</v>
      </c>
      <c r="F109" s="53">
        <f>+C109+D109+E109</f>
        <v>1069086969.0599999</v>
      </c>
    </row>
    <row r="110" spans="1:6" ht="14.25" customHeight="1" x14ac:dyDescent="0.3">
      <c r="A110" s="143" t="s">
        <v>176</v>
      </c>
      <c r="B110" s="154" t="s">
        <v>177</v>
      </c>
      <c r="C110" s="15">
        <v>0</v>
      </c>
      <c r="D110" s="15">
        <v>493360</v>
      </c>
      <c r="E110" s="15">
        <v>0</v>
      </c>
      <c r="F110" s="55">
        <f>+C110+D110+E110</f>
        <v>493360</v>
      </c>
    </row>
    <row r="111" spans="1:6" ht="15" customHeight="1" x14ac:dyDescent="0.3">
      <c r="A111" s="143" t="s">
        <v>178</v>
      </c>
      <c r="B111" s="141" t="s">
        <v>179</v>
      </c>
      <c r="C111" s="15">
        <v>355251532.70999998</v>
      </c>
      <c r="D111" s="15">
        <v>386086981.57999998</v>
      </c>
      <c r="E111" s="15">
        <v>327255094.76999998</v>
      </c>
      <c r="F111" s="55">
        <f t="shared" ref="F111" si="6">+C111+D111+E111</f>
        <v>1068593609.0599999</v>
      </c>
    </row>
    <row r="112" spans="1:6" ht="15" customHeight="1" x14ac:dyDescent="0.3">
      <c r="A112" s="120"/>
      <c r="B112" s="50"/>
      <c r="C112" s="15"/>
      <c r="D112" s="15"/>
      <c r="E112" s="15"/>
      <c r="F112" s="55"/>
    </row>
    <row r="113" spans="1:6" x14ac:dyDescent="0.3">
      <c r="A113" s="284" t="s">
        <v>59</v>
      </c>
      <c r="B113" s="284"/>
      <c r="C113" s="53">
        <v>0</v>
      </c>
      <c r="D113" s="53">
        <v>0</v>
      </c>
      <c r="E113" s="53">
        <v>0</v>
      </c>
      <c r="F113" s="53">
        <f>+C113+D113+E113</f>
        <v>0</v>
      </c>
    </row>
    <row r="114" spans="1:6" ht="15" customHeight="1" x14ac:dyDescent="0.3">
      <c r="A114" s="143"/>
      <c r="B114" s="50"/>
      <c r="C114" s="15"/>
      <c r="D114" s="15"/>
      <c r="E114" s="15"/>
      <c r="F114" s="55"/>
    </row>
    <row r="115" spans="1:6" x14ac:dyDescent="0.3">
      <c r="A115" s="284" t="s">
        <v>60</v>
      </c>
      <c r="B115" s="284"/>
      <c r="C115" s="53">
        <f>+SUM(C116:C117)</f>
        <v>0</v>
      </c>
      <c r="D115" s="53">
        <f t="shared" ref="D115:F115" si="7">+SUM(D116:D117)</f>
        <v>0</v>
      </c>
      <c r="E115" s="53">
        <f t="shared" si="7"/>
        <v>0</v>
      </c>
      <c r="F115" s="53">
        <f t="shared" si="7"/>
        <v>0</v>
      </c>
    </row>
    <row r="116" spans="1:6" ht="15" hidden="1" customHeight="1" x14ac:dyDescent="0.3">
      <c r="A116" s="75" t="s">
        <v>58</v>
      </c>
      <c r="B116" s="50" t="s">
        <v>53</v>
      </c>
      <c r="C116" s="56">
        <v>0</v>
      </c>
      <c r="D116" s="56">
        <v>0</v>
      </c>
      <c r="E116" s="56">
        <v>0</v>
      </c>
      <c r="F116" s="40">
        <f>+C116+D116+E116</f>
        <v>0</v>
      </c>
    </row>
    <row r="117" spans="1:6" ht="15" hidden="1" customHeight="1" x14ac:dyDescent="0.3">
      <c r="A117" s="47" t="s">
        <v>58</v>
      </c>
      <c r="B117" s="47" t="s">
        <v>53</v>
      </c>
      <c r="C117" s="59">
        <v>0</v>
      </c>
      <c r="D117" s="59">
        <v>0</v>
      </c>
      <c r="E117" s="59">
        <v>0</v>
      </c>
      <c r="F117" s="60">
        <f>+C117+D117+E117</f>
        <v>0</v>
      </c>
    </row>
    <row r="118" spans="1:6" ht="14.25" customHeight="1" x14ac:dyDescent="0.3">
      <c r="A118" s="292" t="s">
        <v>61</v>
      </c>
      <c r="B118" s="292"/>
      <c r="C118" s="292"/>
      <c r="D118" s="292"/>
      <c r="E118" s="292"/>
      <c r="F118" s="292"/>
    </row>
    <row r="119" spans="1:6" x14ac:dyDescent="0.3">
      <c r="A119" s="283" t="s">
        <v>225</v>
      </c>
      <c r="B119" s="283"/>
      <c r="C119" s="283"/>
      <c r="D119" s="283"/>
      <c r="E119" s="283"/>
      <c r="F119" s="283"/>
    </row>
    <row r="120" spans="1:6" ht="30" customHeight="1" x14ac:dyDescent="0.3">
      <c r="A120" s="285" t="s">
        <v>229</v>
      </c>
      <c r="B120" s="285"/>
      <c r="C120" s="285"/>
      <c r="D120" s="285"/>
      <c r="E120" s="285"/>
      <c r="F120" s="285"/>
    </row>
    <row r="121" spans="1:6" ht="10.199999999999999" customHeight="1" x14ac:dyDescent="0.3">
      <c r="A121" s="54"/>
      <c r="B121" s="50"/>
    </row>
    <row r="122" spans="1:6" x14ac:dyDescent="0.3">
      <c r="A122" s="243" t="s">
        <v>78</v>
      </c>
      <c r="B122" s="243"/>
      <c r="C122" s="243"/>
      <c r="D122" s="243"/>
      <c r="E122" s="243"/>
      <c r="F122" s="243"/>
    </row>
    <row r="123" spans="1:6" x14ac:dyDescent="0.3">
      <c r="A123" s="243" t="s">
        <v>79</v>
      </c>
      <c r="B123" s="243"/>
      <c r="C123" s="243"/>
      <c r="D123" s="243"/>
      <c r="E123" s="243"/>
      <c r="F123" s="243"/>
    </row>
    <row r="124" spans="1:6" x14ac:dyDescent="0.3">
      <c r="A124" s="243" t="s">
        <v>52</v>
      </c>
      <c r="B124" s="243"/>
      <c r="C124" s="243"/>
      <c r="D124" s="243"/>
      <c r="E124" s="243"/>
      <c r="F124" s="243"/>
    </row>
    <row r="125" spans="1:6" ht="10.199999999999999" customHeight="1" x14ac:dyDescent="0.3">
      <c r="A125" s="86"/>
      <c r="B125" s="87"/>
      <c r="C125" s="87"/>
      <c r="D125" s="87"/>
      <c r="E125" s="87"/>
      <c r="F125" s="88"/>
    </row>
    <row r="126" spans="1:6" x14ac:dyDescent="0.3">
      <c r="A126" s="68" t="s">
        <v>77</v>
      </c>
      <c r="B126" s="68" t="s">
        <v>11</v>
      </c>
      <c r="C126" s="68" t="s">
        <v>87</v>
      </c>
      <c r="D126" s="68" t="s">
        <v>88</v>
      </c>
      <c r="E126" s="68" t="s">
        <v>10</v>
      </c>
      <c r="F126" s="23"/>
    </row>
    <row r="127" spans="1:6" x14ac:dyDescent="0.3">
      <c r="A127" s="103" t="s">
        <v>81</v>
      </c>
      <c r="B127" s="61">
        <f>+B128</f>
        <v>0</v>
      </c>
      <c r="C127" s="61">
        <f t="shared" ref="C127:D129" si="8">+B137</f>
        <v>-84518109.879999995</v>
      </c>
      <c r="D127" s="61">
        <f t="shared" si="8"/>
        <v>-200365028.63</v>
      </c>
      <c r="E127" s="61">
        <f>+B127</f>
        <v>0</v>
      </c>
      <c r="F127" s="88"/>
    </row>
    <row r="128" spans="1:6" x14ac:dyDescent="0.3">
      <c r="A128" s="104" t="s">
        <v>82</v>
      </c>
      <c r="B128" s="26">
        <f>+'2T'!D137</f>
        <v>0</v>
      </c>
      <c r="C128" s="26">
        <f t="shared" si="8"/>
        <v>0</v>
      </c>
      <c r="D128" s="26">
        <f t="shared" si="8"/>
        <v>0</v>
      </c>
      <c r="E128" s="65">
        <f>+B128</f>
        <v>0</v>
      </c>
      <c r="F128" s="23"/>
    </row>
    <row r="129" spans="1:6" x14ac:dyDescent="0.3">
      <c r="A129" s="104" t="s">
        <v>80</v>
      </c>
      <c r="B129" s="26">
        <f>+'2T'!E138</f>
        <v>219890515.34000003</v>
      </c>
      <c r="C129" s="26">
        <f t="shared" si="8"/>
        <v>-84518109.879999995</v>
      </c>
      <c r="D129" s="26">
        <f t="shared" si="8"/>
        <v>-200365028.63</v>
      </c>
      <c r="E129" s="65">
        <f>+B129</f>
        <v>219890515.34000003</v>
      </c>
      <c r="F129" s="23"/>
    </row>
    <row r="130" spans="1:6" x14ac:dyDescent="0.3">
      <c r="A130" s="103" t="s">
        <v>84</v>
      </c>
      <c r="B130" s="61">
        <f>+C93</f>
        <v>270733422.82999998</v>
      </c>
      <c r="C130" s="61">
        <f>+D93</f>
        <v>270733422.82999998</v>
      </c>
      <c r="D130" s="61">
        <f>+E93</f>
        <v>270733422.82999998</v>
      </c>
      <c r="E130" s="61">
        <f>+B130+C130+D130</f>
        <v>812200268.49000001</v>
      </c>
      <c r="F130" s="88"/>
    </row>
    <row r="131" spans="1:6" x14ac:dyDescent="0.3">
      <c r="A131" s="103" t="s">
        <v>145</v>
      </c>
      <c r="B131" s="61">
        <f>+B132+B133</f>
        <v>270733422.82999998</v>
      </c>
      <c r="C131" s="61">
        <f>+C132+C133</f>
        <v>186215312.94999999</v>
      </c>
      <c r="D131" s="61">
        <f>+D132+D133</f>
        <v>70368394.199999988</v>
      </c>
      <c r="E131" s="61">
        <f>+E132+E133</f>
        <v>812200268.49000001</v>
      </c>
      <c r="F131" s="88"/>
    </row>
    <row r="132" spans="1:6" x14ac:dyDescent="0.3">
      <c r="A132" s="104" t="s">
        <v>82</v>
      </c>
      <c r="B132" s="26">
        <f>+B128</f>
        <v>0</v>
      </c>
      <c r="C132" s="26">
        <f>+C128</f>
        <v>0</v>
      </c>
      <c r="D132" s="26">
        <f>+D128</f>
        <v>0</v>
      </c>
      <c r="E132" s="65">
        <f>+E128</f>
        <v>0</v>
      </c>
      <c r="F132" s="23"/>
    </row>
    <row r="133" spans="1:6" x14ac:dyDescent="0.3">
      <c r="A133" s="104" t="s">
        <v>80</v>
      </c>
      <c r="B133" s="26">
        <f>+B130</f>
        <v>270733422.82999998</v>
      </c>
      <c r="C133" s="26">
        <f>+C130+C129</f>
        <v>186215312.94999999</v>
      </c>
      <c r="D133" s="26">
        <f>+D130+D129</f>
        <v>70368394.199999988</v>
      </c>
      <c r="E133" s="65">
        <f>+E130</f>
        <v>812200268.49000001</v>
      </c>
      <c r="F133" s="23"/>
    </row>
    <row r="134" spans="1:6" x14ac:dyDescent="0.3">
      <c r="A134" s="103" t="s">
        <v>83</v>
      </c>
      <c r="B134" s="61">
        <f>+B135+B136</f>
        <v>355251532.70999998</v>
      </c>
      <c r="C134" s="61">
        <f t="shared" ref="C134:D134" si="9">+C135+C136</f>
        <v>386580341.57999998</v>
      </c>
      <c r="D134" s="61">
        <f t="shared" si="9"/>
        <v>327255094.76999998</v>
      </c>
      <c r="E134" s="61">
        <f>+B134+C134+D134</f>
        <v>1069086969.0599999</v>
      </c>
      <c r="F134" s="88"/>
    </row>
    <row r="135" spans="1:6" x14ac:dyDescent="0.3">
      <c r="A135" s="104" t="s">
        <v>82</v>
      </c>
      <c r="B135" s="79">
        <f>+C113</f>
        <v>0</v>
      </c>
      <c r="C135" s="79">
        <f>+D113</f>
        <v>0</v>
      </c>
      <c r="D135" s="79">
        <f>+E113</f>
        <v>0</v>
      </c>
      <c r="E135" s="48">
        <f>+B135+C135+D135</f>
        <v>0</v>
      </c>
      <c r="F135" s="88"/>
    </row>
    <row r="136" spans="1:6" x14ac:dyDescent="0.3">
      <c r="A136" s="104" t="s">
        <v>80</v>
      </c>
      <c r="B136" s="79">
        <f>+C109</f>
        <v>355251532.70999998</v>
      </c>
      <c r="C136" s="79">
        <f>+D109</f>
        <v>386580341.57999998</v>
      </c>
      <c r="D136" s="79">
        <f>+E109</f>
        <v>327255094.76999998</v>
      </c>
      <c r="E136" s="48">
        <f>+B136+C136+D136</f>
        <v>1069086969.0599999</v>
      </c>
      <c r="F136" s="231"/>
    </row>
    <row r="137" spans="1:6" x14ac:dyDescent="0.3">
      <c r="A137" s="103" t="s">
        <v>146</v>
      </c>
      <c r="B137" s="61">
        <f>+B131-B134</f>
        <v>-84518109.879999995</v>
      </c>
      <c r="C137" s="61">
        <f t="shared" ref="C137:D137" si="10">+C131-C134</f>
        <v>-200365028.63</v>
      </c>
      <c r="D137" s="61">
        <f t="shared" si="10"/>
        <v>-256886700.56999999</v>
      </c>
      <c r="E137" s="61">
        <f>+E131-E134</f>
        <v>-256886700.56999993</v>
      </c>
      <c r="F137" s="88"/>
    </row>
    <row r="138" spans="1:6" x14ac:dyDescent="0.3">
      <c r="A138" s="104" t="s">
        <v>82</v>
      </c>
      <c r="B138" s="79">
        <f>+B132-B135</f>
        <v>0</v>
      </c>
      <c r="C138" s="79">
        <f>+C132-C135</f>
        <v>0</v>
      </c>
      <c r="D138" s="79">
        <f>+D132-D135</f>
        <v>0</v>
      </c>
      <c r="E138" s="48">
        <f>+E132-E135</f>
        <v>0</v>
      </c>
    </row>
    <row r="139" spans="1:6" x14ac:dyDescent="0.3">
      <c r="A139" s="105" t="s">
        <v>80</v>
      </c>
      <c r="B139" s="77">
        <f>+B133-B136</f>
        <v>-84518109.879999995</v>
      </c>
      <c r="C139" s="77">
        <f>+C133-C136</f>
        <v>-200365028.63</v>
      </c>
      <c r="D139" s="77">
        <f>+D133-D136</f>
        <v>-256886700.56999999</v>
      </c>
      <c r="E139" s="62">
        <f>+E133-E136</f>
        <v>-256886700.56999993</v>
      </c>
    </row>
    <row r="140" spans="1:6" x14ac:dyDescent="0.3">
      <c r="A140" s="283" t="s">
        <v>217</v>
      </c>
      <c r="B140" s="283"/>
      <c r="C140" s="283"/>
      <c r="D140" s="283"/>
      <c r="E140" s="283"/>
      <c r="F140" s="41"/>
    </row>
    <row r="141" spans="1:6" ht="57.75" customHeight="1" x14ac:dyDescent="0.3">
      <c r="A141" s="287" t="s">
        <v>212</v>
      </c>
      <c r="B141" s="288"/>
      <c r="C141" s="288"/>
      <c r="D141" s="288"/>
      <c r="E141" s="289"/>
      <c r="F141" s="63"/>
    </row>
    <row r="142" spans="1:6" x14ac:dyDescent="0.3">
      <c r="A142" s="124"/>
      <c r="B142" s="64"/>
      <c r="C142" s="64"/>
      <c r="D142" s="64"/>
      <c r="E142" s="64"/>
      <c r="F142" s="63"/>
    </row>
    <row r="143" spans="1:6" ht="31.2" x14ac:dyDescent="0.3">
      <c r="A143" s="89" t="s">
        <v>85</v>
      </c>
      <c r="B143" s="268" t="s">
        <v>234</v>
      </c>
      <c r="C143" s="269"/>
      <c r="D143" s="272" t="s">
        <v>49</v>
      </c>
      <c r="E143" s="273"/>
      <c r="F143" s="274"/>
    </row>
    <row r="144" spans="1:6" x14ac:dyDescent="0.3">
      <c r="A144" s="73" t="s">
        <v>47</v>
      </c>
      <c r="B144" s="268" t="s">
        <v>235</v>
      </c>
      <c r="C144" s="269"/>
      <c r="D144" s="275"/>
      <c r="E144" s="276"/>
      <c r="F144" s="277"/>
    </row>
    <row r="145" spans="1:6" x14ac:dyDescent="0.3">
      <c r="A145" s="74" t="s">
        <v>48</v>
      </c>
      <c r="B145" s="268" t="s">
        <v>236</v>
      </c>
      <c r="C145" s="269"/>
      <c r="D145" s="278"/>
      <c r="E145" s="279"/>
      <c r="F145" s="280"/>
    </row>
  </sheetData>
  <mergeCells count="76">
    <mergeCell ref="A104:F104"/>
    <mergeCell ref="A141:E141"/>
    <mergeCell ref="B143:C143"/>
    <mergeCell ref="D143:F145"/>
    <mergeCell ref="B144:C144"/>
    <mergeCell ref="B145:C145"/>
    <mergeCell ref="A120:F120"/>
    <mergeCell ref="A122:F122"/>
    <mergeCell ref="A123:F123"/>
    <mergeCell ref="A124:F124"/>
    <mergeCell ref="A140:E140"/>
    <mergeCell ref="A118:F118"/>
    <mergeCell ref="A119:F119"/>
    <mergeCell ref="A109:B109"/>
    <mergeCell ref="A113:B113"/>
    <mergeCell ref="A115:B115"/>
    <mergeCell ref="A96:B96"/>
    <mergeCell ref="A99:F99"/>
    <mergeCell ref="A100:F100"/>
    <mergeCell ref="A102:F102"/>
    <mergeCell ref="A103:F103"/>
    <mergeCell ref="A85:F85"/>
    <mergeCell ref="A87:F87"/>
    <mergeCell ref="A88:F88"/>
    <mergeCell ref="A89:F89"/>
    <mergeCell ref="A93:B93"/>
    <mergeCell ref="A70:F70"/>
    <mergeCell ref="A72:F72"/>
    <mergeCell ref="A73:F73"/>
    <mergeCell ref="A74:F74"/>
    <mergeCell ref="A84:F84"/>
    <mergeCell ref="A60:F60"/>
    <mergeCell ref="A61:F61"/>
    <mergeCell ref="B63:C63"/>
    <mergeCell ref="D63:F65"/>
    <mergeCell ref="B64:C64"/>
    <mergeCell ref="B65:C65"/>
    <mergeCell ref="A54:F54"/>
    <mergeCell ref="A55:F55"/>
    <mergeCell ref="A57:B57"/>
    <mergeCell ref="A58:B58"/>
    <mergeCell ref="A59:B59"/>
    <mergeCell ref="A1:F2"/>
    <mergeCell ref="A3:F3"/>
    <mergeCell ref="C5:E5"/>
    <mergeCell ref="C6:E6"/>
    <mergeCell ref="C7:E7"/>
    <mergeCell ref="A10:F10"/>
    <mergeCell ref="A38:E38"/>
    <mergeCell ref="A12:F12"/>
    <mergeCell ref="A13:F13"/>
    <mergeCell ref="A25:F25"/>
    <mergeCell ref="A26:F26"/>
    <mergeCell ref="A28:F28"/>
    <mergeCell ref="A29:F29"/>
    <mergeCell ref="A31:B31"/>
    <mergeCell ref="A35:B35"/>
    <mergeCell ref="A36:B36"/>
    <mergeCell ref="A37:B37"/>
    <mergeCell ref="A16:A17"/>
    <mergeCell ref="A19:A20"/>
    <mergeCell ref="A21:A22"/>
    <mergeCell ref="A23:A24"/>
    <mergeCell ref="A48:B48"/>
    <mergeCell ref="A49:F49"/>
    <mergeCell ref="A50:F50"/>
    <mergeCell ref="A32:B32"/>
    <mergeCell ref="A33:B33"/>
    <mergeCell ref="A34:B34"/>
    <mergeCell ref="A47:B47"/>
    <mergeCell ref="A42:F42"/>
    <mergeCell ref="A39:F39"/>
    <mergeCell ref="A41:F41"/>
    <mergeCell ref="A44:B44"/>
    <mergeCell ref="A45:B45"/>
    <mergeCell ref="A46:B46"/>
  </mergeCells>
  <printOptions horizontalCentered="1"/>
  <pageMargins left="0.70866141732283472" right="0.70866141732283472" top="0.94488188976377963" bottom="0.74803149606299213" header="0.19685039370078741" footer="0.31496062992125984"/>
  <pageSetup scale="5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0" max="5" man="1"/>
    <brk id="68" max="16383" man="1"/>
    <brk id="120" max="5" man="1"/>
  </rowBreaks>
  <ignoredErrors>
    <ignoredError sqref="F16:F19 F24" evalError="1"/>
    <ignoredError sqref="F20:F23" evalError="1" formula="1"/>
  </ignoredError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dimension ref="A1:G114"/>
  <sheetViews>
    <sheetView showGridLines="0" zoomScale="90" zoomScaleNormal="90" workbookViewId="0">
      <selection sqref="A1:F1"/>
    </sheetView>
  </sheetViews>
  <sheetFormatPr baseColWidth="10" defaultColWidth="11.44140625" defaultRowHeight="15.6" x14ac:dyDescent="0.3"/>
  <cols>
    <col min="1" max="1" width="43.6640625" style="36" customWidth="1"/>
    <col min="2" max="2" width="32" style="36" customWidth="1"/>
    <col min="3" max="3" width="26.109375" style="36" customWidth="1"/>
    <col min="4" max="4" width="24.33203125" style="36" customWidth="1"/>
    <col min="5" max="6" width="20.6640625" style="36" customWidth="1"/>
    <col min="7" max="16384" width="11.44140625" style="36"/>
  </cols>
  <sheetData>
    <row r="1" spans="1:6" ht="42" customHeight="1" x14ac:dyDescent="0.45">
      <c r="A1" s="250" t="s">
        <v>38</v>
      </c>
      <c r="B1" s="250"/>
      <c r="C1" s="250"/>
      <c r="D1" s="250"/>
      <c r="E1" s="250"/>
      <c r="F1" s="250"/>
    </row>
    <row r="2" spans="1:6" ht="17.399999999999999" x14ac:dyDescent="0.4">
      <c r="A2" s="260" t="s">
        <v>233</v>
      </c>
      <c r="B2" s="260"/>
      <c r="C2" s="260"/>
      <c r="D2" s="260"/>
      <c r="E2" s="260"/>
      <c r="F2" s="260"/>
    </row>
    <row r="4" spans="1:6" ht="47.25" customHeight="1" x14ac:dyDescent="0.35">
      <c r="A4" s="81"/>
      <c r="B4" s="72" t="s">
        <v>22</v>
      </c>
      <c r="C4" s="304" t="s">
        <v>183</v>
      </c>
      <c r="D4" s="271"/>
      <c r="E4" s="1"/>
    </row>
    <row r="5" spans="1:6" ht="18" customHeight="1" x14ac:dyDescent="0.35">
      <c r="A5" s="81"/>
      <c r="B5" s="73" t="s">
        <v>33</v>
      </c>
      <c r="C5" s="304" t="s">
        <v>180</v>
      </c>
      <c r="D5" s="271"/>
      <c r="E5" s="1"/>
    </row>
    <row r="6" spans="1:6" ht="39" customHeight="1" x14ac:dyDescent="0.35">
      <c r="A6" s="81"/>
      <c r="B6" s="74" t="s">
        <v>34</v>
      </c>
      <c r="C6" s="304" t="s">
        <v>182</v>
      </c>
      <c r="D6" s="271"/>
      <c r="E6" s="1"/>
    </row>
    <row r="7" spans="1:6" x14ac:dyDescent="0.3">
      <c r="A7" s="81"/>
      <c r="B7" s="3"/>
      <c r="C7" s="3"/>
      <c r="D7" s="3"/>
      <c r="E7" s="3"/>
      <c r="F7" s="3"/>
    </row>
    <row r="8" spans="1:6" ht="21" customHeight="1" x14ac:dyDescent="0.3">
      <c r="A8" s="267" t="s">
        <v>153</v>
      </c>
      <c r="B8" s="267"/>
      <c r="C8" s="267"/>
      <c r="D8" s="267"/>
      <c r="E8" s="267"/>
      <c r="F8" s="267"/>
    </row>
    <row r="10" spans="1:6" x14ac:dyDescent="0.3">
      <c r="A10" s="256" t="s">
        <v>36</v>
      </c>
      <c r="B10" s="256"/>
      <c r="C10" s="256"/>
      <c r="D10" s="256"/>
      <c r="E10" s="256"/>
      <c r="F10" s="256"/>
    </row>
    <row r="11" spans="1:6" ht="15" customHeight="1" x14ac:dyDescent="0.3">
      <c r="A11" s="256" t="s">
        <v>19</v>
      </c>
      <c r="B11" s="256"/>
      <c r="C11" s="256"/>
      <c r="D11" s="256"/>
      <c r="E11" s="256"/>
      <c r="F11" s="256"/>
    </row>
    <row r="12" spans="1:6" x14ac:dyDescent="0.35">
      <c r="A12" s="37"/>
      <c r="B12" s="37"/>
      <c r="C12" s="37"/>
      <c r="D12" s="38"/>
      <c r="E12" s="38"/>
      <c r="F12" s="1"/>
    </row>
    <row r="13" spans="1:6" ht="31.2" x14ac:dyDescent="0.3">
      <c r="A13" s="121" t="s">
        <v>17</v>
      </c>
      <c r="B13" s="7" t="s">
        <v>18</v>
      </c>
      <c r="C13" s="121" t="s">
        <v>93</v>
      </c>
      <c r="D13" s="7" t="s">
        <v>94</v>
      </c>
      <c r="E13" s="7" t="s">
        <v>96</v>
      </c>
      <c r="F13" s="102" t="s">
        <v>97</v>
      </c>
    </row>
    <row r="14" spans="1:6" ht="16.95" customHeight="1" x14ac:dyDescent="0.3">
      <c r="A14" s="257" t="s">
        <v>16</v>
      </c>
      <c r="B14" s="126" t="s">
        <v>168</v>
      </c>
      <c r="C14" s="114">
        <f>+C17+C19+C21</f>
        <v>564.66666666666663</v>
      </c>
      <c r="D14" s="114">
        <f t="shared" ref="D14:F14" si="0">+D17+D19+D21</f>
        <v>623.33333333333337</v>
      </c>
      <c r="E14" s="114">
        <f t="shared" si="0"/>
        <v>1015.6666666666667</v>
      </c>
      <c r="F14" s="114">
        <f t="shared" si="0"/>
        <v>2203.6666666666665</v>
      </c>
    </row>
    <row r="15" spans="1:6" ht="16.95" customHeight="1" x14ac:dyDescent="0.3">
      <c r="A15" s="257"/>
      <c r="B15" s="126" t="s">
        <v>172</v>
      </c>
      <c r="C15" s="130">
        <f>+C18+C20+C22</f>
        <v>2321</v>
      </c>
      <c r="D15" s="130">
        <f t="shared" ref="D15:F15" si="1">+D18+D20+D22</f>
        <v>2537</v>
      </c>
      <c r="E15" s="130">
        <f t="shared" si="1"/>
        <v>4822</v>
      </c>
      <c r="F15" s="130">
        <f t="shared" si="1"/>
        <v>9680</v>
      </c>
    </row>
    <row r="16" spans="1:6" ht="16.95" customHeight="1" x14ac:dyDescent="0.3">
      <c r="A16" s="125"/>
      <c r="B16" s="108"/>
      <c r="C16" s="109"/>
      <c r="D16" s="109"/>
      <c r="E16" s="109"/>
      <c r="F16" s="109"/>
    </row>
    <row r="17" spans="1:6" ht="16.95" customHeight="1" x14ac:dyDescent="0.3">
      <c r="A17" s="294" t="s">
        <v>169</v>
      </c>
      <c r="B17" s="108" t="s">
        <v>168</v>
      </c>
      <c r="C17" s="109">
        <f>+'1T'!F19</f>
        <v>193.66666666666666</v>
      </c>
      <c r="D17" s="109">
        <f>+'2T'!F19</f>
        <v>202</v>
      </c>
      <c r="E17" s="109">
        <f>+'3T'!F19</f>
        <v>307</v>
      </c>
      <c r="F17" s="109">
        <f>+C17+D17+E17</f>
        <v>702.66666666666663</v>
      </c>
    </row>
    <row r="18" spans="1:6" ht="16.95" customHeight="1" x14ac:dyDescent="0.3">
      <c r="A18" s="294"/>
      <c r="B18" s="108" t="s">
        <v>172</v>
      </c>
      <c r="C18" s="109">
        <f>+'1T'!F20</f>
        <v>912</v>
      </c>
      <c r="D18" s="109">
        <f>+'2T'!F20</f>
        <v>929</v>
      </c>
      <c r="E18" s="109">
        <f>+'3T'!F20</f>
        <v>1857</v>
      </c>
      <c r="F18" s="109">
        <f t="shared" ref="F18:F22" si="2">+C18+D18+E18</f>
        <v>3698</v>
      </c>
    </row>
    <row r="19" spans="1:6" ht="16.95" customHeight="1" x14ac:dyDescent="0.3">
      <c r="A19" s="294" t="s">
        <v>170</v>
      </c>
      <c r="B19" s="108" t="s">
        <v>168</v>
      </c>
      <c r="C19" s="109">
        <f>+'1T'!F21</f>
        <v>144.33333333333334</v>
      </c>
      <c r="D19" s="109">
        <f>+'2T'!F21</f>
        <v>152.33333333333334</v>
      </c>
      <c r="E19" s="109">
        <f>+'3T'!F21</f>
        <v>245.33333333333334</v>
      </c>
      <c r="F19" s="109">
        <f t="shared" si="2"/>
        <v>542</v>
      </c>
    </row>
    <row r="20" spans="1:6" ht="16.95" customHeight="1" x14ac:dyDescent="0.3">
      <c r="A20" s="294"/>
      <c r="B20" s="108" t="s">
        <v>172</v>
      </c>
      <c r="C20" s="109">
        <f>+'1T'!F22</f>
        <v>612</v>
      </c>
      <c r="D20" s="109">
        <f>+'2T'!F22</f>
        <v>646</v>
      </c>
      <c r="E20" s="109">
        <f>+'3T'!F22</f>
        <v>1107</v>
      </c>
      <c r="F20" s="109">
        <f t="shared" si="2"/>
        <v>2365</v>
      </c>
    </row>
    <row r="21" spans="1:6" ht="16.95" customHeight="1" x14ac:dyDescent="0.3">
      <c r="A21" s="294" t="s">
        <v>171</v>
      </c>
      <c r="B21" s="108" t="s">
        <v>168</v>
      </c>
      <c r="C21" s="109">
        <f>+'1T'!F23</f>
        <v>226.66666666666666</v>
      </c>
      <c r="D21" s="109">
        <f>+'2T'!F23</f>
        <v>269</v>
      </c>
      <c r="E21" s="109">
        <f>+'3T'!F23</f>
        <v>463.33333333333331</v>
      </c>
      <c r="F21" s="109">
        <f t="shared" si="2"/>
        <v>959</v>
      </c>
    </row>
    <row r="22" spans="1:6" ht="16.95" customHeight="1" x14ac:dyDescent="0.3">
      <c r="A22" s="295"/>
      <c r="B22" s="108" t="s">
        <v>172</v>
      </c>
      <c r="C22" s="109">
        <f>+'1T'!F24</f>
        <v>797</v>
      </c>
      <c r="D22" s="109">
        <f>+'2T'!F24</f>
        <v>962</v>
      </c>
      <c r="E22" s="109">
        <f>+'3T'!F24</f>
        <v>1858</v>
      </c>
      <c r="F22" s="131">
        <f t="shared" si="2"/>
        <v>3617</v>
      </c>
    </row>
    <row r="23" spans="1:6" ht="15" customHeight="1" x14ac:dyDescent="0.35">
      <c r="A23" s="241" t="s">
        <v>43</v>
      </c>
      <c r="B23" s="241"/>
      <c r="C23" s="241"/>
      <c r="D23" s="241"/>
      <c r="E23" s="241"/>
      <c r="F23" s="1"/>
    </row>
    <row r="24" spans="1:6" ht="50.1" customHeight="1" x14ac:dyDescent="0.3">
      <c r="A24" s="287" t="s">
        <v>159</v>
      </c>
      <c r="B24" s="288"/>
      <c r="C24" s="288"/>
      <c r="D24" s="288"/>
      <c r="E24" s="288"/>
      <c r="F24" s="289"/>
    </row>
    <row r="25" spans="1:6" x14ac:dyDescent="0.35">
      <c r="A25" s="37"/>
      <c r="B25" s="37"/>
      <c r="C25" s="37"/>
      <c r="D25" s="38"/>
      <c r="E25" s="38"/>
      <c r="F25" s="1"/>
    </row>
    <row r="26" spans="1:6" ht="15" customHeight="1" x14ac:dyDescent="0.35">
      <c r="A26" s="256" t="s">
        <v>37</v>
      </c>
      <c r="B26" s="256"/>
      <c r="C26" s="256"/>
      <c r="D26" s="256"/>
      <c r="E26" s="256"/>
      <c r="F26" s="1"/>
    </row>
    <row r="27" spans="1:6" ht="17.25" customHeight="1" x14ac:dyDescent="0.35">
      <c r="A27" s="256" t="s">
        <v>20</v>
      </c>
      <c r="B27" s="256"/>
      <c r="C27" s="256"/>
      <c r="D27" s="256"/>
      <c r="E27" s="256"/>
      <c r="F27" s="1"/>
    </row>
    <row r="28" spans="1:6" ht="16.95" customHeight="1" x14ac:dyDescent="0.35">
      <c r="A28" s="37"/>
      <c r="B28" s="37"/>
      <c r="C28" s="38"/>
      <c r="D28" s="38"/>
      <c r="E28" s="38"/>
      <c r="F28" s="1"/>
    </row>
    <row r="29" spans="1:6" ht="35.1" customHeight="1" x14ac:dyDescent="0.35">
      <c r="A29" s="121" t="s">
        <v>21</v>
      </c>
      <c r="B29" s="107" t="s">
        <v>93</v>
      </c>
      <c r="C29" s="107" t="s">
        <v>94</v>
      </c>
      <c r="D29" s="107" t="s">
        <v>96</v>
      </c>
      <c r="E29" s="107" t="s">
        <v>97</v>
      </c>
      <c r="F29" s="1"/>
    </row>
    <row r="30" spans="1:6" x14ac:dyDescent="0.35">
      <c r="A30" s="127" t="s">
        <v>16</v>
      </c>
      <c r="B30" s="129">
        <f>+SUM(B32:B35)</f>
        <v>798108277.16999996</v>
      </c>
      <c r="C30" s="129">
        <f t="shared" ref="C30:E30" si="3">+SUM(C32:C35)</f>
        <v>862587014.9799999</v>
      </c>
      <c r="D30" s="129">
        <f t="shared" si="3"/>
        <v>1068534248.0599998</v>
      </c>
      <c r="E30" s="129">
        <f t="shared" si="3"/>
        <v>2729229540.21</v>
      </c>
      <c r="F30" s="1"/>
    </row>
    <row r="31" spans="1:6" x14ac:dyDescent="0.35">
      <c r="A31" s="99"/>
      <c r="B31" s="139"/>
      <c r="C31" s="139"/>
      <c r="D31" s="139"/>
      <c r="E31" s="139"/>
      <c r="F31" s="1"/>
    </row>
    <row r="32" spans="1:6" ht="31.2" x14ac:dyDescent="0.35">
      <c r="A32" s="128" t="s">
        <v>169</v>
      </c>
      <c r="B32" s="48">
        <f>+'1T'!F34</f>
        <v>361177092.81999999</v>
      </c>
      <c r="C32" s="48">
        <f>+'2T'!F34</f>
        <v>356502703.90999997</v>
      </c>
      <c r="D32" s="48">
        <f>+'3T'!F34</f>
        <v>477370103.32999992</v>
      </c>
      <c r="E32" s="48">
        <f>+SUM(B32:D32)</f>
        <v>1195049900.0599999</v>
      </c>
      <c r="F32" s="1"/>
    </row>
    <row r="33" spans="1:6" ht="18" customHeight="1" x14ac:dyDescent="0.35">
      <c r="A33" s="128" t="s">
        <v>170</v>
      </c>
      <c r="B33" s="48">
        <f>+'1T'!F35</f>
        <v>207426385.96000004</v>
      </c>
      <c r="C33" s="48">
        <f>+'2T'!F35</f>
        <v>233155117.55999997</v>
      </c>
      <c r="D33" s="48">
        <f>+'3T'!F35</f>
        <v>265411212.33999997</v>
      </c>
      <c r="E33" s="48">
        <f t="shared" ref="E33:E35" si="4">+SUM(B33:D33)</f>
        <v>705992715.8599999</v>
      </c>
      <c r="F33" s="1"/>
    </row>
    <row r="34" spans="1:6" ht="15" customHeight="1" x14ac:dyDescent="0.35">
      <c r="A34" s="128" t="s">
        <v>171</v>
      </c>
      <c r="B34" s="48">
        <f>+'1T'!F36</f>
        <v>229504798.38999999</v>
      </c>
      <c r="C34" s="48">
        <f>+'2T'!F36</f>
        <v>272929193.50999999</v>
      </c>
      <c r="D34" s="48">
        <f>+'3T'!F36</f>
        <v>325752932.38999999</v>
      </c>
      <c r="E34" s="48">
        <f t="shared" si="4"/>
        <v>828186924.28999996</v>
      </c>
      <c r="F34" s="1"/>
    </row>
    <row r="35" spans="1:6" ht="15" customHeight="1" x14ac:dyDescent="0.35">
      <c r="A35" s="110" t="s">
        <v>173</v>
      </c>
      <c r="B35" s="48">
        <f>+'1T'!F37</f>
        <v>0</v>
      </c>
      <c r="C35" s="48">
        <f>+'2T'!F37</f>
        <v>0</v>
      </c>
      <c r="D35" s="48">
        <f>+'3T'!F37</f>
        <v>0</v>
      </c>
      <c r="E35" s="62">
        <f t="shared" si="4"/>
        <v>0</v>
      </c>
      <c r="F35" s="1"/>
    </row>
    <row r="36" spans="1:6" ht="15" customHeight="1" x14ac:dyDescent="0.35">
      <c r="A36" s="123" t="s">
        <v>43</v>
      </c>
      <c r="B36" s="123"/>
      <c r="C36" s="123"/>
      <c r="D36" s="123"/>
      <c r="E36" s="1"/>
      <c r="F36" s="1"/>
    </row>
    <row r="37" spans="1:6" ht="50.1" customHeight="1" x14ac:dyDescent="0.35">
      <c r="A37" s="287" t="s">
        <v>159</v>
      </c>
      <c r="B37" s="288"/>
      <c r="C37" s="288"/>
      <c r="D37" s="288"/>
      <c r="E37" s="289"/>
      <c r="F37" s="1"/>
    </row>
    <row r="38" spans="1:6" ht="15" customHeight="1" x14ac:dyDescent="0.35">
      <c r="A38" s="1"/>
      <c r="B38" s="1"/>
      <c r="C38" s="1"/>
      <c r="D38" s="1"/>
      <c r="E38" s="1"/>
      <c r="F38" s="1"/>
    </row>
    <row r="40" spans="1:6" ht="21" customHeight="1" x14ac:dyDescent="0.3">
      <c r="A40" s="267" t="s">
        <v>95</v>
      </c>
      <c r="B40" s="267"/>
      <c r="C40" s="267"/>
      <c r="D40" s="267"/>
      <c r="E40" s="267"/>
      <c r="F40" s="267"/>
    </row>
    <row r="41" spans="1:6" ht="10.199999999999999" customHeight="1" x14ac:dyDescent="0.3"/>
    <row r="42" spans="1:6" x14ac:dyDescent="0.3">
      <c r="A42" s="243" t="s">
        <v>72</v>
      </c>
      <c r="B42" s="243"/>
      <c r="C42" s="243"/>
      <c r="D42" s="243"/>
      <c r="E42" s="243"/>
      <c r="F42" s="243"/>
    </row>
    <row r="43" spans="1:6" ht="17.25" customHeight="1" x14ac:dyDescent="0.3">
      <c r="A43" s="244" t="s">
        <v>73</v>
      </c>
      <c r="B43" s="244"/>
      <c r="C43" s="244"/>
      <c r="D43" s="244"/>
      <c r="E43" s="244"/>
      <c r="F43" s="244"/>
    </row>
    <row r="44" spans="1:6" x14ac:dyDescent="0.3">
      <c r="A44" s="243" t="s">
        <v>52</v>
      </c>
      <c r="B44" s="243"/>
      <c r="C44" s="243"/>
      <c r="D44" s="243"/>
      <c r="E44" s="243"/>
      <c r="F44" s="243"/>
    </row>
    <row r="45" spans="1:6" ht="10.199999999999999" customHeight="1" x14ac:dyDescent="0.3"/>
    <row r="46" spans="1:6" ht="31.2" x14ac:dyDescent="0.3">
      <c r="A46" s="68" t="s">
        <v>55</v>
      </c>
      <c r="B46" s="68" t="s">
        <v>56</v>
      </c>
      <c r="C46" s="68" t="s">
        <v>93</v>
      </c>
      <c r="D46" s="68" t="s">
        <v>94</v>
      </c>
      <c r="E46" s="68" t="s">
        <v>96</v>
      </c>
      <c r="F46" s="68" t="s">
        <v>97</v>
      </c>
    </row>
    <row r="47" spans="1:6" x14ac:dyDescent="0.3">
      <c r="A47" s="118" t="s">
        <v>16</v>
      </c>
      <c r="B47" s="49"/>
      <c r="C47" s="35">
        <f>+C49+C53</f>
        <v>541466845.65999997</v>
      </c>
      <c r="D47" s="35">
        <f>+D49+D53</f>
        <v>1082933691.3199999</v>
      </c>
      <c r="E47" s="35">
        <f>+E49+E53</f>
        <v>812200268.49000001</v>
      </c>
      <c r="F47" s="35">
        <f>+F49+F53</f>
        <v>2436600805.4700003</v>
      </c>
    </row>
    <row r="48" spans="1:6" x14ac:dyDescent="0.3">
      <c r="A48" s="13"/>
      <c r="B48" s="50"/>
      <c r="C48" s="14"/>
      <c r="D48" s="14"/>
      <c r="E48" s="14"/>
      <c r="F48" s="51"/>
    </row>
    <row r="49" spans="1:6" x14ac:dyDescent="0.3">
      <c r="A49" s="284" t="s">
        <v>74</v>
      </c>
      <c r="B49" s="284"/>
      <c r="C49" s="53">
        <f>+SUM(C50:C51)</f>
        <v>541466845.65999997</v>
      </c>
      <c r="D49" s="53">
        <f>+SUM(D50:D51)</f>
        <v>1082933691.3199999</v>
      </c>
      <c r="E49" s="53">
        <f>+SUM(E50:E51)</f>
        <v>812200268.49000001</v>
      </c>
      <c r="F49" s="53">
        <f>+SUM(F50:F51)</f>
        <v>2436600805.4700003</v>
      </c>
    </row>
    <row r="50" spans="1:6" x14ac:dyDescent="0.3">
      <c r="A50" s="224">
        <f>+'3T'!A94</f>
        <v>14120000</v>
      </c>
      <c r="B50" s="223" t="str">
        <f>+'3T'!B94</f>
        <v>Transf. Ctes. Órganos desconcentrados</v>
      </c>
      <c r="C50" s="15">
        <f>+'1T'!F96</f>
        <v>541466845.65999997</v>
      </c>
      <c r="D50" s="15">
        <f>+'2T'!F94</f>
        <v>1082933691.3199999</v>
      </c>
      <c r="E50" s="15">
        <f>+'3T'!F93</f>
        <v>812200268.49000001</v>
      </c>
      <c r="F50" s="90">
        <f>+C50+D50+E50</f>
        <v>2436600805.4700003</v>
      </c>
    </row>
    <row r="51" spans="1:6" hidden="1" x14ac:dyDescent="0.3">
      <c r="A51" s="54" t="s">
        <v>58</v>
      </c>
      <c r="B51" s="50" t="s">
        <v>53</v>
      </c>
      <c r="C51" s="15">
        <v>0</v>
      </c>
      <c r="D51" s="15">
        <v>0</v>
      </c>
      <c r="E51" s="15">
        <v>0</v>
      </c>
      <c r="F51" s="90">
        <v>0</v>
      </c>
    </row>
    <row r="52" spans="1:6" x14ac:dyDescent="0.3">
      <c r="A52" s="120"/>
      <c r="B52" s="50"/>
      <c r="C52" s="15"/>
      <c r="D52" s="15"/>
      <c r="E52" s="15"/>
      <c r="F52" s="90"/>
    </row>
    <row r="53" spans="1:6" x14ac:dyDescent="0.3">
      <c r="A53" s="284" t="s">
        <v>75</v>
      </c>
      <c r="B53" s="284"/>
      <c r="C53" s="53">
        <v>0</v>
      </c>
      <c r="D53" s="53">
        <v>0</v>
      </c>
      <c r="E53" s="53">
        <v>0</v>
      </c>
      <c r="F53" s="53">
        <v>0</v>
      </c>
    </row>
    <row r="54" spans="1:6" x14ac:dyDescent="0.3">
      <c r="A54" s="54"/>
      <c r="B54" s="50"/>
      <c r="C54" s="56"/>
      <c r="D54" s="56"/>
      <c r="E54" s="56"/>
      <c r="F54" s="91"/>
    </row>
    <row r="55" spans="1:6" x14ac:dyDescent="0.3">
      <c r="A55" s="283" t="s">
        <v>227</v>
      </c>
      <c r="B55" s="283"/>
      <c r="C55" s="283"/>
      <c r="D55" s="283"/>
      <c r="E55" s="283"/>
      <c r="F55" s="232"/>
    </row>
    <row r="56" spans="1:6" ht="50.1" customHeight="1" x14ac:dyDescent="0.3">
      <c r="A56" s="287" t="s">
        <v>154</v>
      </c>
      <c r="B56" s="288"/>
      <c r="C56" s="288"/>
      <c r="D56" s="288"/>
      <c r="E56" s="288"/>
      <c r="F56" s="289"/>
    </row>
    <row r="57" spans="1:6" x14ac:dyDescent="0.3">
      <c r="A57" s="25"/>
      <c r="B57" s="48"/>
      <c r="C57" s="24"/>
    </row>
    <row r="58" spans="1:6" x14ac:dyDescent="0.3">
      <c r="A58" s="243" t="s">
        <v>76</v>
      </c>
      <c r="B58" s="243"/>
      <c r="C58" s="243"/>
      <c r="D58" s="243"/>
      <c r="E58" s="243"/>
      <c r="F58" s="243"/>
    </row>
    <row r="59" spans="1:6" ht="17.25" customHeight="1" x14ac:dyDescent="0.3">
      <c r="A59" s="244" t="s">
        <v>54</v>
      </c>
      <c r="B59" s="244"/>
      <c r="C59" s="244"/>
      <c r="D59" s="244"/>
      <c r="E59" s="244"/>
      <c r="F59" s="244"/>
    </row>
    <row r="60" spans="1:6" x14ac:dyDescent="0.3">
      <c r="A60" s="243" t="s">
        <v>52</v>
      </c>
      <c r="B60" s="243"/>
      <c r="C60" s="243"/>
      <c r="D60" s="243"/>
      <c r="E60" s="243"/>
      <c r="F60" s="243"/>
    </row>
    <row r="61" spans="1:6" x14ac:dyDescent="0.3">
      <c r="A61" s="86"/>
      <c r="B61" s="87"/>
      <c r="C61" s="87"/>
      <c r="D61" s="87"/>
      <c r="E61" s="87"/>
    </row>
    <row r="62" spans="1:6" ht="31.2" x14ac:dyDescent="0.3">
      <c r="A62" s="68" t="s">
        <v>55</v>
      </c>
      <c r="B62" s="68" t="s">
        <v>56</v>
      </c>
      <c r="C62" s="68" t="s">
        <v>93</v>
      </c>
      <c r="D62" s="68" t="s">
        <v>94</v>
      </c>
      <c r="E62" s="68" t="s">
        <v>96</v>
      </c>
      <c r="F62" s="68" t="s">
        <v>97</v>
      </c>
    </row>
    <row r="63" spans="1:6" x14ac:dyDescent="0.3">
      <c r="A63" s="118" t="s">
        <v>16</v>
      </c>
      <c r="B63" s="49"/>
      <c r="C63" s="35">
        <f>+C65+C72+C75</f>
        <v>798860484.17000008</v>
      </c>
      <c r="D63" s="35">
        <f>+D65+D72+D75</f>
        <v>863043175.9799999</v>
      </c>
      <c r="E63" s="35">
        <f>+E65+E72+E75</f>
        <v>1069086969.0599999</v>
      </c>
      <c r="F63" s="35">
        <f>+F65+F72+F75</f>
        <v>2730990629.21</v>
      </c>
    </row>
    <row r="64" spans="1:6" x14ac:dyDescent="0.3">
      <c r="A64" s="13"/>
      <c r="B64" s="50"/>
      <c r="C64" s="14"/>
      <c r="D64" s="14"/>
      <c r="E64" s="14"/>
      <c r="F64" s="51"/>
    </row>
    <row r="65" spans="1:6" x14ac:dyDescent="0.3">
      <c r="A65" s="284" t="s">
        <v>57</v>
      </c>
      <c r="B65" s="284"/>
      <c r="C65" s="53">
        <f>+SUM(C66:C70)</f>
        <v>798860484.17000008</v>
      </c>
      <c r="D65" s="53">
        <f t="shared" ref="D65:E65" si="5">+SUM(D66:D70)</f>
        <v>863043175.9799999</v>
      </c>
      <c r="E65" s="53">
        <f t="shared" si="5"/>
        <v>1069086969.0599999</v>
      </c>
      <c r="F65" s="53">
        <f>+SUM(F66:F70)</f>
        <v>2730990629.21</v>
      </c>
    </row>
    <row r="66" spans="1:6" x14ac:dyDescent="0.3">
      <c r="A66" s="143" t="str">
        <f>+'3T'!A110</f>
        <v>1.03.06</v>
      </c>
      <c r="B66" s="223" t="str">
        <f>+'3T'!B110</f>
        <v>Comisiones y gastos servicios financieros y comerciales</v>
      </c>
      <c r="C66" s="15">
        <f>+'1T'!F112</f>
        <v>590960</v>
      </c>
      <c r="D66" s="15">
        <f>+'2T'!F110</f>
        <v>464160</v>
      </c>
      <c r="E66" s="15">
        <f>+'3T'!F110</f>
        <v>493360</v>
      </c>
      <c r="F66" s="90">
        <f>+C66+D66+E66</f>
        <v>1548480</v>
      </c>
    </row>
    <row r="67" spans="1:6" x14ac:dyDescent="0.3">
      <c r="A67" s="143" t="str">
        <f>+'3T'!A111</f>
        <v>6.03.09</v>
      </c>
      <c r="B67" s="223" t="str">
        <f>+'3T'!B111</f>
        <v>Otras prestaciones a terceras personas (pago subsidios)</v>
      </c>
      <c r="C67" s="15">
        <f>+'1T'!F113</f>
        <v>798269524.17000008</v>
      </c>
      <c r="D67" s="15">
        <f>+'2T'!F111</f>
        <v>862579015.9799999</v>
      </c>
      <c r="E67" s="15">
        <f>+'3T'!F111</f>
        <v>1068593609.0599999</v>
      </c>
      <c r="F67" s="90">
        <f>+C67+D67+E67</f>
        <v>2729442149.21</v>
      </c>
    </row>
    <row r="68" spans="1:6" hidden="1" x14ac:dyDescent="0.3">
      <c r="A68" s="54" t="s">
        <v>58</v>
      </c>
      <c r="B68" s="50" t="s">
        <v>53</v>
      </c>
      <c r="C68" s="15">
        <v>0</v>
      </c>
      <c r="D68" s="15">
        <v>0</v>
      </c>
      <c r="E68" s="15">
        <v>0</v>
      </c>
      <c r="F68" s="90">
        <f t="shared" ref="F68:F70" si="6">+C68+D68+E68</f>
        <v>0</v>
      </c>
    </row>
    <row r="69" spans="1:6" hidden="1" x14ac:dyDescent="0.3">
      <c r="A69" s="54" t="s">
        <v>58</v>
      </c>
      <c r="B69" s="50" t="s">
        <v>53</v>
      </c>
      <c r="C69" s="15">
        <v>0</v>
      </c>
      <c r="D69" s="15">
        <v>0</v>
      </c>
      <c r="E69" s="58">
        <v>0</v>
      </c>
      <c r="F69" s="90">
        <f t="shared" si="6"/>
        <v>0</v>
      </c>
    </row>
    <row r="70" spans="1:6" hidden="1" x14ac:dyDescent="0.3">
      <c r="A70" s="54" t="s">
        <v>58</v>
      </c>
      <c r="B70" s="50" t="s">
        <v>53</v>
      </c>
      <c r="C70" s="15">
        <v>0</v>
      </c>
      <c r="D70" s="15">
        <v>0</v>
      </c>
      <c r="E70" s="15">
        <v>0</v>
      </c>
      <c r="F70" s="90">
        <f t="shared" si="6"/>
        <v>0</v>
      </c>
    </row>
    <row r="71" spans="1:6" x14ac:dyDescent="0.3">
      <c r="A71" s="120"/>
      <c r="B71" s="50"/>
      <c r="C71" s="15"/>
      <c r="D71" s="15"/>
      <c r="E71" s="15"/>
      <c r="F71" s="90"/>
    </row>
    <row r="72" spans="1:6" x14ac:dyDescent="0.3">
      <c r="A72" s="284" t="s">
        <v>59</v>
      </c>
      <c r="B72" s="284"/>
      <c r="C72" s="53">
        <f>+SUM(C73:C73)</f>
        <v>0</v>
      </c>
      <c r="D72" s="53">
        <f>+SUM(D73:D73)</f>
        <v>0</v>
      </c>
      <c r="E72" s="53">
        <f>+SUM(E73:E73)</f>
        <v>0</v>
      </c>
      <c r="F72" s="53">
        <f>+SUM(F73:F73)</f>
        <v>0</v>
      </c>
    </row>
    <row r="73" spans="1:6" hidden="1" x14ac:dyDescent="0.3">
      <c r="A73" s="54" t="s">
        <v>58</v>
      </c>
      <c r="B73" s="50" t="s">
        <v>53</v>
      </c>
      <c r="C73" s="56">
        <v>0</v>
      </c>
      <c r="D73" s="56">
        <v>0</v>
      </c>
      <c r="E73" s="56">
        <v>0</v>
      </c>
      <c r="F73" s="91">
        <v>0</v>
      </c>
    </row>
    <row r="74" spans="1:6" x14ac:dyDescent="0.3">
      <c r="C74" s="40"/>
      <c r="D74" s="40"/>
      <c r="E74" s="40"/>
      <c r="F74" s="40"/>
    </row>
    <row r="75" spans="1:6" x14ac:dyDescent="0.3">
      <c r="A75" s="284" t="s">
        <v>60</v>
      </c>
      <c r="B75" s="284"/>
      <c r="C75" s="53">
        <f>+SUM(C76:C77)</f>
        <v>0</v>
      </c>
      <c r="D75" s="53">
        <f t="shared" ref="D75:E75" si="7">+SUM(D76:D77)</f>
        <v>0</v>
      </c>
      <c r="E75" s="53">
        <f t="shared" si="7"/>
        <v>0</v>
      </c>
      <c r="F75" s="53">
        <f>+SUM(F76:F77)</f>
        <v>0</v>
      </c>
    </row>
    <row r="76" spans="1:6" hidden="1" x14ac:dyDescent="0.3">
      <c r="A76" s="75" t="s">
        <v>58</v>
      </c>
      <c r="B76" s="50" t="s">
        <v>53</v>
      </c>
      <c r="C76" s="56">
        <v>0</v>
      </c>
      <c r="D76" s="56">
        <v>0</v>
      </c>
      <c r="E76" s="56">
        <v>0</v>
      </c>
      <c r="F76" s="91">
        <f>+C76+D76+E76</f>
        <v>0</v>
      </c>
    </row>
    <row r="77" spans="1:6" hidden="1" x14ac:dyDescent="0.3">
      <c r="A77" s="47" t="s">
        <v>58</v>
      </c>
      <c r="B77" s="47" t="s">
        <v>53</v>
      </c>
      <c r="C77" s="92">
        <v>0</v>
      </c>
      <c r="D77" s="92">
        <v>0</v>
      </c>
      <c r="E77" s="59">
        <v>0</v>
      </c>
      <c r="F77" s="93">
        <f>+C77+D77+E77</f>
        <v>0</v>
      </c>
    </row>
    <row r="78" spans="1:6" ht="14.25" customHeight="1" x14ac:dyDescent="0.3">
      <c r="A78" s="309" t="s">
        <v>61</v>
      </c>
      <c r="B78" s="309"/>
      <c r="C78" s="309"/>
      <c r="D78" s="309"/>
      <c r="E78" s="309"/>
      <c r="F78" s="309"/>
    </row>
    <row r="79" spans="1:6" ht="38.25" customHeight="1" x14ac:dyDescent="0.3">
      <c r="A79" s="308" t="s">
        <v>218</v>
      </c>
      <c r="B79" s="308"/>
      <c r="C79" s="308"/>
      <c r="D79" s="308"/>
      <c r="E79" s="308"/>
      <c r="F79" s="308"/>
    </row>
    <row r="80" spans="1:6" x14ac:dyDescent="0.3">
      <c r="A80" s="54"/>
      <c r="B80" s="50"/>
    </row>
    <row r="81" spans="1:6" x14ac:dyDescent="0.3">
      <c r="A81" s="243" t="s">
        <v>78</v>
      </c>
      <c r="B81" s="243"/>
      <c r="C81" s="243"/>
      <c r="D81" s="243"/>
      <c r="E81" s="243"/>
      <c r="F81" s="42"/>
    </row>
    <row r="82" spans="1:6" x14ac:dyDescent="0.3">
      <c r="A82" s="243" t="s">
        <v>79</v>
      </c>
      <c r="B82" s="243"/>
      <c r="C82" s="243"/>
      <c r="D82" s="243"/>
      <c r="E82" s="243"/>
      <c r="F82" s="42"/>
    </row>
    <row r="83" spans="1:6" x14ac:dyDescent="0.3">
      <c r="A83" s="243" t="s">
        <v>52</v>
      </c>
      <c r="B83" s="243"/>
      <c r="C83" s="243"/>
      <c r="D83" s="243"/>
      <c r="E83" s="243"/>
      <c r="F83" s="42"/>
    </row>
    <row r="84" spans="1:6" x14ac:dyDescent="0.3">
      <c r="A84" s="86"/>
      <c r="B84" s="87"/>
      <c r="C84" s="87"/>
      <c r="D84" s="87"/>
      <c r="E84" s="87"/>
    </row>
    <row r="85" spans="1:6" ht="31.2" x14ac:dyDescent="0.3">
      <c r="A85" s="68" t="s">
        <v>77</v>
      </c>
      <c r="B85" s="68" t="s">
        <v>93</v>
      </c>
      <c r="C85" s="68" t="s">
        <v>94</v>
      </c>
      <c r="D85" s="68" t="s">
        <v>96</v>
      </c>
      <c r="E85" s="68" t="s">
        <v>97</v>
      </c>
    </row>
    <row r="86" spans="1:6" x14ac:dyDescent="0.3">
      <c r="A86" s="103" t="s">
        <v>81</v>
      </c>
      <c r="B86" s="61">
        <f>+B87</f>
        <v>0</v>
      </c>
      <c r="C86" s="61">
        <f>+B96</f>
        <v>-257393638.51000011</v>
      </c>
      <c r="D86" s="61">
        <f>+C96</f>
        <v>219890515.34000003</v>
      </c>
      <c r="E86" s="61">
        <f>+B86</f>
        <v>0</v>
      </c>
    </row>
    <row r="87" spans="1:6" x14ac:dyDescent="0.3">
      <c r="A87" s="104" t="s">
        <v>82</v>
      </c>
      <c r="B87" s="26">
        <f>+'1T'!E129</f>
        <v>0</v>
      </c>
      <c r="C87" s="26">
        <f>+'2T'!E131</f>
        <v>0</v>
      </c>
      <c r="D87" s="26">
        <f>+'3T'!E128</f>
        <v>0</v>
      </c>
      <c r="E87" s="65">
        <f>+B87+C87+D87</f>
        <v>0</v>
      </c>
    </row>
    <row r="88" spans="1:6" x14ac:dyDescent="0.3">
      <c r="A88" s="104" t="s">
        <v>80</v>
      </c>
      <c r="B88" s="26" t="str">
        <f>+'1T'!E130</f>
        <v>N/A</v>
      </c>
      <c r="C88" s="26">
        <f>+'2T'!E128</f>
        <v>-257393638.51000011</v>
      </c>
      <c r="D88" s="26">
        <f>+'3T'!E129</f>
        <v>219890515.34000003</v>
      </c>
      <c r="E88" s="65" t="str">
        <f>+B88</f>
        <v>N/A</v>
      </c>
    </row>
    <row r="89" spans="1:6" x14ac:dyDescent="0.3">
      <c r="A89" s="103" t="s">
        <v>84</v>
      </c>
      <c r="B89" s="61">
        <f>+'1T'!E131</f>
        <v>541466845.65999997</v>
      </c>
      <c r="C89" s="61">
        <f>+'2T'!E129</f>
        <v>1082933691.3199999</v>
      </c>
      <c r="D89" s="61">
        <f>+'3T'!E130</f>
        <v>812200268.49000001</v>
      </c>
      <c r="E89" s="61">
        <f>+B89+C89+D89</f>
        <v>2436600805.4700003</v>
      </c>
    </row>
    <row r="90" spans="1:6" x14ac:dyDescent="0.3">
      <c r="A90" s="103" t="s">
        <v>145</v>
      </c>
      <c r="B90" s="61">
        <f>+B91+B92</f>
        <v>541466845.65999997</v>
      </c>
      <c r="C90" s="61">
        <f>+C91+C92</f>
        <v>1082933691.3199999</v>
      </c>
      <c r="D90" s="61">
        <f>+D91+D92</f>
        <v>812200268.49000001</v>
      </c>
      <c r="E90" s="61">
        <f>+E86+E89</f>
        <v>2436600805.4700003</v>
      </c>
    </row>
    <row r="91" spans="1:6" x14ac:dyDescent="0.3">
      <c r="A91" s="104" t="s">
        <v>82</v>
      </c>
      <c r="B91" s="26">
        <f>+B87</f>
        <v>0</v>
      </c>
      <c r="C91" s="26">
        <f>+C87</f>
        <v>0</v>
      </c>
      <c r="D91" s="26">
        <f>+D87</f>
        <v>0</v>
      </c>
      <c r="E91" s="65">
        <f>+B91+C91+D91</f>
        <v>0</v>
      </c>
    </row>
    <row r="92" spans="1:6" x14ac:dyDescent="0.3">
      <c r="A92" s="104" t="s">
        <v>80</v>
      </c>
      <c r="B92" s="26">
        <f>+B89</f>
        <v>541466845.65999997</v>
      </c>
      <c r="C92" s="26">
        <f>+C89</f>
        <v>1082933691.3199999</v>
      </c>
      <c r="D92" s="26">
        <f>+D89</f>
        <v>812200268.49000001</v>
      </c>
      <c r="E92" s="65">
        <f>+B92+C92+D92</f>
        <v>2436600805.4700003</v>
      </c>
    </row>
    <row r="93" spans="1:6" x14ac:dyDescent="0.3">
      <c r="A93" s="103" t="s">
        <v>83</v>
      </c>
      <c r="B93" s="61">
        <f>+B94+B95</f>
        <v>798860484.17000008</v>
      </c>
      <c r="C93" s="61">
        <f>+C94+C95</f>
        <v>863043175.9799999</v>
      </c>
      <c r="D93" s="61">
        <f>+D94+D95</f>
        <v>1069086969.0599999</v>
      </c>
      <c r="E93" s="61">
        <f>+B93+C93+D93</f>
        <v>2730990629.21</v>
      </c>
    </row>
    <row r="94" spans="1:6" x14ac:dyDescent="0.3">
      <c r="A94" s="104" t="s">
        <v>82</v>
      </c>
      <c r="B94" s="79">
        <f>+'1T'!E136</f>
        <v>0</v>
      </c>
      <c r="C94" s="79">
        <f>+'2T'!E134</f>
        <v>0</v>
      </c>
      <c r="D94" s="79">
        <f>+'3T'!E135</f>
        <v>0</v>
      </c>
      <c r="E94" s="48">
        <f>+B94+C94+D94</f>
        <v>0</v>
      </c>
    </row>
    <row r="95" spans="1:6" x14ac:dyDescent="0.3">
      <c r="A95" s="104" t="s">
        <v>80</v>
      </c>
      <c r="B95" s="79">
        <f>+'1T'!E137</f>
        <v>798860484.17000008</v>
      </c>
      <c r="C95" s="79">
        <f>+'2T'!E133</f>
        <v>863043175.9799999</v>
      </c>
      <c r="D95" s="79">
        <f>+'3T'!E136</f>
        <v>1069086969.0599999</v>
      </c>
      <c r="E95" s="48">
        <f>+B95+C95+D95</f>
        <v>2730990629.21</v>
      </c>
    </row>
    <row r="96" spans="1:6" x14ac:dyDescent="0.3">
      <c r="A96" s="103" t="s">
        <v>146</v>
      </c>
      <c r="B96" s="61">
        <f>+B90-B93</f>
        <v>-257393638.51000011</v>
      </c>
      <c r="C96" s="61">
        <f t="shared" ref="C96:E97" si="8">+C90-C93</f>
        <v>219890515.34000003</v>
      </c>
      <c r="D96" s="61">
        <f t="shared" si="8"/>
        <v>-256886700.56999993</v>
      </c>
      <c r="E96" s="61">
        <f t="shared" si="8"/>
        <v>-294389823.73999977</v>
      </c>
    </row>
    <row r="97" spans="1:7" x14ac:dyDescent="0.3">
      <c r="A97" s="104" t="s">
        <v>82</v>
      </c>
      <c r="B97" s="79">
        <f>+B91-B94</f>
        <v>0</v>
      </c>
      <c r="C97" s="79">
        <f t="shared" si="8"/>
        <v>0</v>
      </c>
      <c r="D97" s="79">
        <f t="shared" si="8"/>
        <v>0</v>
      </c>
      <c r="E97" s="48">
        <f t="shared" si="8"/>
        <v>0</v>
      </c>
    </row>
    <row r="98" spans="1:7" x14ac:dyDescent="0.3">
      <c r="A98" s="105" t="s">
        <v>80</v>
      </c>
      <c r="B98" s="77">
        <f>+B92-B95</f>
        <v>-257393638.51000011</v>
      </c>
      <c r="C98" s="77">
        <f>+C92-C95</f>
        <v>219890515.34000003</v>
      </c>
      <c r="D98" s="77">
        <f>+D92-D95</f>
        <v>-256886700.56999993</v>
      </c>
      <c r="E98" s="62">
        <f>+E92-E95</f>
        <v>-294389823.73999977</v>
      </c>
    </row>
    <row r="99" spans="1:7" ht="33.75" customHeight="1" x14ac:dyDescent="0.3">
      <c r="A99" s="307" t="s">
        <v>230</v>
      </c>
      <c r="B99" s="307"/>
      <c r="C99" s="307"/>
      <c r="D99" s="307"/>
    </row>
    <row r="100" spans="1:7" x14ac:dyDescent="0.3">
      <c r="A100" s="124"/>
      <c r="B100" s="124"/>
      <c r="C100" s="124"/>
      <c r="D100" s="124"/>
    </row>
    <row r="109" spans="1:7" x14ac:dyDescent="0.35">
      <c r="A109" s="1"/>
      <c r="B109" s="1"/>
      <c r="C109" s="1"/>
      <c r="D109" s="1"/>
      <c r="E109" s="1"/>
      <c r="F109" s="1"/>
      <c r="G109" s="1"/>
    </row>
    <row r="110" spans="1:7" x14ac:dyDescent="0.35">
      <c r="A110" s="1"/>
      <c r="B110" s="1"/>
      <c r="C110" s="1"/>
      <c r="D110" s="1"/>
      <c r="E110" s="1"/>
      <c r="F110" s="1"/>
      <c r="G110" s="1"/>
    </row>
    <row r="111" spans="1:7" x14ac:dyDescent="0.35">
      <c r="A111" s="1"/>
      <c r="B111" s="1"/>
      <c r="C111" s="1"/>
      <c r="D111" s="1"/>
      <c r="E111" s="1"/>
      <c r="F111" s="1"/>
      <c r="G111" s="1"/>
    </row>
    <row r="112" spans="1:7" x14ac:dyDescent="0.35">
      <c r="A112" s="1"/>
      <c r="B112" s="1"/>
      <c r="C112" s="1"/>
      <c r="D112" s="1"/>
      <c r="E112" s="1"/>
      <c r="F112" s="1"/>
      <c r="G112" s="1"/>
    </row>
    <row r="113" spans="1:7" x14ac:dyDescent="0.35">
      <c r="A113" s="1"/>
      <c r="B113" s="1"/>
      <c r="C113" s="1"/>
      <c r="D113" s="1"/>
      <c r="E113" s="1"/>
      <c r="F113" s="1"/>
      <c r="G113" s="1"/>
    </row>
    <row r="114" spans="1:7" x14ac:dyDescent="0.35">
      <c r="A114" s="1"/>
      <c r="B114" s="1"/>
      <c r="C114" s="1"/>
      <c r="D114" s="1"/>
      <c r="E114" s="1"/>
      <c r="F114" s="1"/>
      <c r="G114" s="1"/>
    </row>
  </sheetData>
  <mergeCells count="37">
    <mergeCell ref="C4:D4"/>
    <mergeCell ref="C5:D5"/>
    <mergeCell ref="C6:D6"/>
    <mergeCell ref="A2:F2"/>
    <mergeCell ref="A1:F1"/>
    <mergeCell ref="A26:E26"/>
    <mergeCell ref="A10:F10"/>
    <mergeCell ref="A11:F11"/>
    <mergeCell ref="A23:E23"/>
    <mergeCell ref="A8:F8"/>
    <mergeCell ref="A24:F24"/>
    <mergeCell ref="A14:A15"/>
    <mergeCell ref="A17:A18"/>
    <mergeCell ref="A19:A20"/>
    <mergeCell ref="A21:A22"/>
    <mergeCell ref="A56:F56"/>
    <mergeCell ref="A49:B49"/>
    <mergeCell ref="A40:F40"/>
    <mergeCell ref="A42:F42"/>
    <mergeCell ref="A43:F43"/>
    <mergeCell ref="A44:F44"/>
    <mergeCell ref="A37:E37"/>
    <mergeCell ref="A27:E27"/>
    <mergeCell ref="A81:E81"/>
    <mergeCell ref="A99:D99"/>
    <mergeCell ref="A79:F79"/>
    <mergeCell ref="A82:E82"/>
    <mergeCell ref="A83:E83"/>
    <mergeCell ref="A65:B65"/>
    <mergeCell ref="A72:B72"/>
    <mergeCell ref="A75:B75"/>
    <mergeCell ref="A60:F60"/>
    <mergeCell ref="A78:F78"/>
    <mergeCell ref="A53:B53"/>
    <mergeCell ref="A55:E55"/>
    <mergeCell ref="A58:F58"/>
    <mergeCell ref="A59:F59"/>
  </mergeCells>
  <printOptions horizontalCentered="1"/>
  <pageMargins left="0.70866141732283472" right="0.70866141732283472" top="0.94488188976377963" bottom="0.74803149606299213" header="0.19685039370078741" footer="0.31496062992125984"/>
  <pageSetup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6" max="5" man="1"/>
  </rowBreaks>
  <ignoredErrors>
    <ignoredError sqref="C14:F22" evalError="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dimension ref="A1:I178"/>
  <sheetViews>
    <sheetView showGridLines="0" zoomScale="90" zoomScaleNormal="90" workbookViewId="0">
      <selection sqref="A1:F2"/>
    </sheetView>
  </sheetViews>
  <sheetFormatPr baseColWidth="10" defaultColWidth="11.44140625" defaultRowHeight="15.6" x14ac:dyDescent="0.35"/>
  <cols>
    <col min="1" max="1" width="40" style="1" customWidth="1"/>
    <col min="2" max="2" width="49.109375" style="1" bestFit="1" customWidth="1"/>
    <col min="3" max="3" width="19.33203125" style="1" customWidth="1"/>
    <col min="4" max="4" width="17.109375" style="1" bestFit="1" customWidth="1"/>
    <col min="5" max="5" width="17.88671875" style="1" bestFit="1" customWidth="1"/>
    <col min="6" max="6" width="17.109375" style="1" bestFit="1" customWidth="1"/>
    <col min="7" max="7" width="18.5546875" style="1" bestFit="1" customWidth="1"/>
    <col min="8" max="8" width="16.88671875" style="1" bestFit="1" customWidth="1"/>
    <col min="9" max="9" width="17.5546875" style="1" bestFit="1" customWidth="1"/>
    <col min="10" max="16384" width="11.44140625" style="1"/>
  </cols>
  <sheetData>
    <row r="1" spans="1:7" ht="22.2" customHeight="1" x14ac:dyDescent="0.35">
      <c r="A1" s="250" t="s">
        <v>38</v>
      </c>
      <c r="B1" s="250"/>
      <c r="C1" s="250"/>
      <c r="D1" s="250"/>
      <c r="E1" s="250"/>
      <c r="F1" s="250"/>
    </row>
    <row r="2" spans="1:7" ht="22.2" customHeight="1" x14ac:dyDescent="0.35">
      <c r="A2" s="250"/>
      <c r="B2" s="250"/>
      <c r="C2" s="250"/>
      <c r="D2" s="250"/>
      <c r="E2" s="250"/>
      <c r="F2" s="250"/>
    </row>
    <row r="3" spans="1:7" ht="17.399999999999999" x14ac:dyDescent="0.4">
      <c r="A3" s="260" t="s">
        <v>187</v>
      </c>
      <c r="B3" s="260"/>
      <c r="C3" s="260"/>
      <c r="D3" s="260"/>
      <c r="E3" s="260"/>
      <c r="F3" s="260"/>
    </row>
    <row r="4" spans="1:7" ht="17.399999999999999" x14ac:dyDescent="0.35">
      <c r="A4" s="122"/>
      <c r="B4" s="122"/>
      <c r="C4" s="122"/>
      <c r="D4" s="122"/>
      <c r="E4" s="122"/>
      <c r="F4" s="122"/>
    </row>
    <row r="5" spans="1:7" ht="49.95" customHeight="1" x14ac:dyDescent="0.35">
      <c r="A5" s="70"/>
      <c r="B5" s="72" t="s">
        <v>22</v>
      </c>
      <c r="C5" s="271" t="s">
        <v>183</v>
      </c>
      <c r="D5" s="293"/>
      <c r="E5" s="293"/>
      <c r="F5" s="36"/>
    </row>
    <row r="6" spans="1:7" ht="18" customHeight="1" x14ac:dyDescent="0.35">
      <c r="A6" s="71"/>
      <c r="B6" s="73" t="s">
        <v>33</v>
      </c>
      <c r="C6" s="265" t="s">
        <v>180</v>
      </c>
      <c r="D6" s="266"/>
      <c r="E6" s="266"/>
      <c r="F6" s="3"/>
    </row>
    <row r="7" spans="1:7" ht="29.4" customHeight="1" x14ac:dyDescent="0.35">
      <c r="A7" s="71"/>
      <c r="B7" s="74" t="s">
        <v>34</v>
      </c>
      <c r="C7" s="265" t="s">
        <v>182</v>
      </c>
      <c r="D7" s="266"/>
      <c r="E7" s="266"/>
      <c r="F7" s="3"/>
    </row>
    <row r="8" spans="1:7" ht="15" customHeight="1" x14ac:dyDescent="0.35">
      <c r="A8" s="4"/>
      <c r="B8" s="119"/>
      <c r="C8" s="119"/>
      <c r="D8" s="119"/>
      <c r="E8" s="119"/>
      <c r="F8" s="119"/>
    </row>
    <row r="9" spans="1:7" x14ac:dyDescent="0.35">
      <c r="A9" s="6"/>
      <c r="B9" s="119"/>
      <c r="C9" s="119"/>
      <c r="D9" s="119"/>
      <c r="E9" s="119"/>
      <c r="F9" s="119"/>
    </row>
    <row r="10" spans="1:7" ht="22.2" customHeight="1" x14ac:dyDescent="0.35">
      <c r="A10" s="267" t="s">
        <v>35</v>
      </c>
      <c r="B10" s="267"/>
      <c r="C10" s="267"/>
      <c r="D10" s="267"/>
      <c r="E10" s="267"/>
      <c r="F10" s="267"/>
    </row>
    <row r="11" spans="1:7" s="36" customFormat="1" ht="16.95" customHeight="1" x14ac:dyDescent="0.35">
      <c r="A11" s="8"/>
      <c r="B11" s="8"/>
      <c r="C11" s="8"/>
      <c r="D11" s="8"/>
      <c r="E11" s="8"/>
      <c r="F11" s="8"/>
      <c r="G11" s="1"/>
    </row>
    <row r="12" spans="1:7" s="36" customFormat="1" ht="16.95" customHeight="1" x14ac:dyDescent="0.35">
      <c r="A12" s="256" t="s">
        <v>36</v>
      </c>
      <c r="B12" s="256"/>
      <c r="C12" s="256"/>
      <c r="D12" s="256"/>
      <c r="E12" s="256"/>
      <c r="F12" s="256"/>
      <c r="G12" s="1"/>
    </row>
    <row r="13" spans="1:7" s="36" customFormat="1" ht="16.95" customHeight="1" x14ac:dyDescent="0.35">
      <c r="A13" s="256" t="s">
        <v>19</v>
      </c>
      <c r="B13" s="256"/>
      <c r="C13" s="256"/>
      <c r="D13" s="256"/>
      <c r="E13" s="256"/>
      <c r="F13" s="256"/>
      <c r="G13" s="1"/>
    </row>
    <row r="14" spans="1:7" s="36" customFormat="1" ht="16.95" customHeight="1" x14ac:dyDescent="0.35">
      <c r="A14" s="119"/>
      <c r="B14" s="119"/>
      <c r="C14" s="119"/>
      <c r="D14" s="119"/>
      <c r="E14" s="119"/>
      <c r="F14" s="119"/>
      <c r="G14" s="1"/>
    </row>
    <row r="15" spans="1:7" s="36" customFormat="1" ht="16.95" customHeight="1" x14ac:dyDescent="0.35">
      <c r="A15" s="117" t="s">
        <v>17</v>
      </c>
      <c r="B15" s="9" t="s">
        <v>18</v>
      </c>
      <c r="C15" s="9" t="s">
        <v>14</v>
      </c>
      <c r="D15" s="9" t="s">
        <v>15</v>
      </c>
      <c r="E15" s="9" t="s">
        <v>89</v>
      </c>
      <c r="F15" s="117" t="s">
        <v>12</v>
      </c>
      <c r="G15" s="1"/>
    </row>
    <row r="16" spans="1:7" s="36" customFormat="1" ht="16.95" customHeight="1" x14ac:dyDescent="0.3">
      <c r="A16" s="257" t="s">
        <v>16</v>
      </c>
      <c r="B16" s="126" t="s">
        <v>168</v>
      </c>
      <c r="C16" s="114">
        <f>+C19+C21+C23</f>
        <v>789</v>
      </c>
      <c r="D16" s="114">
        <f t="shared" ref="D16:F17" si="0">+D19+D21+D23</f>
        <v>726</v>
      </c>
      <c r="E16" s="114">
        <f t="shared" si="0"/>
        <v>657</v>
      </c>
      <c r="F16" s="114">
        <f t="shared" si="0"/>
        <v>724</v>
      </c>
    </row>
    <row r="17" spans="1:7" s="36" customFormat="1" ht="16.95" customHeight="1" x14ac:dyDescent="0.3">
      <c r="A17" s="257"/>
      <c r="B17" s="126" t="s">
        <v>172</v>
      </c>
      <c r="C17" s="114">
        <f>+C20+C22+C24</f>
        <v>1084</v>
      </c>
      <c r="D17" s="114">
        <f t="shared" si="0"/>
        <v>1020</v>
      </c>
      <c r="E17" s="114">
        <f t="shared" si="0"/>
        <v>903</v>
      </c>
      <c r="F17" s="114">
        <f t="shared" si="0"/>
        <v>3007</v>
      </c>
    </row>
    <row r="18" spans="1:7" s="36" customFormat="1" ht="16.95" customHeight="1" x14ac:dyDescent="0.3">
      <c r="A18" s="125"/>
      <c r="B18" s="108"/>
      <c r="C18" s="109"/>
      <c r="D18" s="109"/>
      <c r="E18" s="109"/>
      <c r="F18" s="109"/>
    </row>
    <row r="19" spans="1:7" s="36" customFormat="1" ht="16.95" customHeight="1" x14ac:dyDescent="0.3">
      <c r="A19" s="294" t="s">
        <v>169</v>
      </c>
      <c r="B19" s="108" t="s">
        <v>168</v>
      </c>
      <c r="C19" s="109">
        <v>253</v>
      </c>
      <c r="D19" s="109">
        <v>236</v>
      </c>
      <c r="E19" s="109">
        <v>201</v>
      </c>
      <c r="F19" s="109">
        <f>+AVERAGE(C19:E19)</f>
        <v>230</v>
      </c>
    </row>
    <row r="20" spans="1:7" s="36" customFormat="1" ht="16.95" customHeight="1" x14ac:dyDescent="0.3">
      <c r="A20" s="294"/>
      <c r="B20" s="108" t="s">
        <v>172</v>
      </c>
      <c r="C20" s="109">
        <v>385</v>
      </c>
      <c r="D20" s="109">
        <v>361</v>
      </c>
      <c r="E20" s="109">
        <v>305</v>
      </c>
      <c r="F20" s="109">
        <f>+SUM(C20:E20)</f>
        <v>1051</v>
      </c>
    </row>
    <row r="21" spans="1:7" s="36" customFormat="1" ht="16.95" customHeight="1" x14ac:dyDescent="0.3">
      <c r="A21" s="294" t="s">
        <v>170</v>
      </c>
      <c r="B21" s="108" t="s">
        <v>168</v>
      </c>
      <c r="C21" s="109">
        <v>198</v>
      </c>
      <c r="D21" s="109">
        <v>187</v>
      </c>
      <c r="E21" s="109">
        <v>199</v>
      </c>
      <c r="F21" s="109">
        <f>+AVERAGE(C21:E21)</f>
        <v>194.66666666666666</v>
      </c>
    </row>
    <row r="22" spans="1:7" s="36" customFormat="1" ht="16.95" customHeight="1" x14ac:dyDescent="0.3">
      <c r="A22" s="294"/>
      <c r="B22" s="108" t="s">
        <v>172</v>
      </c>
      <c r="C22" s="109">
        <v>283</v>
      </c>
      <c r="D22" s="109">
        <v>279</v>
      </c>
      <c r="E22" s="109">
        <v>283</v>
      </c>
      <c r="F22" s="109">
        <f>+SUM(C22:E22)</f>
        <v>845</v>
      </c>
    </row>
    <row r="23" spans="1:7" s="36" customFormat="1" ht="16.95" customHeight="1" x14ac:dyDescent="0.3">
      <c r="A23" s="294" t="s">
        <v>171</v>
      </c>
      <c r="B23" s="108" t="s">
        <v>168</v>
      </c>
      <c r="C23" s="109">
        <v>338</v>
      </c>
      <c r="D23" s="109">
        <v>303</v>
      </c>
      <c r="E23" s="109">
        <v>257</v>
      </c>
      <c r="F23" s="109">
        <f>+AVERAGE(C23:E23)</f>
        <v>299.33333333333331</v>
      </c>
    </row>
    <row r="24" spans="1:7" s="36" customFormat="1" ht="16.95" customHeight="1" x14ac:dyDescent="0.3">
      <c r="A24" s="295"/>
      <c r="B24" s="108" t="s">
        <v>172</v>
      </c>
      <c r="C24" s="109">
        <v>416</v>
      </c>
      <c r="D24" s="109">
        <v>380</v>
      </c>
      <c r="E24" s="109">
        <v>315</v>
      </c>
      <c r="F24" s="109">
        <f>+SUM(C24:E24)</f>
        <v>1111</v>
      </c>
    </row>
    <row r="25" spans="1:7" ht="16.95" customHeight="1" x14ac:dyDescent="0.35">
      <c r="A25" s="241" t="s">
        <v>43</v>
      </c>
      <c r="B25" s="241"/>
      <c r="C25" s="241"/>
      <c r="D25" s="241"/>
      <c r="E25" s="241"/>
      <c r="F25" s="241"/>
    </row>
    <row r="26" spans="1:7" s="36" customFormat="1" ht="66" customHeight="1" x14ac:dyDescent="0.35">
      <c r="A26" s="287" t="s">
        <v>238</v>
      </c>
      <c r="B26" s="288"/>
      <c r="C26" s="288"/>
      <c r="D26" s="288"/>
      <c r="E26" s="288"/>
      <c r="F26" s="289"/>
      <c r="G26" s="1"/>
    </row>
    <row r="27" spans="1:7" s="36" customFormat="1" ht="16.95" customHeight="1" x14ac:dyDescent="0.35">
      <c r="A27" s="37"/>
      <c r="B27" s="37"/>
      <c r="C27" s="37"/>
      <c r="D27" s="38"/>
      <c r="E27" s="38"/>
      <c r="F27" s="39"/>
      <c r="G27" s="1"/>
    </row>
    <row r="28" spans="1:7" s="36" customFormat="1" ht="16.95" customHeight="1" x14ac:dyDescent="0.35">
      <c r="A28" s="256" t="s">
        <v>37</v>
      </c>
      <c r="B28" s="256"/>
      <c r="C28" s="256"/>
      <c r="D28" s="256"/>
      <c r="E28" s="256"/>
      <c r="F28" s="256"/>
      <c r="G28" s="1"/>
    </row>
    <row r="29" spans="1:7" s="36" customFormat="1" ht="16.95" customHeight="1" x14ac:dyDescent="0.35">
      <c r="A29" s="256" t="s">
        <v>20</v>
      </c>
      <c r="B29" s="256"/>
      <c r="C29" s="256"/>
      <c r="D29" s="256"/>
      <c r="E29" s="256"/>
      <c r="F29" s="256"/>
      <c r="G29" s="1"/>
    </row>
    <row r="30" spans="1:7" s="36" customFormat="1" x14ac:dyDescent="0.35">
      <c r="A30" s="37"/>
      <c r="B30" s="37"/>
      <c r="C30" s="38"/>
      <c r="D30" s="38"/>
      <c r="E30" s="38"/>
      <c r="F30" s="40"/>
      <c r="G30" s="1"/>
    </row>
    <row r="31" spans="1:7" ht="15" customHeight="1" x14ac:dyDescent="0.35">
      <c r="A31" s="254" t="s">
        <v>17</v>
      </c>
      <c r="B31" s="255"/>
      <c r="C31" s="10" t="s">
        <v>14</v>
      </c>
      <c r="D31" s="9" t="s">
        <v>15</v>
      </c>
      <c r="E31" s="9" t="s">
        <v>89</v>
      </c>
      <c r="F31" s="117" t="s">
        <v>12</v>
      </c>
    </row>
    <row r="32" spans="1:7" s="36" customFormat="1" ht="16.95" customHeight="1" x14ac:dyDescent="0.3">
      <c r="A32" s="257" t="s">
        <v>16</v>
      </c>
      <c r="B32" s="257"/>
      <c r="C32" s="12">
        <f t="shared" ref="C32:E32" si="1">+SUM(C34:C37)</f>
        <v>377212614.59000003</v>
      </c>
      <c r="D32" s="12">
        <f t="shared" si="1"/>
        <v>345358037.40999997</v>
      </c>
      <c r="E32" s="12">
        <f t="shared" si="1"/>
        <v>275778600.14999998</v>
      </c>
      <c r="F32" s="12">
        <f>+SUM(F34:F37)</f>
        <v>998349252.1500001</v>
      </c>
    </row>
    <row r="33" spans="1:6" s="36" customFormat="1" ht="16.95" customHeight="1" x14ac:dyDescent="0.3">
      <c r="A33" s="258"/>
      <c r="B33" s="258"/>
      <c r="C33" s="14"/>
      <c r="D33" s="14"/>
      <c r="E33" s="14"/>
      <c r="F33" s="14"/>
    </row>
    <row r="34" spans="1:6" s="36" customFormat="1" ht="16.95" customHeight="1" x14ac:dyDescent="0.3">
      <c r="A34" s="258" t="s">
        <v>169</v>
      </c>
      <c r="B34" s="258"/>
      <c r="C34" s="14">
        <v>166859277.87</v>
      </c>
      <c r="D34" s="14">
        <v>145373086.13</v>
      </c>
      <c r="E34" s="14">
        <v>107185635.84999999</v>
      </c>
      <c r="F34" s="133">
        <f t="shared" ref="F34:F36" si="2">+C34+D34+E34</f>
        <v>419417999.85000002</v>
      </c>
    </row>
    <row r="35" spans="1:6" s="36" customFormat="1" ht="16.95" customHeight="1" x14ac:dyDescent="0.3">
      <c r="A35" s="258" t="s">
        <v>170</v>
      </c>
      <c r="B35" s="258"/>
      <c r="C35" s="14">
        <v>94697088.930000007</v>
      </c>
      <c r="D35" s="14">
        <v>88712994.120000005</v>
      </c>
      <c r="E35" s="14">
        <v>83879059.230000004</v>
      </c>
      <c r="F35" s="133">
        <f t="shared" si="2"/>
        <v>267289142.28000003</v>
      </c>
    </row>
    <row r="36" spans="1:6" s="36" customFormat="1" ht="16.95" customHeight="1" x14ac:dyDescent="0.3">
      <c r="A36" s="258" t="s">
        <v>171</v>
      </c>
      <c r="B36" s="258"/>
      <c r="C36" s="14">
        <v>115656247.79000001</v>
      </c>
      <c r="D36" s="14">
        <v>111271957.16</v>
      </c>
      <c r="E36" s="14">
        <v>84713905.069999993</v>
      </c>
      <c r="F36" s="133">
        <f t="shared" si="2"/>
        <v>311642110.01999998</v>
      </c>
    </row>
    <row r="37" spans="1:6" s="36" customFormat="1" x14ac:dyDescent="0.3">
      <c r="A37" s="258" t="s">
        <v>173</v>
      </c>
      <c r="B37" s="258"/>
      <c r="C37" s="14"/>
      <c r="D37" s="14"/>
      <c r="E37" s="14"/>
      <c r="F37" s="134">
        <f>+C37+D37+E37</f>
        <v>0</v>
      </c>
    </row>
    <row r="38" spans="1:6" ht="16.95" customHeight="1" x14ac:dyDescent="0.35">
      <c r="A38" s="241" t="s">
        <v>43</v>
      </c>
      <c r="B38" s="241"/>
      <c r="C38" s="241"/>
      <c r="D38" s="241"/>
      <c r="E38" s="241"/>
      <c r="F38" s="41"/>
    </row>
    <row r="39" spans="1:6" ht="79.2" customHeight="1" x14ac:dyDescent="0.35">
      <c r="A39" s="287" t="s">
        <v>196</v>
      </c>
      <c r="B39" s="288"/>
      <c r="C39" s="288"/>
      <c r="D39" s="288"/>
      <c r="E39" s="288"/>
      <c r="F39" s="289"/>
    </row>
    <row r="40" spans="1:6" ht="16.95" customHeight="1" x14ac:dyDescent="0.35">
      <c r="A40" s="36"/>
      <c r="B40" s="36"/>
      <c r="C40" s="36"/>
      <c r="D40" s="36"/>
      <c r="E40" s="36"/>
      <c r="F40" s="36"/>
    </row>
    <row r="41" spans="1:6" ht="16.95" customHeight="1" x14ac:dyDescent="0.35">
      <c r="A41" s="243" t="s">
        <v>39</v>
      </c>
      <c r="B41" s="243"/>
      <c r="C41" s="243"/>
      <c r="D41" s="243"/>
      <c r="E41" s="243"/>
      <c r="F41" s="243"/>
    </row>
    <row r="42" spans="1:6" ht="16.95" customHeight="1" x14ac:dyDescent="0.35">
      <c r="A42" s="42" t="s">
        <v>40</v>
      </c>
      <c r="B42" s="42"/>
      <c r="C42" s="42"/>
      <c r="D42" s="42"/>
      <c r="E42" s="42"/>
      <c r="F42" s="42"/>
    </row>
    <row r="43" spans="1:6" x14ac:dyDescent="0.35">
      <c r="A43" s="36"/>
      <c r="B43" s="36"/>
      <c r="C43" s="36"/>
      <c r="D43" s="36"/>
      <c r="E43" s="36"/>
      <c r="F43" s="36"/>
    </row>
    <row r="44" spans="1:6" ht="31.2" x14ac:dyDescent="0.35">
      <c r="A44" s="245" t="s">
        <v>23</v>
      </c>
      <c r="B44" s="245"/>
      <c r="C44" s="7" t="s">
        <v>41</v>
      </c>
      <c r="D44" s="121" t="s">
        <v>42</v>
      </c>
      <c r="E44" s="21" t="s">
        <v>44</v>
      </c>
      <c r="F44" s="121" t="s">
        <v>24</v>
      </c>
    </row>
    <row r="45" spans="1:6" ht="30" customHeight="1" x14ac:dyDescent="0.35">
      <c r="A45" s="246" t="s">
        <v>28</v>
      </c>
      <c r="B45" s="247"/>
      <c r="C45" s="16"/>
      <c r="D45" s="16"/>
      <c r="E45" s="20" t="s">
        <v>91</v>
      </c>
      <c r="F45" s="17"/>
    </row>
    <row r="46" spans="1:6" ht="30" customHeight="1" x14ac:dyDescent="0.35">
      <c r="A46" s="246" t="s">
        <v>29</v>
      </c>
      <c r="B46" s="246"/>
      <c r="C46" s="16"/>
      <c r="D46" s="16"/>
      <c r="E46" s="16" t="s">
        <v>91</v>
      </c>
      <c r="F46" s="18"/>
    </row>
    <row r="47" spans="1:6" ht="30" customHeight="1" x14ac:dyDescent="0.35">
      <c r="A47" s="248" t="s">
        <v>27</v>
      </c>
      <c r="B47" s="248"/>
      <c r="C47" s="16"/>
      <c r="D47" s="16"/>
      <c r="E47" s="16" t="s">
        <v>91</v>
      </c>
      <c r="F47" s="18"/>
    </row>
    <row r="48" spans="1:6" ht="30" customHeight="1" x14ac:dyDescent="0.35">
      <c r="A48" s="249" t="s">
        <v>30</v>
      </c>
      <c r="B48" s="249"/>
      <c r="C48" s="16"/>
      <c r="D48" s="16"/>
      <c r="E48" s="16" t="s">
        <v>91</v>
      </c>
      <c r="F48" s="19"/>
    </row>
    <row r="49" spans="1:7" s="84" customFormat="1" x14ac:dyDescent="0.35">
      <c r="A49" s="241" t="s">
        <v>43</v>
      </c>
      <c r="B49" s="241"/>
      <c r="C49" s="241"/>
      <c r="D49" s="241"/>
      <c r="E49" s="241"/>
      <c r="F49" s="241"/>
      <c r="G49" s="1"/>
    </row>
    <row r="50" spans="1:7" s="84" customFormat="1" ht="69.599999999999994" customHeight="1" x14ac:dyDescent="0.35">
      <c r="A50" s="285" t="s">
        <v>193</v>
      </c>
      <c r="B50" s="285"/>
      <c r="C50" s="285"/>
      <c r="D50" s="285"/>
      <c r="E50" s="285"/>
      <c r="F50" s="285"/>
      <c r="G50" s="1"/>
    </row>
    <row r="51" spans="1:7" x14ac:dyDescent="0.35">
      <c r="A51" s="36"/>
      <c r="B51" s="36"/>
      <c r="C51" s="36"/>
      <c r="D51" s="36"/>
      <c r="E51" s="36"/>
      <c r="F51" s="36"/>
    </row>
    <row r="52" spans="1:7" x14ac:dyDescent="0.35">
      <c r="A52" s="36"/>
      <c r="B52" s="36"/>
      <c r="C52" s="36"/>
      <c r="D52" s="36"/>
      <c r="E52" s="36"/>
      <c r="F52" s="36"/>
    </row>
    <row r="53" spans="1:7" x14ac:dyDescent="0.35">
      <c r="A53" s="36"/>
      <c r="B53" s="36"/>
      <c r="C53" s="36"/>
      <c r="D53" s="36"/>
      <c r="E53" s="36"/>
      <c r="F53" s="36"/>
    </row>
    <row r="54" spans="1:7" x14ac:dyDescent="0.35">
      <c r="A54" s="36"/>
      <c r="B54" s="36"/>
      <c r="C54" s="36"/>
      <c r="D54" s="36"/>
      <c r="E54" s="36"/>
      <c r="F54" s="36"/>
    </row>
    <row r="55" spans="1:7" x14ac:dyDescent="0.35">
      <c r="A55" s="243" t="s">
        <v>45</v>
      </c>
      <c r="B55" s="243"/>
      <c r="C55" s="243"/>
      <c r="D55" s="243"/>
      <c r="E55" s="243"/>
      <c r="F55" s="243"/>
    </row>
    <row r="56" spans="1:7" x14ac:dyDescent="0.35">
      <c r="A56" s="243" t="s">
        <v>25</v>
      </c>
      <c r="B56" s="243"/>
      <c r="C56" s="243"/>
      <c r="D56" s="243"/>
      <c r="E56" s="243"/>
      <c r="F56" s="243"/>
    </row>
    <row r="57" spans="1:7" x14ac:dyDescent="0.35">
      <c r="A57" s="36"/>
      <c r="B57" s="36"/>
      <c r="C57" s="36"/>
      <c r="D57" s="36"/>
      <c r="E57" s="36"/>
      <c r="F57" s="36"/>
    </row>
    <row r="58" spans="1:7" ht="30" x14ac:dyDescent="0.35">
      <c r="A58" s="254" t="s">
        <v>23</v>
      </c>
      <c r="B58" s="254"/>
      <c r="C58" s="9" t="s">
        <v>41</v>
      </c>
      <c r="D58" s="117" t="s">
        <v>42</v>
      </c>
      <c r="E58" s="22" t="s">
        <v>86</v>
      </c>
      <c r="F58" s="117" t="s">
        <v>24</v>
      </c>
    </row>
    <row r="59" spans="1:7" ht="30" customHeight="1" x14ac:dyDescent="0.35">
      <c r="A59" s="281" t="s">
        <v>31</v>
      </c>
      <c r="B59" s="281"/>
      <c r="C59" s="20"/>
      <c r="D59" s="20"/>
      <c r="E59" s="31" t="s">
        <v>91</v>
      </c>
      <c r="F59" s="43"/>
      <c r="G59" s="84"/>
    </row>
    <row r="60" spans="1:7" ht="30" customHeight="1" x14ac:dyDescent="0.35">
      <c r="A60" s="282" t="s">
        <v>32</v>
      </c>
      <c r="B60" s="282"/>
      <c r="C60" s="32"/>
      <c r="D60" s="32"/>
      <c r="E60" s="33" t="s">
        <v>91</v>
      </c>
      <c r="F60" s="44"/>
      <c r="G60" s="84"/>
    </row>
    <row r="61" spans="1:7" x14ac:dyDescent="0.35">
      <c r="A61" s="283" t="s">
        <v>43</v>
      </c>
      <c r="B61" s="283"/>
      <c r="C61" s="283"/>
      <c r="D61" s="283"/>
      <c r="E61" s="283"/>
      <c r="F61" s="283"/>
    </row>
    <row r="62" spans="1:7" ht="50.1" customHeight="1" x14ac:dyDescent="0.35">
      <c r="A62" s="285" t="s">
        <v>239</v>
      </c>
      <c r="B62" s="285"/>
      <c r="C62" s="285"/>
      <c r="D62" s="285"/>
      <c r="E62" s="285"/>
      <c r="F62" s="285"/>
    </row>
    <row r="63" spans="1:7" x14ac:dyDescent="0.35">
      <c r="A63" s="36"/>
      <c r="B63" s="36"/>
      <c r="C63" s="36"/>
      <c r="D63" s="36"/>
      <c r="E63" s="45"/>
      <c r="F63" s="36"/>
    </row>
    <row r="64" spans="1:7" ht="31.2" x14ac:dyDescent="0.35">
      <c r="A64" s="2" t="s">
        <v>46</v>
      </c>
      <c r="B64" s="268" t="s">
        <v>197</v>
      </c>
      <c r="C64" s="269"/>
      <c r="D64" s="272" t="s">
        <v>49</v>
      </c>
      <c r="E64" s="273"/>
      <c r="F64" s="274"/>
    </row>
    <row r="65" spans="1:7" x14ac:dyDescent="0.35">
      <c r="A65" s="2" t="s">
        <v>47</v>
      </c>
      <c r="B65" s="268" t="s">
        <v>198</v>
      </c>
      <c r="C65" s="269"/>
      <c r="D65" s="275"/>
      <c r="E65" s="276"/>
      <c r="F65" s="277"/>
    </row>
    <row r="66" spans="1:7" x14ac:dyDescent="0.35">
      <c r="A66" s="2" t="s">
        <v>48</v>
      </c>
      <c r="B66" s="268" t="s">
        <v>192</v>
      </c>
      <c r="C66" s="269"/>
      <c r="D66" s="278"/>
      <c r="E66" s="279"/>
      <c r="F66" s="280"/>
    </row>
    <row r="69" spans="1:7" ht="12.75" customHeight="1" x14ac:dyDescent="0.35">
      <c r="A69" s="36"/>
      <c r="B69" s="36"/>
      <c r="C69" s="36"/>
      <c r="D69" s="36"/>
      <c r="E69" s="36"/>
      <c r="F69" s="36"/>
    </row>
    <row r="70" spans="1:7" ht="22.2" customHeight="1" x14ac:dyDescent="0.35">
      <c r="A70" s="267" t="s">
        <v>50</v>
      </c>
      <c r="B70" s="267"/>
      <c r="C70" s="267"/>
      <c r="D70" s="267"/>
      <c r="E70" s="267"/>
      <c r="F70" s="267"/>
    </row>
    <row r="71" spans="1:7" ht="10.199999999999999" customHeight="1" x14ac:dyDescent="0.35">
      <c r="A71" s="36"/>
      <c r="B71" s="36"/>
      <c r="C71" s="36"/>
      <c r="D71" s="36"/>
      <c r="E71" s="36"/>
      <c r="F71" s="36"/>
    </row>
    <row r="72" spans="1:7" x14ac:dyDescent="0.35">
      <c r="A72" s="243" t="s">
        <v>51</v>
      </c>
      <c r="B72" s="243"/>
      <c r="C72" s="243"/>
      <c r="D72" s="243"/>
      <c r="E72" s="243"/>
      <c r="F72" s="243"/>
    </row>
    <row r="73" spans="1:7" x14ac:dyDescent="0.35">
      <c r="A73" s="243" t="s">
        <v>62</v>
      </c>
      <c r="B73" s="243"/>
      <c r="C73" s="243"/>
      <c r="D73" s="243"/>
      <c r="E73" s="243"/>
      <c r="F73" s="243"/>
    </row>
    <row r="74" spans="1:7" x14ac:dyDescent="0.35">
      <c r="A74" s="243" t="s">
        <v>52</v>
      </c>
      <c r="B74" s="243"/>
      <c r="C74" s="243"/>
      <c r="D74" s="243"/>
      <c r="E74" s="243"/>
      <c r="F74" s="243"/>
    </row>
    <row r="75" spans="1:7" ht="10.199999999999999" customHeight="1" x14ac:dyDescent="0.35">
      <c r="A75" s="36"/>
      <c r="B75" s="36"/>
      <c r="C75" s="36"/>
      <c r="D75" s="36"/>
      <c r="E75" s="36"/>
      <c r="F75" s="36"/>
    </row>
    <row r="76" spans="1:7" ht="30" x14ac:dyDescent="0.35">
      <c r="A76" s="69" t="s">
        <v>63</v>
      </c>
      <c r="B76" s="69" t="s">
        <v>67</v>
      </c>
      <c r="C76" s="69" t="s">
        <v>71</v>
      </c>
      <c r="D76" s="69" t="s">
        <v>68</v>
      </c>
      <c r="E76" s="69" t="s">
        <v>69</v>
      </c>
      <c r="F76" s="69" t="s">
        <v>70</v>
      </c>
    </row>
    <row r="77" spans="1:7" x14ac:dyDescent="0.35">
      <c r="A77" s="118" t="s">
        <v>16</v>
      </c>
      <c r="B77" s="35">
        <f>+SUM(B79:B83)</f>
        <v>707194123.73999906</v>
      </c>
      <c r="C77" s="78">
        <f>+SUM(C79:C83)</f>
        <v>100</v>
      </c>
      <c r="D77" s="11"/>
      <c r="E77" s="11"/>
      <c r="F77" s="11"/>
    </row>
    <row r="78" spans="1:7" ht="10.199999999999999" customHeight="1" x14ac:dyDescent="0.35">
      <c r="A78" s="25"/>
      <c r="B78" s="26"/>
      <c r="C78" s="66"/>
      <c r="D78" s="24"/>
      <c r="E78" s="24"/>
      <c r="F78" s="24"/>
    </row>
    <row r="79" spans="1:7" x14ac:dyDescent="0.35">
      <c r="A79" s="25" t="s">
        <v>64</v>
      </c>
      <c r="B79" s="26">
        <v>0</v>
      </c>
      <c r="C79" s="66">
        <f>+B79/$B$77*100</f>
        <v>0</v>
      </c>
      <c r="D79" s="24"/>
      <c r="E79" s="24"/>
      <c r="F79" s="24"/>
      <c r="G79" s="140"/>
    </row>
    <row r="80" spans="1:7" x14ac:dyDescent="0.35">
      <c r="A80" s="25" t="s">
        <v>65</v>
      </c>
      <c r="B80" s="26">
        <v>0</v>
      </c>
      <c r="C80" s="66">
        <f t="shared" ref="C80:C83" si="3">+B80/$B$77*100</f>
        <v>0</v>
      </c>
      <c r="D80" s="25"/>
      <c r="E80" s="25"/>
      <c r="F80" s="25"/>
      <c r="G80" s="140"/>
    </row>
    <row r="81" spans="1:6" x14ac:dyDescent="0.35">
      <c r="A81" s="25" t="s">
        <v>66</v>
      </c>
      <c r="B81" s="26">
        <v>707194123.73999906</v>
      </c>
      <c r="C81" s="66">
        <f t="shared" si="3"/>
        <v>100</v>
      </c>
      <c r="D81" s="25"/>
      <c r="E81" s="25"/>
      <c r="F81" s="25"/>
    </row>
    <row r="82" spans="1:6" x14ac:dyDescent="0.35">
      <c r="A82" s="25" t="s">
        <v>165</v>
      </c>
      <c r="B82" s="26">
        <v>0</v>
      </c>
      <c r="C82" s="66">
        <f t="shared" si="3"/>
        <v>0</v>
      </c>
      <c r="D82" s="25"/>
      <c r="E82" s="25"/>
      <c r="F82" s="25"/>
    </row>
    <row r="83" spans="1:6" x14ac:dyDescent="0.35">
      <c r="A83" s="27" t="s">
        <v>166</v>
      </c>
      <c r="B83" s="26">
        <v>0</v>
      </c>
      <c r="C83" s="66">
        <f t="shared" si="3"/>
        <v>0</v>
      </c>
      <c r="D83" s="76"/>
      <c r="E83" s="76"/>
      <c r="F83" s="76"/>
    </row>
    <row r="84" spans="1:6" ht="14.7" customHeight="1" x14ac:dyDescent="0.35">
      <c r="A84" s="283" t="s">
        <v>226</v>
      </c>
      <c r="B84" s="283"/>
      <c r="C84" s="283"/>
      <c r="D84" s="283"/>
      <c r="E84" s="283"/>
      <c r="F84" s="283"/>
    </row>
    <row r="85" spans="1:6" ht="50.1" customHeight="1" x14ac:dyDescent="0.35">
      <c r="A85" s="285" t="s">
        <v>167</v>
      </c>
      <c r="B85" s="285"/>
      <c r="C85" s="285"/>
      <c r="D85" s="285"/>
      <c r="E85" s="285"/>
      <c r="F85" s="285"/>
    </row>
    <row r="86" spans="1:6" ht="10.199999999999999" customHeight="1" x14ac:dyDescent="0.35">
      <c r="A86" s="25"/>
      <c r="B86" s="48"/>
      <c r="C86" s="24"/>
      <c r="D86" s="36"/>
      <c r="E86" s="36"/>
      <c r="F86" s="36"/>
    </row>
    <row r="87" spans="1:6" x14ac:dyDescent="0.35">
      <c r="A87" s="243" t="s">
        <v>72</v>
      </c>
      <c r="B87" s="243"/>
      <c r="C87" s="243"/>
      <c r="D87" s="243"/>
      <c r="E87" s="243"/>
      <c r="F87" s="243"/>
    </row>
    <row r="88" spans="1:6" x14ac:dyDescent="0.35">
      <c r="A88" s="243" t="s">
        <v>73</v>
      </c>
      <c r="B88" s="243"/>
      <c r="C88" s="243"/>
      <c r="D88" s="243"/>
      <c r="E88" s="243"/>
      <c r="F88" s="243"/>
    </row>
    <row r="89" spans="1:6" x14ac:dyDescent="0.35">
      <c r="A89" s="243" t="s">
        <v>52</v>
      </c>
      <c r="B89" s="243"/>
      <c r="C89" s="243"/>
      <c r="D89" s="243"/>
      <c r="E89" s="243"/>
      <c r="F89" s="243"/>
    </row>
    <row r="90" spans="1:6" ht="10.199999999999999" customHeight="1" x14ac:dyDescent="0.35">
      <c r="A90" s="36"/>
      <c r="B90" s="36"/>
      <c r="C90" s="36"/>
      <c r="D90" s="36"/>
      <c r="E90" s="36"/>
      <c r="F90" s="36"/>
    </row>
    <row r="91" spans="1:6" s="36" customFormat="1" x14ac:dyDescent="0.3">
      <c r="A91" s="68" t="s">
        <v>55</v>
      </c>
      <c r="B91" s="68" t="s">
        <v>56</v>
      </c>
      <c r="C91" s="68" t="s">
        <v>14</v>
      </c>
      <c r="D91" s="68" t="s">
        <v>15</v>
      </c>
      <c r="E91" s="68" t="s">
        <v>89</v>
      </c>
      <c r="F91" s="68" t="s">
        <v>12</v>
      </c>
    </row>
    <row r="92" spans="1:6" s="36" customFormat="1" x14ac:dyDescent="0.3">
      <c r="A92" s="118" t="s">
        <v>16</v>
      </c>
      <c r="B92" s="49"/>
      <c r="C92" s="12">
        <f>+C94+C97</f>
        <v>270733422.82999998</v>
      </c>
      <c r="D92" s="12">
        <f>+D94+D97</f>
        <v>270733422.82999998</v>
      </c>
      <c r="E92" s="12">
        <f>+E94+E97</f>
        <v>977927546.56999898</v>
      </c>
      <c r="F92" s="35">
        <f>+F94+F97</f>
        <v>1519394392.2299991</v>
      </c>
    </row>
    <row r="93" spans="1:6" s="36" customFormat="1" ht="10.199999999999999" customHeight="1" x14ac:dyDescent="0.3">
      <c r="A93" s="13"/>
      <c r="B93" s="50"/>
      <c r="C93" s="14"/>
      <c r="D93" s="14"/>
      <c r="E93" s="14"/>
      <c r="F93" s="51"/>
    </row>
    <row r="94" spans="1:6" s="36" customFormat="1" x14ac:dyDescent="0.3">
      <c r="A94" s="284" t="s">
        <v>74</v>
      </c>
      <c r="B94" s="284"/>
      <c r="C94" s="52">
        <f>+C95</f>
        <v>270733422.82999998</v>
      </c>
      <c r="D94" s="52">
        <f t="shared" ref="D94:E94" si="4">+D95</f>
        <v>270733422.82999998</v>
      </c>
      <c r="E94" s="52">
        <f t="shared" si="4"/>
        <v>270733422.82999998</v>
      </c>
      <c r="F94" s="53">
        <f>+C94+D94+E94</f>
        <v>812200268.49000001</v>
      </c>
    </row>
    <row r="95" spans="1:6" s="36" customFormat="1" x14ac:dyDescent="0.3">
      <c r="A95" s="224">
        <v>14120000</v>
      </c>
      <c r="B95" s="50" t="s">
        <v>200</v>
      </c>
      <c r="C95" s="166">
        <v>270733422.82999998</v>
      </c>
      <c r="D95" s="166">
        <v>270733422.82999998</v>
      </c>
      <c r="E95" s="166">
        <v>270733422.82999998</v>
      </c>
      <c r="F95" s="142">
        <f>+C95+D95+E95</f>
        <v>812200268.49000001</v>
      </c>
    </row>
    <row r="96" spans="1:6" s="36" customFormat="1" x14ac:dyDescent="0.3">
      <c r="A96" s="120"/>
      <c r="B96" s="50"/>
      <c r="C96" s="15"/>
      <c r="D96" s="15"/>
      <c r="E96" s="15"/>
      <c r="F96" s="55"/>
    </row>
    <row r="97" spans="1:8" s="36" customFormat="1" x14ac:dyDescent="0.3">
      <c r="A97" s="284" t="s">
        <v>75</v>
      </c>
      <c r="B97" s="284"/>
      <c r="C97" s="52">
        <f>+SUM(C98:C99)</f>
        <v>0</v>
      </c>
      <c r="D97" s="52">
        <f>+SUM(D98:D99)</f>
        <v>0</v>
      </c>
      <c r="E97" s="52">
        <f>+SUM(E98:E99)</f>
        <v>707194123.73999906</v>
      </c>
      <c r="F97" s="53">
        <f>+SUM(F98:F99)</f>
        <v>707194123.73999906</v>
      </c>
    </row>
    <row r="98" spans="1:8" s="36" customFormat="1" x14ac:dyDescent="0.3">
      <c r="A98" s="224">
        <v>33200000</v>
      </c>
      <c r="B98" s="223" t="s">
        <v>175</v>
      </c>
      <c r="C98" s="56">
        <v>0</v>
      </c>
      <c r="D98" s="56">
        <v>0</v>
      </c>
      <c r="E98" s="56">
        <f>+B81</f>
        <v>707194123.73999906</v>
      </c>
      <c r="F98" s="56">
        <f t="shared" ref="F98" si="5">+C98+D98+E98</f>
        <v>707194123.73999906</v>
      </c>
    </row>
    <row r="99" spans="1:8" s="36" customFormat="1" x14ac:dyDescent="0.3">
      <c r="A99" s="54"/>
      <c r="B99" s="50"/>
      <c r="C99" s="56"/>
      <c r="D99" s="56"/>
      <c r="E99" s="56"/>
      <c r="F99" s="57"/>
    </row>
    <row r="100" spans="1:8" x14ac:dyDescent="0.35">
      <c r="A100" s="283" t="s">
        <v>219</v>
      </c>
      <c r="B100" s="283"/>
      <c r="C100" s="283"/>
      <c r="D100" s="283"/>
      <c r="E100" s="283"/>
      <c r="F100" s="283"/>
    </row>
    <row r="101" spans="1:8" ht="45" customHeight="1" x14ac:dyDescent="0.35">
      <c r="A101" s="285" t="s">
        <v>150</v>
      </c>
      <c r="B101" s="285"/>
      <c r="C101" s="285"/>
      <c r="D101" s="285"/>
      <c r="E101" s="285"/>
      <c r="F101" s="285"/>
    </row>
    <row r="102" spans="1:8" ht="10.199999999999999" customHeight="1" x14ac:dyDescent="0.35">
      <c r="A102" s="25"/>
      <c r="B102" s="48"/>
      <c r="C102" s="24"/>
      <c r="D102" s="36"/>
      <c r="E102" s="36"/>
      <c r="F102" s="36"/>
    </row>
    <row r="103" spans="1:8" x14ac:dyDescent="0.35">
      <c r="A103" s="243" t="s">
        <v>76</v>
      </c>
      <c r="B103" s="243"/>
      <c r="C103" s="243"/>
      <c r="D103" s="243"/>
      <c r="E103" s="243"/>
      <c r="F103" s="243"/>
    </row>
    <row r="104" spans="1:8" x14ac:dyDescent="0.35">
      <c r="A104" s="244" t="s">
        <v>54</v>
      </c>
      <c r="B104" s="244"/>
      <c r="C104" s="244"/>
      <c r="D104" s="244"/>
      <c r="E104" s="244"/>
      <c r="F104" s="244"/>
    </row>
    <row r="105" spans="1:8" x14ac:dyDescent="0.35">
      <c r="A105" s="243" t="s">
        <v>52</v>
      </c>
      <c r="B105" s="243"/>
      <c r="C105" s="243"/>
      <c r="D105" s="243"/>
      <c r="E105" s="243"/>
      <c r="F105" s="243"/>
    </row>
    <row r="106" spans="1:8" ht="10.199999999999999" customHeight="1" x14ac:dyDescent="0.35">
      <c r="A106" s="86"/>
      <c r="B106" s="87"/>
      <c r="C106" s="87"/>
      <c r="D106" s="87"/>
      <c r="E106" s="87"/>
      <c r="F106" s="88"/>
    </row>
    <row r="107" spans="1:8" s="36" customFormat="1" x14ac:dyDescent="0.3">
      <c r="A107" s="68" t="s">
        <v>55</v>
      </c>
      <c r="B107" s="68" t="s">
        <v>56</v>
      </c>
      <c r="C107" s="68" t="s">
        <v>14</v>
      </c>
      <c r="D107" s="68" t="s">
        <v>15</v>
      </c>
      <c r="E107" s="68" t="s">
        <v>89</v>
      </c>
      <c r="F107" s="68" t="s">
        <v>12</v>
      </c>
    </row>
    <row r="108" spans="1:8" s="36" customFormat="1" x14ac:dyDescent="0.3">
      <c r="A108" s="118" t="s">
        <v>16</v>
      </c>
      <c r="B108" s="49"/>
      <c r="C108" s="35">
        <f>+C110+C114+C118</f>
        <v>378415511.58999997</v>
      </c>
      <c r="D108" s="35">
        <f>+D110+D114+D118</f>
        <v>345688420.66000003</v>
      </c>
      <c r="E108" s="35">
        <f>+E110+E114+E118</f>
        <v>274453482.64999998</v>
      </c>
      <c r="F108" s="35">
        <f>+F110+F114+F118</f>
        <v>998557414.89999986</v>
      </c>
      <c r="H108" s="229"/>
    </row>
    <row r="109" spans="1:8" s="36" customFormat="1" ht="10.199999999999999" customHeight="1" x14ac:dyDescent="0.3">
      <c r="A109" s="13"/>
      <c r="B109" s="50"/>
      <c r="C109" s="14"/>
      <c r="D109" s="14"/>
      <c r="E109" s="14"/>
      <c r="F109" s="51"/>
    </row>
    <row r="110" spans="1:8" s="36" customFormat="1" x14ac:dyDescent="0.3">
      <c r="A110" s="284" t="s">
        <v>57</v>
      </c>
      <c r="B110" s="284"/>
      <c r="C110" s="53">
        <f>+C111+C112</f>
        <v>378415511.58999997</v>
      </c>
      <c r="D110" s="53">
        <f>+D111+D112</f>
        <v>345688420.66000003</v>
      </c>
      <c r="E110" s="53">
        <f>+E111+E112</f>
        <v>270733422.82999998</v>
      </c>
      <c r="F110" s="53">
        <f>+C110+D110+E110</f>
        <v>994837355.07999992</v>
      </c>
      <c r="G110" s="229">
        <v>274453482.64999998</v>
      </c>
      <c r="H110" s="230"/>
    </row>
    <row r="111" spans="1:8" s="36" customFormat="1" x14ac:dyDescent="0.3">
      <c r="A111" s="143" t="s">
        <v>176</v>
      </c>
      <c r="B111" s="154" t="s">
        <v>177</v>
      </c>
      <c r="C111" s="15">
        <v>687520</v>
      </c>
      <c r="D111" s="15">
        <v>0</v>
      </c>
      <c r="E111" s="15">
        <v>0</v>
      </c>
      <c r="F111" s="55">
        <f t="shared" ref="F111" si="6">+C111+D111+E111</f>
        <v>687520</v>
      </c>
      <c r="G111" s="40">
        <v>270733422.82999998</v>
      </c>
    </row>
    <row r="112" spans="1:8" s="36" customFormat="1" x14ac:dyDescent="0.3">
      <c r="A112" s="143" t="s">
        <v>178</v>
      </c>
      <c r="B112" s="141" t="s">
        <v>179</v>
      </c>
      <c r="C112" s="15">
        <v>377727991.58999997</v>
      </c>
      <c r="D112" s="15">
        <v>345688420.66000003</v>
      </c>
      <c r="E112" s="15">
        <v>270733422.82999998</v>
      </c>
      <c r="F112" s="55">
        <f>+C112+D112+E112</f>
        <v>994149835.07999992</v>
      </c>
      <c r="G112" s="229">
        <f>+G110-G111</f>
        <v>3720059.8199999928</v>
      </c>
      <c r="H112" s="40"/>
    </row>
    <row r="113" spans="1:9" s="36" customFormat="1" ht="15" customHeight="1" x14ac:dyDescent="0.3">
      <c r="A113" s="120"/>
      <c r="B113" s="50"/>
      <c r="C113" s="15"/>
      <c r="D113" s="15"/>
      <c r="E113" s="15"/>
      <c r="F113" s="55"/>
      <c r="G113" s="230"/>
    </row>
    <row r="114" spans="1:9" s="36" customFormat="1" x14ac:dyDescent="0.3">
      <c r="A114" s="284" t="s">
        <v>59</v>
      </c>
      <c r="B114" s="284"/>
      <c r="C114" s="53">
        <f>+C115+C116</f>
        <v>0</v>
      </c>
      <c r="D114" s="53">
        <f>+D115+D116</f>
        <v>0</v>
      </c>
      <c r="E114" s="53">
        <f>+E115+E116</f>
        <v>3720059.8199999928</v>
      </c>
      <c r="F114" s="53">
        <f>+C114+D114+E114</f>
        <v>3720059.8199999928</v>
      </c>
      <c r="G114" s="229"/>
    </row>
    <row r="115" spans="1:9" s="36" customFormat="1" x14ac:dyDescent="0.3">
      <c r="A115" s="143" t="s">
        <v>176</v>
      </c>
      <c r="B115" s="141" t="s">
        <v>177</v>
      </c>
      <c r="C115" s="15">
        <v>0</v>
      </c>
      <c r="D115" s="15">
        <v>0</v>
      </c>
      <c r="E115" s="15">
        <v>0</v>
      </c>
      <c r="F115" s="55">
        <f t="shared" ref="F115" si="7">+C115+D115+E115</f>
        <v>0</v>
      </c>
    </row>
    <row r="116" spans="1:9" s="36" customFormat="1" x14ac:dyDescent="0.3">
      <c r="A116" s="143" t="s">
        <v>178</v>
      </c>
      <c r="B116" s="141" t="s">
        <v>179</v>
      </c>
      <c r="C116" s="15">
        <v>0</v>
      </c>
      <c r="D116" s="15"/>
      <c r="E116" s="15">
        <v>3720059.8199999928</v>
      </c>
      <c r="F116" s="55">
        <f>+C116+D116+E116</f>
        <v>3720059.8199999928</v>
      </c>
      <c r="G116" s="230">
        <f>+'1T'!F109+'2T'!F107+'3T'!F107+'4T'!F108</f>
        <v>3729548044.1099997</v>
      </c>
      <c r="H116" s="40"/>
    </row>
    <row r="117" spans="1:9" s="36" customFormat="1" ht="15" customHeight="1" x14ac:dyDescent="0.3">
      <c r="A117" s="143"/>
      <c r="B117" s="50"/>
      <c r="C117" s="15"/>
      <c r="D117" s="15"/>
      <c r="E117" s="15"/>
      <c r="F117" s="55"/>
      <c r="G117" s="230"/>
      <c r="H117" s="230"/>
      <c r="I117" s="230"/>
    </row>
    <row r="118" spans="1:9" s="36" customFormat="1" x14ac:dyDescent="0.3">
      <c r="A118" s="284" t="s">
        <v>60</v>
      </c>
      <c r="B118" s="284"/>
      <c r="C118" s="53">
        <f>+SUM(C119:C120)</f>
        <v>0</v>
      </c>
      <c r="D118" s="53">
        <f t="shared" ref="D118:F118" si="8">+SUM(D119:D120)</f>
        <v>0</v>
      </c>
      <c r="E118" s="53">
        <f t="shared" si="8"/>
        <v>0</v>
      </c>
      <c r="F118" s="53">
        <f t="shared" si="8"/>
        <v>0</v>
      </c>
    </row>
    <row r="119" spans="1:9" s="36" customFormat="1" ht="15" customHeight="1" x14ac:dyDescent="0.3">
      <c r="A119" s="75" t="s">
        <v>58</v>
      </c>
      <c r="B119" s="50" t="s">
        <v>53</v>
      </c>
      <c r="C119" s="56">
        <v>0</v>
      </c>
      <c r="D119" s="56">
        <v>0</v>
      </c>
      <c r="E119" s="56">
        <v>0</v>
      </c>
      <c r="F119" s="40">
        <f>+C119+D119+E119</f>
        <v>0</v>
      </c>
    </row>
    <row r="120" spans="1:9" s="36" customFormat="1" ht="15" customHeight="1" x14ac:dyDescent="0.3">
      <c r="A120" s="47" t="s">
        <v>58</v>
      </c>
      <c r="B120" s="47" t="s">
        <v>53</v>
      </c>
      <c r="C120" s="59">
        <v>0</v>
      </c>
      <c r="D120" s="59">
        <v>0</v>
      </c>
      <c r="E120" s="59">
        <v>0</v>
      </c>
      <c r="F120" s="60">
        <f>+C120+D120+E120</f>
        <v>0</v>
      </c>
    </row>
    <row r="121" spans="1:9" ht="15.75" customHeight="1" x14ac:dyDescent="0.35">
      <c r="A121" s="292" t="s">
        <v>61</v>
      </c>
      <c r="B121" s="292"/>
      <c r="C121" s="292"/>
      <c r="D121" s="292"/>
      <c r="E121" s="292"/>
      <c r="F121" s="292"/>
    </row>
    <row r="122" spans="1:9" ht="15.6" customHeight="1" x14ac:dyDescent="0.35">
      <c r="A122" s="283" t="s">
        <v>220</v>
      </c>
      <c r="B122" s="283"/>
      <c r="C122" s="283"/>
      <c r="D122" s="283"/>
      <c r="E122" s="283"/>
      <c r="F122" s="283"/>
    </row>
    <row r="123" spans="1:9" ht="50.1" customHeight="1" x14ac:dyDescent="0.35">
      <c r="A123" s="285" t="s">
        <v>155</v>
      </c>
      <c r="B123" s="285"/>
      <c r="C123" s="285"/>
      <c r="D123" s="285"/>
      <c r="E123" s="285"/>
      <c r="F123" s="285"/>
    </row>
    <row r="124" spans="1:9" ht="15" customHeight="1" x14ac:dyDescent="0.35">
      <c r="A124" s="124"/>
      <c r="B124" s="124"/>
      <c r="C124" s="124"/>
      <c r="D124" s="124"/>
      <c r="E124" s="124"/>
      <c r="F124" s="124"/>
    </row>
    <row r="125" spans="1:9" x14ac:dyDescent="0.35">
      <c r="A125" s="243" t="s">
        <v>78</v>
      </c>
      <c r="B125" s="243"/>
      <c r="C125" s="243"/>
      <c r="D125" s="243"/>
      <c r="E125" s="243"/>
      <c r="F125" s="243"/>
    </row>
    <row r="126" spans="1:9" x14ac:dyDescent="0.35">
      <c r="A126" s="243" t="s">
        <v>79</v>
      </c>
      <c r="B126" s="243"/>
      <c r="C126" s="243"/>
      <c r="D126" s="243"/>
      <c r="E126" s="243"/>
      <c r="F126" s="243"/>
    </row>
    <row r="127" spans="1:9" x14ac:dyDescent="0.35">
      <c r="A127" s="243" t="s">
        <v>52</v>
      </c>
      <c r="B127" s="243"/>
      <c r="C127" s="243"/>
      <c r="D127" s="243"/>
      <c r="E127" s="243"/>
      <c r="F127" s="243"/>
    </row>
    <row r="128" spans="1:9" ht="10.199999999999999" customHeight="1" x14ac:dyDescent="0.35">
      <c r="A128" s="86"/>
      <c r="B128" s="87"/>
      <c r="C128" s="87"/>
      <c r="D128" s="87"/>
      <c r="E128" s="87"/>
      <c r="F128" s="88"/>
    </row>
    <row r="129" spans="1:8" x14ac:dyDescent="0.35">
      <c r="A129" s="68" t="s">
        <v>77</v>
      </c>
      <c r="B129" s="68" t="s">
        <v>14</v>
      </c>
      <c r="C129" s="68" t="s">
        <v>15</v>
      </c>
      <c r="D129" s="68" t="s">
        <v>89</v>
      </c>
      <c r="E129" s="68" t="s">
        <v>12</v>
      </c>
      <c r="F129" s="23"/>
    </row>
    <row r="130" spans="1:8" x14ac:dyDescent="0.35">
      <c r="A130" s="103" t="s">
        <v>81</v>
      </c>
      <c r="B130" s="61">
        <f>+B131</f>
        <v>0</v>
      </c>
      <c r="C130" s="61">
        <f>+B140</f>
        <v>-107682088.75999999</v>
      </c>
      <c r="D130" s="61">
        <f>+C140+D131</f>
        <v>524557037.14999902</v>
      </c>
      <c r="E130" s="61">
        <f>+E131</f>
        <v>707194123.73999906</v>
      </c>
      <c r="F130" s="88"/>
      <c r="G130" s="226"/>
      <c r="H130" s="227"/>
    </row>
    <row r="131" spans="1:8" x14ac:dyDescent="0.35">
      <c r="A131" s="104" t="s">
        <v>82</v>
      </c>
      <c r="B131" s="26">
        <f>+'3T'!E138</f>
        <v>0</v>
      </c>
      <c r="C131" s="26">
        <f>+B141</f>
        <v>0</v>
      </c>
      <c r="D131" s="133">
        <v>707194123.73999906</v>
      </c>
      <c r="E131" s="65">
        <f>+D131</f>
        <v>707194123.73999906</v>
      </c>
      <c r="F131" s="23"/>
      <c r="G131" s="226"/>
      <c r="H131" s="227"/>
    </row>
    <row r="132" spans="1:8" x14ac:dyDescent="0.35">
      <c r="A132" s="104" t="s">
        <v>80</v>
      </c>
      <c r="B132" s="26">
        <f>+'3T'!E139</f>
        <v>-256886700.56999993</v>
      </c>
      <c r="C132" s="26">
        <f>+B142</f>
        <v>-107682088.75999999</v>
      </c>
      <c r="D132" s="26">
        <f>+C142</f>
        <v>-182637086.59000003</v>
      </c>
      <c r="E132" s="65">
        <f>+B132</f>
        <v>-256886700.56999993</v>
      </c>
      <c r="F132" s="23"/>
      <c r="G132" s="226"/>
      <c r="H132" s="227"/>
    </row>
    <row r="133" spans="1:8" x14ac:dyDescent="0.35">
      <c r="A133" s="103" t="s">
        <v>84</v>
      </c>
      <c r="B133" s="61">
        <f>+C94</f>
        <v>270733422.82999998</v>
      </c>
      <c r="C133" s="61">
        <f>+D94</f>
        <v>270733422.82999998</v>
      </c>
      <c r="D133" s="61">
        <f>+E94</f>
        <v>270733422.82999998</v>
      </c>
      <c r="E133" s="61">
        <f>+B133+C133+D133</f>
        <v>812200268.49000001</v>
      </c>
      <c r="F133" s="88"/>
      <c r="G133" s="226"/>
      <c r="H133" s="227"/>
    </row>
    <row r="134" spans="1:8" x14ac:dyDescent="0.35">
      <c r="A134" s="103" t="s">
        <v>145</v>
      </c>
      <c r="B134" s="61">
        <f>+B135+B136</f>
        <v>270733422.82999998</v>
      </c>
      <c r="C134" s="61">
        <f>+C135+C136</f>
        <v>163051334.06999999</v>
      </c>
      <c r="D134" s="61">
        <f>+D135+D136</f>
        <v>795290459.97999907</v>
      </c>
      <c r="E134" s="61">
        <f>+E135+E136</f>
        <v>1519394392.2299991</v>
      </c>
      <c r="F134" s="88"/>
      <c r="G134" s="226"/>
      <c r="H134" s="227"/>
    </row>
    <row r="135" spans="1:8" x14ac:dyDescent="0.35">
      <c r="A135" s="104" t="s">
        <v>82</v>
      </c>
      <c r="B135" s="26">
        <f>+B131</f>
        <v>0</v>
      </c>
      <c r="C135" s="26">
        <f>+C131</f>
        <v>0</v>
      </c>
      <c r="D135" s="26">
        <f>+D131</f>
        <v>707194123.73999906</v>
      </c>
      <c r="E135" s="233">
        <f>+E131</f>
        <v>707194123.73999906</v>
      </c>
      <c r="F135" s="23"/>
      <c r="G135" s="226"/>
      <c r="H135" s="227"/>
    </row>
    <row r="136" spans="1:8" x14ac:dyDescent="0.35">
      <c r="A136" s="104" t="s">
        <v>80</v>
      </c>
      <c r="B136" s="26">
        <f>+B133</f>
        <v>270733422.82999998</v>
      </c>
      <c r="C136" s="26">
        <f>+C133+C132</f>
        <v>163051334.06999999</v>
      </c>
      <c r="D136" s="26">
        <f>+D133+D132</f>
        <v>88096336.23999995</v>
      </c>
      <c r="E136" s="65">
        <f>+E133</f>
        <v>812200268.49000001</v>
      </c>
      <c r="F136" s="23"/>
      <c r="G136" s="226"/>
      <c r="H136" s="227"/>
    </row>
    <row r="137" spans="1:8" x14ac:dyDescent="0.35">
      <c r="A137" s="103" t="s">
        <v>83</v>
      </c>
      <c r="B137" s="61">
        <f>+B138+B139</f>
        <v>378415511.58999997</v>
      </c>
      <c r="C137" s="61">
        <f>+C138+C139</f>
        <v>345688420.66000003</v>
      </c>
      <c r="D137" s="61">
        <f>+D138+D139</f>
        <v>274453482.64999998</v>
      </c>
      <c r="E137" s="61">
        <f>+B137+C137+D137</f>
        <v>998557414.89999998</v>
      </c>
      <c r="F137" s="88"/>
      <c r="G137" s="226"/>
      <c r="H137" s="227"/>
    </row>
    <row r="138" spans="1:8" x14ac:dyDescent="0.35">
      <c r="A138" s="104" t="s">
        <v>82</v>
      </c>
      <c r="B138" s="79">
        <v>0</v>
      </c>
      <c r="C138" s="79">
        <v>0</v>
      </c>
      <c r="D138" s="79">
        <f>+E114</f>
        <v>3720059.8199999928</v>
      </c>
      <c r="E138" s="48">
        <f>+B138+C138+D138</f>
        <v>3720059.8199999928</v>
      </c>
      <c r="F138" s="88"/>
      <c r="G138" s="226"/>
      <c r="H138" s="227"/>
    </row>
    <row r="139" spans="1:8" x14ac:dyDescent="0.35">
      <c r="A139" s="104" t="s">
        <v>80</v>
      </c>
      <c r="B139" s="79">
        <f>+C110</f>
        <v>378415511.58999997</v>
      </c>
      <c r="C139" s="79">
        <f>+D110</f>
        <v>345688420.66000003</v>
      </c>
      <c r="D139" s="79">
        <f t="shared" ref="D139" si="9">+E110</f>
        <v>270733422.82999998</v>
      </c>
      <c r="E139" s="48">
        <f>+B139+C139+D139</f>
        <v>994837355.07999992</v>
      </c>
      <c r="F139" s="88"/>
      <c r="G139" s="226"/>
      <c r="H139" s="227"/>
    </row>
    <row r="140" spans="1:8" x14ac:dyDescent="0.35">
      <c r="A140" s="103" t="s">
        <v>146</v>
      </c>
      <c r="B140" s="61">
        <f>+B134-B137</f>
        <v>-107682088.75999999</v>
      </c>
      <c r="C140" s="61">
        <f t="shared" ref="C140:D140" si="10">+C134-C137</f>
        <v>-182637086.59000003</v>
      </c>
      <c r="D140" s="61">
        <f t="shared" si="10"/>
        <v>520836977.32999909</v>
      </c>
      <c r="E140" s="61">
        <f>+E134-E137</f>
        <v>520836977.32999909</v>
      </c>
      <c r="F140" s="88"/>
      <c r="G140" s="226"/>
      <c r="H140" s="227"/>
    </row>
    <row r="141" spans="1:8" x14ac:dyDescent="0.35">
      <c r="A141" s="104" t="s">
        <v>82</v>
      </c>
      <c r="B141" s="79">
        <f>+B135-B138</f>
        <v>0</v>
      </c>
      <c r="C141" s="79">
        <f>+C135-C138</f>
        <v>0</v>
      </c>
      <c r="D141" s="79">
        <f>+D135-D138</f>
        <v>703474063.91999912</v>
      </c>
      <c r="E141" s="48">
        <f>+E135-E138</f>
        <v>703474063.91999912</v>
      </c>
      <c r="F141" s="229"/>
      <c r="G141" s="226"/>
      <c r="H141" s="227"/>
    </row>
    <row r="142" spans="1:8" x14ac:dyDescent="0.35">
      <c r="A142" s="105" t="s">
        <v>80</v>
      </c>
      <c r="B142" s="77">
        <f>+B136-B139</f>
        <v>-107682088.75999999</v>
      </c>
      <c r="C142" s="77">
        <f>+C136-C139</f>
        <v>-182637086.59000003</v>
      </c>
      <c r="D142" s="77">
        <f>+D136-D139</f>
        <v>-182637086.59000003</v>
      </c>
      <c r="E142" s="62">
        <f>+E136-E139</f>
        <v>-182637086.58999991</v>
      </c>
      <c r="F142" s="230"/>
      <c r="G142" s="226"/>
      <c r="H142" s="227"/>
    </row>
    <row r="143" spans="1:8" x14ac:dyDescent="0.35">
      <c r="A143" s="283" t="s">
        <v>219</v>
      </c>
      <c r="B143" s="283"/>
      <c r="C143" s="283"/>
      <c r="D143" s="283"/>
      <c r="E143" s="283"/>
      <c r="F143" s="41"/>
    </row>
    <row r="144" spans="1:8" ht="50.1" customHeight="1" x14ac:dyDescent="0.35">
      <c r="A144" s="287" t="s">
        <v>90</v>
      </c>
      <c r="B144" s="288"/>
      <c r="C144" s="288"/>
      <c r="D144" s="288"/>
      <c r="E144" s="289"/>
      <c r="F144" s="63"/>
    </row>
    <row r="145" spans="1:6" x14ac:dyDescent="0.35">
      <c r="A145" s="124"/>
      <c r="B145" s="64"/>
      <c r="C145" s="64"/>
      <c r="D145" s="64"/>
      <c r="E145" s="64"/>
      <c r="F145" s="63"/>
    </row>
    <row r="146" spans="1:6" ht="31.2" x14ac:dyDescent="0.35">
      <c r="A146" s="89" t="s">
        <v>85</v>
      </c>
      <c r="B146" s="268" t="s">
        <v>234</v>
      </c>
      <c r="C146" s="269"/>
      <c r="D146" s="310" t="s">
        <v>49</v>
      </c>
      <c r="E146" s="311"/>
      <c r="F146" s="312"/>
    </row>
    <row r="147" spans="1:6" x14ac:dyDescent="0.35">
      <c r="A147" s="73" t="s">
        <v>47</v>
      </c>
      <c r="B147" s="268" t="s">
        <v>235</v>
      </c>
      <c r="C147" s="269"/>
      <c r="D147" s="313"/>
      <c r="E147" s="276"/>
      <c r="F147" s="314"/>
    </row>
    <row r="148" spans="1:6" x14ac:dyDescent="0.35">
      <c r="A148" s="74" t="s">
        <v>48</v>
      </c>
      <c r="B148" s="268" t="s">
        <v>236</v>
      </c>
      <c r="C148" s="269"/>
      <c r="D148" s="315"/>
      <c r="E148" s="316"/>
      <c r="F148" s="317"/>
    </row>
    <row r="149" spans="1:6" x14ac:dyDescent="0.35">
      <c r="A149" s="36"/>
      <c r="B149" s="36"/>
      <c r="C149" s="36"/>
      <c r="D149" s="36"/>
      <c r="E149" s="36"/>
      <c r="F149" s="36"/>
    </row>
    <row r="150" spans="1:6" x14ac:dyDescent="0.35">
      <c r="A150" s="36"/>
      <c r="B150" s="36"/>
      <c r="C150" s="36"/>
      <c r="D150" s="36"/>
      <c r="E150" s="36"/>
      <c r="F150" s="36"/>
    </row>
    <row r="151" spans="1:6" x14ac:dyDescent="0.35">
      <c r="A151" s="36"/>
      <c r="B151" s="36"/>
      <c r="C151" s="36"/>
      <c r="D151" s="36"/>
      <c r="E151" s="36"/>
      <c r="F151" s="36"/>
    </row>
    <row r="152" spans="1:6" x14ac:dyDescent="0.35">
      <c r="A152" s="36"/>
      <c r="B152" s="36"/>
      <c r="C152" s="36"/>
      <c r="D152" s="36"/>
      <c r="E152" s="36"/>
      <c r="F152" s="36"/>
    </row>
    <row r="153" spans="1:6" x14ac:dyDescent="0.35">
      <c r="A153" s="36"/>
      <c r="B153" s="36"/>
      <c r="C153" s="36"/>
      <c r="D153" s="36"/>
      <c r="E153" s="36"/>
      <c r="F153" s="36"/>
    </row>
    <row r="154" spans="1:6" x14ac:dyDescent="0.35">
      <c r="A154" s="36"/>
      <c r="B154" s="36"/>
      <c r="C154" s="36"/>
      <c r="D154" s="36"/>
      <c r="E154" s="36"/>
      <c r="F154" s="36"/>
    </row>
    <row r="155" spans="1:6" x14ac:dyDescent="0.35">
      <c r="A155" s="36"/>
      <c r="B155" s="36"/>
      <c r="C155" s="36"/>
      <c r="D155" s="36"/>
      <c r="E155" s="36"/>
      <c r="F155" s="36"/>
    </row>
    <row r="156" spans="1:6" x14ac:dyDescent="0.35">
      <c r="A156" s="36"/>
      <c r="B156" s="36"/>
      <c r="C156" s="36"/>
      <c r="D156" s="36"/>
      <c r="E156" s="36"/>
      <c r="F156" s="36"/>
    </row>
    <row r="157" spans="1:6" x14ac:dyDescent="0.35">
      <c r="A157" s="36"/>
      <c r="B157" s="36"/>
      <c r="C157" s="36"/>
      <c r="D157" s="36"/>
      <c r="E157" s="36"/>
      <c r="F157" s="36"/>
    </row>
    <row r="158" spans="1:6" x14ac:dyDescent="0.35">
      <c r="A158" s="36"/>
      <c r="B158" s="36"/>
      <c r="C158" s="36"/>
      <c r="D158" s="36"/>
      <c r="E158" s="36"/>
      <c r="F158" s="36"/>
    </row>
    <row r="159" spans="1:6" x14ac:dyDescent="0.35">
      <c r="A159" s="36"/>
      <c r="B159" s="36"/>
      <c r="C159" s="36"/>
      <c r="D159" s="36"/>
      <c r="E159" s="36"/>
      <c r="F159" s="36"/>
    </row>
    <row r="160" spans="1:6" x14ac:dyDescent="0.35">
      <c r="A160" s="36"/>
      <c r="B160" s="36"/>
      <c r="C160" s="36"/>
      <c r="D160" s="36"/>
      <c r="E160" s="36"/>
      <c r="F160" s="36"/>
    </row>
    <row r="161" spans="1:6" x14ac:dyDescent="0.35">
      <c r="A161" s="36"/>
      <c r="B161" s="36"/>
      <c r="C161" s="36"/>
      <c r="D161" s="36"/>
      <c r="E161" s="36"/>
      <c r="F161" s="36"/>
    </row>
    <row r="162" spans="1:6" x14ac:dyDescent="0.35">
      <c r="A162" s="36"/>
      <c r="B162" s="36"/>
      <c r="C162" s="36"/>
      <c r="D162" s="36"/>
      <c r="E162" s="36"/>
      <c r="F162" s="36"/>
    </row>
    <row r="163" spans="1:6" x14ac:dyDescent="0.35">
      <c r="A163" s="36"/>
      <c r="B163" s="36"/>
      <c r="C163" s="36"/>
      <c r="D163" s="36"/>
      <c r="E163" s="36"/>
      <c r="F163" s="36"/>
    </row>
    <row r="164" spans="1:6" x14ac:dyDescent="0.35">
      <c r="A164" s="36"/>
      <c r="B164" s="36"/>
      <c r="C164" s="36"/>
      <c r="D164" s="36"/>
      <c r="E164" s="36"/>
      <c r="F164" s="36"/>
    </row>
    <row r="165" spans="1:6" x14ac:dyDescent="0.35">
      <c r="A165" s="36"/>
      <c r="B165" s="36"/>
      <c r="C165" s="36"/>
      <c r="D165" s="36"/>
      <c r="E165" s="36"/>
      <c r="F165" s="36"/>
    </row>
    <row r="166" spans="1:6" x14ac:dyDescent="0.35">
      <c r="A166" s="36"/>
      <c r="B166" s="36"/>
      <c r="C166" s="36"/>
      <c r="D166" s="36"/>
      <c r="E166" s="36"/>
      <c r="F166" s="36"/>
    </row>
    <row r="167" spans="1:6" x14ac:dyDescent="0.35">
      <c r="A167" s="36"/>
      <c r="B167" s="36"/>
      <c r="C167" s="36"/>
      <c r="D167" s="36"/>
      <c r="E167" s="36"/>
      <c r="F167" s="36"/>
    </row>
    <row r="168" spans="1:6" x14ac:dyDescent="0.35">
      <c r="A168" s="36"/>
      <c r="B168" s="36"/>
      <c r="C168" s="36"/>
      <c r="D168" s="36"/>
      <c r="E168" s="36"/>
      <c r="F168" s="36"/>
    </row>
    <row r="169" spans="1:6" x14ac:dyDescent="0.35">
      <c r="A169" s="36"/>
      <c r="B169" s="36"/>
      <c r="C169" s="36"/>
      <c r="D169" s="36"/>
      <c r="E169" s="36"/>
      <c r="F169" s="36"/>
    </row>
    <row r="170" spans="1:6" x14ac:dyDescent="0.35">
      <c r="A170" s="36"/>
      <c r="B170" s="36"/>
      <c r="C170" s="36"/>
      <c r="D170" s="36"/>
      <c r="E170" s="36"/>
      <c r="F170" s="36"/>
    </row>
    <row r="171" spans="1:6" x14ac:dyDescent="0.35">
      <c r="A171" s="36"/>
      <c r="B171" s="36"/>
      <c r="C171" s="36"/>
      <c r="D171" s="36"/>
      <c r="E171" s="36"/>
      <c r="F171" s="36"/>
    </row>
    <row r="172" spans="1:6" x14ac:dyDescent="0.35">
      <c r="A172" s="36"/>
      <c r="B172" s="36"/>
      <c r="C172" s="36"/>
      <c r="D172" s="36"/>
      <c r="E172" s="36"/>
      <c r="F172" s="36"/>
    </row>
    <row r="173" spans="1:6" x14ac:dyDescent="0.35">
      <c r="A173" s="36"/>
      <c r="B173" s="36"/>
      <c r="C173" s="36"/>
      <c r="D173" s="36"/>
      <c r="E173" s="36"/>
      <c r="F173" s="36"/>
    </row>
    <row r="174" spans="1:6" x14ac:dyDescent="0.35">
      <c r="A174" s="36"/>
      <c r="B174" s="36"/>
      <c r="C174" s="36"/>
      <c r="D174" s="36"/>
      <c r="E174" s="36"/>
      <c r="F174" s="36"/>
    </row>
    <row r="175" spans="1:6" x14ac:dyDescent="0.35">
      <c r="A175" s="36"/>
      <c r="B175" s="36"/>
      <c r="C175" s="36"/>
      <c r="D175" s="36"/>
      <c r="E175" s="36"/>
      <c r="F175" s="36"/>
    </row>
    <row r="176" spans="1:6" x14ac:dyDescent="0.35">
      <c r="A176" s="36"/>
      <c r="B176" s="36"/>
      <c r="C176" s="36"/>
      <c r="D176" s="36"/>
      <c r="E176" s="36"/>
      <c r="F176" s="36"/>
    </row>
    <row r="177" spans="1:6" x14ac:dyDescent="0.35">
      <c r="A177" s="36"/>
      <c r="B177" s="36"/>
      <c r="C177" s="36"/>
      <c r="D177" s="36"/>
      <c r="E177" s="36"/>
      <c r="F177" s="36"/>
    </row>
    <row r="178" spans="1:6" x14ac:dyDescent="0.35">
      <c r="A178" s="36"/>
      <c r="B178" s="36"/>
      <c r="C178" s="36"/>
      <c r="D178" s="36"/>
      <c r="E178" s="36"/>
      <c r="F178" s="36"/>
    </row>
  </sheetData>
  <mergeCells count="75">
    <mergeCell ref="A105:F105"/>
    <mergeCell ref="A144:E144"/>
    <mergeCell ref="B146:C146"/>
    <mergeCell ref="D146:F148"/>
    <mergeCell ref="B147:C147"/>
    <mergeCell ref="B148:C148"/>
    <mergeCell ref="A123:F123"/>
    <mergeCell ref="A125:F125"/>
    <mergeCell ref="A126:F126"/>
    <mergeCell ref="A127:F127"/>
    <mergeCell ref="A143:E143"/>
    <mergeCell ref="A121:F121"/>
    <mergeCell ref="A122:F122"/>
    <mergeCell ref="A110:B110"/>
    <mergeCell ref="A114:B114"/>
    <mergeCell ref="A118:B118"/>
    <mergeCell ref="A97:B97"/>
    <mergeCell ref="A100:F100"/>
    <mergeCell ref="A101:F101"/>
    <mergeCell ref="A103:F103"/>
    <mergeCell ref="A104:F104"/>
    <mergeCell ref="A85:F85"/>
    <mergeCell ref="A87:F87"/>
    <mergeCell ref="A88:F88"/>
    <mergeCell ref="A89:F89"/>
    <mergeCell ref="A94:B94"/>
    <mergeCell ref="A70:F70"/>
    <mergeCell ref="A72:F72"/>
    <mergeCell ref="A73:F73"/>
    <mergeCell ref="A74:F74"/>
    <mergeCell ref="A84:F84"/>
    <mergeCell ref="A62:F62"/>
    <mergeCell ref="B64:C64"/>
    <mergeCell ref="D64:F66"/>
    <mergeCell ref="B65:C65"/>
    <mergeCell ref="B66:C66"/>
    <mergeCell ref="A56:F56"/>
    <mergeCell ref="A58:B58"/>
    <mergeCell ref="A59:B59"/>
    <mergeCell ref="A60:B60"/>
    <mergeCell ref="A61:F61"/>
    <mergeCell ref="A1:F2"/>
    <mergeCell ref="A3:F3"/>
    <mergeCell ref="C5:E5"/>
    <mergeCell ref="C6:E6"/>
    <mergeCell ref="C7:E7"/>
    <mergeCell ref="A10:F10"/>
    <mergeCell ref="A38:E38"/>
    <mergeCell ref="A12:F12"/>
    <mergeCell ref="A13:F13"/>
    <mergeCell ref="A25:F25"/>
    <mergeCell ref="A26:F26"/>
    <mergeCell ref="A28:F28"/>
    <mergeCell ref="A29:F29"/>
    <mergeCell ref="A31:B31"/>
    <mergeCell ref="A35:B35"/>
    <mergeCell ref="A36:B36"/>
    <mergeCell ref="A37:B37"/>
    <mergeCell ref="A16:A17"/>
    <mergeCell ref="A19:A20"/>
    <mergeCell ref="A21:A22"/>
    <mergeCell ref="A23:A24"/>
    <mergeCell ref="A48:B48"/>
    <mergeCell ref="A49:F49"/>
    <mergeCell ref="A50:F50"/>
    <mergeCell ref="A55:F55"/>
    <mergeCell ref="A32:B32"/>
    <mergeCell ref="A33:B33"/>
    <mergeCell ref="A34:B34"/>
    <mergeCell ref="A47:B47"/>
    <mergeCell ref="A39:F39"/>
    <mergeCell ref="A41:F41"/>
    <mergeCell ref="A44:B44"/>
    <mergeCell ref="A45:B45"/>
    <mergeCell ref="A46:B46"/>
  </mergeCells>
  <printOptions horizontalCentered="1"/>
  <pageMargins left="0.70866141732283472" right="0.70866141732283472" top="0.94488188976377963" bottom="0.74803149606299213" header="0.19685039370078741" footer="0.31496062992125984"/>
  <pageSetup scale="5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50" max="5" man="1"/>
    <brk id="68" max="16383" man="1"/>
    <brk id="123" max="5" man="1"/>
  </rowBreaks>
  <ignoredErrors>
    <ignoredError sqref="F16:F19 F24" evalError="1"/>
    <ignoredError sqref="F20:F23" evalError="1" formula="1"/>
  </ignoredError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dimension ref="A1:I132"/>
  <sheetViews>
    <sheetView showGridLines="0" zoomScale="90" zoomScaleNormal="90" workbookViewId="0">
      <selection sqref="A1:G1"/>
    </sheetView>
  </sheetViews>
  <sheetFormatPr baseColWidth="10" defaultColWidth="11.44140625" defaultRowHeight="15.6" x14ac:dyDescent="0.35"/>
  <cols>
    <col min="1" max="1" width="35.44140625" style="1" customWidth="1"/>
    <col min="2" max="2" width="39" style="1" customWidth="1"/>
    <col min="3" max="3" width="21.5546875" style="1" customWidth="1"/>
    <col min="4" max="4" width="23.109375" style="1" customWidth="1"/>
    <col min="5" max="7" width="20.6640625" style="1" customWidth="1"/>
    <col min="8" max="8" width="18.5546875" style="1" bestFit="1" customWidth="1"/>
    <col min="9" max="9" width="16.88671875" style="1" bestFit="1" customWidth="1"/>
    <col min="10" max="16384" width="11.44140625" style="1"/>
  </cols>
  <sheetData>
    <row r="1" spans="1:7" ht="42" customHeight="1" x14ac:dyDescent="0.45">
      <c r="A1" s="250" t="s">
        <v>38</v>
      </c>
      <c r="B1" s="250"/>
      <c r="C1" s="250"/>
      <c r="D1" s="250"/>
      <c r="E1" s="250"/>
      <c r="F1" s="250"/>
      <c r="G1" s="250"/>
    </row>
    <row r="2" spans="1:7" ht="20.100000000000001" customHeight="1" x14ac:dyDescent="0.4">
      <c r="A2" s="260" t="s">
        <v>232</v>
      </c>
      <c r="B2" s="260"/>
      <c r="C2" s="260"/>
      <c r="D2" s="260"/>
      <c r="E2" s="260"/>
      <c r="F2" s="260"/>
      <c r="G2" s="260"/>
    </row>
    <row r="3" spans="1:7" ht="15" customHeight="1" x14ac:dyDescent="0.35">
      <c r="A3" s="36"/>
      <c r="B3" s="36"/>
      <c r="C3" s="36"/>
      <c r="D3" s="36"/>
      <c r="E3" s="36"/>
      <c r="F3" s="36"/>
    </row>
    <row r="4" spans="1:7" ht="46.5" customHeight="1" x14ac:dyDescent="0.35">
      <c r="A4" s="81"/>
      <c r="B4" s="72" t="s">
        <v>22</v>
      </c>
      <c r="C4" s="304" t="s">
        <v>183</v>
      </c>
      <c r="D4" s="271"/>
      <c r="F4" s="36"/>
    </row>
    <row r="5" spans="1:7" ht="18" customHeight="1" x14ac:dyDescent="0.35">
      <c r="A5" s="81"/>
      <c r="B5" s="73" t="s">
        <v>33</v>
      </c>
      <c r="C5" s="304" t="s">
        <v>180</v>
      </c>
      <c r="D5" s="271"/>
      <c r="F5" s="36"/>
    </row>
    <row r="6" spans="1:7" ht="51" customHeight="1" x14ac:dyDescent="0.35">
      <c r="A6" s="81"/>
      <c r="B6" s="74" t="s">
        <v>34</v>
      </c>
      <c r="C6" s="304" t="s">
        <v>182</v>
      </c>
      <c r="D6" s="271"/>
      <c r="F6" s="36"/>
    </row>
    <row r="7" spans="1:7" ht="15" customHeight="1" x14ac:dyDescent="0.35">
      <c r="B7" s="3"/>
      <c r="C7" s="3"/>
      <c r="D7" s="3"/>
      <c r="E7" s="3"/>
      <c r="F7" s="3"/>
    </row>
    <row r="8" spans="1:7" ht="22.2" customHeight="1" x14ac:dyDescent="0.35">
      <c r="A8" s="267" t="s">
        <v>156</v>
      </c>
      <c r="B8" s="267"/>
      <c r="C8" s="267"/>
      <c r="D8" s="267"/>
      <c r="E8" s="267"/>
      <c r="F8" s="267"/>
      <c r="G8" s="267"/>
    </row>
    <row r="9" spans="1:7" ht="15" customHeight="1" x14ac:dyDescent="0.35">
      <c r="A9" s="6"/>
      <c r="B9" s="5"/>
      <c r="C9" s="5"/>
      <c r="D9" s="5"/>
      <c r="E9" s="5"/>
      <c r="F9" s="5"/>
    </row>
    <row r="10" spans="1:7" ht="18" customHeight="1" x14ac:dyDescent="0.35">
      <c r="A10" s="256" t="s">
        <v>36</v>
      </c>
      <c r="B10" s="256"/>
      <c r="C10" s="256"/>
      <c r="D10" s="256"/>
      <c r="E10" s="256"/>
      <c r="F10" s="256"/>
      <c r="G10" s="256"/>
    </row>
    <row r="11" spans="1:7" ht="18" customHeight="1" x14ac:dyDescent="0.35">
      <c r="A11" s="256" t="s">
        <v>19</v>
      </c>
      <c r="B11" s="256"/>
      <c r="C11" s="256"/>
      <c r="D11" s="256"/>
      <c r="E11" s="256"/>
      <c r="F11" s="256"/>
      <c r="G11" s="256"/>
    </row>
    <row r="12" spans="1:7" ht="15" customHeight="1" x14ac:dyDescent="0.35">
      <c r="A12" s="37"/>
      <c r="B12" s="37"/>
      <c r="C12" s="37"/>
      <c r="D12" s="38"/>
      <c r="E12" s="38"/>
    </row>
    <row r="13" spans="1:7" ht="18" customHeight="1" x14ac:dyDescent="0.35">
      <c r="A13" s="121" t="s">
        <v>17</v>
      </c>
      <c r="B13" s="7" t="s">
        <v>18</v>
      </c>
      <c r="C13" s="121" t="s">
        <v>93</v>
      </c>
      <c r="D13" s="7" t="s">
        <v>94</v>
      </c>
      <c r="E13" s="7" t="s">
        <v>96</v>
      </c>
      <c r="F13" s="102" t="s">
        <v>99</v>
      </c>
      <c r="G13" s="102" t="s">
        <v>13</v>
      </c>
    </row>
    <row r="14" spans="1:7" ht="15" customHeight="1" x14ac:dyDescent="0.35">
      <c r="A14" s="257" t="s">
        <v>16</v>
      </c>
      <c r="B14" s="135" t="s">
        <v>168</v>
      </c>
      <c r="C14" s="114">
        <f>+C17+C19+C21</f>
        <v>564.66666666666663</v>
      </c>
      <c r="D14" s="114">
        <f t="shared" ref="D14:G14" si="0">+D17+D19+D21</f>
        <v>623.33333333333337</v>
      </c>
      <c r="E14" s="114">
        <f t="shared" si="0"/>
        <v>1015.6666666666667</v>
      </c>
      <c r="F14" s="114">
        <f t="shared" si="0"/>
        <v>724</v>
      </c>
      <c r="G14" s="114">
        <f t="shared" si="0"/>
        <v>2927.6666666666665</v>
      </c>
    </row>
    <row r="15" spans="1:7" ht="15" customHeight="1" x14ac:dyDescent="0.35">
      <c r="A15" s="257"/>
      <c r="B15" s="135" t="s">
        <v>172</v>
      </c>
      <c r="C15" s="136">
        <f>+C18+C20+C22</f>
        <v>2321</v>
      </c>
      <c r="D15" s="136">
        <f t="shared" ref="D15:G15" si="1">+D18+D20+D22</f>
        <v>2537</v>
      </c>
      <c r="E15" s="136">
        <f t="shared" si="1"/>
        <v>4822</v>
      </c>
      <c r="F15" s="136">
        <f t="shared" si="1"/>
        <v>3007</v>
      </c>
      <c r="G15" s="136">
        <f t="shared" si="1"/>
        <v>12687</v>
      </c>
    </row>
    <row r="16" spans="1:7" ht="15" customHeight="1" x14ac:dyDescent="0.35">
      <c r="A16" s="125"/>
      <c r="B16" s="108"/>
      <c r="C16" s="132"/>
      <c r="D16" s="132"/>
      <c r="E16" s="132"/>
      <c r="F16" s="132"/>
      <c r="G16" s="132"/>
    </row>
    <row r="17" spans="1:7" ht="15" customHeight="1" x14ac:dyDescent="0.35">
      <c r="A17" s="294" t="s">
        <v>169</v>
      </c>
      <c r="B17" s="108" t="s">
        <v>168</v>
      </c>
      <c r="C17" s="132">
        <f>+'1T'!F19</f>
        <v>193.66666666666666</v>
      </c>
      <c r="D17" s="132">
        <f>+'2T'!F19</f>
        <v>202</v>
      </c>
      <c r="E17" s="132">
        <f>+'3T'!F19</f>
        <v>307</v>
      </c>
      <c r="F17" s="132">
        <f>+'4T'!F19</f>
        <v>230</v>
      </c>
      <c r="G17" s="132">
        <f>+SUM(C17:F17)</f>
        <v>932.66666666666663</v>
      </c>
    </row>
    <row r="18" spans="1:7" ht="15" customHeight="1" x14ac:dyDescent="0.35">
      <c r="A18" s="294"/>
      <c r="B18" s="108" t="s">
        <v>172</v>
      </c>
      <c r="C18" s="132">
        <f>+'1T'!F20</f>
        <v>912</v>
      </c>
      <c r="D18" s="132">
        <f>+'2T'!F20</f>
        <v>929</v>
      </c>
      <c r="E18" s="132">
        <f>+'3T'!F20</f>
        <v>1857</v>
      </c>
      <c r="F18" s="132">
        <f>+'4T'!F20</f>
        <v>1051</v>
      </c>
      <c r="G18" s="132">
        <f t="shared" ref="G18:G22" si="2">+SUM(C18:F18)</f>
        <v>4749</v>
      </c>
    </row>
    <row r="19" spans="1:7" ht="15" customHeight="1" x14ac:dyDescent="0.35">
      <c r="A19" s="294" t="s">
        <v>170</v>
      </c>
      <c r="B19" s="108" t="s">
        <v>168</v>
      </c>
      <c r="C19" s="132">
        <f>+'1T'!F21</f>
        <v>144.33333333333334</v>
      </c>
      <c r="D19" s="132">
        <f>+'2T'!F21</f>
        <v>152.33333333333334</v>
      </c>
      <c r="E19" s="132">
        <f>+'3T'!F21</f>
        <v>245.33333333333334</v>
      </c>
      <c r="F19" s="132">
        <f>+'4T'!F21</f>
        <v>194.66666666666666</v>
      </c>
      <c r="G19" s="132">
        <f t="shared" si="2"/>
        <v>736.66666666666663</v>
      </c>
    </row>
    <row r="20" spans="1:7" ht="15" customHeight="1" x14ac:dyDescent="0.35">
      <c r="A20" s="294"/>
      <c r="B20" s="108" t="s">
        <v>172</v>
      </c>
      <c r="C20" s="132">
        <f>+'1T'!F22</f>
        <v>612</v>
      </c>
      <c r="D20" s="132">
        <f>+'2T'!F22</f>
        <v>646</v>
      </c>
      <c r="E20" s="132">
        <f>+'3T'!F22</f>
        <v>1107</v>
      </c>
      <c r="F20" s="132">
        <f>+'4T'!F22</f>
        <v>845</v>
      </c>
      <c r="G20" s="132">
        <f t="shared" si="2"/>
        <v>3210</v>
      </c>
    </row>
    <row r="21" spans="1:7" ht="15" customHeight="1" x14ac:dyDescent="0.35">
      <c r="A21" s="294" t="s">
        <v>171</v>
      </c>
      <c r="B21" s="108" t="s">
        <v>168</v>
      </c>
      <c r="C21" s="132">
        <f>+'1T'!F23</f>
        <v>226.66666666666666</v>
      </c>
      <c r="D21" s="132">
        <f>+'2T'!F23</f>
        <v>269</v>
      </c>
      <c r="E21" s="132">
        <f>+'3T'!F23</f>
        <v>463.33333333333331</v>
      </c>
      <c r="F21" s="132">
        <f>+'4T'!F23</f>
        <v>299.33333333333331</v>
      </c>
      <c r="G21" s="132">
        <f t="shared" si="2"/>
        <v>1258.3333333333333</v>
      </c>
    </row>
    <row r="22" spans="1:7" ht="15" customHeight="1" x14ac:dyDescent="0.35">
      <c r="A22" s="295"/>
      <c r="B22" s="108" t="s">
        <v>172</v>
      </c>
      <c r="C22" s="137">
        <f>+'1T'!F24</f>
        <v>797</v>
      </c>
      <c r="D22" s="137">
        <f>+'2T'!F24</f>
        <v>962</v>
      </c>
      <c r="E22" s="137">
        <f>+'3T'!F24</f>
        <v>1858</v>
      </c>
      <c r="F22" s="137">
        <f>+'4T'!F24</f>
        <v>1111</v>
      </c>
      <c r="G22" s="137">
        <f t="shared" si="2"/>
        <v>4728</v>
      </c>
    </row>
    <row r="23" spans="1:7" ht="18" customHeight="1" x14ac:dyDescent="0.35">
      <c r="A23" s="241" t="s">
        <v>43</v>
      </c>
      <c r="B23" s="241"/>
      <c r="C23" s="318"/>
      <c r="D23" s="318"/>
      <c r="E23" s="318"/>
    </row>
    <row r="24" spans="1:7" ht="45" customHeight="1" x14ac:dyDescent="0.35">
      <c r="A24" s="287" t="s">
        <v>159</v>
      </c>
      <c r="B24" s="288"/>
      <c r="C24" s="288"/>
      <c r="D24" s="288"/>
      <c r="E24" s="288"/>
      <c r="F24" s="288"/>
      <c r="G24" s="289"/>
    </row>
    <row r="25" spans="1:7" ht="15" customHeight="1" x14ac:dyDescent="0.35">
      <c r="A25" s="37"/>
      <c r="B25" s="37"/>
      <c r="C25" s="37"/>
      <c r="D25" s="38"/>
      <c r="E25" s="38"/>
    </row>
    <row r="26" spans="1:7" ht="18" customHeight="1" x14ac:dyDescent="0.35">
      <c r="A26" s="256" t="s">
        <v>37</v>
      </c>
      <c r="B26" s="256"/>
      <c r="C26" s="256"/>
      <c r="D26" s="256"/>
      <c r="E26" s="256"/>
      <c r="F26" s="256"/>
    </row>
    <row r="27" spans="1:7" ht="18" customHeight="1" x14ac:dyDescent="0.35">
      <c r="A27" s="256" t="s">
        <v>20</v>
      </c>
      <c r="B27" s="256"/>
      <c r="C27" s="256"/>
      <c r="D27" s="256"/>
      <c r="E27" s="256"/>
      <c r="F27" s="256"/>
    </row>
    <row r="28" spans="1:7" ht="15" customHeight="1" x14ac:dyDescent="0.35">
      <c r="A28" s="37"/>
      <c r="B28" s="37"/>
      <c r="C28" s="38"/>
      <c r="D28" s="38"/>
      <c r="E28" s="38"/>
    </row>
    <row r="29" spans="1:7" ht="18" customHeight="1" x14ac:dyDescent="0.35">
      <c r="A29" s="121" t="s">
        <v>21</v>
      </c>
      <c r="B29" s="121" t="s">
        <v>93</v>
      </c>
      <c r="C29" s="121" t="s">
        <v>94</v>
      </c>
      <c r="D29" s="121" t="s">
        <v>96</v>
      </c>
      <c r="E29" s="121" t="s">
        <v>99</v>
      </c>
      <c r="F29" s="121" t="s">
        <v>13</v>
      </c>
    </row>
    <row r="30" spans="1:7" ht="18" customHeight="1" x14ac:dyDescent="0.35">
      <c r="A30" s="127" t="s">
        <v>16</v>
      </c>
      <c r="B30" s="138">
        <f>+B32+B33+B34+B35</f>
        <v>798108277.16999996</v>
      </c>
      <c r="C30" s="138">
        <f t="shared" ref="C30:F30" si="3">+C32+C33+C34+C35</f>
        <v>862587014.9799999</v>
      </c>
      <c r="D30" s="138">
        <f t="shared" si="3"/>
        <v>1068534248.0599998</v>
      </c>
      <c r="E30" s="138">
        <f t="shared" si="3"/>
        <v>998349252.1500001</v>
      </c>
      <c r="F30" s="138">
        <f t="shared" si="3"/>
        <v>3727578792.3599997</v>
      </c>
    </row>
    <row r="31" spans="1:7" ht="18" customHeight="1" x14ac:dyDescent="0.35">
      <c r="A31" s="99"/>
      <c r="B31" s="99"/>
      <c r="C31" s="99"/>
      <c r="D31" s="99"/>
      <c r="E31" s="99"/>
      <c r="F31" s="99"/>
    </row>
    <row r="32" spans="1:7" ht="18" customHeight="1" x14ac:dyDescent="0.35">
      <c r="A32" s="128" t="s">
        <v>169</v>
      </c>
      <c r="B32" s="111">
        <f>+'1T'!F34</f>
        <v>361177092.81999999</v>
      </c>
      <c r="C32" s="111">
        <f>+'2T'!F34</f>
        <v>356502703.90999997</v>
      </c>
      <c r="D32" s="111">
        <f>+'3T'!F34</f>
        <v>477370103.32999992</v>
      </c>
      <c r="E32" s="111">
        <f>+'4T'!F34</f>
        <v>419417999.85000002</v>
      </c>
      <c r="F32" s="111">
        <f>+SUM(B32:E32)</f>
        <v>1614467899.9099998</v>
      </c>
    </row>
    <row r="33" spans="1:7" ht="18" customHeight="1" x14ac:dyDescent="0.35">
      <c r="A33" s="128" t="s">
        <v>170</v>
      </c>
      <c r="B33" s="111">
        <f>+'1T'!F35</f>
        <v>207426385.96000004</v>
      </c>
      <c r="C33" s="111">
        <f>+'2T'!F35</f>
        <v>233155117.55999997</v>
      </c>
      <c r="D33" s="111">
        <f>+'3T'!F35</f>
        <v>265411212.33999997</v>
      </c>
      <c r="E33" s="111">
        <f>+'4T'!F35</f>
        <v>267289142.28000003</v>
      </c>
      <c r="F33" s="111">
        <f t="shared" ref="F33:F35" si="4">+SUM(B33:E33)</f>
        <v>973281858.13999987</v>
      </c>
    </row>
    <row r="34" spans="1:7" ht="15" customHeight="1" x14ac:dyDescent="0.35">
      <c r="A34" s="128" t="s">
        <v>171</v>
      </c>
      <c r="B34" s="111">
        <f>+'1T'!F36</f>
        <v>229504798.38999999</v>
      </c>
      <c r="C34" s="111">
        <f>+'2T'!F36</f>
        <v>272929193.50999999</v>
      </c>
      <c r="D34" s="111">
        <f>+'3T'!F36</f>
        <v>325752932.38999999</v>
      </c>
      <c r="E34" s="111">
        <f>+'4T'!F36</f>
        <v>311642110.01999998</v>
      </c>
      <c r="F34" s="111">
        <f t="shared" si="4"/>
        <v>1139829034.3099999</v>
      </c>
    </row>
    <row r="35" spans="1:7" ht="15" customHeight="1" x14ac:dyDescent="0.35">
      <c r="A35" s="110" t="s">
        <v>173</v>
      </c>
      <c r="B35" s="111">
        <f>+'1T'!F37</f>
        <v>0</v>
      </c>
      <c r="C35" s="112">
        <f>+'2T'!F37</f>
        <v>0</v>
      </c>
      <c r="D35" s="112">
        <f>+'3T'!F37</f>
        <v>0</v>
      </c>
      <c r="E35" s="112">
        <f>+'4T'!F37</f>
        <v>0</v>
      </c>
      <c r="F35" s="112">
        <f t="shared" si="4"/>
        <v>0</v>
      </c>
    </row>
    <row r="36" spans="1:7" ht="18" customHeight="1" x14ac:dyDescent="0.35">
      <c r="A36" s="123" t="s">
        <v>43</v>
      </c>
      <c r="B36" s="123"/>
      <c r="C36" s="113"/>
      <c r="D36" s="113"/>
    </row>
    <row r="37" spans="1:7" ht="45" customHeight="1" x14ac:dyDescent="0.35">
      <c r="A37" s="287" t="s">
        <v>159</v>
      </c>
      <c r="B37" s="288"/>
      <c r="C37" s="288"/>
      <c r="D37" s="288"/>
      <c r="E37" s="288"/>
      <c r="F37" s="289"/>
    </row>
    <row r="38" spans="1:7" ht="18" customHeight="1" x14ac:dyDescent="0.35"/>
    <row r="40" spans="1:7" ht="21" customHeight="1" x14ac:dyDescent="0.35">
      <c r="A40" s="267" t="s">
        <v>157</v>
      </c>
      <c r="B40" s="267"/>
      <c r="C40" s="267"/>
      <c r="D40" s="267"/>
      <c r="E40" s="267"/>
      <c r="F40" s="267"/>
      <c r="G40" s="267"/>
    </row>
    <row r="41" spans="1:7" ht="10.199999999999999" customHeight="1" x14ac:dyDescent="0.35">
      <c r="A41" s="36"/>
      <c r="B41" s="36"/>
      <c r="C41" s="36"/>
      <c r="D41" s="36"/>
      <c r="E41" s="36"/>
      <c r="F41" s="36"/>
    </row>
    <row r="42" spans="1:7" x14ac:dyDescent="0.35">
      <c r="A42" s="243" t="s">
        <v>72</v>
      </c>
      <c r="B42" s="243"/>
      <c r="C42" s="243"/>
      <c r="D42" s="243"/>
      <c r="E42" s="243"/>
      <c r="F42" s="243"/>
      <c r="G42" s="243"/>
    </row>
    <row r="43" spans="1:7" ht="17.25" customHeight="1" x14ac:dyDescent="0.35">
      <c r="A43" s="244" t="s">
        <v>73</v>
      </c>
      <c r="B43" s="244"/>
      <c r="C43" s="244"/>
      <c r="D43" s="244"/>
      <c r="E43" s="244"/>
      <c r="F43" s="244"/>
      <c r="G43" s="244"/>
    </row>
    <row r="44" spans="1:7" x14ac:dyDescent="0.35">
      <c r="A44" s="243" t="s">
        <v>52</v>
      </c>
      <c r="B44" s="243"/>
      <c r="C44" s="243"/>
      <c r="D44" s="243"/>
      <c r="E44" s="243"/>
      <c r="F44" s="243"/>
      <c r="G44" s="243"/>
    </row>
    <row r="45" spans="1:7" ht="10.199999999999999" customHeight="1" x14ac:dyDescent="0.35">
      <c r="A45" s="36"/>
      <c r="B45" s="36"/>
      <c r="C45" s="36"/>
      <c r="D45" s="36"/>
      <c r="E45" s="36"/>
      <c r="F45" s="36"/>
    </row>
    <row r="46" spans="1:7" x14ac:dyDescent="0.35">
      <c r="A46" s="68" t="s">
        <v>55</v>
      </c>
      <c r="B46" s="68" t="s">
        <v>56</v>
      </c>
      <c r="C46" s="68" t="s">
        <v>93</v>
      </c>
      <c r="D46" s="68" t="s">
        <v>94</v>
      </c>
      <c r="E46" s="68" t="s">
        <v>96</v>
      </c>
      <c r="F46" s="68" t="s">
        <v>98</v>
      </c>
      <c r="G46" s="68" t="s">
        <v>13</v>
      </c>
    </row>
    <row r="47" spans="1:7" x14ac:dyDescent="0.35">
      <c r="A47" s="118" t="s">
        <v>16</v>
      </c>
      <c r="B47" s="49"/>
      <c r="C47" s="35">
        <f>+C49+C52</f>
        <v>541466845.65999997</v>
      </c>
      <c r="D47" s="35">
        <f>+D49+D52</f>
        <v>1082933691.3199999</v>
      </c>
      <c r="E47" s="35">
        <f>+E49+E52</f>
        <v>812200268.49000001</v>
      </c>
      <c r="F47" s="35">
        <f>+F49+F52</f>
        <v>1519394392.2299991</v>
      </c>
      <c r="G47" s="35">
        <f>+G49+G52</f>
        <v>3955995197.6999989</v>
      </c>
    </row>
    <row r="48" spans="1:7" x14ac:dyDescent="0.35">
      <c r="A48" s="13"/>
      <c r="B48" s="50"/>
      <c r="C48" s="14"/>
      <c r="D48" s="14"/>
      <c r="E48" s="14"/>
      <c r="F48" s="14"/>
      <c r="G48" s="51"/>
    </row>
    <row r="49" spans="1:8" x14ac:dyDescent="0.35">
      <c r="A49" s="284" t="s">
        <v>74</v>
      </c>
      <c r="B49" s="284"/>
      <c r="C49" s="53">
        <f>+SUM(C50)</f>
        <v>541466845.65999997</v>
      </c>
      <c r="D49" s="53">
        <f t="shared" ref="D49:F49" si="5">+SUM(D50)</f>
        <v>1082933691.3199999</v>
      </c>
      <c r="E49" s="53">
        <f t="shared" si="5"/>
        <v>812200268.49000001</v>
      </c>
      <c r="F49" s="53">
        <f t="shared" si="5"/>
        <v>812200268.49000001</v>
      </c>
      <c r="G49" s="53">
        <f>+SUM(G50:G50)</f>
        <v>3248801073.96</v>
      </c>
    </row>
    <row r="50" spans="1:8" x14ac:dyDescent="0.35">
      <c r="A50" s="224">
        <v>14120000</v>
      </c>
      <c r="B50" s="50" t="s">
        <v>200</v>
      </c>
      <c r="C50" s="15">
        <f>+'1T'!F94</f>
        <v>541466845.65999997</v>
      </c>
      <c r="D50" s="15">
        <f>+'2T'!F92</f>
        <v>1082933691.3199999</v>
      </c>
      <c r="E50" s="15">
        <f>+'4T'!F94</f>
        <v>812200268.49000001</v>
      </c>
      <c r="F50" s="15">
        <f>+'4T'!F94</f>
        <v>812200268.49000001</v>
      </c>
      <c r="G50" s="90">
        <f>+C50+D50+E50+F50</f>
        <v>3248801073.96</v>
      </c>
    </row>
    <row r="51" spans="1:8" x14ac:dyDescent="0.35">
      <c r="A51" s="120"/>
      <c r="B51" s="50"/>
      <c r="C51" s="15"/>
      <c r="D51" s="15"/>
      <c r="E51" s="15"/>
      <c r="F51" s="15"/>
      <c r="G51" s="90"/>
    </row>
    <row r="52" spans="1:8" x14ac:dyDescent="0.35">
      <c r="A52" s="284" t="s">
        <v>75</v>
      </c>
      <c r="B52" s="284"/>
      <c r="C52" s="53">
        <f>+SUM(C53)</f>
        <v>0</v>
      </c>
      <c r="D52" s="53">
        <f t="shared" ref="D52:F52" si="6">+SUM(D53)</f>
        <v>0</v>
      </c>
      <c r="E52" s="53">
        <f t="shared" si="6"/>
        <v>0</v>
      </c>
      <c r="F52" s="53">
        <f t="shared" si="6"/>
        <v>707194123.73999906</v>
      </c>
      <c r="G52" s="53">
        <f>+SUM(G53)</f>
        <v>707194123.73999906</v>
      </c>
    </row>
    <row r="53" spans="1:8" x14ac:dyDescent="0.35">
      <c r="A53" s="224">
        <v>33200000</v>
      </c>
      <c r="B53" s="223" t="s">
        <v>175</v>
      </c>
      <c r="C53" s="56">
        <v>0</v>
      </c>
      <c r="D53" s="56">
        <v>0</v>
      </c>
      <c r="E53" s="56">
        <v>0</v>
      </c>
      <c r="F53" s="56">
        <f>+'4T'!F97</f>
        <v>707194123.73999906</v>
      </c>
      <c r="G53" s="91">
        <f>+C53+D53+E53+F53</f>
        <v>707194123.73999906</v>
      </c>
    </row>
    <row r="54" spans="1:8" ht="29.25" customHeight="1" x14ac:dyDescent="0.35">
      <c r="A54" s="307" t="s">
        <v>221</v>
      </c>
      <c r="B54" s="307"/>
      <c r="C54" s="307"/>
      <c r="D54" s="307"/>
      <c r="E54" s="307"/>
      <c r="F54" s="36"/>
    </row>
    <row r="55" spans="1:8" ht="50.1" customHeight="1" x14ac:dyDescent="0.35">
      <c r="A55" s="319" t="s">
        <v>158</v>
      </c>
      <c r="B55" s="320"/>
      <c r="C55" s="320"/>
      <c r="D55" s="320"/>
      <c r="E55" s="320"/>
      <c r="F55" s="320"/>
      <c r="G55" s="320"/>
    </row>
    <row r="56" spans="1:8" ht="10.199999999999999" customHeight="1" x14ac:dyDescent="0.35">
      <c r="A56" s="25"/>
      <c r="B56" s="48"/>
      <c r="C56" s="24"/>
      <c r="D56" s="36"/>
      <c r="E56" s="36"/>
      <c r="F56" s="36"/>
    </row>
    <row r="57" spans="1:8" x14ac:dyDescent="0.35">
      <c r="A57" s="243" t="s">
        <v>76</v>
      </c>
      <c r="B57" s="243"/>
      <c r="C57" s="243"/>
      <c r="D57" s="243"/>
      <c r="E57" s="243"/>
      <c r="F57" s="243"/>
      <c r="G57" s="243"/>
    </row>
    <row r="58" spans="1:8" ht="17.25" customHeight="1" x14ac:dyDescent="0.35">
      <c r="A58" s="244" t="s">
        <v>54</v>
      </c>
      <c r="B58" s="244"/>
      <c r="C58" s="244"/>
      <c r="D58" s="244"/>
      <c r="E58" s="244"/>
      <c r="F58" s="244"/>
      <c r="G58" s="244"/>
    </row>
    <row r="59" spans="1:8" x14ac:dyDescent="0.35">
      <c r="A59" s="243" t="s">
        <v>52</v>
      </c>
      <c r="B59" s="243"/>
      <c r="C59" s="243"/>
      <c r="D59" s="243"/>
      <c r="E59" s="243"/>
      <c r="F59" s="243"/>
      <c r="G59" s="243"/>
    </row>
    <row r="61" spans="1:8" x14ac:dyDescent="0.35">
      <c r="A61" s="68" t="s">
        <v>55</v>
      </c>
      <c r="B61" s="68" t="s">
        <v>56</v>
      </c>
      <c r="C61" s="68" t="s">
        <v>93</v>
      </c>
      <c r="D61" s="68" t="s">
        <v>94</v>
      </c>
      <c r="E61" s="68" t="s">
        <v>96</v>
      </c>
      <c r="F61" s="68" t="s">
        <v>99</v>
      </c>
      <c r="G61" s="68" t="s">
        <v>13</v>
      </c>
    </row>
    <row r="62" spans="1:8" x14ac:dyDescent="0.35">
      <c r="A62" s="118" t="s">
        <v>16</v>
      </c>
      <c r="B62" s="49"/>
      <c r="C62" s="35">
        <f>+C64+C68+C72</f>
        <v>798860484.17000008</v>
      </c>
      <c r="D62" s="35">
        <f>+D64+D68+D72</f>
        <v>863043175.9799999</v>
      </c>
      <c r="E62" s="35">
        <f>+E64+E68+E72</f>
        <v>1069086969.0599999</v>
      </c>
      <c r="F62" s="35">
        <f>+F64+F68+F72</f>
        <v>998557414.89999986</v>
      </c>
      <c r="G62" s="35">
        <f>+G64+G68+G72</f>
        <v>3729548044.1100001</v>
      </c>
    </row>
    <row r="63" spans="1:8" x14ac:dyDescent="0.35">
      <c r="A63" s="13"/>
      <c r="B63" s="50"/>
      <c r="C63" s="14"/>
      <c r="D63" s="14"/>
      <c r="E63" s="14"/>
      <c r="F63" s="51"/>
      <c r="G63" s="51"/>
    </row>
    <row r="64" spans="1:8" x14ac:dyDescent="0.35">
      <c r="A64" s="284" t="s">
        <v>57</v>
      </c>
      <c r="B64" s="284"/>
      <c r="C64" s="53">
        <f>+SUM(C65:C66)</f>
        <v>798860484.17000008</v>
      </c>
      <c r="D64" s="53">
        <f t="shared" ref="D64:F64" si="7">+SUM(D65:D66)</f>
        <v>863043175.9799999</v>
      </c>
      <c r="E64" s="53">
        <f t="shared" si="7"/>
        <v>1069086969.0599999</v>
      </c>
      <c r="F64" s="53">
        <f t="shared" si="7"/>
        <v>994837355.07999992</v>
      </c>
      <c r="G64" s="53">
        <f>+SUM(G65:G66)</f>
        <v>3725827984.29</v>
      </c>
      <c r="H64" s="228"/>
    </row>
    <row r="65" spans="1:9" x14ac:dyDescent="0.35">
      <c r="A65" s="143" t="s">
        <v>176</v>
      </c>
      <c r="B65" s="154" t="s">
        <v>177</v>
      </c>
      <c r="C65" s="15">
        <f>+'1T'!F112</f>
        <v>590960</v>
      </c>
      <c r="D65" s="15">
        <f>+'2T'!F110</f>
        <v>464160</v>
      </c>
      <c r="E65" s="15">
        <f>+'3T'!F110</f>
        <v>493360</v>
      </c>
      <c r="F65" s="15">
        <f>+'4T'!F111</f>
        <v>687520</v>
      </c>
      <c r="G65" s="90">
        <f>+C65+D65+E65+F65</f>
        <v>2236000</v>
      </c>
      <c r="H65" s="226"/>
    </row>
    <row r="66" spans="1:9" ht="30" x14ac:dyDescent="0.35">
      <c r="A66" s="143" t="s">
        <v>178</v>
      </c>
      <c r="B66" s="141" t="s">
        <v>179</v>
      </c>
      <c r="C66" s="15">
        <f>+'1T'!F113</f>
        <v>798269524.17000008</v>
      </c>
      <c r="D66" s="15">
        <f>+'2T'!F111</f>
        <v>862579015.9799999</v>
      </c>
      <c r="E66" s="15">
        <f>+'3T'!F111</f>
        <v>1068593609.0599999</v>
      </c>
      <c r="F66" s="15">
        <f>+'4T'!F112</f>
        <v>994149835.07999992</v>
      </c>
      <c r="G66" s="90">
        <f t="shared" ref="G66" si="8">+C66+D66+E66+F66</f>
        <v>3723591984.29</v>
      </c>
      <c r="H66" s="226"/>
    </row>
    <row r="67" spans="1:9" x14ac:dyDescent="0.35">
      <c r="A67" s="120"/>
      <c r="B67" s="50"/>
      <c r="C67" s="15"/>
      <c r="D67" s="15"/>
      <c r="E67" s="15"/>
      <c r="F67" s="90"/>
      <c r="G67" s="90"/>
      <c r="H67" s="227"/>
    </row>
    <row r="68" spans="1:9" x14ac:dyDescent="0.35">
      <c r="A68" s="284" t="s">
        <v>59</v>
      </c>
      <c r="B68" s="284"/>
      <c r="C68" s="53">
        <f t="shared" ref="C68:E68" si="9">+SUM(C69:C70)</f>
        <v>0</v>
      </c>
      <c r="D68" s="53">
        <f t="shared" si="9"/>
        <v>0</v>
      </c>
      <c r="E68" s="53">
        <f t="shared" si="9"/>
        <v>0</v>
      </c>
      <c r="F68" s="53">
        <f>+SUM(F69:F70)</f>
        <v>3720059.8199999928</v>
      </c>
      <c r="G68" s="53">
        <f>+SUM(G69:G70)</f>
        <v>3720059.8199999928</v>
      </c>
    </row>
    <row r="69" spans="1:9" x14ac:dyDescent="0.35">
      <c r="A69" s="143" t="s">
        <v>176</v>
      </c>
      <c r="B69" s="154" t="s">
        <v>177</v>
      </c>
      <c r="C69" s="56">
        <v>0</v>
      </c>
      <c r="D69" s="56">
        <v>0</v>
      </c>
      <c r="E69" s="56">
        <v>0</v>
      </c>
      <c r="F69" s="56">
        <v>0</v>
      </c>
      <c r="G69" s="91">
        <f>+C69+D69+E69+F69</f>
        <v>0</v>
      </c>
      <c r="H69" s="228"/>
    </row>
    <row r="70" spans="1:9" ht="30" x14ac:dyDescent="0.35">
      <c r="A70" s="143" t="s">
        <v>178</v>
      </c>
      <c r="B70" s="141" t="s">
        <v>179</v>
      </c>
      <c r="C70" s="56"/>
      <c r="D70" s="56"/>
      <c r="E70" s="56"/>
      <c r="F70" s="56">
        <f>+'4T'!F116</f>
        <v>3720059.8199999928</v>
      </c>
      <c r="G70" s="91">
        <f>+C70+D70+E70+F70</f>
        <v>3720059.8199999928</v>
      </c>
    </row>
    <row r="71" spans="1:9" x14ac:dyDescent="0.35">
      <c r="A71" s="36"/>
      <c r="B71" s="36"/>
      <c r="C71" s="40"/>
      <c r="D71" s="40"/>
      <c r="E71" s="40"/>
      <c r="F71" s="40"/>
      <c r="G71" s="40"/>
      <c r="I71" s="226"/>
    </row>
    <row r="72" spans="1:9" x14ac:dyDescent="0.35">
      <c r="A72" s="284" t="s">
        <v>60</v>
      </c>
      <c r="B72" s="284"/>
      <c r="C72" s="53">
        <v>0</v>
      </c>
      <c r="D72" s="53">
        <v>0</v>
      </c>
      <c r="E72" s="53">
        <v>0</v>
      </c>
      <c r="F72" s="53">
        <v>0</v>
      </c>
      <c r="G72" s="53">
        <v>0</v>
      </c>
    </row>
    <row r="73" spans="1:9" x14ac:dyDescent="0.35">
      <c r="A73" s="75"/>
      <c r="B73" s="50"/>
      <c r="C73" s="56"/>
      <c r="D73" s="56"/>
      <c r="E73" s="56"/>
      <c r="F73" s="56"/>
      <c r="G73" s="94"/>
    </row>
    <row r="74" spans="1:9" x14ac:dyDescent="0.35">
      <c r="A74" s="309" t="s">
        <v>61</v>
      </c>
      <c r="B74" s="309"/>
      <c r="C74" s="309"/>
      <c r="D74" s="309"/>
      <c r="E74" s="309"/>
      <c r="F74" s="309"/>
    </row>
    <row r="75" spans="1:9" x14ac:dyDescent="0.35">
      <c r="A75" s="318" t="s">
        <v>222</v>
      </c>
      <c r="B75" s="318"/>
      <c r="C75" s="318"/>
      <c r="D75" s="318"/>
      <c r="E75" s="318"/>
      <c r="F75" s="318"/>
    </row>
    <row r="76" spans="1:9" x14ac:dyDescent="0.35">
      <c r="A76" s="54"/>
      <c r="B76" s="50"/>
      <c r="C76" s="36"/>
      <c r="D76" s="36"/>
      <c r="E76" s="36"/>
      <c r="F76" s="36"/>
    </row>
    <row r="77" spans="1:9" x14ac:dyDescent="0.35">
      <c r="A77" s="243" t="s">
        <v>78</v>
      </c>
      <c r="B77" s="243"/>
      <c r="C77" s="243"/>
      <c r="D77" s="243"/>
      <c r="E77" s="243"/>
      <c r="F77" s="243"/>
    </row>
    <row r="78" spans="1:9" x14ac:dyDescent="0.35">
      <c r="A78" s="243" t="s">
        <v>79</v>
      </c>
      <c r="B78" s="243"/>
      <c r="C78" s="243"/>
      <c r="D78" s="243"/>
      <c r="E78" s="243"/>
      <c r="F78" s="243"/>
    </row>
    <row r="79" spans="1:9" x14ac:dyDescent="0.35">
      <c r="A79" s="243" t="s">
        <v>52</v>
      </c>
      <c r="B79" s="243"/>
      <c r="C79" s="243"/>
      <c r="D79" s="243"/>
      <c r="E79" s="243"/>
      <c r="F79" s="243"/>
    </row>
    <row r="80" spans="1:9" x14ac:dyDescent="0.35">
      <c r="A80" s="86"/>
      <c r="B80" s="87"/>
      <c r="C80" s="87"/>
      <c r="D80" s="87"/>
      <c r="E80" s="87"/>
      <c r="F80" s="36"/>
    </row>
    <row r="81" spans="1:8" x14ac:dyDescent="0.35">
      <c r="A81" s="68" t="s">
        <v>77</v>
      </c>
      <c r="B81" s="68" t="s">
        <v>93</v>
      </c>
      <c r="C81" s="68" t="s">
        <v>94</v>
      </c>
      <c r="D81" s="68" t="s">
        <v>96</v>
      </c>
      <c r="E81" s="68" t="s">
        <v>98</v>
      </c>
      <c r="F81" s="68" t="s">
        <v>13</v>
      </c>
    </row>
    <row r="82" spans="1:8" x14ac:dyDescent="0.35">
      <c r="A82" s="103" t="s">
        <v>81</v>
      </c>
      <c r="B82" s="61">
        <f>+B83</f>
        <v>0</v>
      </c>
      <c r="C82" s="61">
        <f t="shared" ref="C82:D82" si="10">+C83+C84</f>
        <v>-257393638.51000011</v>
      </c>
      <c r="D82" s="61">
        <f t="shared" si="10"/>
        <v>0</v>
      </c>
      <c r="E82" s="61">
        <f>+E83+E84</f>
        <v>707194123.73999906</v>
      </c>
      <c r="F82" s="61">
        <f>+F83</f>
        <v>707194123.73999906</v>
      </c>
    </row>
    <row r="83" spans="1:8" x14ac:dyDescent="0.35">
      <c r="A83" s="104" t="s">
        <v>82</v>
      </c>
      <c r="B83" s="26">
        <f>+'1T'!E129</f>
        <v>0</v>
      </c>
      <c r="C83" s="26">
        <f>+'1T'!F129</f>
        <v>0</v>
      </c>
      <c r="D83" s="26">
        <f>+'1T'!G129</f>
        <v>0</v>
      </c>
      <c r="E83" s="26">
        <f>+'4T'!E131</f>
        <v>707194123.73999906</v>
      </c>
      <c r="F83" s="26">
        <f>+B83+C83+D83+E83</f>
        <v>707194123.73999906</v>
      </c>
    </row>
    <row r="84" spans="1:8" x14ac:dyDescent="0.35">
      <c r="A84" s="104" t="s">
        <v>80</v>
      </c>
      <c r="B84" s="26" t="str">
        <f>+'1T'!E130</f>
        <v>N/A</v>
      </c>
      <c r="C84" s="26">
        <f>+'2T'!E128</f>
        <v>-257393638.51000011</v>
      </c>
      <c r="D84" s="26">
        <v>0</v>
      </c>
      <c r="E84" s="26">
        <v>0</v>
      </c>
      <c r="F84" s="65" t="str">
        <f>+B84</f>
        <v>N/A</v>
      </c>
    </row>
    <row r="85" spans="1:8" x14ac:dyDescent="0.35">
      <c r="A85" s="103" t="s">
        <v>84</v>
      </c>
      <c r="B85" s="61">
        <f>+'1T'!E131</f>
        <v>541466845.65999997</v>
      </c>
      <c r="C85" s="61">
        <f>+'2T'!E129</f>
        <v>1082933691.3199999</v>
      </c>
      <c r="D85" s="61">
        <f>+'3T'!E130</f>
        <v>812200268.49000001</v>
      </c>
      <c r="E85" s="61">
        <f>+'4T'!E133</f>
        <v>812200268.49000001</v>
      </c>
      <c r="F85" s="61">
        <f>+B85+C85+D85+E85</f>
        <v>3248801073.96</v>
      </c>
      <c r="G85" s="226"/>
      <c r="H85" s="227"/>
    </row>
    <row r="86" spans="1:8" x14ac:dyDescent="0.35">
      <c r="A86" s="103" t="s">
        <v>145</v>
      </c>
      <c r="B86" s="61">
        <f>+B87+B88</f>
        <v>541466845.65999997</v>
      </c>
      <c r="C86" s="61">
        <f>+C87+C88</f>
        <v>1082933691.3199999</v>
      </c>
      <c r="D86" s="61">
        <f>+D87+D88</f>
        <v>812200268.49000001</v>
      </c>
      <c r="E86" s="61">
        <f>+E87+E88</f>
        <v>1519394392.2299991</v>
      </c>
      <c r="F86" s="61">
        <f>+B86+C86+D86+E86</f>
        <v>3955995197.6999993</v>
      </c>
      <c r="G86" s="227"/>
    </row>
    <row r="87" spans="1:8" x14ac:dyDescent="0.35">
      <c r="A87" s="104" t="s">
        <v>82</v>
      </c>
      <c r="B87" s="26">
        <f>+B83</f>
        <v>0</v>
      </c>
      <c r="C87" s="26">
        <f>+C83</f>
        <v>0</v>
      </c>
      <c r="D87" s="26">
        <f>+D83</f>
        <v>0</v>
      </c>
      <c r="E87" s="26">
        <f>+'4T'!E135</f>
        <v>707194123.73999906</v>
      </c>
      <c r="F87" s="65">
        <f t="shared" ref="F87" si="11">+B87+C87+D87+E87</f>
        <v>707194123.73999906</v>
      </c>
    </row>
    <row r="88" spans="1:8" x14ac:dyDescent="0.35">
      <c r="A88" s="104" t="s">
        <v>80</v>
      </c>
      <c r="B88" s="26">
        <f>+B85</f>
        <v>541466845.65999997</v>
      </c>
      <c r="C88" s="26">
        <f>+C85</f>
        <v>1082933691.3199999</v>
      </c>
      <c r="D88" s="26">
        <f>+D85</f>
        <v>812200268.49000001</v>
      </c>
      <c r="E88" s="26">
        <f>+E85</f>
        <v>812200268.49000001</v>
      </c>
      <c r="F88" s="65">
        <f>+B88+C88+D88+E88</f>
        <v>3248801073.96</v>
      </c>
    </row>
    <row r="89" spans="1:8" x14ac:dyDescent="0.35">
      <c r="A89" s="103" t="s">
        <v>83</v>
      </c>
      <c r="B89" s="61">
        <f>+'1T'!E135</f>
        <v>798860484.17000008</v>
      </c>
      <c r="C89" s="61">
        <f>+'2T'!E133</f>
        <v>863043175.9799999</v>
      </c>
      <c r="D89" s="61">
        <f>+'3T'!E134</f>
        <v>1069086969.0599999</v>
      </c>
      <c r="E89" s="61">
        <f>+'4T'!F108</f>
        <v>998557414.89999986</v>
      </c>
      <c r="F89" s="61">
        <f>+B89+C89+D89+E89</f>
        <v>3729548044.1099997</v>
      </c>
      <c r="G89" s="226"/>
    </row>
    <row r="90" spans="1:8" x14ac:dyDescent="0.35">
      <c r="A90" s="104" t="s">
        <v>82</v>
      </c>
      <c r="B90" s="79">
        <f>+'1T'!B136</f>
        <v>0</v>
      </c>
      <c r="C90" s="79">
        <f>+'2T'!C137</f>
        <v>0</v>
      </c>
      <c r="D90" s="79">
        <f>+'3T'!D135</f>
        <v>0</v>
      </c>
      <c r="E90" s="79">
        <f>+'4T'!F114</f>
        <v>3720059.8199999928</v>
      </c>
      <c r="F90" s="48">
        <f>+B90+C90+D90+E90</f>
        <v>3720059.8199999928</v>
      </c>
      <c r="G90" s="228"/>
    </row>
    <row r="91" spans="1:8" x14ac:dyDescent="0.35">
      <c r="A91" s="104" t="s">
        <v>80</v>
      </c>
      <c r="B91" s="79">
        <f>+'1T'!E137</f>
        <v>798860484.17000008</v>
      </c>
      <c r="C91" s="79">
        <f>+'2T'!E135</f>
        <v>863043175.9799999</v>
      </c>
      <c r="D91" s="79">
        <f>+'3T'!E136</f>
        <v>1069086969.0599999</v>
      </c>
      <c r="E91" s="79">
        <f>+'4T'!E139</f>
        <v>994837355.07999992</v>
      </c>
      <c r="F91" s="48">
        <f>+B91+C91+D91+E91</f>
        <v>3725827984.29</v>
      </c>
      <c r="G91" s="227"/>
    </row>
    <row r="92" spans="1:8" x14ac:dyDescent="0.35">
      <c r="A92" s="103" t="s">
        <v>146</v>
      </c>
      <c r="B92" s="61">
        <f t="shared" ref="B92:E94" si="12">+B86-B89</f>
        <v>-257393638.51000011</v>
      </c>
      <c r="C92" s="61">
        <f t="shared" si="12"/>
        <v>219890515.34000003</v>
      </c>
      <c r="D92" s="61">
        <f t="shared" si="12"/>
        <v>-256886700.56999993</v>
      </c>
      <c r="E92" s="61">
        <f t="shared" si="12"/>
        <v>520836977.32999921</v>
      </c>
      <c r="F92" s="61">
        <f>+F86-F89</f>
        <v>226447153.58999968</v>
      </c>
    </row>
    <row r="93" spans="1:8" x14ac:dyDescent="0.35">
      <c r="A93" s="104" t="s">
        <v>82</v>
      </c>
      <c r="B93" s="79">
        <f>+B87-B90</f>
        <v>0</v>
      </c>
      <c r="C93" s="79">
        <f t="shared" si="12"/>
        <v>0</v>
      </c>
      <c r="D93" s="79">
        <f t="shared" si="12"/>
        <v>0</v>
      </c>
      <c r="E93" s="79">
        <f t="shared" si="12"/>
        <v>703474063.91999912</v>
      </c>
      <c r="F93" s="48">
        <f>+F87-F90</f>
        <v>703474063.91999912</v>
      </c>
      <c r="G93" s="228"/>
    </row>
    <row r="94" spans="1:8" x14ac:dyDescent="0.35">
      <c r="A94" s="105" t="s">
        <v>80</v>
      </c>
      <c r="B94" s="77">
        <f>+B88-B91</f>
        <v>-257393638.51000011</v>
      </c>
      <c r="C94" s="77">
        <f t="shared" si="12"/>
        <v>219890515.34000003</v>
      </c>
      <c r="D94" s="77">
        <f t="shared" si="12"/>
        <v>-256886700.56999993</v>
      </c>
      <c r="E94" s="77">
        <f t="shared" si="12"/>
        <v>-182637086.58999991</v>
      </c>
      <c r="F94" s="62">
        <f>+F88-F91</f>
        <v>-477026910.32999992</v>
      </c>
    </row>
    <row r="95" spans="1:8" ht="38.25" customHeight="1" x14ac:dyDescent="0.35">
      <c r="A95" s="307" t="s">
        <v>231</v>
      </c>
      <c r="B95" s="307"/>
      <c r="C95" s="307"/>
      <c r="D95" s="307"/>
      <c r="E95" s="36"/>
      <c r="F95" s="36"/>
    </row>
    <row r="96" spans="1:8" x14ac:dyDescent="0.35">
      <c r="A96" s="124"/>
      <c r="B96" s="124"/>
      <c r="C96" s="124"/>
      <c r="D96" s="124"/>
      <c r="E96" s="36"/>
      <c r="F96" s="36"/>
    </row>
    <row r="130" spans="2:5" x14ac:dyDescent="0.35">
      <c r="B130" s="1">
        <f>+B131</f>
        <v>0</v>
      </c>
      <c r="C130" s="1">
        <f>+B140</f>
        <v>0</v>
      </c>
      <c r="D130" s="1">
        <f>+D131+D132</f>
        <v>0</v>
      </c>
      <c r="E130" s="1">
        <f>+B130</f>
        <v>0</v>
      </c>
    </row>
    <row r="131" spans="2:5" x14ac:dyDescent="0.35">
      <c r="E131" s="1">
        <f>+B131+C131+D131</f>
        <v>0</v>
      </c>
    </row>
    <row r="132" spans="2:5" x14ac:dyDescent="0.35">
      <c r="B132" s="228">
        <f>+'3T'!E139</f>
        <v>-256886700.56999993</v>
      </c>
      <c r="C132" s="1">
        <f>+B142</f>
        <v>0</v>
      </c>
      <c r="D132" s="1">
        <f>+C142</f>
        <v>0</v>
      </c>
      <c r="E132" s="1">
        <v>0</v>
      </c>
    </row>
  </sheetData>
  <mergeCells count="37">
    <mergeCell ref="A79:F79"/>
    <mergeCell ref="A95:D95"/>
    <mergeCell ref="A64:B64"/>
    <mergeCell ref="A68:B68"/>
    <mergeCell ref="A72:B72"/>
    <mergeCell ref="A74:F74"/>
    <mergeCell ref="A1:G1"/>
    <mergeCell ref="A2:G2"/>
    <mergeCell ref="A75:F75"/>
    <mergeCell ref="A77:F77"/>
    <mergeCell ref="A78:F78"/>
    <mergeCell ref="A59:G59"/>
    <mergeCell ref="A52:B52"/>
    <mergeCell ref="A54:E54"/>
    <mergeCell ref="A55:G55"/>
    <mergeCell ref="A58:G58"/>
    <mergeCell ref="A57:G57"/>
    <mergeCell ref="A49:B49"/>
    <mergeCell ref="A42:G42"/>
    <mergeCell ref="A43:G43"/>
    <mergeCell ref="A44:G44"/>
    <mergeCell ref="A40:G40"/>
    <mergeCell ref="A37:F37"/>
    <mergeCell ref="A27:F27"/>
    <mergeCell ref="A26:F26"/>
    <mergeCell ref="C4:D4"/>
    <mergeCell ref="C5:D5"/>
    <mergeCell ref="C6:D6"/>
    <mergeCell ref="A8:G8"/>
    <mergeCell ref="A11:G11"/>
    <mergeCell ref="A10:G10"/>
    <mergeCell ref="A23:E23"/>
    <mergeCell ref="A24:G24"/>
    <mergeCell ref="A14:A15"/>
    <mergeCell ref="A17:A18"/>
    <mergeCell ref="A19:A20"/>
    <mergeCell ref="A21:A22"/>
  </mergeCells>
  <printOptions horizontalCentered="1"/>
  <pageMargins left="0.70866141732283472" right="0.70866141732283472" top="0.94488188976377963" bottom="0.74803149606299213" header="0.19685039370078741" footer="0.31496062992125984"/>
  <pageSetup scale="44"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8" max="16383" man="1"/>
  </rowBreaks>
  <ignoredErrors>
    <ignoredError sqref="C18:F22 C17:F17 G17:G22 C14:G15" evalError="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2023-06-26T20:20:19Z</cp:lastPrinted>
  <dcterms:created xsi:type="dcterms:W3CDTF">2011-10-26T20:29:12Z</dcterms:created>
  <dcterms:modified xsi:type="dcterms:W3CDTF">2025-12-31T03:44:36Z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